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Mary Francis Swint\Vensim\eps-us\InputData\bldgs\BCEU\"/>
    </mc:Choice>
  </mc:AlternateContent>
  <xr:revisionPtr revIDLastSave="0" documentId="13_ncr:1_{D6B74B6E-52BB-44C2-A2D1-F25409D4437C}" xr6:coauthVersionLast="47" xr6:coauthVersionMax="47" xr10:uidLastSave="{00000000-0000-0000-0000-000000000000}"/>
  <bookViews>
    <workbookView xWindow="9510" yWindow="0" windowWidth="9780" windowHeight="11370" tabRatio="905" firstSheet="24" activeTab="4" xr2:uid="{00000000-000D-0000-FFFF-FFFF00000000}"/>
  </bookViews>
  <sheets>
    <sheet name="About" sheetId="1" r:id="rId1"/>
    <sheet name="AEO22 Table 4" sheetId="28" r:id="rId2"/>
    <sheet name="AEO23 Table 4" sheetId="36" r:id="rId3"/>
    <sheet name="AEO22 Table 5" sheetId="29" r:id="rId4"/>
    <sheet name="AEO23 Table 5" sheetId="37" r:id="rId5"/>
    <sheet name="District Heat" sheetId="19" r:id="rId6"/>
    <sheet name="District Heat Fuel Use Data" sheetId="35" r:id="rId7"/>
    <sheet name="RECS HC2.1" sheetId="22" r:id="rId8"/>
    <sheet name="Water and Waste" sheetId="34" r:id="rId9"/>
    <sheet name="Calculations" sheetId="30" r:id="rId10"/>
    <sheet name="BCEU-urban-residential-heating" sheetId="18" r:id="rId11"/>
    <sheet name="BCEU-urban-residential-cooling" sheetId="20" r:id="rId12"/>
    <sheet name="BCEU-urban-residential-lighting" sheetId="11" r:id="rId13"/>
    <sheet name="BCEU-urban-residential-appl" sheetId="12" r:id="rId14"/>
    <sheet name="BCEU-urban-residential-other" sheetId="13" r:id="rId15"/>
    <sheet name="BCEU-rural-residential-heating" sheetId="23" r:id="rId16"/>
    <sheet name="BCEU-rural-residential-cooling" sheetId="24" r:id="rId17"/>
    <sheet name="BCEU-rural-residential-lighting" sheetId="25" r:id="rId18"/>
    <sheet name="BCEU-rural-residential-appl" sheetId="26" r:id="rId19"/>
    <sheet name="BCEU-rural-residential-other" sheetId="27" r:id="rId20"/>
    <sheet name="BCEU-commercial-heating" sheetId="21" r:id="rId21"/>
    <sheet name="BCEU-commercial-cooling" sheetId="14" r:id="rId22"/>
    <sheet name="BCEU-commercial-lighting" sheetId="15" r:id="rId23"/>
    <sheet name="BCEU-commercial-appl" sheetId="16" r:id="rId24"/>
    <sheet name="BCEU-commercial-other" sheetId="17" r:id="rId25"/>
    <sheet name="BCEU-all-envelope" sheetId="31" r:id="rId26"/>
  </sheets>
  <externalReferences>
    <externalReference r:id="rId27"/>
  </externalReferences>
  <definedNames>
    <definedName name="Fraction_coal">About!$C$59</definedName>
    <definedName name="gal_per_barrel">[1]About!$A$63</definedName>
    <definedName name="Percent_rural">About!$A$98</definedName>
    <definedName name="Percent_urban">About!$A$97</definedName>
    <definedName name="quadrillion">About!$B$100</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19" l="1"/>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G9" i="19"/>
  <c r="F9" i="19"/>
  <c r="AE3" i="21"/>
  <c r="AE7" i="21"/>
  <c r="AE8" i="21"/>
  <c r="AE9" i="21"/>
  <c r="AE11" i="21"/>
  <c r="K201" i="30"/>
  <c r="AK201" i="30"/>
  <c r="AL201" i="30"/>
  <c r="AM201" i="30"/>
  <c r="AN201" i="30"/>
  <c r="M201" i="30"/>
  <c r="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L201"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L198" i="30"/>
  <c r="K198" i="30"/>
  <c r="K189" i="30" l="1"/>
  <c r="K188" i="30"/>
  <c r="K187" i="30"/>
  <c r="K186" i="30"/>
  <c r="K181" i="30"/>
  <c r="K176" i="30"/>
  <c r="K175" i="30"/>
  <c r="K173" i="30"/>
  <c r="K160" i="30"/>
  <c r="K149" i="30"/>
  <c r="K147" i="30"/>
  <c r="K142" i="30"/>
  <c r="K137" i="30"/>
  <c r="K136" i="30"/>
  <c r="K134" i="30"/>
  <c r="K129" i="30"/>
  <c r="K124" i="30"/>
  <c r="K123" i="30"/>
  <c r="K121" i="30"/>
  <c r="K116" i="30"/>
  <c r="K111" i="30"/>
  <c r="K110" i="30"/>
  <c r="K108" i="30"/>
  <c r="K95" i="30"/>
  <c r="K84" i="30"/>
  <c r="K82" i="30"/>
  <c r="K77" i="30"/>
  <c r="K74" i="30"/>
  <c r="K72" i="30"/>
  <c r="K71" i="30"/>
  <c r="K69" i="30"/>
  <c r="K64" i="30"/>
  <c r="K59" i="30"/>
  <c r="K58" i="30"/>
  <c r="K56" i="30"/>
  <c r="K51" i="30"/>
  <c r="K46" i="30"/>
  <c r="K45" i="30"/>
  <c r="K43" i="30"/>
  <c r="K30" i="30"/>
  <c r="K19" i="30"/>
  <c r="K17" i="30"/>
  <c r="K12" i="30"/>
  <c r="K9" i="30"/>
  <c r="K7" i="30"/>
  <c r="K6" i="30"/>
  <c r="K4" i="30"/>
  <c r="L4" i="30"/>
  <c r="A98" i="1"/>
  <c r="A97" i="1"/>
  <c r="B54" i="35"/>
  <c r="A32" i="35"/>
  <c r="B58" i="35" s="1"/>
  <c r="K194" i="30" l="1"/>
  <c r="K202" i="30"/>
  <c r="K199" i="30"/>
  <c r="D18" i="19"/>
  <c r="D24" i="19" s="1"/>
  <c r="C19" i="19"/>
  <c r="C25" i="19" s="1"/>
  <c r="D19" i="19"/>
  <c r="D25" i="19" s="1"/>
  <c r="C20" i="19"/>
  <c r="C26" i="19" s="1"/>
  <c r="B20" i="19"/>
  <c r="B26" i="19" s="1"/>
  <c r="B21" i="19"/>
  <c r="B27" i="19" s="1"/>
  <c r="B18" i="19"/>
  <c r="B24" i="19" s="1"/>
  <c r="C12" i="19"/>
  <c r="C18" i="19" s="1"/>
  <c r="C24" i="19" s="1"/>
  <c r="D12" i="19"/>
  <c r="C13" i="19"/>
  <c r="D13" i="19"/>
  <c r="C14" i="19"/>
  <c r="D14" i="19"/>
  <c r="D20" i="19" s="1"/>
  <c r="D26" i="19" s="1"/>
  <c r="C15" i="19"/>
  <c r="C21" i="19" s="1"/>
  <c r="C27" i="19" s="1"/>
  <c r="D15" i="19"/>
  <c r="D21" i="19" s="1"/>
  <c r="D27" i="19" s="1"/>
  <c r="B13" i="19"/>
  <c r="B19" i="19" s="1"/>
  <c r="B25" i="19" s="1"/>
  <c r="B14" i="19"/>
  <c r="B15" i="19"/>
  <c r="B12" i="19"/>
  <c r="A21" i="35"/>
  <c r="B14" i="35" l="1"/>
  <c r="C13" i="35" s="1"/>
  <c r="B13" i="35"/>
  <c r="B12" i="35"/>
  <c r="C12" i="35" s="1"/>
  <c r="B11" i="35"/>
  <c r="C11" i="35" s="1"/>
  <c r="B10" i="35"/>
  <c r="C10" i="35" s="1"/>
  <c r="D12" i="35" l="1"/>
  <c r="C14" i="35"/>
  <c r="D13" i="35" s="1"/>
  <c r="D11" i="35" l="1"/>
  <c r="D10" i="35"/>
  <c r="AE9" i="34" l="1"/>
  <c r="AD9" i="34"/>
  <c r="AC9" i="34"/>
  <c r="W9" i="34"/>
  <c r="V9" i="34"/>
  <c r="U9" i="34"/>
  <c r="O9" i="34"/>
  <c r="N9" i="34"/>
  <c r="M9" i="34"/>
  <c r="G9" i="34"/>
  <c r="F9" i="34"/>
  <c r="E9" i="34"/>
  <c r="H6" i="34"/>
  <c r="G6" i="34"/>
  <c r="AJ9" i="34" s="1"/>
  <c r="F6" i="34"/>
  <c r="T9" i="34" s="1"/>
  <c r="E6" i="34"/>
  <c r="L9" i="34" s="1"/>
  <c r="D6" i="34"/>
  <c r="D9" i="34" s="1"/>
  <c r="C6" i="34"/>
  <c r="B6" i="34"/>
  <c r="H9" i="34" l="1"/>
  <c r="P9" i="34"/>
  <c r="X9" i="34"/>
  <c r="AF9" i="34"/>
  <c r="I9" i="34"/>
  <c r="Q9" i="34"/>
  <c r="Y9" i="34"/>
  <c r="AG9" i="34"/>
  <c r="J9" i="34"/>
  <c r="R9" i="34"/>
  <c r="Z9" i="34"/>
  <c r="AH9" i="34"/>
  <c r="K9" i="34"/>
  <c r="S9" i="34"/>
  <c r="AA9" i="34"/>
  <c r="AI9" i="34"/>
  <c r="AB9" i="34"/>
  <c r="K197" i="30" l="1"/>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B100" i="1" l="1"/>
  <c r="R189" i="30" l="1"/>
  <c r="Z189" i="30"/>
  <c r="AH189" i="30"/>
  <c r="L188" i="30"/>
  <c r="T188" i="30"/>
  <c r="AB188" i="30"/>
  <c r="AJ188" i="30"/>
  <c r="N187" i="30"/>
  <c r="V187" i="30"/>
  <c r="AD187" i="30"/>
  <c r="AL187" i="30"/>
  <c r="P186" i="30"/>
  <c r="X186" i="30"/>
  <c r="AF186" i="30"/>
  <c r="W2" i="17" s="1"/>
  <c r="AN186" i="30"/>
  <c r="AE2" i="17" s="1"/>
  <c r="R181" i="30"/>
  <c r="I10" i="16" s="1"/>
  <c r="Z181" i="30"/>
  <c r="Q10" i="16" s="1"/>
  <c r="AH181" i="30"/>
  <c r="Y10" i="16" s="1"/>
  <c r="L176" i="30"/>
  <c r="C5" i="16" s="1"/>
  <c r="T176" i="30"/>
  <c r="K5" i="16" s="1"/>
  <c r="AB176" i="30"/>
  <c r="AJ176" i="30"/>
  <c r="AA5" i="16" s="1"/>
  <c r="N175" i="30"/>
  <c r="E4" i="16" s="1"/>
  <c r="V175" i="30"/>
  <c r="M4" i="16" s="1"/>
  <c r="AD175" i="30"/>
  <c r="AL175" i="30"/>
  <c r="P173" i="30"/>
  <c r="X173" i="30"/>
  <c r="AF173" i="30"/>
  <c r="AN173" i="30"/>
  <c r="R160" i="30"/>
  <c r="I2" i="15" s="1"/>
  <c r="Z160" i="30"/>
  <c r="Q2" i="15" s="1"/>
  <c r="AH160" i="30"/>
  <c r="Y2" i="15" s="1"/>
  <c r="L149" i="30"/>
  <c r="C4" i="14" s="1"/>
  <c r="T149" i="30"/>
  <c r="K4" i="14" s="1"/>
  <c r="AB149" i="30"/>
  <c r="S4" i="14" s="1"/>
  <c r="AJ149" i="30"/>
  <c r="AA4" i="14" s="1"/>
  <c r="N147" i="30"/>
  <c r="E2" i="14" s="1"/>
  <c r="V147" i="30"/>
  <c r="M2" i="14" s="1"/>
  <c r="AD147" i="30"/>
  <c r="U2" i="14" s="1"/>
  <c r="AL147" i="30"/>
  <c r="P142" i="30"/>
  <c r="X142" i="30"/>
  <c r="AF142" i="30"/>
  <c r="AN142" i="30"/>
  <c r="AE10" i="21" s="1"/>
  <c r="R137" i="30"/>
  <c r="Z137" i="30"/>
  <c r="AH137" i="30"/>
  <c r="L136" i="30"/>
  <c r="T136" i="30"/>
  <c r="AB136" i="30"/>
  <c r="AJ136" i="30"/>
  <c r="N134" i="30"/>
  <c r="V134" i="30"/>
  <c r="AD134" i="30"/>
  <c r="U2" i="21" s="1"/>
  <c r="AL134" i="30"/>
  <c r="S189" i="30"/>
  <c r="AA189" i="30"/>
  <c r="AI189" i="30"/>
  <c r="M188" i="30"/>
  <c r="U188" i="30"/>
  <c r="AC188" i="30"/>
  <c r="AK188" i="30"/>
  <c r="O187" i="30"/>
  <c r="W187" i="30"/>
  <c r="AE187" i="30"/>
  <c r="AM187" i="30"/>
  <c r="Q186" i="30"/>
  <c r="Y186" i="30"/>
  <c r="P2" i="17" s="1"/>
  <c r="AG186" i="30"/>
  <c r="X2" i="17" s="1"/>
  <c r="B2" i="17"/>
  <c r="S181" i="30"/>
  <c r="J10" i="16" s="1"/>
  <c r="AA181" i="30"/>
  <c r="R10" i="16" s="1"/>
  <c r="AI181" i="30"/>
  <c r="Z10" i="16" s="1"/>
  <c r="M176" i="30"/>
  <c r="D5" i="16" s="1"/>
  <c r="U176" i="30"/>
  <c r="L5" i="16" s="1"/>
  <c r="AC176" i="30"/>
  <c r="T5" i="16" s="1"/>
  <c r="AK176" i="30"/>
  <c r="AB5" i="16" s="1"/>
  <c r="O175" i="30"/>
  <c r="F4" i="16" s="1"/>
  <c r="W175" i="30"/>
  <c r="N4" i="16" s="1"/>
  <c r="AE175" i="30"/>
  <c r="AM175" i="30"/>
  <c r="Q173" i="30"/>
  <c r="H2" i="16" s="1"/>
  <c r="Y173" i="30"/>
  <c r="AG173" i="30"/>
  <c r="B2" i="16"/>
  <c r="S160" i="30"/>
  <c r="J2" i="15" s="1"/>
  <c r="AA160" i="30"/>
  <c r="R2" i="15" s="1"/>
  <c r="AI160" i="30"/>
  <c r="Z2" i="15" s="1"/>
  <c r="M149" i="30"/>
  <c r="D4" i="14" s="1"/>
  <c r="U149" i="30"/>
  <c r="L4" i="14" s="1"/>
  <c r="AC149" i="30"/>
  <c r="AK149" i="30"/>
  <c r="AB4" i="14" s="1"/>
  <c r="O147" i="30"/>
  <c r="F2" i="14" s="1"/>
  <c r="W147" i="30"/>
  <c r="N2" i="14" s="1"/>
  <c r="AE147" i="30"/>
  <c r="V2" i="14" s="1"/>
  <c r="AM147" i="30"/>
  <c r="AD2" i="14" s="1"/>
  <c r="Q142" i="30"/>
  <c r="Y142" i="30"/>
  <c r="AG142" i="30"/>
  <c r="X10" i="21" s="1"/>
  <c r="S137" i="30"/>
  <c r="AA137" i="30"/>
  <c r="AI137" i="30"/>
  <c r="M136" i="30"/>
  <c r="U136" i="30"/>
  <c r="AC136" i="30"/>
  <c r="AK136" i="30"/>
  <c r="O134" i="30"/>
  <c r="W134" i="30"/>
  <c r="N2" i="21" s="1"/>
  <c r="AE134" i="30"/>
  <c r="V2" i="21" s="1"/>
  <c r="AM134" i="30"/>
  <c r="AD2" i="21" s="1"/>
  <c r="L189" i="30"/>
  <c r="T189" i="30"/>
  <c r="AB189" i="30"/>
  <c r="AJ189" i="30"/>
  <c r="N188" i="30"/>
  <c r="V188" i="30"/>
  <c r="AD188" i="30"/>
  <c r="AL188" i="30"/>
  <c r="P187" i="30"/>
  <c r="X187" i="30"/>
  <c r="AF187" i="30"/>
  <c r="AN187" i="30"/>
  <c r="R186" i="30"/>
  <c r="Z186" i="30"/>
  <c r="AH186" i="30"/>
  <c r="Y2" i="17" s="1"/>
  <c r="L181" i="30"/>
  <c r="C10" i="16" s="1"/>
  <c r="T181" i="30"/>
  <c r="AB181" i="30"/>
  <c r="S10" i="16" s="1"/>
  <c r="AJ181" i="30"/>
  <c r="AA10" i="16" s="1"/>
  <c r="N176" i="30"/>
  <c r="E5" i="16" s="1"/>
  <c r="V176" i="30"/>
  <c r="AD176" i="30"/>
  <c r="AL176" i="30"/>
  <c r="AC5" i="16" s="1"/>
  <c r="P175" i="30"/>
  <c r="G4" i="16" s="1"/>
  <c r="X175" i="30"/>
  <c r="O4" i="16" s="1"/>
  <c r="AF175" i="30"/>
  <c r="AN175" i="30"/>
  <c r="R173" i="30"/>
  <c r="I2" i="16" s="1"/>
  <c r="Z173" i="30"/>
  <c r="Q2" i="16" s="1"/>
  <c r="AH173" i="30"/>
  <c r="L160" i="30"/>
  <c r="C2" i="15" s="1"/>
  <c r="T160" i="30"/>
  <c r="K2" i="15" s="1"/>
  <c r="AB160" i="30"/>
  <c r="S2" i="15" s="1"/>
  <c r="AJ160" i="30"/>
  <c r="N149" i="30"/>
  <c r="V149" i="30"/>
  <c r="M4" i="14" s="1"/>
  <c r="AD149" i="30"/>
  <c r="AL149" i="30"/>
  <c r="P147" i="30"/>
  <c r="G2" i="14" s="1"/>
  <c r="X147" i="30"/>
  <c r="O2" i="14" s="1"/>
  <c r="AF147" i="30"/>
  <c r="AN147" i="30"/>
  <c r="AE2" i="14" s="1"/>
  <c r="R142" i="30"/>
  <c r="Z142" i="30"/>
  <c r="AH142" i="30"/>
  <c r="L137" i="30"/>
  <c r="T137" i="30"/>
  <c r="AB137" i="30"/>
  <c r="AJ137" i="30"/>
  <c r="N136" i="30"/>
  <c r="V136" i="30"/>
  <c r="AD136" i="30"/>
  <c r="AL136" i="30"/>
  <c r="P134" i="30"/>
  <c r="X134" i="30"/>
  <c r="O2" i="21" s="1"/>
  <c r="AF134" i="30"/>
  <c r="W2" i="21" s="1"/>
  <c r="AN134" i="30"/>
  <c r="AE2" i="21" s="1"/>
  <c r="M189" i="30"/>
  <c r="U189" i="30"/>
  <c r="AC189" i="30"/>
  <c r="AK189" i="30"/>
  <c r="O188" i="30"/>
  <c r="W188" i="30"/>
  <c r="AE188" i="30"/>
  <c r="AM188" i="30"/>
  <c r="Q187" i="30"/>
  <c r="Y187" i="30"/>
  <c r="AG187" i="30"/>
  <c r="S186" i="30"/>
  <c r="J2" i="17" s="1"/>
  <c r="AA186" i="30"/>
  <c r="R2" i="17" s="1"/>
  <c r="AI186" i="30"/>
  <c r="Z2" i="17" s="1"/>
  <c r="M181" i="30"/>
  <c r="D10" i="16" s="1"/>
  <c r="U181" i="30"/>
  <c r="L10" i="16" s="1"/>
  <c r="AC181" i="30"/>
  <c r="AK181" i="30"/>
  <c r="AB10" i="16" s="1"/>
  <c r="O176" i="30"/>
  <c r="F5" i="16" s="1"/>
  <c r="W176" i="30"/>
  <c r="AE176" i="30"/>
  <c r="V5" i="16" s="1"/>
  <c r="AM176" i="30"/>
  <c r="Q175" i="30"/>
  <c r="Y175" i="30"/>
  <c r="P4" i="16" s="1"/>
  <c r="AG175" i="30"/>
  <c r="X4" i="16" s="1"/>
  <c r="B4" i="16"/>
  <c r="S173" i="30"/>
  <c r="J2" i="16" s="1"/>
  <c r="AA173" i="30"/>
  <c r="AI173" i="30"/>
  <c r="Z2" i="16" s="1"/>
  <c r="M160" i="30"/>
  <c r="D2" i="15" s="1"/>
  <c r="U160" i="30"/>
  <c r="L2" i="15" s="1"/>
  <c r="AC160" i="30"/>
  <c r="T2" i="15" s="1"/>
  <c r="AK160" i="30"/>
  <c r="O149" i="30"/>
  <c r="F4" i="14" s="1"/>
  <c r="W149" i="30"/>
  <c r="N4" i="14" s="1"/>
  <c r="AE149" i="30"/>
  <c r="AM149" i="30"/>
  <c r="Q147" i="30"/>
  <c r="H2" i="14" s="1"/>
  <c r="Y147" i="30"/>
  <c r="P2" i="14" s="1"/>
  <c r="AG147" i="30"/>
  <c r="X2" i="14" s="1"/>
  <c r="S142" i="30"/>
  <c r="AA142" i="30"/>
  <c r="AI142" i="30"/>
  <c r="Z10" i="21" s="1"/>
  <c r="M137" i="30"/>
  <c r="U137" i="30"/>
  <c r="AC137" i="30"/>
  <c r="AK137" i="30"/>
  <c r="O136" i="30"/>
  <c r="W136" i="30"/>
  <c r="AE136" i="30"/>
  <c r="AM136" i="30"/>
  <c r="Q134" i="30"/>
  <c r="H2" i="21" s="1"/>
  <c r="Y134" i="30"/>
  <c r="P2" i="21" s="1"/>
  <c r="AG134" i="30"/>
  <c r="N189" i="30"/>
  <c r="V189" i="30"/>
  <c r="AD189" i="30"/>
  <c r="AL189" i="30"/>
  <c r="P188" i="30"/>
  <c r="X188" i="30"/>
  <c r="AF188" i="30"/>
  <c r="AN188" i="30"/>
  <c r="R187" i="30"/>
  <c r="Z187" i="30"/>
  <c r="AH187" i="30"/>
  <c r="L186" i="30"/>
  <c r="T186" i="30"/>
  <c r="K2" i="17" s="1"/>
  <c r="AB186" i="30"/>
  <c r="S2" i="17" s="1"/>
  <c r="AJ186" i="30"/>
  <c r="AA2" i="17" s="1"/>
  <c r="N181" i="30"/>
  <c r="E10" i="16" s="1"/>
  <c r="V181" i="30"/>
  <c r="M10" i="16" s="1"/>
  <c r="AD181" i="30"/>
  <c r="U10" i="16" s="1"/>
  <c r="AL181" i="30"/>
  <c r="P176" i="30"/>
  <c r="X176" i="30"/>
  <c r="O5" i="16" s="1"/>
  <c r="AF176" i="30"/>
  <c r="W5" i="16" s="1"/>
  <c r="AN176" i="30"/>
  <c r="R175" i="30"/>
  <c r="I4" i="16" s="1"/>
  <c r="Z175" i="30"/>
  <c r="Q4" i="16" s="1"/>
  <c r="AH175" i="30"/>
  <c r="Y4" i="16" s="1"/>
  <c r="L173" i="30"/>
  <c r="C2" i="16" s="1"/>
  <c r="T173" i="30"/>
  <c r="K2" i="16" s="1"/>
  <c r="AB173" i="30"/>
  <c r="S2" i="16" s="1"/>
  <c r="AJ173" i="30"/>
  <c r="AA2" i="16" s="1"/>
  <c r="N160" i="30"/>
  <c r="E2" i="15" s="1"/>
  <c r="V160" i="30"/>
  <c r="M2" i="15" s="1"/>
  <c r="AD160" i="30"/>
  <c r="U2" i="15" s="1"/>
  <c r="AL160" i="30"/>
  <c r="P149" i="30"/>
  <c r="G4" i="14" s="1"/>
  <c r="X149" i="30"/>
  <c r="O4" i="14" s="1"/>
  <c r="AF149" i="30"/>
  <c r="W4" i="14" s="1"/>
  <c r="AN149" i="30"/>
  <c r="AE4" i="14" s="1"/>
  <c r="R147" i="30"/>
  <c r="Z147" i="30"/>
  <c r="Q2" i="14" s="1"/>
  <c r="AH147" i="30"/>
  <c r="Y2" i="14" s="1"/>
  <c r="L142" i="30"/>
  <c r="C10" i="21" s="1"/>
  <c r="T142" i="30"/>
  <c r="AB142" i="30"/>
  <c r="AJ142" i="30"/>
  <c r="AA10" i="21" s="1"/>
  <c r="N137" i="30"/>
  <c r="V137" i="30"/>
  <c r="AD137" i="30"/>
  <c r="AL137" i="30"/>
  <c r="P136" i="30"/>
  <c r="X136" i="30"/>
  <c r="AF136" i="30"/>
  <c r="AN136" i="30"/>
  <c r="R134" i="30"/>
  <c r="I2" i="21" s="1"/>
  <c r="Z134" i="30"/>
  <c r="Q2" i="21" s="1"/>
  <c r="AH134" i="30"/>
  <c r="O189" i="30"/>
  <c r="W189" i="30"/>
  <c r="AE189" i="30"/>
  <c r="AM189" i="30"/>
  <c r="Q188" i="30"/>
  <c r="Y188" i="30"/>
  <c r="AG188" i="30"/>
  <c r="S187" i="30"/>
  <c r="AA187" i="30"/>
  <c r="AI187" i="30"/>
  <c r="M186" i="30"/>
  <c r="U186" i="30"/>
  <c r="L2" i="17" s="1"/>
  <c r="AC186" i="30"/>
  <c r="T2" i="17" s="1"/>
  <c r="AK186" i="30"/>
  <c r="O181" i="30"/>
  <c r="F10" i="16" s="1"/>
  <c r="W181" i="30"/>
  <c r="N10" i="16" s="1"/>
  <c r="AE181" i="30"/>
  <c r="V10" i="16" s="1"/>
  <c r="AM181" i="30"/>
  <c r="Q176" i="30"/>
  <c r="Y176" i="30"/>
  <c r="P5" i="16" s="1"/>
  <c r="AG176" i="30"/>
  <c r="X5" i="16" s="1"/>
  <c r="S175" i="30"/>
  <c r="J4" i="16" s="1"/>
  <c r="AA175" i="30"/>
  <c r="R4" i="16" s="1"/>
  <c r="AI175" i="30"/>
  <c r="Z4" i="16" s="1"/>
  <c r="M173" i="30"/>
  <c r="D2" i="16" s="1"/>
  <c r="U173" i="30"/>
  <c r="L2" i="16" s="1"/>
  <c r="AC173" i="30"/>
  <c r="T2" i="16" s="1"/>
  <c r="AK173" i="30"/>
  <c r="AB2" i="16" s="1"/>
  <c r="O160" i="30"/>
  <c r="W160" i="30"/>
  <c r="N2" i="15" s="1"/>
  <c r="AE160" i="30"/>
  <c r="V2" i="15" s="1"/>
  <c r="AM160" i="30"/>
  <c r="AD2" i="15" s="1"/>
  <c r="Q149" i="30"/>
  <c r="H4" i="14" s="1"/>
  <c r="Y149" i="30"/>
  <c r="P4" i="14" s="1"/>
  <c r="AG149" i="30"/>
  <c r="X4" i="14" s="1"/>
  <c r="B4" i="14"/>
  <c r="S147" i="30"/>
  <c r="AA147" i="30"/>
  <c r="R2" i="14" s="1"/>
  <c r="AI147" i="30"/>
  <c r="Z2" i="14" s="1"/>
  <c r="M142" i="30"/>
  <c r="D10" i="21" s="1"/>
  <c r="U142" i="30"/>
  <c r="AC142" i="30"/>
  <c r="AC194" i="30" s="1"/>
  <c r="AK142" i="30"/>
  <c r="AB10" i="21" s="1"/>
  <c r="O137" i="30"/>
  <c r="W137" i="30"/>
  <c r="AE137" i="30"/>
  <c r="AM137" i="30"/>
  <c r="Q136" i="30"/>
  <c r="Y136" i="30"/>
  <c r="AG136" i="30"/>
  <c r="S134" i="30"/>
  <c r="J2" i="21" s="1"/>
  <c r="AA134" i="30"/>
  <c r="AI134" i="30"/>
  <c r="Z2" i="21" s="1"/>
  <c r="P189" i="30"/>
  <c r="X189" i="30"/>
  <c r="AF189" i="30"/>
  <c r="AN189" i="30"/>
  <c r="R188" i="30"/>
  <c r="Z188" i="30"/>
  <c r="AH188" i="30"/>
  <c r="L187" i="30"/>
  <c r="T187" i="30"/>
  <c r="AB187" i="30"/>
  <c r="AJ187" i="30"/>
  <c r="N186" i="30"/>
  <c r="E2" i="17" s="1"/>
  <c r="V186" i="30"/>
  <c r="M2" i="17" s="1"/>
  <c r="AD186" i="30"/>
  <c r="U2" i="17" s="1"/>
  <c r="AL186" i="30"/>
  <c r="AC2" i="17" s="1"/>
  <c r="P181" i="30"/>
  <c r="X181" i="30"/>
  <c r="X194" i="30" s="1"/>
  <c r="AF181" i="30"/>
  <c r="W10" i="16" s="1"/>
  <c r="AN181" i="30"/>
  <c r="AE10" i="16" s="1"/>
  <c r="R176" i="30"/>
  <c r="I5" i="16" s="1"/>
  <c r="Z176" i="30"/>
  <c r="Q5" i="16" s="1"/>
  <c r="AH176" i="30"/>
  <c r="Y5" i="16" s="1"/>
  <c r="L175" i="30"/>
  <c r="C4" i="16" s="1"/>
  <c r="T175" i="30"/>
  <c r="AB175" i="30"/>
  <c r="AJ175" i="30"/>
  <c r="AA4" i="16" s="1"/>
  <c r="N173" i="30"/>
  <c r="E2" i="16" s="1"/>
  <c r="V173" i="30"/>
  <c r="M2" i="16" s="1"/>
  <c r="AD173" i="30"/>
  <c r="U2" i="16" s="1"/>
  <c r="AL173" i="30"/>
  <c r="P160" i="30"/>
  <c r="G2" i="15" s="1"/>
  <c r="X160" i="30"/>
  <c r="O2" i="15" s="1"/>
  <c r="AF160" i="30"/>
  <c r="AN160" i="30"/>
  <c r="AE2" i="15" s="1"/>
  <c r="R149" i="30"/>
  <c r="I4" i="14" s="1"/>
  <c r="Z149" i="30"/>
  <c r="AH149" i="30"/>
  <c r="Y4" i="14" s="1"/>
  <c r="L147" i="30"/>
  <c r="C2" i="14" s="1"/>
  <c r="T147" i="30"/>
  <c r="K2" i="14" s="1"/>
  <c r="AB147" i="30"/>
  <c r="S2" i="14" s="1"/>
  <c r="AJ147" i="30"/>
  <c r="AA2" i="14" s="1"/>
  <c r="N142" i="30"/>
  <c r="E10" i="21" s="1"/>
  <c r="V142" i="30"/>
  <c r="AD142" i="30"/>
  <c r="AL142" i="30"/>
  <c r="AL194" i="30" s="1"/>
  <c r="P137" i="30"/>
  <c r="X137" i="30"/>
  <c r="AF137" i="30"/>
  <c r="AN137" i="30"/>
  <c r="R136" i="30"/>
  <c r="Z136" i="30"/>
  <c r="AH136" i="30"/>
  <c r="L134" i="30"/>
  <c r="C2" i="21" s="1"/>
  <c r="T134" i="30"/>
  <c r="K2" i="21" s="1"/>
  <c r="AB134" i="30"/>
  <c r="S2" i="21" s="1"/>
  <c r="AJ134" i="30"/>
  <c r="AA2" i="21" s="1"/>
  <c r="Q189" i="30"/>
  <c r="U187" i="30"/>
  <c r="Y181" i="30"/>
  <c r="P10" i="16" s="1"/>
  <c r="AC175" i="30"/>
  <c r="T4" i="16" s="1"/>
  <c r="AG160" i="30"/>
  <c r="X2" i="15" s="1"/>
  <c r="AK147" i="30"/>
  <c r="AB2" i="14" s="1"/>
  <c r="Y189" i="30"/>
  <c r="AC187" i="30"/>
  <c r="AG181" i="30"/>
  <c r="X10" i="16" s="1"/>
  <c r="AK175" i="30"/>
  <c r="AB4" i="16" s="1"/>
  <c r="B2" i="15"/>
  <c r="O142" i="30"/>
  <c r="O194" i="30" s="1"/>
  <c r="S136" i="30"/>
  <c r="AG189" i="30"/>
  <c r="AK187" i="30"/>
  <c r="B10" i="16"/>
  <c r="O173" i="30"/>
  <c r="F2" i="16" s="1"/>
  <c r="S149" i="30"/>
  <c r="J4" i="14" s="1"/>
  <c r="W142" i="30"/>
  <c r="AA136" i="30"/>
  <c r="O186" i="30"/>
  <c r="S176" i="30"/>
  <c r="J5" i="16" s="1"/>
  <c r="W173" i="30"/>
  <c r="N2" i="16" s="1"/>
  <c r="AA149" i="30"/>
  <c r="R4" i="14" s="1"/>
  <c r="AE142" i="30"/>
  <c r="AI136" i="30"/>
  <c r="S188" i="30"/>
  <c r="W186" i="30"/>
  <c r="N2" i="17" s="1"/>
  <c r="AA176" i="30"/>
  <c r="R5" i="16" s="1"/>
  <c r="AE173" i="30"/>
  <c r="V2" i="16" s="1"/>
  <c r="AI149" i="30"/>
  <c r="Z4" i="14" s="1"/>
  <c r="AM142" i="30"/>
  <c r="M134" i="30"/>
  <c r="AA188" i="30"/>
  <c r="AE186" i="30"/>
  <c r="V2" i="17" s="1"/>
  <c r="AI176" i="30"/>
  <c r="Z5" i="16" s="1"/>
  <c r="AM173" i="30"/>
  <c r="M147" i="30"/>
  <c r="D2" i="14" s="1"/>
  <c r="Q137" i="30"/>
  <c r="U134" i="30"/>
  <c r="L2" i="21" s="1"/>
  <c r="AM186" i="30"/>
  <c r="AD2" i="17" s="1"/>
  <c r="Y137" i="30"/>
  <c r="AC147" i="30"/>
  <c r="T2" i="14" s="1"/>
  <c r="X77" i="30"/>
  <c r="Q181" i="30"/>
  <c r="H10" i="16" s="1"/>
  <c r="AG137" i="30"/>
  <c r="M187" i="30"/>
  <c r="V82" i="30"/>
  <c r="M175" i="30"/>
  <c r="D4" i="16" s="1"/>
  <c r="AC134" i="30"/>
  <c r="T2" i="21" s="1"/>
  <c r="Y160" i="30"/>
  <c r="P2" i="15" s="1"/>
  <c r="R95" i="30"/>
  <c r="Z74" i="30"/>
  <c r="U175" i="30"/>
  <c r="L4" i="16" s="1"/>
  <c r="AK134" i="30"/>
  <c r="AB2" i="21" s="1"/>
  <c r="T84" i="30"/>
  <c r="AD71" i="30"/>
  <c r="Q160" i="30"/>
  <c r="H2" i="15" s="1"/>
  <c r="P108" i="30"/>
  <c r="AF69" i="30"/>
  <c r="AI188" i="30"/>
  <c r="U147" i="30"/>
  <c r="L2" i="14" s="1"/>
  <c r="O116" i="30"/>
  <c r="AB72" i="30"/>
  <c r="R64" i="30"/>
  <c r="AF129" i="30"/>
  <c r="AJ123" i="30"/>
  <c r="Q129" i="30"/>
  <c r="U123" i="30"/>
  <c r="Y116" i="30"/>
  <c r="AC110" i="30"/>
  <c r="N123"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L108" i="30"/>
  <c r="P84" i="30"/>
  <c r="T77" i="30"/>
  <c r="X72" i="30"/>
  <c r="AB69" i="30"/>
  <c r="U108" i="30"/>
  <c r="Y84" i="30"/>
  <c r="AC77" i="30"/>
  <c r="AG72" i="30"/>
  <c r="AK69" i="30"/>
  <c r="AD108" i="30"/>
  <c r="AH84" i="30"/>
  <c r="AL77" i="30"/>
  <c r="L71" i="30"/>
  <c r="AI4" i="30"/>
  <c r="AE7" i="30"/>
  <c r="AA12" i="30"/>
  <c r="O43" i="30"/>
  <c r="AC71" i="30"/>
  <c r="AK121" i="30"/>
  <c r="Z12" i="30"/>
  <c r="Q4" i="30"/>
  <c r="M7" i="30"/>
  <c r="AM17" i="30"/>
  <c r="AG51" i="30"/>
  <c r="Q74" i="30"/>
  <c r="X7" i="30"/>
  <c r="AD58" i="30"/>
  <c r="AD6" i="30"/>
  <c r="Z9" i="30"/>
  <c r="V17" i="30"/>
  <c r="V58" i="30"/>
  <c r="AH95" i="30"/>
  <c r="AC59" i="30"/>
  <c r="AG56" i="30"/>
  <c r="AK46" i="30"/>
  <c r="O17" i="30"/>
  <c r="AL59" i="30"/>
  <c r="L51" i="30"/>
  <c r="P45" i="30"/>
  <c r="T30" i="30"/>
  <c r="M64" i="30"/>
  <c r="Q58" i="30"/>
  <c r="U51" i="30"/>
  <c r="Y45" i="30"/>
  <c r="AC30" i="30"/>
  <c r="AD64" i="30"/>
  <c r="AH6" i="30"/>
  <c r="AN129" i="30"/>
  <c r="N121" i="30"/>
  <c r="Y129" i="30"/>
  <c r="AC123" i="30"/>
  <c r="AG116" i="30"/>
  <c r="R129" i="30"/>
  <c r="V123" i="30"/>
  <c r="Z116" i="30"/>
  <c r="S129" i="30"/>
  <c r="W123" i="30"/>
  <c r="AA116" i="30"/>
  <c r="AE110" i="30"/>
  <c r="AL124" i="30"/>
  <c r="L116" i="30"/>
  <c r="P110" i="30"/>
  <c r="AE124" i="30"/>
  <c r="AI121" i="30"/>
  <c r="AM111" i="30"/>
  <c r="X124" i="30"/>
  <c r="AB121" i="30"/>
  <c r="AF111" i="30"/>
  <c r="AD110" i="30"/>
  <c r="AI95" i="30"/>
  <c r="AM82" i="30"/>
  <c r="M72" i="30"/>
  <c r="Q69" i="30"/>
  <c r="AF110" i="30"/>
  <c r="AJ95" i="30"/>
  <c r="AN82" i="30"/>
  <c r="N72" i="30"/>
  <c r="R69" i="30"/>
  <c r="O84" i="30"/>
  <c r="S77" i="30"/>
  <c r="W72" i="30"/>
  <c r="AA69" i="30"/>
  <c r="T108" i="30"/>
  <c r="X84" i="30"/>
  <c r="AB77" i="30"/>
  <c r="AF72" i="30"/>
  <c r="AJ69" i="30"/>
  <c r="AC108" i="30"/>
  <c r="AG84" i="30"/>
  <c r="AK77" i="30"/>
  <c r="Y124" i="30"/>
  <c r="AL108" i="30"/>
  <c r="L82" i="30"/>
  <c r="P74" i="30"/>
  <c r="T71" i="30"/>
  <c r="AA4" i="30"/>
  <c r="W7" i="30"/>
  <c r="S12" i="30"/>
  <c r="M45" i="30"/>
  <c r="AA72" i="30"/>
  <c r="AJ4" i="30"/>
  <c r="N17" i="30"/>
  <c r="AM6" i="30"/>
  <c r="AI9" i="30"/>
  <c r="AE17" i="30"/>
  <c r="AE56" i="30"/>
  <c r="O77" i="30"/>
  <c r="AB12" i="30"/>
  <c r="T72" i="30"/>
  <c r="V6" i="30"/>
  <c r="R9" i="30"/>
  <c r="AJ19" i="30"/>
  <c r="T59" i="30"/>
  <c r="AF108" i="30"/>
  <c r="AK59" i="30"/>
  <c r="O45" i="30"/>
  <c r="S30" i="30"/>
  <c r="L64" i="30"/>
  <c r="P58" i="30"/>
  <c r="T51" i="30"/>
  <c r="P7" i="30"/>
  <c r="R124" i="30"/>
  <c r="V121" i="30"/>
  <c r="AG129" i="30"/>
  <c r="AK123" i="30"/>
  <c r="Z129" i="30"/>
  <c r="AD123" i="30"/>
  <c r="AH116" i="30"/>
  <c r="AA129" i="30"/>
  <c r="AE123" i="30"/>
  <c r="AI116" i="30"/>
  <c r="L129" i="30"/>
  <c r="P123" i="30"/>
  <c r="T116" i="30"/>
  <c r="X110" i="30"/>
  <c r="AM124" i="30"/>
  <c r="M116" i="30"/>
  <c r="Q110" i="30"/>
  <c r="AF124" i="30"/>
  <c r="AJ121" i="30"/>
  <c r="AN111" i="30"/>
  <c r="AM110" i="30"/>
  <c r="M84" i="30"/>
  <c r="Q77" i="30"/>
  <c r="U72" i="30"/>
  <c r="Y69" i="30"/>
  <c r="AN110" i="30"/>
  <c r="N84" i="30"/>
  <c r="R77" i="30"/>
  <c r="V72" i="30"/>
  <c r="Z69" i="30"/>
  <c r="S108" i="30"/>
  <c r="W84" i="30"/>
  <c r="AA77" i="30"/>
  <c r="AE72" i="30"/>
  <c r="AI69" i="30"/>
  <c r="AB108" i="30"/>
  <c r="AF84" i="30"/>
  <c r="AJ77" i="30"/>
  <c r="AN72" i="30"/>
  <c r="Q124" i="30"/>
  <c r="AK108" i="30"/>
  <c r="O74" i="30"/>
  <c r="S71" i="30"/>
  <c r="AC121" i="30"/>
  <c r="P95" i="30"/>
  <c r="T82" i="30"/>
  <c r="X74" i="30"/>
  <c r="AB71" i="30"/>
  <c r="S4" i="30"/>
  <c r="O7" i="30"/>
  <c r="Y74" i="30"/>
  <c r="AN7" i="30"/>
  <c r="AF56" i="30"/>
  <c r="AE6" i="30"/>
  <c r="AA9" i="30"/>
  <c r="W17" i="30"/>
  <c r="AC58" i="30"/>
  <c r="M82" i="30"/>
  <c r="R17" i="30"/>
  <c r="L84" i="30"/>
  <c r="N6"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L111" i="30"/>
  <c r="AI129" i="30"/>
  <c r="AM123" i="30"/>
  <c r="M111" i="30"/>
  <c r="T129" i="30"/>
  <c r="X123" i="30"/>
  <c r="AB116" i="30"/>
  <c r="M129" i="30"/>
  <c r="Q123" i="30"/>
  <c r="U116" i="30"/>
  <c r="Y110" i="30"/>
  <c r="AN124" i="30"/>
  <c r="N116" i="30"/>
  <c r="R110" i="30"/>
  <c r="Q108" i="30"/>
  <c r="U84" i="30"/>
  <c r="Y77" i="30"/>
  <c r="AC72" i="30"/>
  <c r="AG69" i="30"/>
  <c r="R108" i="30"/>
  <c r="V84" i="30"/>
  <c r="Z77" i="30"/>
  <c r="AD72" i="30"/>
  <c r="AH69" i="30"/>
  <c r="AA108" i="30"/>
  <c r="AE84" i="30"/>
  <c r="AI77" i="30"/>
  <c r="AM72" i="30"/>
  <c r="AM129" i="30"/>
  <c r="AJ108" i="30"/>
  <c r="AN84" i="30"/>
  <c r="N74" i="30"/>
  <c r="R71" i="30"/>
  <c r="U121" i="30"/>
  <c r="O95" i="30"/>
  <c r="S82" i="30"/>
  <c r="W74" i="30"/>
  <c r="AA71" i="30"/>
  <c r="R111" i="30"/>
  <c r="X95" i="30"/>
  <c r="AB82" i="30"/>
  <c r="AF74" i="30"/>
  <c r="AJ71" i="30"/>
  <c r="AK9" i="30"/>
  <c r="AG17" i="30"/>
  <c r="AM56" i="30"/>
  <c r="W77" i="30"/>
  <c r="V9" i="30"/>
  <c r="V71" i="30"/>
  <c r="W6" i="30"/>
  <c r="S9" i="30"/>
  <c r="M17" i="30"/>
  <c r="AA59" i="30"/>
  <c r="L46" i="30"/>
  <c r="AN4" i="30"/>
  <c r="AJ7" i="30"/>
  <c r="AF12" i="30"/>
  <c r="AF43" i="30"/>
  <c r="N71" i="30"/>
  <c r="Z17" i="30"/>
  <c r="AH124" i="30"/>
  <c r="AL121" i="30"/>
  <c r="S124" i="30"/>
  <c r="W121" i="30"/>
  <c r="AA111" i="30"/>
  <c r="L124" i="30"/>
  <c r="P121" i="30"/>
  <c r="T111" i="30"/>
  <c r="M124" i="30"/>
  <c r="Q121" i="30"/>
  <c r="U111" i="30"/>
  <c r="AB129" i="30"/>
  <c r="AF123" i="30"/>
  <c r="AJ116" i="30"/>
  <c r="U129" i="30"/>
  <c r="Y123" i="30"/>
  <c r="AC116" i="30"/>
  <c r="N129" i="30"/>
  <c r="R123" i="30"/>
  <c r="V116" i="30"/>
  <c r="Z110" i="30"/>
  <c r="Y108" i="30"/>
  <c r="AC84" i="30"/>
  <c r="AG77" i="30"/>
  <c r="AK72" i="30"/>
  <c r="Z108" i="30"/>
  <c r="AD84" i="30"/>
  <c r="AH77" i="30"/>
  <c r="AL72" i="30"/>
  <c r="AE129" i="30"/>
  <c r="AI108" i="30"/>
  <c r="AM84" i="30"/>
  <c r="M74" i="30"/>
  <c r="Q71" i="30"/>
  <c r="M121" i="30"/>
  <c r="N95" i="30"/>
  <c r="R82" i="30"/>
  <c r="V74" i="30"/>
  <c r="Z71" i="30"/>
  <c r="Q111" i="30"/>
  <c r="W95" i="30"/>
  <c r="AA82" i="30"/>
  <c r="AE74" i="30"/>
  <c r="AI71" i="30"/>
  <c r="T110" i="30"/>
  <c r="AF95" i="30"/>
  <c r="AJ82" i="30"/>
  <c r="AN74" i="30"/>
  <c r="N69" i="30"/>
  <c r="AG6" i="30"/>
  <c r="AC9" i="30"/>
  <c r="Y17" i="30"/>
  <c r="AK58" i="30"/>
  <c r="U82" i="30"/>
  <c r="L12" i="30"/>
  <c r="AN108" i="30"/>
  <c r="O6" i="30"/>
  <c r="Y64" i="30"/>
  <c r="AM108" i="30"/>
  <c r="AH4" i="30"/>
  <c r="AF4" i="30"/>
  <c r="AB7" i="30"/>
  <c r="X12" i="30"/>
  <c r="AD45" i="30"/>
  <c r="L72" i="30"/>
  <c r="AA64" i="30"/>
  <c r="AE58" i="30"/>
  <c r="AI51" i="30"/>
  <c r="AM45" i="30"/>
  <c r="AN56" i="30"/>
  <c r="L123" i="30"/>
  <c r="P116" i="30"/>
  <c r="AA124" i="30"/>
  <c r="AE121" i="30"/>
  <c r="AI111" i="30"/>
  <c r="T124" i="30"/>
  <c r="X121" i="30"/>
  <c r="AB111" i="30"/>
  <c r="U124" i="30"/>
  <c r="Y121" i="30"/>
  <c r="AC111" i="30"/>
  <c r="AJ129" i="30"/>
  <c r="AN123" i="30"/>
  <c r="N111" i="30"/>
  <c r="AC129" i="30"/>
  <c r="AG123" i="30"/>
  <c r="AK116" i="30"/>
  <c r="V129" i="30"/>
  <c r="Z123" i="30"/>
  <c r="AD116" i="30"/>
  <c r="O129" i="30"/>
  <c r="AG108" i="30"/>
  <c r="AK84" i="30"/>
  <c r="O71" i="30"/>
  <c r="W129" i="30"/>
  <c r="AH108" i="30"/>
  <c r="AL84" i="30"/>
  <c r="L74" i="30"/>
  <c r="P71" i="30"/>
  <c r="AI123" i="30"/>
  <c r="M95" i="30"/>
  <c r="Q82" i="30"/>
  <c r="U74" i="30"/>
  <c r="Y71" i="30"/>
  <c r="AN116" i="30"/>
  <c r="V95" i="30"/>
  <c r="Z82" i="30"/>
  <c r="AD74" i="30"/>
  <c r="AH71" i="30"/>
  <c r="S110" i="30"/>
  <c r="AE95" i="30"/>
  <c r="AI82" i="30"/>
  <c r="AM74" i="30"/>
  <c r="M69" i="30"/>
  <c r="AJ110" i="30"/>
  <c r="AN95" i="30"/>
  <c r="N77" i="30"/>
  <c r="R72" i="30"/>
  <c r="V69" i="30"/>
  <c r="Y6" i="30"/>
  <c r="U9" i="30"/>
  <c r="Q17" i="30"/>
  <c r="AI59" i="30"/>
  <c r="S84" i="30"/>
  <c r="R30" i="30"/>
  <c r="AK7" i="30"/>
  <c r="AG12" i="30"/>
  <c r="AM43" i="30"/>
  <c r="W69" i="30"/>
  <c r="AK110" i="30"/>
  <c r="P6" i="30"/>
  <c r="X4" i="30"/>
  <c r="T7" i="30"/>
  <c r="P12" i="30"/>
  <c r="AB46" i="30"/>
  <c r="AN77" i="30"/>
  <c r="AI64" i="30"/>
  <c r="AM58" i="30"/>
  <c r="M46" i="30"/>
  <c r="Q43" i="30"/>
  <c r="U19" i="30"/>
  <c r="N59" i="30"/>
  <c r="R56" i="30"/>
  <c r="P129" i="30"/>
  <c r="AM121" i="30"/>
  <c r="AJ111" i="30"/>
  <c r="N124" i="30"/>
  <c r="AL116" i="30"/>
  <c r="S74" i="30"/>
  <c r="P82" i="30"/>
  <c r="U95" i="30"/>
  <c r="L110" i="30"/>
  <c r="L69" i="30"/>
  <c r="Q72" i="30"/>
  <c r="V77" i="30"/>
  <c r="M9" i="30"/>
  <c r="AF6" i="30"/>
  <c r="AK45" i="30"/>
  <c r="P4" i="30"/>
  <c r="AL82" i="30"/>
  <c r="AA51" i="30"/>
  <c r="AC19" i="30"/>
  <c r="Z56" i="30"/>
  <c r="AN45" i="30"/>
  <c r="AD19" i="30"/>
  <c r="AM59" i="30"/>
  <c r="O46" i="30"/>
  <c r="AI43" i="30"/>
  <c r="V64" i="30"/>
  <c r="L56" i="30"/>
  <c r="P46" i="30"/>
  <c r="T43" i="30"/>
  <c r="X19" i="30"/>
  <c r="Y59" i="30"/>
  <c r="AC56" i="30"/>
  <c r="AG46" i="30"/>
  <c r="AK43" i="30"/>
  <c r="L58" i="30"/>
  <c r="P51" i="30"/>
  <c r="T45" i="30"/>
  <c r="X30" i="30"/>
  <c r="AL9" i="30"/>
  <c r="AF17" i="30"/>
  <c r="AK6" i="30"/>
  <c r="AG9" i="30"/>
  <c r="AC17" i="30"/>
  <c r="W56" i="30"/>
  <c r="AK82" i="30"/>
  <c r="AH17" i="30"/>
  <c r="AN17" i="30"/>
  <c r="V4" i="30"/>
  <c r="R7" i="30"/>
  <c r="N12" i="30"/>
  <c r="T46" i="30"/>
  <c r="AH74" i="30"/>
  <c r="AF7" i="30"/>
  <c r="X17" i="30"/>
  <c r="M4" i="30"/>
  <c r="AM9" i="30"/>
  <c r="AI17" i="30"/>
  <c r="Q51" i="30"/>
  <c r="AE77" i="30"/>
  <c r="AD111" i="30"/>
  <c r="AE116" i="30"/>
  <c r="Q84" i="30"/>
  <c r="T4" i="30"/>
  <c r="W58" i="30"/>
  <c r="O59" i="30"/>
  <c r="R58" i="30"/>
  <c r="AI58" i="30"/>
  <c r="V56" i="30"/>
  <c r="X6" i="30"/>
  <c r="M71" i="30"/>
  <c r="AL110" i="30"/>
  <c r="AK4" i="30"/>
  <c r="AK71" i="30"/>
  <c r="X129" i="30"/>
  <c r="Q116" i="30"/>
  <c r="N110" i="30"/>
  <c r="V124" i="30"/>
  <c r="S121" i="30"/>
  <c r="P111" i="30"/>
  <c r="AA74" i="30"/>
  <c r="X82" i="30"/>
  <c r="AC95" i="30"/>
  <c r="AH110" i="30"/>
  <c r="T69" i="30"/>
  <c r="Y72" i="30"/>
  <c r="AD77" i="30"/>
  <c r="AI12" i="30"/>
  <c r="N7" i="30"/>
  <c r="AI46" i="30"/>
  <c r="AL6" i="30"/>
  <c r="AJ84" i="30"/>
  <c r="U46" i="30"/>
  <c r="AK19" i="30"/>
  <c r="AH56" i="30"/>
  <c r="R43" i="30"/>
  <c r="AL19" i="30"/>
  <c r="Y58" i="30"/>
  <c r="W46" i="30"/>
  <c r="M30" i="30"/>
  <c r="AL64" i="30"/>
  <c r="T56" i="30"/>
  <c r="X46" i="30"/>
  <c r="AB43" i="30"/>
  <c r="AF19" i="30"/>
  <c r="AG59" i="30"/>
  <c r="AK56" i="30"/>
  <c r="O30" i="30"/>
  <c r="P64" i="30"/>
  <c r="T58" i="30"/>
  <c r="X51" i="30"/>
  <c r="AB45" i="30"/>
  <c r="AF30" i="30"/>
  <c r="T12" i="30"/>
  <c r="AL45" i="30"/>
  <c r="AC6" i="30"/>
  <c r="Y9" i="30"/>
  <c r="U17" i="30"/>
  <c r="U58" i="30"/>
  <c r="AI84" i="30"/>
  <c r="N45" i="30"/>
  <c r="L19" i="30"/>
  <c r="N4" i="30"/>
  <c r="AN9" i="30"/>
  <c r="AJ17" i="30"/>
  <c r="R51" i="30"/>
  <c r="AF77" i="30"/>
  <c r="N9" i="30"/>
  <c r="AH51" i="30"/>
  <c r="AI6" i="30"/>
  <c r="AE9" i="30"/>
  <c r="AA17" i="30"/>
  <c r="O56" i="30"/>
  <c r="AC82" i="30"/>
  <c r="AF71" i="30"/>
  <c r="V108" i="30"/>
  <c r="AD59" i="30"/>
  <c r="AI56" i="30"/>
  <c r="Z45" i="30"/>
  <c r="Q19" i="30"/>
  <c r="AH19" i="30"/>
  <c r="AA7" i="30"/>
  <c r="AL7" i="30"/>
  <c r="AN69" i="30"/>
  <c r="AG7" i="30"/>
  <c r="Y111" i="30"/>
  <c r="T123" i="30"/>
  <c r="M110" i="30"/>
  <c r="AC124" i="30"/>
  <c r="R121" i="30"/>
  <c r="O111" i="30"/>
  <c r="S123" i="30"/>
  <c r="W71" i="30"/>
  <c r="T74" i="30"/>
  <c r="Y82" i="30"/>
  <c r="AD95" i="30"/>
  <c r="AI110" i="30"/>
  <c r="U69" i="30"/>
  <c r="Z72" i="30"/>
  <c r="S19" i="30"/>
  <c r="AG4" i="30"/>
  <c r="U71" i="30"/>
  <c r="L7" i="30"/>
  <c r="S64" i="30"/>
  <c r="AC46" i="30"/>
  <c r="AB64" i="30"/>
  <c r="AJ51" i="30"/>
  <c r="Z43" i="30"/>
  <c r="P17" i="30"/>
  <c r="AE46" i="30"/>
  <c r="U30" i="30"/>
  <c r="X59" i="30"/>
  <c r="AB56" i="30"/>
  <c r="AF46" i="30"/>
  <c r="AJ43" i="30"/>
  <c r="AN19" i="30"/>
  <c r="O51" i="30"/>
  <c r="S45" i="30"/>
  <c r="W30" i="30"/>
  <c r="X64" i="30"/>
  <c r="AB58" i="30"/>
  <c r="AF51" i="30"/>
  <c r="AJ45" i="30"/>
  <c r="AN30" i="30"/>
  <c r="T19" i="30"/>
  <c r="Z64" i="30"/>
  <c r="U6" i="30"/>
  <c r="Q9" i="30"/>
  <c r="AI19" i="30"/>
  <c r="S59" i="30"/>
  <c r="AG95" i="30"/>
  <c r="AJ59" i="30"/>
  <c r="AJ46" i="30"/>
  <c r="AJ6" i="30"/>
  <c r="AF9" i="30"/>
  <c r="AB17" i="30"/>
  <c r="P56" i="30"/>
  <c r="AD82" i="30"/>
  <c r="P43" i="30"/>
  <c r="X69" i="30"/>
  <c r="AA6" i="30"/>
  <c r="W9" i="30"/>
  <c r="S17" i="30"/>
  <c r="M58" i="30"/>
  <c r="AA84" i="30"/>
  <c r="AJ124" i="30"/>
  <c r="S95" i="30"/>
  <c r="L77" i="30"/>
  <c r="U7" i="30"/>
  <c r="AG43" i="30"/>
  <c r="V51" i="30"/>
  <c r="M43" i="30"/>
  <c r="W12" i="30"/>
  <c r="AL12" i="30"/>
  <c r="AC12" i="30"/>
  <c r="AE59" i="30"/>
  <c r="AB123" i="30"/>
  <c r="U110" i="30"/>
  <c r="AK124" i="30"/>
  <c r="Z121" i="30"/>
  <c r="W111" i="30"/>
  <c r="W116" i="30"/>
  <c r="AE71" i="30"/>
  <c r="AB74" i="30"/>
  <c r="AG82" i="30"/>
  <c r="AL95" i="30"/>
  <c r="M108" i="30"/>
  <c r="AC69" i="30"/>
  <c r="AH72" i="30"/>
  <c r="Q30" i="30"/>
  <c r="Y4" i="30"/>
  <c r="S72" i="30"/>
  <c r="AH9" i="30"/>
  <c r="M59" i="30"/>
  <c r="AE45" i="30"/>
  <c r="AJ64" i="30"/>
  <c r="N46" i="30"/>
  <c r="AH43" i="30"/>
  <c r="U64" i="30"/>
  <c r="S56" i="30"/>
  <c r="AM46" i="30"/>
  <c r="AK30" i="30"/>
  <c r="AF59" i="30"/>
  <c r="AJ56" i="30"/>
  <c r="AN46" i="30"/>
  <c r="N30" i="30"/>
  <c r="O64" i="30"/>
  <c r="S58" i="30"/>
  <c r="W51" i="30"/>
  <c r="AA45" i="30"/>
  <c r="AE30" i="30"/>
  <c r="AF64" i="30"/>
  <c r="AJ58" i="30"/>
  <c r="AN51" i="30"/>
  <c r="N43" i="30"/>
  <c r="R19" i="30"/>
  <c r="AL58" i="30"/>
  <c r="N82" i="30"/>
  <c r="M6" i="30"/>
  <c r="AM12" i="30"/>
  <c r="AG30" i="30"/>
  <c r="Q64" i="30"/>
  <c r="AE108" i="30"/>
  <c r="AB59" i="30"/>
  <c r="AB6" i="30"/>
  <c r="X9" i="30"/>
  <c r="T17" i="30"/>
  <c r="N58" i="30"/>
  <c r="AB84" i="30"/>
  <c r="AH64" i="30"/>
  <c r="P77" i="30"/>
  <c r="S6" i="30"/>
  <c r="O9" i="30"/>
  <c r="AA19" i="30"/>
  <c r="Y95" i="30"/>
  <c r="AL129" i="30"/>
  <c r="AK74" i="30"/>
  <c r="AL69" i="30"/>
  <c r="AD17" i="30"/>
  <c r="AD46" i="30"/>
  <c r="AG45" i="30"/>
  <c r="AE64" i="30"/>
  <c r="R59" i="30"/>
  <c r="AD43" i="30"/>
  <c r="AC45" i="30"/>
  <c r="L6" i="30"/>
  <c r="X108" i="30"/>
  <c r="X116" i="30"/>
  <c r="AB124" i="30"/>
  <c r="AG121" i="30"/>
  <c r="V111" i="30"/>
  <c r="AD129" i="30"/>
  <c r="AA123" i="30"/>
  <c r="X71" i="30"/>
  <c r="AC74" i="30"/>
  <c r="AH82" i="30"/>
  <c r="AM95" i="30"/>
  <c r="N108" i="30"/>
  <c r="AD69" i="30"/>
  <c r="AG64" i="30"/>
  <c r="AC7" i="30"/>
  <c r="AG124" i="30"/>
  <c r="AL17" i="30"/>
  <c r="U59" i="30"/>
  <c r="Y43" i="30"/>
  <c r="V59" i="30"/>
  <c r="V46" i="30"/>
  <c r="L30" i="30"/>
  <c r="AK64" i="30"/>
  <c r="AA56" i="30"/>
  <c r="Q45" i="30"/>
  <c r="W19" i="30"/>
  <c r="AN59" i="30"/>
  <c r="N51" i="30"/>
  <c r="R45" i="30"/>
  <c r="V30" i="30"/>
  <c r="W64" i="30"/>
  <c r="AA58" i="30"/>
  <c r="AE51" i="30"/>
  <c r="AI45" i="30"/>
  <c r="AM30" i="30"/>
  <c r="AN64" i="30"/>
  <c r="N56" i="30"/>
  <c r="R46" i="30"/>
  <c r="V43" i="30"/>
  <c r="Z19" i="30"/>
  <c r="Z4" i="30"/>
  <c r="AM4" i="30"/>
  <c r="AI7" i="30"/>
  <c r="AE12" i="30"/>
  <c r="AE43" i="30"/>
  <c r="O69" i="30"/>
  <c r="AA110" i="30"/>
  <c r="AN6" i="30"/>
  <c r="R74" i="30"/>
  <c r="T6" i="30"/>
  <c r="P9" i="30"/>
  <c r="AB19" i="30"/>
  <c r="L59" i="30"/>
  <c r="Z95" i="30"/>
  <c r="R4" i="30"/>
  <c r="AK12" i="30"/>
  <c r="Y30" i="30"/>
  <c r="AM69" i="30"/>
  <c r="W108" i="30"/>
  <c r="AF116" i="30"/>
  <c r="AE69" i="30"/>
  <c r="AB30" i="30"/>
  <c r="AE19" i="30"/>
  <c r="AD30" i="30"/>
  <c r="AM51" i="30"/>
  <c r="Z46" i="30"/>
  <c r="AE4" i="30"/>
  <c r="AB4" i="30"/>
  <c r="Z30" i="30"/>
  <c r="AD7" i="30"/>
  <c r="W43" i="30"/>
  <c r="AI124" i="30"/>
  <c r="AF121" i="30"/>
  <c r="AK111" i="30"/>
  <c r="AK129" i="30"/>
  <c r="AH123" i="30"/>
  <c r="O82" i="30"/>
  <c r="L95" i="30"/>
  <c r="AM116" i="30"/>
  <c r="AG71" i="30"/>
  <c r="AL74" i="30"/>
  <c r="M77" i="30"/>
  <c r="R84" i="30"/>
  <c r="Q6" i="30"/>
  <c r="Q95" i="30"/>
  <c r="Y12" i="30"/>
  <c r="L9" i="30"/>
  <c r="Z51" i="30"/>
  <c r="Q56" i="30"/>
  <c r="AI30" i="30"/>
  <c r="AF58" i="30"/>
  <c r="AL46" i="30"/>
  <c r="N19" i="30"/>
  <c r="W59" i="30"/>
  <c r="M51" i="30"/>
  <c r="S43" i="30"/>
  <c r="AM19" i="30"/>
  <c r="Z58" i="30"/>
  <c r="AD51" i="30"/>
  <c r="AH45" i="30"/>
  <c r="AL30" i="30"/>
  <c r="AM64" i="30"/>
  <c r="M56" i="30"/>
  <c r="Q46" i="30"/>
  <c r="U43" i="30"/>
  <c r="Y19" i="30"/>
  <c r="Z59" i="30"/>
  <c r="AD56" i="30"/>
  <c r="AH46" i="30"/>
  <c r="AL43" i="30"/>
  <c r="L17" i="30"/>
  <c r="V7" i="30"/>
  <c r="W4" i="30"/>
  <c r="S7" i="30"/>
  <c r="O12" i="30"/>
  <c r="AA46" i="30"/>
  <c r="R6" i="30"/>
  <c r="AJ9" i="30"/>
  <c r="AL4" i="30"/>
  <c r="AH7" i="30"/>
  <c r="AD12" i="30"/>
  <c r="X43" i="30"/>
  <c r="AL71" i="30"/>
  <c r="Z111" i="30"/>
  <c r="AB9" i="30"/>
  <c r="AC4" i="30"/>
  <c r="Y7" i="30"/>
  <c r="U12" i="30"/>
  <c r="U45" i="30"/>
  <c r="AI72" i="30"/>
  <c r="M123" i="30"/>
  <c r="AN121" i="30"/>
  <c r="O110" i="30"/>
  <c r="O124" i="30"/>
  <c r="L121" i="30"/>
  <c r="W82" i="30"/>
  <c r="T95" i="30"/>
  <c r="P72" i="30"/>
  <c r="U77" i="30"/>
  <c r="Z84" i="30"/>
  <c r="AM7" i="30"/>
  <c r="O108" i="30"/>
  <c r="Q12" i="30"/>
  <c r="AN43" i="30"/>
  <c r="X56" i="30"/>
  <c r="Y56" i="30"/>
  <c r="M19" i="30"/>
  <c r="AN58" i="30"/>
  <c r="X45" i="30"/>
  <c r="V19" i="30"/>
  <c r="AH58" i="30"/>
  <c r="L43" i="30"/>
  <c r="P19" i="30"/>
  <c r="AC51" i="30"/>
  <c r="AG19" i="30"/>
  <c r="V12" i="30"/>
  <c r="S46" i="30"/>
  <c r="AD4" i="30"/>
  <c r="M12" i="30"/>
  <c r="AA43" i="30"/>
  <c r="AH59" i="30"/>
  <c r="AK17" i="30"/>
  <c r="V45" i="30"/>
  <c r="AG74" i="30"/>
  <c r="T9" i="30"/>
  <c r="N64" i="30"/>
  <c r="AL56" i="30"/>
  <c r="Y51" i="30"/>
  <c r="AJ72" i="30"/>
  <c r="L45" i="30"/>
  <c r="Q7" i="30"/>
  <c r="Z7" i="30"/>
  <c r="AL51" i="30"/>
  <c r="AM77" i="30"/>
  <c r="O4" i="30"/>
  <c r="Q59" i="30"/>
  <c r="P30" i="30"/>
  <c r="AD9" i="30"/>
  <c r="R12" i="30"/>
  <c r="AC43" i="30"/>
  <c r="U56" i="30"/>
  <c r="Z6" i="30"/>
  <c r="AH12" i="30"/>
  <c r="U4" i="30"/>
  <c r="Y46" i="30"/>
  <c r="H4" i="16"/>
  <c r="AE2" i="16"/>
  <c r="F2" i="15"/>
  <c r="AC4" i="14"/>
  <c r="Q2" i="17"/>
  <c r="I2" i="17"/>
  <c r="H5" i="16"/>
  <c r="AE4" i="16"/>
  <c r="W4" i="16"/>
  <c r="AC2" i="15"/>
  <c r="AC10" i="16"/>
  <c r="H2" i="17"/>
  <c r="AE5" i="16"/>
  <c r="G5" i="16"/>
  <c r="AD4" i="16"/>
  <c r="AB2" i="15"/>
  <c r="G2" i="21"/>
  <c r="T10" i="16"/>
  <c r="K10" i="21"/>
  <c r="O2" i="17"/>
  <c r="G2" i="17"/>
  <c r="AD5" i="16"/>
  <c r="N5" i="16"/>
  <c r="F2" i="17"/>
  <c r="Q4" i="14"/>
  <c r="B2" i="21"/>
  <c r="S4" i="16"/>
  <c r="K4" i="16"/>
  <c r="R2" i="16"/>
  <c r="AB2" i="17"/>
  <c r="D2" i="17"/>
  <c r="S5" i="16"/>
  <c r="Y2" i="16"/>
  <c r="W10" i="21"/>
  <c r="AD4" i="14"/>
  <c r="AC2" i="14"/>
  <c r="W2" i="14"/>
  <c r="W2" i="15"/>
  <c r="V4" i="14"/>
  <c r="O10" i="16"/>
  <c r="C2" i="17"/>
  <c r="X2" i="16"/>
  <c r="G10" i="16"/>
  <c r="B5" i="16"/>
  <c r="P2" i="16"/>
  <c r="G2" i="16"/>
  <c r="O2" i="16"/>
  <c r="W2" i="16"/>
  <c r="V4" i="16"/>
  <c r="M5" i="16"/>
  <c r="U5" i="16"/>
  <c r="AA2" i="15"/>
  <c r="E4" i="14"/>
  <c r="U4" i="14"/>
  <c r="H10" i="21"/>
  <c r="E2" i="21"/>
  <c r="M2" i="21"/>
  <c r="K10" i="16"/>
  <c r="AC2" i="16"/>
  <c r="AC4" i="16"/>
  <c r="X2" i="21"/>
  <c r="O10" i="21"/>
  <c r="AD2" i="16"/>
  <c r="B2" i="14"/>
  <c r="T4" i="14"/>
  <c r="I10" i="21"/>
  <c r="S10" i="21"/>
  <c r="I2" i="14"/>
  <c r="J2" i="14"/>
  <c r="R2" i="21"/>
  <c r="U4" i="16"/>
  <c r="Z194" i="30" l="1"/>
  <c r="AB194" i="30"/>
  <c r="AD194" i="30"/>
  <c r="AH194" i="30"/>
  <c r="AA194" i="30"/>
  <c r="R10" i="21"/>
  <c r="AI194" i="30"/>
  <c r="M194" i="30"/>
  <c r="T10" i="21"/>
  <c r="AE194" i="30"/>
  <c r="W194" i="30"/>
  <c r="Q10" i="21"/>
  <c r="V194" i="30"/>
  <c r="L194" i="30"/>
  <c r="AN194" i="30"/>
  <c r="AG194" i="30"/>
  <c r="AF194" i="30"/>
  <c r="S194" i="30"/>
  <c r="AJ194" i="30"/>
  <c r="R194" i="30"/>
  <c r="AC10" i="21"/>
  <c r="N194" i="30"/>
  <c r="AK194" i="30"/>
  <c r="T194" i="30"/>
  <c r="Y194" i="30"/>
  <c r="M10" i="21"/>
  <c r="Q194" i="30"/>
  <c r="P194" i="30"/>
  <c r="U194" i="30"/>
  <c r="AM194" i="30"/>
  <c r="J10" i="21"/>
  <c r="L10" i="21"/>
  <c r="AD10" i="16"/>
  <c r="V10" i="21"/>
  <c r="N10" i="21"/>
  <c r="AH202" i="30"/>
  <c r="M202" i="30"/>
  <c r="AA202" i="30"/>
  <c r="P10" i="21"/>
  <c r="S202" i="30"/>
  <c r="D2" i="21"/>
  <c r="AC202" i="30"/>
  <c r="Y2" i="21"/>
  <c r="O202" i="30"/>
  <c r="AB202" i="30"/>
  <c r="W202" i="30"/>
  <c r="AJ202" i="30"/>
  <c r="AE202" i="30"/>
  <c r="P202" i="30"/>
  <c r="AL202" i="30"/>
  <c r="AM202" i="30"/>
  <c r="X202" i="30"/>
  <c r="AD10" i="21"/>
  <c r="B10" i="21"/>
  <c r="AK202" i="30"/>
  <c r="AF202" i="30"/>
  <c r="Q202" i="30"/>
  <c r="G10" i="21"/>
  <c r="U10" i="21"/>
  <c r="Y10" i="21"/>
  <c r="N202" i="30"/>
  <c r="AN202" i="30"/>
  <c r="Y202" i="30"/>
  <c r="L4" i="18"/>
  <c r="D4" i="18"/>
  <c r="AA4" i="18"/>
  <c r="S4" i="18"/>
  <c r="R4" i="18"/>
  <c r="J4" i="18"/>
  <c r="B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E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Y2"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C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R2" i="12"/>
  <c r="N10" i="13"/>
  <c r="AA5" i="13"/>
  <c r="D5" i="13"/>
  <c r="Y2" i="13"/>
  <c r="P10" i="12"/>
  <c r="AE5" i="12"/>
  <c r="Q5" i="12"/>
  <c r="I5" i="12"/>
  <c r="P4" i="12"/>
  <c r="AE2" i="12"/>
  <c r="W2" i="12"/>
  <c r="O2" i="12"/>
  <c r="G2" i="12"/>
  <c r="AD2" i="11"/>
  <c r="N2" i="11"/>
  <c r="F2" i="11"/>
  <c r="AC4" i="20"/>
  <c r="U4" i="20"/>
  <c r="M4" i="20"/>
  <c r="E4" i="20"/>
  <c r="AB2" i="20"/>
  <c r="L2" i="20"/>
  <c r="AA10" i="18"/>
  <c r="S10" i="18"/>
  <c r="K10" i="18"/>
  <c r="C10" i="18"/>
  <c r="R5" i="18"/>
  <c r="B5" i="18"/>
  <c r="Z7" i="18"/>
  <c r="R7" i="18"/>
  <c r="B7" i="18"/>
  <c r="P2" i="18"/>
  <c r="B4" i="13"/>
  <c r="AA4" i="12"/>
  <c r="V10" i="18"/>
  <c r="E5" i="18"/>
  <c r="M2" i="18"/>
  <c r="M10" i="13"/>
  <c r="U5" i="13"/>
  <c r="C5" i="13"/>
  <c r="K4" i="13"/>
  <c r="L10" i="12"/>
  <c r="AA5" i="12"/>
  <c r="P5" i="12"/>
  <c r="H5" i="12"/>
  <c r="AE4" i="12"/>
  <c r="W4" i="12"/>
  <c r="AD2" i="12"/>
  <c r="V2" i="12"/>
  <c r="N2" i="12"/>
  <c r="F2" i="12"/>
  <c r="AC2" i="11"/>
  <c r="U2" i="11"/>
  <c r="E2" i="11"/>
  <c r="AB4" i="20"/>
  <c r="T4" i="20"/>
  <c r="L4" i="20"/>
  <c r="D4" i="20"/>
  <c r="AA2" i="20"/>
  <c r="S2" i="20"/>
  <c r="C2" i="20"/>
  <c r="Z10" i="18"/>
  <c r="R10" i="18"/>
  <c r="J10" i="18"/>
  <c r="B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AC2" i="12"/>
  <c r="U2" i="12"/>
  <c r="M2" i="12"/>
  <c r="E2" i="12"/>
  <c r="AB2" i="11"/>
  <c r="L2" i="11"/>
  <c r="D2" i="11"/>
  <c r="AA4" i="20"/>
  <c r="S4" i="20"/>
  <c r="K4" i="20"/>
  <c r="C4" i="20"/>
  <c r="Z2" i="20"/>
  <c r="J2" i="20"/>
  <c r="B2" i="20"/>
  <c r="Y10" i="18"/>
  <c r="Q10" i="18"/>
  <c r="I10" i="18"/>
  <c r="X5" i="18"/>
  <c r="H5" i="18"/>
  <c r="X7" i="18"/>
  <c r="P7" i="18"/>
  <c r="H7" i="18"/>
  <c r="B2" i="18"/>
  <c r="R2" i="18"/>
  <c r="V10" i="13"/>
  <c r="J2" i="13"/>
  <c r="Z2" i="12"/>
  <c r="AD10" i="18"/>
  <c r="E2" i="18"/>
  <c r="F10" i="13"/>
  <c r="S5" i="13"/>
  <c r="AA4" i="13"/>
  <c r="D4" i="13"/>
  <c r="Q2" i="13"/>
  <c r="Y10" i="12"/>
  <c r="I10" i="12"/>
  <c r="N5" i="12"/>
  <c r="AC4" i="12"/>
  <c r="U4" i="12"/>
  <c r="M4" i="12"/>
  <c r="E4" i="12"/>
  <c r="AB2" i="12"/>
  <c r="L2" i="12"/>
  <c r="D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E10" i="13"/>
  <c r="M5" i="13"/>
  <c r="Z4" i="13"/>
  <c r="C4" i="13"/>
  <c r="K2" i="13"/>
  <c r="H10" i="12"/>
  <c r="W5" i="12"/>
  <c r="M5" i="12"/>
  <c r="E5" i="12"/>
  <c r="AB4" i="12"/>
  <c r="T4" i="12"/>
  <c r="L4" i="12"/>
  <c r="AA2" i="12"/>
  <c r="S2" i="12"/>
  <c r="K2" i="12"/>
  <c r="C2" i="12"/>
  <c r="Z2" i="11"/>
  <c r="R2" i="11"/>
  <c r="J2" i="11"/>
  <c r="Y4" i="20"/>
  <c r="Q4" i="20"/>
  <c r="I4" i="20"/>
  <c r="X2" i="20"/>
  <c r="P2" i="20"/>
  <c r="H2" i="20"/>
  <c r="W10" i="18"/>
  <c r="O10" i="18"/>
  <c r="G10" i="18"/>
  <c r="AD5" i="18"/>
  <c r="V5" i="18"/>
  <c r="F5" i="18"/>
  <c r="V7" i="18"/>
  <c r="N7" i="18"/>
  <c r="F7" i="18"/>
  <c r="AB2" i="18"/>
  <c r="T10" i="12"/>
  <c r="J2" i="12"/>
  <c r="O2" i="20"/>
  <c r="U5" i="18"/>
  <c r="V202" i="30"/>
  <c r="AG202" i="30"/>
  <c r="R202" i="30"/>
  <c r="T202" i="30"/>
  <c r="U202" i="30"/>
  <c r="F10" i="21"/>
  <c r="F2" i="21"/>
  <c r="AC2" i="21"/>
  <c r="AI202" i="30"/>
  <c r="L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T2" i="12"/>
  <c r="X2" i="12"/>
  <c r="B4" i="12"/>
  <c r="V4" i="12"/>
  <c r="T5" i="12"/>
  <c r="X5" i="12"/>
  <c r="AB5" i="12"/>
  <c r="R10" i="12"/>
  <c r="V10" i="12"/>
  <c r="AD10" i="12"/>
  <c r="T2" i="11"/>
  <c r="AE4" i="20"/>
  <c r="O4" i="20"/>
  <c r="AE10" i="18"/>
  <c r="B2" i="13"/>
  <c r="M2" i="13"/>
  <c r="T4" i="13"/>
  <c r="Q5" i="13"/>
  <c r="C10" i="13"/>
  <c r="AC10" i="13"/>
  <c r="B2" i="12"/>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E10" i="12"/>
  <c r="V2" i="11"/>
  <c r="S7" i="18"/>
  <c r="C7" i="18"/>
  <c r="U4" i="18"/>
  <c r="M4" i="18"/>
  <c r="E4" i="18"/>
  <c r="U2" i="18"/>
  <c r="D2" i="20"/>
  <c r="O2" i="13"/>
  <c r="G4" i="13"/>
  <c r="K10" i="13"/>
  <c r="P5" i="18"/>
  <c r="O7" i="18"/>
  <c r="Y2" i="18"/>
  <c r="E2" i="20"/>
  <c r="Q2" i="12"/>
  <c r="H4" i="12"/>
  <c r="J5" i="12"/>
  <c r="AD7" i="18"/>
  <c r="X4" i="18"/>
  <c r="P4" i="18"/>
  <c r="Z2" i="18"/>
  <c r="V2" i="13"/>
  <c r="X4" i="13"/>
  <c r="O5" i="13"/>
  <c r="G10" i="13"/>
  <c r="X4" i="12"/>
  <c r="Z5" i="12"/>
  <c r="AB10" i="12"/>
  <c r="T10" i="18"/>
  <c r="J5" i="18"/>
  <c r="J7" i="18"/>
  <c r="AB4" i="18"/>
  <c r="T4" i="18"/>
  <c r="Q4" i="13"/>
  <c r="AD5" i="13"/>
  <c r="G4" i="12"/>
  <c r="AD5" i="12"/>
  <c r="P10" i="18"/>
  <c r="F2" i="18" l="1"/>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S2"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Z2" i="26"/>
  <c r="R2"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Y2"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X2"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W2"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U2"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T2"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D2" i="26"/>
  <c r="AB4" i="24"/>
  <c r="X5" i="23"/>
  <c r="O4" i="23"/>
  <c r="O4" i="26"/>
  <c r="AC5" i="27"/>
  <c r="AD5" i="26"/>
  <c r="V2" i="26"/>
  <c r="R10" i="23"/>
  <c r="P5" i="23"/>
  <c r="H4" i="23"/>
  <c r="G2" i="23"/>
  <c r="K2" i="27"/>
  <c r="M5" i="27"/>
  <c r="S5" i="26"/>
  <c r="H5" i="23"/>
  <c r="G4" i="23"/>
  <c r="F2" i="23"/>
  <c r="W4" i="23"/>
  <c r="AB4" i="27"/>
  <c r="I5" i="26"/>
  <c r="F2" i="26"/>
  <c r="D4" i="24"/>
  <c r="B10" i="23"/>
  <c r="AN199" i="30"/>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AC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AA2" i="26"/>
  <c r="F10" i="26"/>
  <c r="F2" i="25"/>
  <c r="F2" i="24"/>
  <c r="H4" i="24"/>
  <c r="D2" i="27"/>
  <c r="J2" i="27"/>
  <c r="O2" i="27"/>
  <c r="Z2" i="27"/>
  <c r="V4" i="27"/>
  <c r="C5" i="27"/>
  <c r="H5" i="27"/>
  <c r="N5" i="27"/>
  <c r="X5" i="27"/>
  <c r="AD5" i="27"/>
  <c r="P10" i="27"/>
  <c r="U10" i="27"/>
  <c r="Z10" i="27"/>
  <c r="J2" i="26"/>
  <c r="AE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AB2" i="26"/>
  <c r="K5" i="26"/>
  <c r="AB2" i="25"/>
  <c r="R2" i="24"/>
  <c r="I4" i="24"/>
  <c r="B2" i="23"/>
  <c r="D4" i="23"/>
  <c r="AA5" i="23"/>
  <c r="J10" i="23"/>
  <c r="T10" i="23"/>
  <c r="H10" i="27"/>
  <c r="L2" i="26"/>
  <c r="P5" i="26"/>
  <c r="L2" i="25"/>
  <c r="AC4" i="24"/>
  <c r="X10" i="23"/>
  <c r="B3" i="19"/>
  <c r="AJ199" i="30" l="1"/>
  <c r="AA2" i="27"/>
  <c r="U199" i="30"/>
  <c r="AD199" i="30"/>
  <c r="W199" i="30"/>
  <c r="AL199" i="30"/>
  <c r="AC199" i="30"/>
  <c r="AK199" i="30"/>
  <c r="AE2" i="23"/>
  <c r="AE199" i="30"/>
  <c r="AC2" i="23"/>
  <c r="X199" i="30"/>
  <c r="M199" i="30"/>
  <c r="Z199" i="30"/>
  <c r="AB199" i="30"/>
  <c r="B2" i="24"/>
  <c r="AF199" i="30"/>
  <c r="AH199" i="30"/>
  <c r="T199" i="30"/>
  <c r="Q199" i="30"/>
  <c r="S199" i="30"/>
  <c r="AA199" i="30"/>
  <c r="AG199" i="30"/>
  <c r="AI199" i="30"/>
  <c r="AM199" i="30"/>
  <c r="P199" i="30"/>
  <c r="L199" i="30"/>
  <c r="N2" i="23"/>
  <c r="O199" i="30"/>
  <c r="R2" i="23"/>
  <c r="V2" i="23"/>
  <c r="V199" i="30"/>
  <c r="Y199" i="30"/>
  <c r="R199" i="30"/>
  <c r="N199" i="30"/>
  <c r="M138" i="30"/>
  <c r="D6" i="21" s="1"/>
  <c r="U138" i="30"/>
  <c r="L6" i="21" s="1"/>
  <c r="AC138" i="30"/>
  <c r="T6" i="21" s="1"/>
  <c r="AG138" i="30"/>
  <c r="X6" i="21" s="1"/>
  <c r="N138" i="30"/>
  <c r="E6" i="21" s="1"/>
  <c r="R138" i="30"/>
  <c r="I6" i="21" s="1"/>
  <c r="V138" i="30"/>
  <c r="M6" i="21" s="1"/>
  <c r="Z138" i="30"/>
  <c r="Q6" i="21" s="1"/>
  <c r="AD138" i="30"/>
  <c r="U6" i="21" s="1"/>
  <c r="AH138" i="30"/>
  <c r="Y6" i="21" s="1"/>
  <c r="AL138" i="30"/>
  <c r="AC6" i="21" s="1"/>
  <c r="O138" i="30"/>
  <c r="F6" i="21" s="1"/>
  <c r="S138" i="30"/>
  <c r="J6" i="21" s="1"/>
  <c r="W138" i="30"/>
  <c r="N6" i="21" s="1"/>
  <c r="AA138" i="30"/>
  <c r="R6" i="21" s="1"/>
  <c r="AE138" i="30"/>
  <c r="V6" i="21" s="1"/>
  <c r="AI138" i="30"/>
  <c r="Z6" i="21" s="1"/>
  <c r="AM138" i="30"/>
  <c r="AD6" i="21" s="1"/>
  <c r="P138" i="30"/>
  <c r="G6" i="21" s="1"/>
  <c r="T138" i="30"/>
  <c r="K6" i="21" s="1"/>
  <c r="X138" i="30"/>
  <c r="O6" i="21" s="1"/>
  <c r="AB138" i="30"/>
  <c r="S6" i="21" s="1"/>
  <c r="AF138" i="30"/>
  <c r="W6" i="21" s="1"/>
  <c r="AJ138" i="30"/>
  <c r="AA6" i="21" s="1"/>
  <c r="AN138" i="30"/>
  <c r="AE6" i="21" s="1"/>
  <c r="G12" i="19" l="1"/>
  <c r="G18" i="19" s="1"/>
  <c r="G24" i="19" s="1"/>
  <c r="C4" i="21" s="1"/>
  <c r="G13" i="19"/>
  <c r="G19" i="19" s="1"/>
  <c r="G25" i="19" s="1"/>
  <c r="G15" i="19"/>
  <c r="G21" i="19" s="1"/>
  <c r="G27" i="19" s="1"/>
  <c r="G14" i="19"/>
  <c r="G20" i="19" s="1"/>
  <c r="G26" i="19" s="1"/>
  <c r="C5" i="21" s="1"/>
  <c r="AB15" i="19"/>
  <c r="AB21" i="19" s="1"/>
  <c r="AB27" i="19" s="1"/>
  <c r="AB12" i="19"/>
  <c r="AB18" i="19" s="1"/>
  <c r="AB24" i="19" s="1"/>
  <c r="X4" i="21" s="1"/>
  <c r="AB13" i="19"/>
  <c r="AB19" i="19" s="1"/>
  <c r="AB25" i="19" s="1"/>
  <c r="AB14" i="19"/>
  <c r="AB20" i="19" s="1"/>
  <c r="AB26" i="19" s="1"/>
  <c r="X5" i="21" s="1"/>
  <c r="Z15" i="19"/>
  <c r="Z21" i="19" s="1"/>
  <c r="Z27" i="19" s="1"/>
  <c r="Z13" i="19"/>
  <c r="Z19" i="19" s="1"/>
  <c r="Z25" i="19" s="1"/>
  <c r="Z12" i="19"/>
  <c r="Z18" i="19" s="1"/>
  <c r="Z24" i="19" s="1"/>
  <c r="V4" i="21" s="1"/>
  <c r="Z14" i="19"/>
  <c r="Z20" i="19" s="1"/>
  <c r="Z26" i="19" s="1"/>
  <c r="V5" i="21" s="1"/>
  <c r="AF12" i="19"/>
  <c r="AF18" i="19" s="1"/>
  <c r="AF24" i="19" s="1"/>
  <c r="AB4" i="21" s="1"/>
  <c r="AF15" i="19"/>
  <c r="AF21" i="19" s="1"/>
  <c r="AF27" i="19" s="1"/>
  <c r="AF13" i="19"/>
  <c r="AF19" i="19" s="1"/>
  <c r="AF25" i="19" s="1"/>
  <c r="AF14" i="19"/>
  <c r="AF20" i="19" s="1"/>
  <c r="AF26" i="19" s="1"/>
  <c r="AB5" i="21" s="1"/>
  <c r="AD12" i="19"/>
  <c r="AD18" i="19" s="1"/>
  <c r="AD24" i="19" s="1"/>
  <c r="Z4" i="21" s="1"/>
  <c r="AD15" i="19"/>
  <c r="AD21" i="19" s="1"/>
  <c r="AD27" i="19" s="1"/>
  <c r="AD14" i="19"/>
  <c r="AD20" i="19" s="1"/>
  <c r="AD26" i="19" s="1"/>
  <c r="Z5" i="21" s="1"/>
  <c r="AD13" i="19"/>
  <c r="AD19" i="19" s="1"/>
  <c r="AD25" i="19" s="1"/>
  <c r="T13" i="19"/>
  <c r="T19" i="19" s="1"/>
  <c r="T25" i="19" s="1"/>
  <c r="T15" i="19"/>
  <c r="T21" i="19" s="1"/>
  <c r="T27" i="19" s="1"/>
  <c r="T14" i="19"/>
  <c r="T20" i="19" s="1"/>
  <c r="T26" i="19" s="1"/>
  <c r="P5" i="21" s="1"/>
  <c r="T12" i="19"/>
  <c r="T18" i="19" s="1"/>
  <c r="T24" i="19" s="1"/>
  <c r="P4" i="21" s="1"/>
  <c r="R15" i="19"/>
  <c r="R21" i="19" s="1"/>
  <c r="R27" i="19" s="1"/>
  <c r="R12" i="19"/>
  <c r="R18" i="19" s="1"/>
  <c r="R24" i="19" s="1"/>
  <c r="N4" i="21" s="1"/>
  <c r="R13" i="19"/>
  <c r="R19" i="19" s="1"/>
  <c r="R25" i="19" s="1"/>
  <c r="R14" i="19"/>
  <c r="R20" i="19" s="1"/>
  <c r="R26" i="19" s="1"/>
  <c r="N5" i="21" s="1"/>
  <c r="Y138" i="30"/>
  <c r="P6" i="21" s="1"/>
  <c r="X12" i="19"/>
  <c r="X18" i="19" s="1"/>
  <c r="X24" i="19" s="1"/>
  <c r="T4" i="21" s="1"/>
  <c r="X13" i="19"/>
  <c r="X19" i="19" s="1"/>
  <c r="X25" i="19" s="1"/>
  <c r="X14" i="19"/>
  <c r="X20" i="19" s="1"/>
  <c r="X26" i="19" s="1"/>
  <c r="T5" i="21" s="1"/>
  <c r="X15" i="19"/>
  <c r="X21" i="19" s="1"/>
  <c r="X27" i="19" s="1"/>
  <c r="V13" i="19"/>
  <c r="V19" i="19" s="1"/>
  <c r="V25" i="19" s="1"/>
  <c r="V12" i="19"/>
  <c r="V18" i="19" s="1"/>
  <c r="V24" i="19" s="1"/>
  <c r="R4" i="21" s="1"/>
  <c r="V14" i="19"/>
  <c r="V20" i="19" s="1"/>
  <c r="V26" i="19" s="1"/>
  <c r="R5" i="21" s="1"/>
  <c r="V15" i="19"/>
  <c r="V21" i="19" s="1"/>
  <c r="V27" i="19" s="1"/>
  <c r="L13" i="19"/>
  <c r="L19" i="19" s="1"/>
  <c r="L25" i="19" s="1"/>
  <c r="L14" i="19"/>
  <c r="L20" i="19" s="1"/>
  <c r="L26" i="19" s="1"/>
  <c r="H5" i="21" s="1"/>
  <c r="L15" i="19"/>
  <c r="L21" i="19" s="1"/>
  <c r="L27" i="19" s="1"/>
  <c r="L12" i="19"/>
  <c r="L18" i="19" s="1"/>
  <c r="L24" i="19" s="1"/>
  <c r="H4" i="21" s="1"/>
  <c r="J15" i="19"/>
  <c r="J21" i="19" s="1"/>
  <c r="J27" i="19" s="1"/>
  <c r="J13" i="19"/>
  <c r="J19" i="19" s="1"/>
  <c r="J25" i="19" s="1"/>
  <c r="J12" i="19"/>
  <c r="J18" i="19" s="1"/>
  <c r="J24" i="19" s="1"/>
  <c r="F4" i="21" s="1"/>
  <c r="J14" i="19"/>
  <c r="J20" i="19" s="1"/>
  <c r="J26" i="19" s="1"/>
  <c r="F5" i="21" s="1"/>
  <c r="P12" i="19"/>
  <c r="P18" i="19" s="1"/>
  <c r="P24" i="19" s="1"/>
  <c r="L4" i="21" s="1"/>
  <c r="P14" i="19"/>
  <c r="P20" i="19" s="1"/>
  <c r="P26" i="19" s="1"/>
  <c r="L5" i="21" s="1"/>
  <c r="P15" i="19"/>
  <c r="P21" i="19" s="1"/>
  <c r="P27" i="19" s="1"/>
  <c r="P13" i="19"/>
  <c r="P19" i="19" s="1"/>
  <c r="P25" i="19" s="1"/>
  <c r="N13" i="19"/>
  <c r="N19" i="19" s="1"/>
  <c r="N25" i="19" s="1"/>
  <c r="N14" i="19"/>
  <c r="N20" i="19" s="1"/>
  <c r="N26" i="19" s="1"/>
  <c r="J5" i="21" s="1"/>
  <c r="N12" i="19"/>
  <c r="N18" i="19" s="1"/>
  <c r="N24" i="19" s="1"/>
  <c r="J4" i="21" s="1"/>
  <c r="N15" i="19"/>
  <c r="N21" i="19" s="1"/>
  <c r="N27" i="19" s="1"/>
  <c r="AI14" i="19"/>
  <c r="AI20" i="19" s="1"/>
  <c r="AI26" i="19" s="1"/>
  <c r="AE5" i="21" s="1"/>
  <c r="AI15" i="19"/>
  <c r="AI21" i="19" s="1"/>
  <c r="AI27" i="19" s="1"/>
  <c r="AI12" i="19"/>
  <c r="AI18" i="19" s="1"/>
  <c r="AI24" i="19" s="1"/>
  <c r="AE4" i="21" s="1"/>
  <c r="AI13" i="19"/>
  <c r="AI19" i="19" s="1"/>
  <c r="AI25" i="19" s="1"/>
  <c r="AG12" i="19"/>
  <c r="AG18" i="19" s="1"/>
  <c r="AG24" i="19" s="1"/>
  <c r="AC4" i="21" s="1"/>
  <c r="AG13" i="19"/>
  <c r="AG19" i="19" s="1"/>
  <c r="AG25" i="19" s="1"/>
  <c r="AG14" i="19"/>
  <c r="AG20" i="19" s="1"/>
  <c r="AG26" i="19" s="1"/>
  <c r="AC5" i="21" s="1"/>
  <c r="AG15" i="19"/>
  <c r="AG21" i="19" s="1"/>
  <c r="AG27" i="19" s="1"/>
  <c r="Q138" i="30"/>
  <c r="H6" i="21" s="1"/>
  <c r="H15" i="19"/>
  <c r="H21" i="19" s="1"/>
  <c r="H27" i="19" s="1"/>
  <c r="H12" i="19"/>
  <c r="H18" i="19" s="1"/>
  <c r="H24" i="19" s="1"/>
  <c r="D4" i="21" s="1"/>
  <c r="H13" i="19"/>
  <c r="H19" i="19" s="1"/>
  <c r="H25" i="19" s="1"/>
  <c r="H14" i="19"/>
  <c r="H20" i="19" s="1"/>
  <c r="H26" i="19" s="1"/>
  <c r="D5" i="21" s="1"/>
  <c r="AC12" i="19"/>
  <c r="AC18" i="19" s="1"/>
  <c r="AC24" i="19" s="1"/>
  <c r="Y4" i="21" s="1"/>
  <c r="AC13" i="19"/>
  <c r="AC19" i="19" s="1"/>
  <c r="AC25" i="19" s="1"/>
  <c r="AC15" i="19"/>
  <c r="AC21" i="19" s="1"/>
  <c r="AC27" i="19" s="1"/>
  <c r="AC14" i="19"/>
  <c r="AC20" i="19" s="1"/>
  <c r="AC26" i="19" s="1"/>
  <c r="Y5" i="21" s="1"/>
  <c r="AA14" i="19"/>
  <c r="AA20" i="19" s="1"/>
  <c r="AA26" i="19" s="1"/>
  <c r="W5" i="21" s="1"/>
  <c r="AA15" i="19"/>
  <c r="AA21" i="19" s="1"/>
  <c r="AA27" i="19" s="1"/>
  <c r="AA12" i="19"/>
  <c r="AA18" i="19" s="1"/>
  <c r="AA24" i="19" s="1"/>
  <c r="W4" i="21" s="1"/>
  <c r="AA13" i="19"/>
  <c r="AA19" i="19" s="1"/>
  <c r="AA25" i="19" s="1"/>
  <c r="Y14" i="19"/>
  <c r="Y20" i="19" s="1"/>
  <c r="Y26" i="19" s="1"/>
  <c r="U5" i="21" s="1"/>
  <c r="Y12" i="19"/>
  <c r="Y18" i="19" s="1"/>
  <c r="Y24" i="19" s="1"/>
  <c r="U4" i="21" s="1"/>
  <c r="Y13" i="19"/>
  <c r="Y19" i="19" s="1"/>
  <c r="Y25" i="19" s="1"/>
  <c r="Y15" i="19"/>
  <c r="Y21" i="19" s="1"/>
  <c r="Y27" i="19" s="1"/>
  <c r="AE13" i="19"/>
  <c r="AE19" i="19" s="1"/>
  <c r="AE25" i="19" s="1"/>
  <c r="AE12" i="19"/>
  <c r="AE18" i="19" s="1"/>
  <c r="AE24" i="19" s="1"/>
  <c r="AA4" i="21" s="1"/>
  <c r="AE14" i="19"/>
  <c r="AE20" i="19" s="1"/>
  <c r="AE26" i="19" s="1"/>
  <c r="AA5" i="21" s="1"/>
  <c r="AE15" i="19"/>
  <c r="AE21" i="19" s="1"/>
  <c r="AE27" i="19" s="1"/>
  <c r="U12" i="19"/>
  <c r="U18" i="19" s="1"/>
  <c r="U24" i="19" s="1"/>
  <c r="Q4" i="21" s="1"/>
  <c r="U13" i="19"/>
  <c r="U19" i="19" s="1"/>
  <c r="U25" i="19" s="1"/>
  <c r="U15" i="19"/>
  <c r="U21" i="19" s="1"/>
  <c r="U27" i="19" s="1"/>
  <c r="U14" i="19"/>
  <c r="U20" i="19" s="1"/>
  <c r="U26" i="19" s="1"/>
  <c r="Q5" i="21" s="1"/>
  <c r="S14" i="19"/>
  <c r="S20" i="19" s="1"/>
  <c r="S26" i="19" s="1"/>
  <c r="O5" i="21" s="1"/>
  <c r="S12" i="19"/>
  <c r="S18" i="19" s="1"/>
  <c r="S24" i="19" s="1"/>
  <c r="O4" i="21" s="1"/>
  <c r="S15" i="19"/>
  <c r="S21" i="19" s="1"/>
  <c r="S27" i="19" s="1"/>
  <c r="S13" i="19"/>
  <c r="S19" i="19" s="1"/>
  <c r="S25" i="19" s="1"/>
  <c r="Q14" i="19"/>
  <c r="Q20" i="19" s="1"/>
  <c r="Q26" i="19" s="1"/>
  <c r="M5" i="21" s="1"/>
  <c r="Q12" i="19"/>
  <c r="Q18" i="19" s="1"/>
  <c r="Q24" i="19" s="1"/>
  <c r="M4" i="21" s="1"/>
  <c r="Q13" i="19"/>
  <c r="Q19" i="19" s="1"/>
  <c r="Q25" i="19" s="1"/>
  <c r="Q15" i="19"/>
  <c r="Q21" i="19" s="1"/>
  <c r="Q27" i="19" s="1"/>
  <c r="W13" i="19"/>
  <c r="W19" i="19" s="1"/>
  <c r="W25" i="19" s="1"/>
  <c r="W12" i="19"/>
  <c r="W18" i="19" s="1"/>
  <c r="W24" i="19" s="1"/>
  <c r="S4" i="21" s="1"/>
  <c r="W14" i="19"/>
  <c r="W20" i="19" s="1"/>
  <c r="W26" i="19" s="1"/>
  <c r="S5" i="21" s="1"/>
  <c r="W15" i="19"/>
  <c r="W21" i="19" s="1"/>
  <c r="W27" i="19" s="1"/>
  <c r="M12" i="19"/>
  <c r="M18" i="19" s="1"/>
  <c r="M24" i="19" s="1"/>
  <c r="I4" i="21" s="1"/>
  <c r="M15" i="19"/>
  <c r="M21" i="19" s="1"/>
  <c r="M27" i="19" s="1"/>
  <c r="M13" i="19"/>
  <c r="M19" i="19" s="1"/>
  <c r="M25" i="19" s="1"/>
  <c r="M14" i="19"/>
  <c r="M20" i="19" s="1"/>
  <c r="M26" i="19" s="1"/>
  <c r="I5" i="21" s="1"/>
  <c r="K14" i="19"/>
  <c r="K20" i="19" s="1"/>
  <c r="K26" i="19" s="1"/>
  <c r="G5" i="21" s="1"/>
  <c r="K15" i="19"/>
  <c r="K21" i="19" s="1"/>
  <c r="K27" i="19" s="1"/>
  <c r="K12" i="19"/>
  <c r="K18" i="19" s="1"/>
  <c r="K24" i="19" s="1"/>
  <c r="G4" i="21" s="1"/>
  <c r="K13" i="19"/>
  <c r="K19" i="19" s="1"/>
  <c r="K25" i="19" s="1"/>
  <c r="I12" i="19"/>
  <c r="I18" i="19" s="1"/>
  <c r="I24" i="19" s="1"/>
  <c r="E4" i="21" s="1"/>
  <c r="I13" i="19"/>
  <c r="I19" i="19" s="1"/>
  <c r="I25" i="19" s="1"/>
  <c r="I14" i="19"/>
  <c r="I20" i="19" s="1"/>
  <c r="I26" i="19" s="1"/>
  <c r="E5" i="21" s="1"/>
  <c r="I15" i="19"/>
  <c r="I21" i="19" s="1"/>
  <c r="I27" i="19" s="1"/>
  <c r="L138" i="30"/>
  <c r="C6" i="21" s="1"/>
  <c r="AK138" i="30"/>
  <c r="AB6" i="21" s="1"/>
  <c r="O13" i="19"/>
  <c r="O19" i="19" s="1"/>
  <c r="O25" i="19" s="1"/>
  <c r="O12" i="19"/>
  <c r="O18" i="19" s="1"/>
  <c r="O24" i="19" s="1"/>
  <c r="K4" i="21" s="1"/>
  <c r="O14" i="19"/>
  <c r="O20" i="19" s="1"/>
  <c r="O26" i="19" s="1"/>
  <c r="K5" i="21" s="1"/>
  <c r="O15" i="19"/>
  <c r="O21" i="19" s="1"/>
  <c r="O27" i="19" s="1"/>
  <c r="E12" i="19"/>
  <c r="E18" i="19" s="1"/>
  <c r="E24" i="19" s="1"/>
  <c r="E14" i="19"/>
  <c r="E20" i="19" s="1"/>
  <c r="E26" i="19" s="1"/>
  <c r="E13" i="19"/>
  <c r="E19" i="19" s="1"/>
  <c r="E25" i="19" s="1"/>
  <c r="E15" i="19"/>
  <c r="E21" i="19" s="1"/>
  <c r="E27" i="19" s="1"/>
  <c r="AH15" i="19"/>
  <c r="AH21" i="19" s="1"/>
  <c r="AH27" i="19" s="1"/>
  <c r="AH13" i="19"/>
  <c r="AH19" i="19" s="1"/>
  <c r="AH25" i="19" s="1"/>
  <c r="AH12" i="19"/>
  <c r="AH18" i="19" s="1"/>
  <c r="AH24" i="19" s="1"/>
  <c r="AD4" i="21" s="1"/>
  <c r="AH14" i="19"/>
  <c r="AH20" i="19" s="1"/>
  <c r="AH26" i="19" s="1"/>
  <c r="AD5" i="21" s="1"/>
  <c r="K138" i="30"/>
  <c r="B6" i="21" s="1"/>
  <c r="F13" i="19"/>
  <c r="F19" i="19" s="1"/>
  <c r="F25" i="19" s="1"/>
  <c r="F12" i="19"/>
  <c r="F18" i="19" s="1"/>
  <c r="F24" i="19" s="1"/>
  <c r="B4" i="21" s="1"/>
  <c r="F14" i="19"/>
  <c r="F20" i="19" s="1"/>
  <c r="F26" i="19" s="1"/>
  <c r="B5" i="21" s="1"/>
  <c r="F15" i="19"/>
  <c r="F21" i="19" s="1"/>
  <c r="F27" i="19" s="1"/>
</calcChain>
</file>

<file path=xl/sharedStrings.xml><?xml version="1.0" encoding="utf-8"?>
<sst xmlns="http://schemas.openxmlformats.org/spreadsheetml/2006/main" count="2148" uniqueCount="677">
  <si>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</si>
  <si>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</si>
  <si>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</si>
  <si>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</si>
  <si>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</si>
  <si>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</si>
  <si>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</si>
  <si>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</si>
  <si>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</si>
  <si>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</si>
  <si>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</si>
  <si>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</si>
  <si>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</si>
  <si>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</si>
  <si>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</si>
  <si>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</si>
  <si>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</si>
  <si>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</si>
  <si>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</si>
  <si>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</si>
  <si>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</si>
  <si>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</si>
  <si>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</si>
  <si>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</si>
  <si>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</si>
  <si>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</si>
  <si>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</si>
  <si>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</si>
  <si>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</si>
  <si>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</si>
  <si>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</si>
  <si>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</si>
  <si>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</si>
  <si>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</si>
  <si>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</si>
  <si>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</si>
  <si>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</si>
  <si>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</si>
  <si>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</si>
  <si>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</si>
  <si>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</si>
  <si>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</si>
  <si>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</si>
  <si>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</si>
  <si>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</si>
  <si>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</si>
  <si>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</si>
  <si>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</si>
  <si>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</si>
  <si>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</si>
  <si>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</si>
  <si>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</si>
  <si>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</si>
  <si>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</si>
  <si>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</si>
  <si>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</si>
  <si>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</si>
  <si>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</si>
  <si>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</si>
  <si>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</si>
  <si>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</si>
  <si>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</si>
  <si>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</si>
  <si>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</si>
  <si>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</si>
  <si>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</si>
  <si>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</si>
  <si>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</si>
  <si>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</si>
  <si>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</si>
  <si>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</si>
  <si>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</si>
  <si>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</si>
  <si>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</si>
  <si>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</si>
  <si>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</si>
  <si>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</si>
  <si>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</si>
  <si>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</si>
  <si>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</si>
  <si>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</si>
  <si>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</si>
  <si>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</si>
  <si>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</si>
  <si>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</si>
  <si>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</si>
  <si>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</si>
  <si>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</si>
  <si>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</si>
  <si>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</si>
  <si>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</si>
  <si>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</si>
  <si>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</si>
  <si>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</si>
  <si>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</si>
  <si>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</si>
  <si>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</si>
  <si>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</si>
  <si>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</si>
  <si>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</si>
  <si>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</si>
  <si>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</si>
  <si>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</si>
  <si>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</si>
  <si>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</si>
  <si>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</si>
  <si>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</si>
  <si>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</si>
  <si>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</si>
  <si>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</si>
  <si>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</si>
  <si>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</si>
  <si>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</si>
  <si>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</si>
  <si>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</si>
  <si>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</si>
  <si>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</si>
  <si>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</si>
  <si>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</si>
  <si>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</si>
  <si>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</si>
  <si>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</si>
  <si>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</si>
  <si>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</si>
  <si>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</si>
  <si>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</si>
  <si>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</si>
  <si>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</si>
  <si>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</si>
  <si>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</si>
  <si>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</si>
  <si>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</si>
  <si>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</si>
  <si>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</si>
  <si>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</si>
  <si>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</si>
  <si>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</si>
  <si>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</si>
  <si>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</si>
  <si>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</si>
  <si>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</si>
  <si>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</si>
  <si>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</si>
  <si>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</si>
  <si>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</si>
  <si>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</si>
  <si>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</si>
  <si>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</si>
  <si>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</si>
  <si>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</si>
  <si>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</si>
  <si>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</si>
  <si>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</si>
  <si>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</si>
  <si>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</si>
  <si>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</si>
  <si>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</si>
  <si>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</si>
  <si>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</si>
  <si>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</si>
  <si>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</si>
  <si>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</si>
  <si>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</si>
  <si>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</si>
  <si>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</si>
  <si>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</si>
  <si>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</si>
  <si>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</si>
  <si>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</si>
  <si>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</si>
  <si>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</si>
  <si>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</si>
  <si>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</si>
  <si>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</si>
  <si>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</si>
  <si>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</si>
  <si>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</si>
  <si>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</si>
  <si>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</si>
  <si>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</si>
  <si>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</si>
  <si>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</si>
  <si>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</si>
  <si>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</si>
  <si>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</si>
  <si>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</si>
  <si>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</si>
  <si>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</si>
  <si>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</si>
  <si>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</si>
  <si>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</si>
  <si>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</si>
  <si>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</si>
  <si>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</si>
  <si>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</si>
  <si>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</si>
  <si>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</si>
  <si>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</si>
  <si>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</si>
  <si>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</si>
  <si>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</si>
  <si>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</si>
  <si>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</si>
  <si>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</si>
  <si>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</si>
  <si>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</si>
  <si>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</si>
  <si>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</si>
  <si>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</si>
  <si>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</si>
  <si>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</si>
  <si>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</si>
  <si>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</si>
  <si>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</si>
  <si>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</si>
  <si>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</si>
  <si>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</si>
  <si>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</si>
  <si>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</si>
  <si>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</si>
  <si>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</si>
  <si>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</si>
  <si>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</si>
  <si>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</si>
  <si>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</si>
  <si>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</si>
  <si>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</si>
  <si>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</si>
  <si>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</si>
  <si>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</si>
  <si>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</si>
  <si>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</si>
  <si>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</si>
  <si>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</si>
  <si>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</si>
  <si>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</si>
  <si>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</si>
  <si>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</si>
  <si>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</si>
  <si>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</si>
  <si>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</si>
  <si>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</si>
  <si>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</si>
  <si>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</si>
  <si>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</si>
  <si>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</si>
  <si>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</si>
  <si>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</si>
  <si>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</si>
  <si>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</si>
  <si>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</si>
  <si>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</si>
  <si>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</si>
  <si>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</si>
  <si>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</si>
  <si>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</si>
  <si>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</si>
  <si>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</si>
  <si>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</si>
  <si>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</si>
  <si>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</si>
  <si>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</si>
  <si>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</si>
  <si>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</si>
  <si>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</si>
  <si>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</si>
  <si>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</si>
  <si>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</si>
  <si>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</si>
  <si>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</si>
  <si>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</si>
  <si>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</si>
  <si>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</si>
  <si>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</si>
  <si>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</si>
  <si>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</si>
  <si>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</si>
  <si>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</si>
  <si>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</si>
  <si>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</si>
  <si>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</si>
  <si>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</si>
  <si>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</si>
  <si>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</si>
  <si>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</si>
  <si>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</si>
  <si>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</si>
  <si>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</si>
  <si>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</si>
  <si>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</si>
  <si>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</si>
  <si>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</si>
  <si>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</si>
  <si>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</si>
  <si>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</si>
  <si>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</si>
  <si>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</si>
  <si>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</si>
  <si>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</si>
  <si>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</si>
  <si>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</si>
  <si>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</si>
  <si>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</si>
  <si>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</si>
  <si>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</si>
  <si>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</si>
  <si>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</si>
  <si>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</si>
  <si>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</si>
  <si>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</si>
  <si>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</si>
  <si>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</si>
  <si>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</si>
  <si>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</si>
  <si>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</si>
  <si>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</si>
  <si>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</si>
  <si>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</si>
  <si>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</si>
  <si>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</si>
  <si>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</si>
  <si>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</si>
  <si>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</si>
  <si>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</si>
  <si>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</si>
  <si>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</si>
  <si>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</si>
  <si>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</si>
  <si>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</si>
  <si>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</si>
  <si>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</si>
  <si>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</si>
  <si>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</si>
  <si>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</si>
  <si>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</si>
  <si>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</si>
  <si>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</si>
  <si>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</si>
  <si>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</si>
  <si>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</si>
  <si>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</si>
  <si>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</si>
  <si>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</si>
  <si>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</si>
  <si>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</si>
  <si>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</si>
  <si>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</si>
  <si>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</si>
  <si>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</si>
  <si>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</si>
  <si>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</si>
  <si>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</si>
  <si>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</si>
  <si>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</si>
  <si>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</si>
  <si>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</si>
  <si>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</si>
  <si>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</si>
  <si>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</si>
  <si>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</si>
  <si>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</si>
  <si>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</si>
  <si>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</si>
  <si>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</si>
  <si>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</si>
  <si>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</si>
  <si>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</si>
  <si>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</si>
  <si>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</si>
  <si>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</si>
  <si>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</si>
  <si>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</si>
  <si>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</si>
  <si>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</si>
  <si>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</si>
  <si>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</si>
  <si>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</si>
  <si>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</si>
  <si>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</si>
  <si>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</si>
  <si>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</si>
  <si>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</si>
  <si>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</si>
  <si>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</si>
  <si>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</si>
  <si>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</si>
  <si>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</si>
  <si>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</si>
  <si>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</si>
  <si>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</si>
  <si>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</si>
  <si>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</si>
  <si>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</si>
  <si>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</si>
  <si>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</si>
  <si>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</si>
  <si>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</si>
  <si>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</si>
  <si>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</si>
  <si>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</si>
  <si>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</si>
  <si>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</si>
  <si>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</si>
  <si>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</si>
  <si>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</si>
  <si>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</si>
  <si>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</si>
  <si>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</si>
  <si>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</si>
  <si>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</si>
  <si>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</si>
  <si>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</si>
  <si>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</si>
  <si>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</si>
  <si>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</si>
  <si>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</si>
  <si>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</si>
  <si>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</si>
  <si>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</si>
  <si>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</si>
  <si>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</si>
  <si>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</si>
  <si>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</si>
  <si>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</si>
  <si>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</si>
  <si>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</si>
  <si>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</si>
  <si>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</si>
  <si>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</si>
  <si>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</si>
  <si>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</si>
  <si>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</si>
  <si>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</si>
  <si>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</si>
  <si>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</si>
  <si>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</si>
  <si>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</si>
  <si>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</si>
  <si>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</si>
  <si>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</si>
  <si>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</si>
  <si>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</si>
  <si>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</si>
  <si>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</si>
  <si>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</si>
  <si>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</si>
  <si>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</si>
  <si>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</si>
  <si>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</si>
  <si>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</si>
  <si>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</si>
  <si>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</si>
  <si>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</si>
  <si>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</si>
  <si>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</si>
  <si>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</si>
  <si>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</si>
  <si>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</si>
  <si>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</si>
  <si>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</si>
  <si>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</si>
  <si>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</si>
  <si>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</si>
  <si>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</si>
  <si>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</si>
  <si>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</si>
  <si>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</si>
  <si>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</si>
  <si>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</si>
  <si>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</si>
  <si>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</si>
  <si>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</si>
  <si>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</si>
  <si>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</si>
  <si>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</si>
  <si>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</si>
  <si>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</si>
  <si>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</si>
  <si>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</si>
  <si>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</si>
  <si>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</si>
  <si>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</si>
  <si>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</si>
  <si>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</si>
  <si>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</si>
  <si>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</si>
  <si>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</si>
  <si>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</si>
  <si>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</si>
  <si>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</si>
  <si>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</si>
  <si>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</si>
  <si>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</si>
  <si>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</si>
  <si>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</si>
  <si>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</si>
  <si>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</si>
  <si>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</si>
  <si>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</si>
  <si>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</si>
  <si>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</si>
  <si>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</si>
  <si>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</si>
  <si>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</si>
  <si>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</si>
  <si>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</si>
  <si>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</si>
  <si>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</si>
  <si>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</si>
  <si>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</si>
  <si>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</si>
  <si>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</si>
  <si>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</si>
  <si>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</si>
  <si>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</si>
  <si>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</si>
  <si>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</si>
  <si>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</si>
  <si>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</si>
  <si>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</si>
  <si>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</si>
  <si>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</si>
  <si>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</si>
  <si>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</si>
  <si>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</si>
  <si>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</si>
  <si>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</si>
  <si>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</si>
  <si>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</si>
  <si>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</si>
  <si>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</si>
  <si>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</si>
  <si>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</si>
  <si>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</si>
  <si>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</si>
  <si>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</si>
  <si>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</si>
  <si>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</si>
  <si>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</si>
  <si>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</si>
  <si>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</si>
  <si>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</si>
  <si>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</si>
  <si>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</si>
  <si>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</si>
  <si>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</si>
  <si>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</si>
  <si>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</si>
  <si>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</si>
  <si>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</si>
  <si>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</si>
  <si>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</si>
  <si>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</si>
  <si>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</si>
  <si>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</si>
  <si>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</si>
  <si>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</si>
  <si>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</si>
  <si>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</si>
  <si>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</si>
  <si>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</si>
  <si>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</si>
  <si>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</si>
  <si>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</si>
  <si>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</si>
  <si>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</si>
  <si>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</si>
  <si>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</si>
  <si>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</si>
  <si>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</si>
  <si>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</si>
  <si>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</si>
  <si>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</si>
  <si>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</si>
  <si>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</si>
  <si>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</si>
  <si>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</si>
  <si>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</si>
  <si>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</si>
  <si>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</si>
  <si>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</si>
  <si>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</si>
  <si>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</si>
  <si>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</si>
  <si>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</si>
  <si>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</si>
  <si>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</si>
  <si>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</si>
  <si>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</si>
  <si>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</si>
  <si>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</si>
  <si>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</si>
  <si>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</si>
  <si>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</si>
  <si>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</si>
  <si>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</si>
  <si>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</si>
  <si>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</si>
  <si>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</si>
  <si>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</si>
  <si>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</si>
  <si>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</si>
  <si>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</si>
  <si>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</si>
  <si>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</si>
  <si>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</si>
  <si>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</si>
  <si>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</si>
  <si>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</si>
  <si>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</si>
  <si>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</si>
  <si>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</si>
  <si>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</si>
  <si>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</si>
  <si>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</si>
  <si>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</si>
  <si>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</si>
  <si>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</si>
  <si>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</si>
  <si>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</si>
  <si>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</si>
  <si>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</si>
  <si>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</si>
  <si>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</si>
  <si>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</si>
  <si>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</si>
  <si>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</si>
  <si>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</si>
  <si>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</si>
  <si>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</si>
  <si>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</si>
  <si>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</si>
  <si>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</si>
  <si>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</si>
  <si>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</si>
  <si>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</si>
  <si>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</si>
  <si>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</si>
  <si>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</si>
  <si>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</si>
  <si>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</si>
  <si>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</si>
  <si>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</si>
  <si>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</si>
  <si>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</si>
  <si>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</si>
  <si>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</si>
  <si>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</si>
  <si>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</si>
  <si>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</si>
  <si>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</si>
  <si>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</si>
  <si>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</si>
  <si>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</si>
  <si>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</si>
  <si>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</si>
  <si>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Annual Energy Outlook 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</si>
  <si>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</si>
  <si>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</si>
  <si>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</si>
  <si>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</si>
  <si>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</si>
  <si>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</si>
  <si>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</si>
  <si>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</si>
  <si>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</si>
  <si>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</si>
  <si>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</si>
  <si>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</si>
  <si>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</si>
  <si>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</si>
  <si>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</si>
  <si>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2022 &amp; 2023</t>
  </si>
  <si>
    <t>noIRA.d020623a</t>
  </si>
  <si>
    <t>noIRA</t>
  </si>
  <si>
    <t>No Inflation Reduction Act</t>
  </si>
  <si>
    <t>National Energy Modeling System run noIRA.d020623a.  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</si>
</sst>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26"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sz val="10"/>
      <name val="Calibri"/>
      <family val="2"/>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44">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7" fillId="0" borderId="0" xfId="8"/>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xf numFmtId="0" fontId="8" fillId="0" borderId="5" xfId="30">
      <alignment wrapText="1"/>
    </xf>
    <xf numFmtId="0" fontId="7" fillId="0" borderId="0" xfId="8"/>
    <xf numFmtId="0" fontId="9" fillId="0" borderId="8" xfId="29" applyFont="1">
      <alignment wrapText="1"/>
    </xf>
    <xf numFmtId="0" fontId="7" fillId="0" borderId="0" xfId="28"/>
    <xf numFmtId="0" fontId="7" fillId="0" borderId="0" xfId="8"/>
    <xf numFmtId="0" fontId="7" fillId="0" borderId="0" xfId="28"/>
    <xf numFmtId="0" fontId="8" fillId="0" borderId="5" xfId="30">
      <alignment wrapText="1"/>
    </xf>
    <xf numFmtId="0" fontId="10" fillId="0" borderId="0" xfId="8" applyFont="1"/>
    <xf numFmtId="0" fontId="9" fillId="0" borderId="0" xfId="8" applyFont="1"/>
    <xf numFmtId="0" fontId="23" fillId="0" borderId="0" xfId="8" applyFont="1"/>
    <xf numFmtId="0" fontId="24" fillId="0" borderId="0" xfId="32" applyFont="1">
      <alignment horizontal="left"/>
    </xf>
    <xf numFmtId="0" fontId="22" fillId="0" borderId="0" xfId="8" applyFont="1" applyAlignment="1">
      <alignment horizontal="right"/>
    </xf>
    <xf numFmtId="0" fontId="9" fillId="0" borderId="0" xfId="28" applyFont="1"/>
    <xf numFmtId="0" fontId="9" fillId="0" borderId="0" xfId="8" applyFont="1" applyAlignment="1">
      <alignment horizontal="left"/>
    </xf>
    <xf numFmtId="0" fontId="22" fillId="0" borderId="5" xfId="30" applyFont="1">
      <alignment wrapText="1"/>
    </xf>
    <xf numFmtId="0" fontId="22" fillId="0" borderId="5" xfId="30" applyFont="1" applyAlignment="1">
      <alignment horizontal="right"/>
    </xf>
    <xf numFmtId="0" fontId="22"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2" fillId="0" borderId="6" xfId="31" applyNumberFormat="1" applyFont="1" applyAlignment="1">
      <alignment horizontal="right" wrapText="1"/>
    </xf>
    <xf numFmtId="0" fontId="25" fillId="0" borderId="0" xfId="8" applyFont="1"/>
    <xf numFmtId="0" fontId="7" fillId="0" borderId="8" xfId="8" applyBorder="1"/>
    <xf numFmtId="4" fontId="22" fillId="0" borderId="6" xfId="31" applyNumberFormat="1" applyFont="1">
      <alignment wrapText="1"/>
    </xf>
    <xf numFmtId="165" fontId="22" fillId="0" borderId="6" xfId="31" applyNumberFormat="1" applyFont="1">
      <alignment wrapText="1"/>
    </xf>
    <xf numFmtId="0" fontId="9" fillId="0" borderId="8" xfId="29" applyFont="1" applyAlignment="1"/>
    <xf numFmtId="0" fontId="7" fillId="0" borderId="8" xfId="8" applyBorder="1"/>
    <xf numFmtId="0" fontId="9" fillId="0" borderId="0" xfId="8" applyFont="1"/>
    <xf numFmtId="0" fontId="10" fillId="0" borderId="0" xfId="8" applyFont="1"/>
    <xf numFmtId="0" fontId="9" fillId="0" borderId="0" xfId="8" applyFont="1"/>
    <xf numFmtId="0" fontId="23" fillId="0" borderId="0" xfId="8" applyFont="1"/>
    <xf numFmtId="0" fontId="24" fillId="0" borderId="0" xfId="32" applyFont="1">
      <alignment horizontal="left"/>
    </xf>
    <xf numFmtId="0" fontId="22" fillId="0" borderId="0" xfId="8" applyFont="1" applyAlignment="1">
      <alignment horizontal="right"/>
    </xf>
    <xf numFmtId="0" fontId="9" fillId="0" borderId="0" xfId="28" applyFont="1"/>
    <xf numFmtId="0" fontId="9" fillId="0" borderId="0" xfId="8" applyFont="1" applyAlignment="1">
      <alignment horizontal="left"/>
    </xf>
    <xf numFmtId="0" fontId="22" fillId="0" borderId="5" xfId="30" applyFont="1">
      <alignment wrapText="1"/>
    </xf>
    <xf numFmtId="0" fontId="22" fillId="0" borderId="5" xfId="30" applyFont="1" applyAlignment="1">
      <alignment horizontal="right"/>
    </xf>
    <xf numFmtId="0" fontId="22"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2" fillId="0" borderId="6" xfId="31" applyNumberFormat="1" applyFont="1" applyAlignment="1">
      <alignment horizontal="right" wrapText="1"/>
    </xf>
    <xf numFmtId="167" fontId="22" fillId="0" borderId="6" xfId="31" applyNumberFormat="1" applyFont="1" applyAlignment="1">
      <alignment horizontal="right" wrapText="1"/>
    </xf>
    <xf numFmtId="0" fontId="25" fillId="0" borderId="0" xfId="8" applyFont="1"/>
    <xf numFmtId="0" fontId="7" fillId="0" borderId="8" xfId="8" applyBorder="1"/>
    <xf numFmtId="3" fontId="9" fillId="0" borderId="7" xfId="27" applyNumberFormat="1" applyFont="1">
      <alignment wrapText="1"/>
    </xf>
    <xf numFmtId="165" fontId="9" fillId="0" borderId="7" xfId="27" applyNumberFormat="1" applyFont="1">
      <alignmen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5258979000000000</c:v>
                </c:pt>
                <c:pt idx="2">
                  <c:v>5168468000000000</c:v>
                </c:pt>
                <c:pt idx="3">
                  <c:v>5273370000000000</c:v>
                </c:pt>
                <c:pt idx="4">
                  <c:v>5336703000000000</c:v>
                </c:pt>
                <c:pt idx="5">
                  <c:v>5392938000000000</c:v>
                </c:pt>
                <c:pt idx="6">
                  <c:v>5445511000000000</c:v>
                </c:pt>
                <c:pt idx="7">
                  <c:v>5486425000000000</c:v>
                </c:pt>
                <c:pt idx="8">
                  <c:v>5520562000000000</c:v>
                </c:pt>
                <c:pt idx="9">
                  <c:v>5551851000000000</c:v>
                </c:pt>
                <c:pt idx="10">
                  <c:v>5584150000000000</c:v>
                </c:pt>
                <c:pt idx="11">
                  <c:v>5621479000000000</c:v>
                </c:pt>
                <c:pt idx="12">
                  <c:v>5662268000000000</c:v>
                </c:pt>
                <c:pt idx="13">
                  <c:v>5706130000000000</c:v>
                </c:pt>
                <c:pt idx="14">
                  <c:v>5756391000000000</c:v>
                </c:pt>
                <c:pt idx="15">
                  <c:v>5809623000000000</c:v>
                </c:pt>
                <c:pt idx="16">
                  <c:v>5868903000000000</c:v>
                </c:pt>
                <c:pt idx="17">
                  <c:v>5926797000000000</c:v>
                </c:pt>
                <c:pt idx="18">
                  <c:v>5984940000000000</c:v>
                </c:pt>
                <c:pt idx="19">
                  <c:v>6043934000000000</c:v>
                </c:pt>
                <c:pt idx="20">
                  <c:v>6106915000000000</c:v>
                </c:pt>
                <c:pt idx="21">
                  <c:v>6174929000000000</c:v>
                </c:pt>
                <c:pt idx="22">
                  <c:v>6246940000000000</c:v>
                </c:pt>
                <c:pt idx="23">
                  <c:v>6321898000000000</c:v>
                </c:pt>
                <c:pt idx="24">
                  <c:v>6399224000000000</c:v>
                </c:pt>
                <c:pt idx="25">
                  <c:v>6478692000000000</c:v>
                </c:pt>
                <c:pt idx="26">
                  <c:v>6559986000000000</c:v>
                </c:pt>
                <c:pt idx="27">
                  <c:v>6645237000000000</c:v>
                </c:pt>
                <c:pt idx="28">
                  <c:v>6736703000000000</c:v>
                </c:pt>
                <c:pt idx="29">
                  <c:v>6832787000000000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5258980000000001</c:v>
                </c:pt>
                <c:pt idx="2">
                  <c:v>5168468000000000</c:v>
                </c:pt>
                <c:pt idx="3">
                  <c:v>5273370999999999</c:v>
                </c:pt>
                <c:pt idx="4">
                  <c:v>5336702999999999</c:v>
                </c:pt>
                <c:pt idx="5">
                  <c:v>5392937999999999</c:v>
                </c:pt>
                <c:pt idx="6">
                  <c:v>5445511000000000</c:v>
                </c:pt>
                <c:pt idx="7">
                  <c:v>5486425000000000</c:v>
                </c:pt>
                <c:pt idx="8">
                  <c:v>5520562000000000</c:v>
                </c:pt>
                <c:pt idx="9">
                  <c:v>5551850000000000</c:v>
                </c:pt>
                <c:pt idx="10">
                  <c:v>5584151999999999</c:v>
                </c:pt>
                <c:pt idx="11">
                  <c:v>5621482000000000</c:v>
                </c:pt>
                <c:pt idx="12">
                  <c:v>5662266000000000</c:v>
                </c:pt>
                <c:pt idx="13">
                  <c:v>5706131000000000</c:v>
                </c:pt>
                <c:pt idx="14">
                  <c:v>5756388999999998</c:v>
                </c:pt>
                <c:pt idx="15">
                  <c:v>5809623000000000</c:v>
                </c:pt>
                <c:pt idx="16">
                  <c:v>5868903999999999</c:v>
                </c:pt>
                <c:pt idx="17">
                  <c:v>5926798999999999</c:v>
                </c:pt>
                <c:pt idx="18">
                  <c:v>5984940000000001</c:v>
                </c:pt>
                <c:pt idx="19">
                  <c:v>6043937000000000</c:v>
                </c:pt>
                <c:pt idx="20">
                  <c:v>6106913000000000</c:v>
                </c:pt>
                <c:pt idx="21">
                  <c:v>6174929000000000</c:v>
                </c:pt>
                <c:pt idx="22">
                  <c:v>6246939999999999</c:v>
                </c:pt>
                <c:pt idx="23">
                  <c:v>6321898000000000</c:v>
                </c:pt>
                <c:pt idx="24">
                  <c:v>6399223000000000</c:v>
                </c:pt>
                <c:pt idx="25">
                  <c:v>6478692000000000</c:v>
                </c:pt>
                <c:pt idx="26">
                  <c:v>6559986999999999</c:v>
                </c:pt>
                <c:pt idx="27">
                  <c:v>6645236000000000</c:v>
                </c:pt>
                <c:pt idx="28">
                  <c:v>6736702999999999</c:v>
                </c:pt>
                <c:pt idx="29">
                  <c:v>6832784000000000</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4715091000000000</c:v>
                </c:pt>
                <c:pt idx="2">
                  <c:v>4659688000000000</c:v>
                </c:pt>
                <c:pt idx="3">
                  <c:v>4703553000000000</c:v>
                </c:pt>
                <c:pt idx="4">
                  <c:v>4706010000000000</c:v>
                </c:pt>
                <c:pt idx="5">
                  <c:v>4714902000000000</c:v>
                </c:pt>
                <c:pt idx="6">
                  <c:v>4715723000000000</c:v>
                </c:pt>
                <c:pt idx="7">
                  <c:v>4739421000000000</c:v>
                </c:pt>
                <c:pt idx="8">
                  <c:v>4766336000000000</c:v>
                </c:pt>
                <c:pt idx="9">
                  <c:v>4790164000000000</c:v>
                </c:pt>
                <c:pt idx="10">
                  <c:v>4819077000000000</c:v>
                </c:pt>
                <c:pt idx="11">
                  <c:v>4850558000000000</c:v>
                </c:pt>
                <c:pt idx="12">
                  <c:v>4879746000000000</c:v>
                </c:pt>
                <c:pt idx="13">
                  <c:v>4908594000000000</c:v>
                </c:pt>
                <c:pt idx="14">
                  <c:v>4936899000000000</c:v>
                </c:pt>
                <c:pt idx="15">
                  <c:v>4964355000000000</c:v>
                </c:pt>
                <c:pt idx="16">
                  <c:v>4989935000000000</c:v>
                </c:pt>
                <c:pt idx="17">
                  <c:v>5013577000000000</c:v>
                </c:pt>
                <c:pt idx="18">
                  <c:v>5034398000000000</c:v>
                </c:pt>
                <c:pt idx="19">
                  <c:v>5059097000000000</c:v>
                </c:pt>
                <c:pt idx="20">
                  <c:v>5087606000000000</c:v>
                </c:pt>
                <c:pt idx="21">
                  <c:v>5117900000000000</c:v>
                </c:pt>
                <c:pt idx="22">
                  <c:v>5151028000000000</c:v>
                </c:pt>
                <c:pt idx="23">
                  <c:v>5185277000000000</c:v>
                </c:pt>
                <c:pt idx="24">
                  <c:v>5221343000000000</c:v>
                </c:pt>
                <c:pt idx="25">
                  <c:v>5258938000000000</c:v>
                </c:pt>
                <c:pt idx="26">
                  <c:v>5297752000000000</c:v>
                </c:pt>
                <c:pt idx="27">
                  <c:v>5339770000000000</c:v>
                </c:pt>
                <c:pt idx="28">
                  <c:v>5384829000000000</c:v>
                </c:pt>
                <c:pt idx="29">
                  <c:v>5431965000000000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4715090000000000</c:v>
                </c:pt>
                <c:pt idx="2">
                  <c:v>4659688000000000</c:v>
                </c:pt>
                <c:pt idx="3">
                  <c:v>4703552000000000</c:v>
                </c:pt>
                <c:pt idx="4">
                  <c:v>4706010000000000</c:v>
                </c:pt>
                <c:pt idx="5">
                  <c:v>4714902000000000</c:v>
                </c:pt>
                <c:pt idx="6">
                  <c:v>4715725000000000</c:v>
                </c:pt>
                <c:pt idx="7">
                  <c:v>4739423000000000</c:v>
                </c:pt>
                <c:pt idx="8">
                  <c:v>4766335000000000</c:v>
                </c:pt>
                <c:pt idx="9">
                  <c:v>4790164000000000</c:v>
                </c:pt>
                <c:pt idx="10">
                  <c:v>4819077000000000</c:v>
                </c:pt>
                <c:pt idx="11">
                  <c:v>4850556000000000</c:v>
                </c:pt>
                <c:pt idx="12">
                  <c:v>4879746000000000</c:v>
                </c:pt>
                <c:pt idx="13">
                  <c:v>4908592000000000</c:v>
                </c:pt>
                <c:pt idx="14">
                  <c:v>4936900000000000</c:v>
                </c:pt>
                <c:pt idx="15">
                  <c:v>4964356000000000</c:v>
                </c:pt>
                <c:pt idx="16">
                  <c:v>4989936000000000</c:v>
                </c:pt>
                <c:pt idx="17">
                  <c:v>5013578000000000</c:v>
                </c:pt>
                <c:pt idx="18">
                  <c:v>5034397000000000</c:v>
                </c:pt>
                <c:pt idx="19">
                  <c:v>5059099000000000</c:v>
                </c:pt>
                <c:pt idx="20">
                  <c:v>5087606000000000</c:v>
                </c:pt>
                <c:pt idx="21">
                  <c:v>5117901000000000</c:v>
                </c:pt>
                <c:pt idx="22">
                  <c:v>5151028000000000</c:v>
                </c:pt>
                <c:pt idx="23">
                  <c:v>5185279000000000</c:v>
                </c:pt>
                <c:pt idx="24">
                  <c:v>5221344000000000</c:v>
                </c:pt>
                <c:pt idx="25">
                  <c:v>5258937000000000</c:v>
                </c:pt>
                <c:pt idx="26">
                  <c:v>5297754000000000</c:v>
                </c:pt>
                <c:pt idx="27">
                  <c:v>5339772000000000</c:v>
                </c:pt>
                <c:pt idx="28">
                  <c:v>5384830000000000</c:v>
                </c:pt>
                <c:pt idx="29">
                  <c:v>5431965000000000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workbookViewId="0">
      <selection activeCell="E18" sqref="E18"/>
    </sheetView>
  </sheetViews>
  <sheetFormatPr defaultRowHeight="14.5" x14ac:dyDescent="0.35"/>
  <cols>
    <col min="1" max="1" width="12.453125" customWidth="1"/>
    <col min="2" max="2" width="61.453125" customWidth="1"/>
    <col min="3" max="3" width="19.26953125" customWidth="1"/>
  </cols>
  <sheetData>
    <row r="1" spans="1:2" x14ac:dyDescent="0.35">
      <c r="A1" s="1" t="s">
        <v>80</v>
      </c>
    </row>
    <row r="3" spans="1:2" x14ac:dyDescent="0.35">
      <c r="A3" s="1" t="s">
        <v>0</v>
      </c>
      <c r="B3" s="2" t="s">
        <v>84</v>
      </c>
    </row>
    <row r="4" spans="1:2" x14ac:dyDescent="0.35">
      <c r="B4" t="s">
        <v>72</v>
      </c>
    </row>
    <row r="5" spans="1:2" x14ac:dyDescent="0.35">
      <c r="B5" s="4" t="s">
        <v>672</v>
      </c>
    </row>
    <row r="6" spans="1:2" x14ac:dyDescent="0.35">
      <c r="B6" t="s">
        <v>651</v>
      </c>
    </row>
    <row r="7" spans="1:2" x14ac:dyDescent="0.35">
      <c r="B7" s="5" t="s">
        <v>654</v>
      </c>
    </row>
    <row r="8" spans="1:2" x14ac:dyDescent="0.35">
      <c r="B8" s="5" t="s">
        <v>652</v>
      </c>
    </row>
    <row r="9" spans="1:2" x14ac:dyDescent="0.35">
      <c r="B9" t="s">
        <v>73</v>
      </c>
    </row>
    <row r="11" spans="1:2" x14ac:dyDescent="0.35">
      <c r="B11" s="2" t="s">
        <v>82</v>
      </c>
    </row>
    <row r="12" spans="1:2" x14ac:dyDescent="0.35">
      <c r="B12" t="s">
        <v>72</v>
      </c>
    </row>
    <row r="13" spans="1:2" x14ac:dyDescent="0.35">
      <c r="B13" s="4" t="s">
        <v>650</v>
      </c>
    </row>
    <row r="14" spans="1:2" x14ac:dyDescent="0.35">
      <c r="B14" t="s">
        <v>651</v>
      </c>
    </row>
    <row r="15" spans="1:2" x14ac:dyDescent="0.35">
      <c r="B15" s="5" t="s">
        <v>544</v>
      </c>
    </row>
    <row r="16" spans="1:2" x14ac:dyDescent="0.35">
      <c r="B16" s="5" t="s">
        <v>653</v>
      </c>
    </row>
    <row r="17" spans="2:2" x14ac:dyDescent="0.35">
      <c r="B17" t="s">
        <v>74</v>
      </c>
    </row>
    <row r="19" spans="2:2" x14ac:dyDescent="0.35">
      <c r="B19" s="2" t="s">
        <v>83</v>
      </c>
    </row>
    <row r="20" spans="2:2" x14ac:dyDescent="0.35">
      <c r="B20" t="s">
        <v>85</v>
      </c>
    </row>
    <row r="21" spans="2:2" x14ac:dyDescent="0.35">
      <c r="B21" s="4">
        <v>2013</v>
      </c>
    </row>
    <row r="22" spans="2:2" x14ac:dyDescent="0.35">
      <c r="B22" t="s">
        <v>165</v>
      </c>
    </row>
    <row r="23" spans="2:2" x14ac:dyDescent="0.35">
      <c r="B23" s="5" t="s">
        <v>166</v>
      </c>
    </row>
    <row r="24" spans="2:2" x14ac:dyDescent="0.35">
      <c r="B24" t="s">
        <v>167</v>
      </c>
    </row>
    <row r="26" spans="2:2" x14ac:dyDescent="0.35">
      <c r="B26" t="s">
        <v>601</v>
      </c>
    </row>
    <row r="27" spans="2:2" x14ac:dyDescent="0.35">
      <c r="B27" s="4">
        <v>2014</v>
      </c>
    </row>
    <row r="28" spans="2:2" x14ac:dyDescent="0.35">
      <c r="B28" t="s">
        <v>602</v>
      </c>
    </row>
    <row r="29" spans="2:2" x14ac:dyDescent="0.35">
      <c r="B29" s="72" t="s">
        <v>603</v>
      </c>
    </row>
    <row r="30" spans="2:2" x14ac:dyDescent="0.35">
      <c r="B30" t="s">
        <v>604</v>
      </c>
    </row>
    <row r="32" spans="2:2" x14ac:dyDescent="0.35">
      <c r="B32" s="2" t="s">
        <v>156</v>
      </c>
    </row>
    <row r="33" spans="1:2" x14ac:dyDescent="0.35">
      <c r="B33" t="s">
        <v>157</v>
      </c>
    </row>
    <row r="34" spans="1:2" x14ac:dyDescent="0.35">
      <c r="B34" s="4">
        <v>2020</v>
      </c>
    </row>
    <row r="35" spans="1:2" x14ac:dyDescent="0.35">
      <c r="B35" t="s">
        <v>158</v>
      </c>
    </row>
    <row r="36" spans="1:2" x14ac:dyDescent="0.35">
      <c r="B36" s="5" t="s">
        <v>608</v>
      </c>
    </row>
    <row r="37" spans="1:2" x14ac:dyDescent="0.35">
      <c r="B37" s="5" t="s">
        <v>609</v>
      </c>
    </row>
    <row r="38" spans="1:2" x14ac:dyDescent="0.35">
      <c r="B38" t="s">
        <v>159</v>
      </c>
    </row>
    <row r="40" spans="1:2" x14ac:dyDescent="0.35">
      <c r="A40" s="1" t="s">
        <v>86</v>
      </c>
    </row>
    <row r="41" spans="1:2" x14ac:dyDescent="0.35">
      <c r="A41" s="1"/>
    </row>
    <row r="42" spans="1:2" x14ac:dyDescent="0.35">
      <c r="A42" s="1" t="s">
        <v>111</v>
      </c>
    </row>
    <row r="43" spans="1:2" x14ac:dyDescent="0.35">
      <c r="A43" t="s">
        <v>112</v>
      </c>
    </row>
    <row r="44" spans="1:2" x14ac:dyDescent="0.35">
      <c r="A44" t="s">
        <v>113</v>
      </c>
    </row>
    <row r="45" spans="1:2" x14ac:dyDescent="0.35">
      <c r="A45" t="s">
        <v>114</v>
      </c>
    </row>
    <row r="47" spans="1:2" x14ac:dyDescent="0.35">
      <c r="A47" t="s">
        <v>115</v>
      </c>
    </row>
    <row r="48" spans="1:2" x14ac:dyDescent="0.35">
      <c r="A48" t="s">
        <v>116</v>
      </c>
    </row>
    <row r="49" spans="1:3" x14ac:dyDescent="0.35">
      <c r="A49" t="s">
        <v>118</v>
      </c>
    </row>
    <row r="50" spans="1:3" x14ac:dyDescent="0.35">
      <c r="A50" t="s">
        <v>117</v>
      </c>
    </row>
    <row r="52" spans="1:3" x14ac:dyDescent="0.35">
      <c r="A52" s="1" t="s">
        <v>101</v>
      </c>
    </row>
    <row r="53" spans="1:3" x14ac:dyDescent="0.35">
      <c r="A53" t="s">
        <v>102</v>
      </c>
    </row>
    <row r="54" spans="1:3" x14ac:dyDescent="0.35">
      <c r="A54" t="s">
        <v>103</v>
      </c>
    </row>
    <row r="55" spans="1:3" x14ac:dyDescent="0.35">
      <c r="A55" t="s">
        <v>104</v>
      </c>
    </row>
    <row r="56" spans="1:3" x14ac:dyDescent="0.35">
      <c r="A56" t="s">
        <v>272</v>
      </c>
    </row>
    <row r="57" spans="1:3" x14ac:dyDescent="0.35">
      <c r="B57" t="s">
        <v>105</v>
      </c>
    </row>
    <row r="58" spans="1:3" x14ac:dyDescent="0.35">
      <c r="B58" t="s">
        <v>106</v>
      </c>
    </row>
    <row r="59" spans="1:3" x14ac:dyDescent="0.35">
      <c r="B59" t="s">
        <v>107</v>
      </c>
      <c r="C59" s="3">
        <v>0.04</v>
      </c>
    </row>
    <row r="60" spans="1:3" x14ac:dyDescent="0.35">
      <c r="B60" t="s">
        <v>273</v>
      </c>
    </row>
    <row r="61" spans="1:3" x14ac:dyDescent="0.35">
      <c r="A61" s="1" t="s">
        <v>108</v>
      </c>
    </row>
    <row r="62" spans="1:3" x14ac:dyDescent="0.35">
      <c r="A62" t="s">
        <v>605</v>
      </c>
    </row>
    <row r="63" spans="1:3" x14ac:dyDescent="0.35">
      <c r="A63" t="s">
        <v>109</v>
      </c>
    </row>
    <row r="64" spans="1:3" x14ac:dyDescent="0.35">
      <c r="A64" t="s">
        <v>110</v>
      </c>
    </row>
    <row r="65" spans="1:1" x14ac:dyDescent="0.35">
      <c r="A65" t="s">
        <v>87</v>
      </c>
    </row>
    <row r="66" spans="1:1" x14ac:dyDescent="0.35">
      <c r="A66" t="s">
        <v>88</v>
      </c>
    </row>
    <row r="67" spans="1:1" x14ac:dyDescent="0.35">
      <c r="A67" t="s">
        <v>89</v>
      </c>
    </row>
    <row r="68" spans="1:1" x14ac:dyDescent="0.35">
      <c r="A68" t="s">
        <v>90</v>
      </c>
    </row>
    <row r="69" spans="1:1" x14ac:dyDescent="0.35">
      <c r="A69" t="s">
        <v>91</v>
      </c>
    </row>
    <row r="71" spans="1:1" x14ac:dyDescent="0.35">
      <c r="A71" t="s">
        <v>97</v>
      </c>
    </row>
    <row r="72" spans="1:1" x14ac:dyDescent="0.35">
      <c r="A72" t="s">
        <v>98</v>
      </c>
    </row>
    <row r="73" spans="1:1" x14ac:dyDescent="0.35">
      <c r="A73" t="s">
        <v>99</v>
      </c>
    </row>
    <row r="74" spans="1:1" x14ac:dyDescent="0.35">
      <c r="A74" t="s">
        <v>100</v>
      </c>
    </row>
    <row r="76" spans="1:1" x14ac:dyDescent="0.35">
      <c r="A76" t="s">
        <v>606</v>
      </c>
    </row>
    <row r="77" spans="1:1" x14ac:dyDescent="0.35">
      <c r="A77" t="s">
        <v>607</v>
      </c>
    </row>
    <row r="79" spans="1:1" x14ac:dyDescent="0.35">
      <c r="A79" s="1" t="s">
        <v>467</v>
      </c>
    </row>
    <row r="80" spans="1:1" x14ac:dyDescent="0.35">
      <c r="A80" t="s">
        <v>468</v>
      </c>
    </row>
    <row r="81" spans="1:1" x14ac:dyDescent="0.35">
      <c r="A81" t="s">
        <v>469</v>
      </c>
    </row>
    <row r="82" spans="1:1" x14ac:dyDescent="0.35">
      <c r="A82" t="s">
        <v>470</v>
      </c>
    </row>
    <row r="83" spans="1:1" x14ac:dyDescent="0.35">
      <c r="A83" t="s">
        <v>471</v>
      </c>
    </row>
    <row r="84" spans="1:1" x14ac:dyDescent="0.35">
      <c r="A84" t="s">
        <v>472</v>
      </c>
    </row>
    <row r="85" spans="1:1" x14ac:dyDescent="0.35">
      <c r="A85" t="s">
        <v>473</v>
      </c>
    </row>
    <row r="87" spans="1:1" x14ac:dyDescent="0.35">
      <c r="A87" s="1" t="s">
        <v>551</v>
      </c>
    </row>
    <row r="88" spans="1:1" x14ac:dyDescent="0.35">
      <c r="A88" t="s">
        <v>552</v>
      </c>
    </row>
    <row r="96" spans="1:1" x14ac:dyDescent="0.35">
      <c r="A96" s="1" t="s">
        <v>655</v>
      </c>
    </row>
    <row r="97" spans="1:2" x14ac:dyDescent="0.35">
      <c r="A97" s="9">
        <f>'RECS HC2.1'!B24/SUM('RECS HC2.1'!B24,'RECS HC2.1'!B27)</f>
        <v>0.81308184246741677</v>
      </c>
      <c r="B97" t="s">
        <v>135</v>
      </c>
    </row>
    <row r="98" spans="1:2" x14ac:dyDescent="0.35">
      <c r="A98" s="9">
        <f>'RECS HC2.1'!B27/SUM('RECS HC2.1'!B24,'RECS HC2.1'!B27)</f>
        <v>0.18691815753258317</v>
      </c>
      <c r="B98" t="s">
        <v>136</v>
      </c>
    </row>
    <row r="100" spans="1:2" x14ac:dyDescent="0.35">
      <c r="A100" t="s">
        <v>466</v>
      </c>
      <c r="B100" s="12">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topLeftCell="E120" zoomScale="103" zoomScaleNormal="90" workbookViewId="0">
      <selection activeCell="K138" sqref="K138"/>
    </sheetView>
  </sheetViews>
  <sheetFormatPr defaultRowHeight="14.5" x14ac:dyDescent="0.35"/>
  <cols>
    <col min="1" max="1" width="3.26953125" customWidth="1"/>
    <col min="2" max="2" width="20.81640625" customWidth="1"/>
    <col min="3" max="3" width="18.7265625" customWidth="1"/>
    <col min="4" max="4" width="17.1796875" customWidth="1"/>
    <col min="5" max="5" width="25.7265625" customWidth="1"/>
    <col min="6" max="6" width="19" customWidth="1"/>
    <col min="7" max="7" width="18.81640625" customWidth="1"/>
    <col min="8" max="8" width="35" customWidth="1"/>
    <col min="9" max="9" width="20.54296875" customWidth="1"/>
    <col min="10" max="10" width="12" customWidth="1"/>
    <col min="11" max="41" width="11.26953125" customWidth="1"/>
  </cols>
  <sheetData>
    <row r="1" spans="1:40" ht="18.5" x14ac:dyDescent="0.45">
      <c r="A1" s="11" t="s">
        <v>73</v>
      </c>
      <c r="B1" s="11"/>
      <c r="C1" s="11"/>
      <c r="D1" s="11"/>
      <c r="E1" s="11"/>
      <c r="F1" s="11"/>
      <c r="G1" s="11"/>
    </row>
    <row r="2" spans="1:40" x14ac:dyDescent="0.35">
      <c r="H2" s="1" t="s">
        <v>278</v>
      </c>
    </row>
    <row r="3" spans="1:40" x14ac:dyDescent="0.35">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x14ac:dyDescent="0.35">
      <c r="H4" s="8" t="s">
        <v>303</v>
      </c>
      <c r="I4" s="1" t="s">
        <v>76</v>
      </c>
      <c r="J4" s="13"/>
      <c r="K4" s="13">
        <f>INDEX(Table4,MATCH($H4,Table4_A,0),MATCH(K$3,Table4_1,0))*Percent_urban*quadrillion</f>
        <v>572634027685582.5</v>
      </c>
      <c r="L4" s="13">
        <f t="shared" ref="L4:AN4" si="0">INDEX(Table4_22,MATCH($H4,Table4_A_22,0),MATCH(L$3,Table4_1_22,0))*Percent_urban*quadrillion</f>
        <v>607590855338784</v>
      </c>
      <c r="M4" s="13">
        <f t="shared" si="0"/>
        <v>606572063790172.38</v>
      </c>
      <c r="N4" s="13">
        <f t="shared" si="0"/>
        <v>537160893062414</v>
      </c>
      <c r="O4" s="13">
        <f t="shared" si="0"/>
        <v>537214556464016.81</v>
      </c>
      <c r="P4" s="13">
        <f t="shared" si="0"/>
        <v>535940457216870.44</v>
      </c>
      <c r="Q4" s="13">
        <f t="shared" si="0"/>
        <v>532658858900671.88</v>
      </c>
      <c r="R4" s="13">
        <f t="shared" si="0"/>
        <v>527994208370436.31</v>
      </c>
      <c r="S4" s="13">
        <f t="shared" si="0"/>
        <v>522626242046466.44</v>
      </c>
      <c r="T4" s="13">
        <f t="shared" si="0"/>
        <v>516811893790981.94</v>
      </c>
      <c r="U4" s="13">
        <f t="shared" si="0"/>
        <v>510698331417469.44</v>
      </c>
      <c r="V4" s="13">
        <f t="shared" si="0"/>
        <v>504818123532745</v>
      </c>
      <c r="W4" s="13">
        <f t="shared" si="0"/>
        <v>498962308103294.75</v>
      </c>
      <c r="X4" s="13">
        <f t="shared" si="0"/>
        <v>493478071075851.94</v>
      </c>
      <c r="Y4" s="13">
        <f t="shared" si="0"/>
        <v>488411758115437.5</v>
      </c>
      <c r="Z4" s="13">
        <f t="shared" si="0"/>
        <v>483255193070509.19</v>
      </c>
      <c r="AA4" s="13">
        <f t="shared" si="0"/>
        <v>478492972719177.5</v>
      </c>
      <c r="AB4" s="13">
        <f t="shared" si="0"/>
        <v>473387631830324.63</v>
      </c>
      <c r="AC4" s="13">
        <f t="shared" si="0"/>
        <v>468114796081923.44</v>
      </c>
      <c r="AD4" s="13">
        <f t="shared" si="0"/>
        <v>463133856714968</v>
      </c>
      <c r="AE4" s="13">
        <f t="shared" si="0"/>
        <v>458447252974985.81</v>
      </c>
      <c r="AF4" s="13">
        <f t="shared" si="0"/>
        <v>454023274670120.56</v>
      </c>
      <c r="AG4" s="13">
        <f t="shared" si="0"/>
        <v>449798501416659.88</v>
      </c>
      <c r="AH4" s="13">
        <f t="shared" si="0"/>
        <v>445507055452116.81</v>
      </c>
      <c r="AI4" s="13">
        <f t="shared" si="0"/>
        <v>441149749858333.94</v>
      </c>
      <c r="AJ4" s="13">
        <f t="shared" si="0"/>
        <v>436780248036914.06</v>
      </c>
      <c r="AK4" s="13">
        <f t="shared" si="0"/>
        <v>432511568363960.13</v>
      </c>
      <c r="AL4" s="13">
        <f t="shared" si="0"/>
        <v>428268094228122.75</v>
      </c>
      <c r="AM4" s="13">
        <f t="shared" si="0"/>
        <v>424431161013518.94</v>
      </c>
      <c r="AN4" s="13">
        <f t="shared" si="0"/>
        <v>420780423540840.25</v>
      </c>
    </row>
    <row r="5" spans="1:40" x14ac:dyDescent="0.35">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x14ac:dyDescent="0.35">
      <c r="H6" s="8" t="s">
        <v>318</v>
      </c>
      <c r="I6" s="1" t="s">
        <v>78</v>
      </c>
      <c r="J6" s="13"/>
      <c r="K6" s="13">
        <f t="shared" ref="K6:K7" si="1">INDEX(Table4,MATCH($H6,Table4_A,0),MATCH(K$3,Table4_1,0))*Percent_urban*quadrillion</f>
        <v>2912954326560349.5</v>
      </c>
      <c r="L6" s="13">
        <f t="shared" ref="L6:T7" si="2">INDEX(Table4_22,MATCH($H6,Table4_A_22,0),MATCH(L$3,Table4_1_22,0))*Percent_urban*quadrillion</f>
        <v>3038023388650530</v>
      </c>
      <c r="M6" s="13">
        <f t="shared" si="2"/>
        <v>3075801610297093.5</v>
      </c>
      <c r="N6" s="13">
        <f t="shared" si="2"/>
        <v>2888047190480045</v>
      </c>
      <c r="O6" s="13">
        <f t="shared" si="2"/>
        <v>2903284344207884.5</v>
      </c>
      <c r="P6" s="13">
        <f t="shared" si="2"/>
        <v>2911867236136970.5</v>
      </c>
      <c r="Q6" s="13">
        <f t="shared" si="2"/>
        <v>2910998051647373</v>
      </c>
      <c r="R6" s="13">
        <f t="shared" si="2"/>
        <v>2904690975795353</v>
      </c>
      <c r="S6" s="13">
        <f t="shared" si="2"/>
        <v>2892086581073423.5</v>
      </c>
      <c r="T6" s="13">
        <f t="shared" si="2"/>
        <v>2875855028252246.5</v>
      </c>
      <c r="U6" s="13">
        <f t="shared" ref="U6:AD7" si="3">INDEX(Table4_22,MATCH($H6,Table4_A_22,0),MATCH(U$3,Table4_1_22,0))*Percent_urban*quadrillion</f>
        <v>2858528254189266</v>
      </c>
      <c r="V6" s="13">
        <f t="shared" si="3"/>
        <v>2842461756982109.5</v>
      </c>
      <c r="W6" s="13">
        <f t="shared" si="3"/>
        <v>2826330213227556</v>
      </c>
      <c r="X6" s="13">
        <f t="shared" si="3"/>
        <v>2810845069537764</v>
      </c>
      <c r="Y6" s="13">
        <f t="shared" si="3"/>
        <v>2796204717882295.5</v>
      </c>
      <c r="Z6" s="13">
        <f t="shared" si="3"/>
        <v>2782836839310288.5</v>
      </c>
      <c r="AA6" s="13">
        <f t="shared" si="3"/>
        <v>2769133971019185.5</v>
      </c>
      <c r="AB6" s="13">
        <f t="shared" si="3"/>
        <v>2753895191127661</v>
      </c>
      <c r="AC6" s="13">
        <f t="shared" si="3"/>
        <v>2738519813486602</v>
      </c>
      <c r="AD6" s="13">
        <f t="shared" si="3"/>
        <v>2726638248522626</v>
      </c>
      <c r="AE6" s="13">
        <f t="shared" ref="AE6:AN7" si="4">INDEX(Table4_22,MATCH($H6,Table4_A_22,0),MATCH(AE$3,Table4_1_22,0))*Percent_urban*quadrillion</f>
        <v>2716706453816886.5</v>
      </c>
      <c r="AF6" s="13">
        <f t="shared" si="4"/>
        <v>2706795799239051</v>
      </c>
      <c r="AG6" s="13">
        <f t="shared" si="4"/>
        <v>2696658294827167.5</v>
      </c>
      <c r="AH6" s="13">
        <f t="shared" si="4"/>
        <v>2687049293612887.5</v>
      </c>
      <c r="AI6" s="13">
        <f t="shared" si="4"/>
        <v>2677387442078847.5</v>
      </c>
      <c r="AJ6" s="13">
        <f t="shared" si="4"/>
        <v>2667462965109690</v>
      </c>
      <c r="AK6" s="13">
        <f t="shared" si="4"/>
        <v>2656680686796729.5</v>
      </c>
      <c r="AL6" s="13">
        <f t="shared" si="4"/>
        <v>2646251286003400</v>
      </c>
      <c r="AM6" s="13">
        <f t="shared" si="4"/>
        <v>2635512101028090</v>
      </c>
      <c r="AN6" s="13">
        <f t="shared" si="4"/>
        <v>2624539561563992.5</v>
      </c>
    </row>
    <row r="7" spans="1:40" x14ac:dyDescent="0.35">
      <c r="H7" s="8" t="s">
        <v>325</v>
      </c>
      <c r="I7" s="1" t="s">
        <v>79</v>
      </c>
      <c r="J7" s="13"/>
      <c r="K7" s="13">
        <f t="shared" si="1"/>
        <v>296822031247470.25</v>
      </c>
      <c r="L7" s="13">
        <f t="shared" si="2"/>
        <v>310531404193313.38</v>
      </c>
      <c r="M7" s="13">
        <f t="shared" si="2"/>
        <v>311833961304946.19</v>
      </c>
      <c r="N7" s="13">
        <f t="shared" si="2"/>
        <v>266965665992066.72</v>
      </c>
      <c r="O7" s="13">
        <f t="shared" si="2"/>
        <v>263905225937019.31</v>
      </c>
      <c r="P7" s="13">
        <f t="shared" si="2"/>
        <v>260078862786367.66</v>
      </c>
      <c r="Q7" s="13">
        <f t="shared" si="2"/>
        <v>255758145875495.84</v>
      </c>
      <c r="R7" s="13">
        <f t="shared" si="2"/>
        <v>251291074232979.81</v>
      </c>
      <c r="S7" s="13">
        <f t="shared" si="2"/>
        <v>246586582692463.34</v>
      </c>
      <c r="T7" s="13">
        <f t="shared" si="2"/>
        <v>241851194041933.13</v>
      </c>
      <c r="U7" s="13">
        <f t="shared" si="3"/>
        <v>237173534202218.06</v>
      </c>
      <c r="V7" s="13">
        <f t="shared" si="3"/>
        <v>232575556383064.84</v>
      </c>
      <c r="W7" s="13">
        <f t="shared" si="3"/>
        <v>228106045495021.41</v>
      </c>
      <c r="X7" s="13">
        <f t="shared" si="3"/>
        <v>223838991985752.44</v>
      </c>
      <c r="Y7" s="13">
        <f t="shared" si="3"/>
        <v>219672760624949.41</v>
      </c>
      <c r="Z7" s="13">
        <f t="shared" si="3"/>
        <v>215571575811543.75</v>
      </c>
      <c r="AA7" s="13">
        <f t="shared" si="3"/>
        <v>211633007366631.56</v>
      </c>
      <c r="AB7" s="13">
        <f t="shared" si="3"/>
        <v>207836728244151.22</v>
      </c>
      <c r="AC7" s="13">
        <f t="shared" si="3"/>
        <v>204112000323807.97</v>
      </c>
      <c r="AD7" s="13">
        <f t="shared" si="3"/>
        <v>200553954181170.56</v>
      </c>
      <c r="AE7" s="13">
        <f t="shared" si="4"/>
        <v>197095104023314.19</v>
      </c>
      <c r="AF7" s="13">
        <f t="shared" si="4"/>
        <v>193642758520197.53</v>
      </c>
      <c r="AG7" s="13">
        <f t="shared" si="4"/>
        <v>190171712134704.09</v>
      </c>
      <c r="AH7" s="13">
        <f t="shared" si="4"/>
        <v>186746198332388.88</v>
      </c>
      <c r="AI7" s="13">
        <f t="shared" si="4"/>
        <v>183324749939286</v>
      </c>
      <c r="AJ7" s="13">
        <f t="shared" si="4"/>
        <v>179892731482231.03</v>
      </c>
      <c r="AK7" s="13">
        <f t="shared" si="4"/>
        <v>176456647615963.72</v>
      </c>
      <c r="AL7" s="13">
        <f t="shared" si="4"/>
        <v>173101871933943.16</v>
      </c>
      <c r="AM7" s="13">
        <f t="shared" si="4"/>
        <v>169778806443778.81</v>
      </c>
      <c r="AN7" s="13">
        <f t="shared" si="4"/>
        <v>166545993038128.38</v>
      </c>
    </row>
    <row r="8" spans="1:40" x14ac:dyDescent="0.35">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x14ac:dyDescent="0.35">
      <c r="H9" s="8" t="s">
        <v>334</v>
      </c>
      <c r="I9" s="1" t="s">
        <v>160</v>
      </c>
      <c r="J9" s="13"/>
      <c r="K9" s="13">
        <f t="shared" ref="K9" si="5">INDEX(Table4,MATCH($H9,Table4_A,0),MATCH(K$3,Table4_1,0))*Percent_urban*quadrillion</f>
        <v>377071582935319.31</v>
      </c>
      <c r="L9" s="13">
        <f t="shared" ref="L9:AN9" si="6">INDEX(Table4_22,MATCH($H9,Table4_A_22,0),MATCH(L$3,Table4_1_22,0))*Percent_urban*quadrillion</f>
        <v>439112166761110.56</v>
      </c>
      <c r="M9" s="13">
        <f t="shared" si="6"/>
        <v>468996989881000.56</v>
      </c>
      <c r="N9" s="13">
        <f t="shared" si="6"/>
        <v>419533969076337.75</v>
      </c>
      <c r="O9" s="13">
        <f t="shared" si="6"/>
        <v>399828930624139.88</v>
      </c>
      <c r="P9" s="13">
        <f t="shared" si="6"/>
        <v>384730000809519.94</v>
      </c>
      <c r="Q9" s="13">
        <f t="shared" si="6"/>
        <v>373050893224318</v>
      </c>
      <c r="R9" s="13">
        <f t="shared" si="6"/>
        <v>362908510321379.38</v>
      </c>
      <c r="S9" s="13">
        <f t="shared" si="6"/>
        <v>354824037561725.88</v>
      </c>
      <c r="T9" s="13">
        <f t="shared" si="6"/>
        <v>347654281874848.19</v>
      </c>
      <c r="U9" s="13">
        <f t="shared" si="6"/>
        <v>341382981623897</v>
      </c>
      <c r="V9" s="13">
        <f t="shared" si="6"/>
        <v>335345035861734</v>
      </c>
      <c r="W9" s="13">
        <f t="shared" si="6"/>
        <v>329370510483283.38</v>
      </c>
      <c r="X9" s="13">
        <f t="shared" si="6"/>
        <v>323178892252894.06</v>
      </c>
      <c r="Y9" s="13">
        <f t="shared" si="6"/>
        <v>316892143446935.94</v>
      </c>
      <c r="Z9" s="13">
        <f t="shared" si="6"/>
        <v>310885094794786.69</v>
      </c>
      <c r="AA9" s="13">
        <f t="shared" si="6"/>
        <v>305100830567473.5</v>
      </c>
      <c r="AB9" s="13">
        <f t="shared" si="6"/>
        <v>299497070509188.06</v>
      </c>
      <c r="AC9" s="13">
        <f t="shared" si="6"/>
        <v>294203907714725.13</v>
      </c>
      <c r="AD9" s="13">
        <f t="shared" si="6"/>
        <v>288961969076337.69</v>
      </c>
      <c r="AE9" s="13">
        <f t="shared" si="6"/>
        <v>283996478264389.19</v>
      </c>
      <c r="AF9" s="13">
        <f t="shared" si="6"/>
        <v>279428584473407.28</v>
      </c>
      <c r="AG9" s="13">
        <f t="shared" si="6"/>
        <v>275106241398850.44</v>
      </c>
      <c r="AH9" s="13">
        <f t="shared" si="6"/>
        <v>271064411559944.94</v>
      </c>
      <c r="AI9" s="13">
        <f t="shared" si="6"/>
        <v>267384403140937.41</v>
      </c>
      <c r="AJ9" s="13">
        <f t="shared" si="6"/>
        <v>264208505464259.66</v>
      </c>
      <c r="AK9" s="13">
        <f t="shared" si="6"/>
        <v>260989514449931.19</v>
      </c>
      <c r="AL9" s="13">
        <f t="shared" si="6"/>
        <v>257565626811300.84</v>
      </c>
      <c r="AM9" s="13">
        <f t="shared" si="6"/>
        <v>254066935643163.56</v>
      </c>
      <c r="AN9" s="13">
        <f t="shared" si="6"/>
        <v>250500758682101.47</v>
      </c>
    </row>
    <row r="10" spans="1:40" x14ac:dyDescent="0.35">
      <c r="I10" s="1" t="s">
        <v>268</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x14ac:dyDescent="0.35">
      <c r="I11" s="1" t="s">
        <v>269</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x14ac:dyDescent="0.35">
      <c r="H12" s="8" t="s">
        <v>329</v>
      </c>
      <c r="I12" s="1" t="s">
        <v>270</v>
      </c>
      <c r="J12" s="13"/>
      <c r="K12" s="13">
        <f t="shared" ref="K12" si="7">INDEX(Table4,MATCH($H12,Table4_A,0),MATCH(K$3,Table4_1,0))*Percent_urban*quadrillion</f>
        <v>264419093661458.72</v>
      </c>
      <c r="L12" s="13">
        <f t="shared" ref="L12:AN12" si="8">INDEX(Table4_22,MATCH($H12,Table4_A_22,0),MATCH(L$3,Table4_1_22,0))*Percent_urban*quadrillion</f>
        <v>276738909738525.06</v>
      </c>
      <c r="M12" s="13">
        <f t="shared" si="8"/>
        <v>267038843357888.75</v>
      </c>
      <c r="N12" s="13">
        <f t="shared" si="8"/>
        <v>243587123775601.03</v>
      </c>
      <c r="O12" s="13">
        <f t="shared" si="8"/>
        <v>240707187889581.47</v>
      </c>
      <c r="P12" s="13">
        <f t="shared" si="8"/>
        <v>238598866672063.47</v>
      </c>
      <c r="Q12" s="13">
        <f t="shared" si="8"/>
        <v>236593806848538.81</v>
      </c>
      <c r="R12" s="13">
        <f t="shared" si="8"/>
        <v>234337504735691.72</v>
      </c>
      <c r="S12" s="13">
        <f t="shared" si="8"/>
        <v>231869801343803.09</v>
      </c>
      <c r="T12" s="13">
        <f t="shared" si="8"/>
        <v>229245173156318.25</v>
      </c>
      <c r="U12" s="13">
        <f t="shared" si="8"/>
        <v>226593713268032.03</v>
      </c>
      <c r="V12" s="13">
        <f t="shared" si="8"/>
        <v>223952823443697.84</v>
      </c>
      <c r="W12" s="13">
        <f t="shared" si="8"/>
        <v>221333886829110.34</v>
      </c>
      <c r="X12" s="13">
        <f t="shared" si="8"/>
        <v>218843417145632.59</v>
      </c>
      <c r="Y12" s="13">
        <f t="shared" si="8"/>
        <v>216500928357484</v>
      </c>
      <c r="Z12" s="13">
        <f t="shared" si="8"/>
        <v>214262514045171.22</v>
      </c>
      <c r="AA12" s="13">
        <f t="shared" si="8"/>
        <v>212099716344207.88</v>
      </c>
      <c r="AB12" s="13">
        <f t="shared" si="8"/>
        <v>209958871852991.16</v>
      </c>
      <c r="AC12" s="13">
        <f t="shared" si="8"/>
        <v>207843232898890.94</v>
      </c>
      <c r="AD12" s="13">
        <f t="shared" si="8"/>
        <v>205923546668825.41</v>
      </c>
      <c r="AE12" s="13">
        <f t="shared" si="8"/>
        <v>204205504735691.72</v>
      </c>
      <c r="AF12" s="13">
        <f t="shared" si="8"/>
        <v>202552509349955.47</v>
      </c>
      <c r="AG12" s="13">
        <f t="shared" si="8"/>
        <v>200945046547397.41</v>
      </c>
      <c r="AH12" s="13">
        <f t="shared" si="8"/>
        <v>199331079090099.56</v>
      </c>
      <c r="AI12" s="13">
        <f t="shared" si="8"/>
        <v>197704915405164.75</v>
      </c>
      <c r="AJ12" s="13">
        <f t="shared" si="8"/>
        <v>196041349955476.38</v>
      </c>
      <c r="AK12" s="13">
        <f t="shared" si="8"/>
        <v>194379410669472.97</v>
      </c>
      <c r="AL12" s="13">
        <f t="shared" si="8"/>
        <v>192741050756901.16</v>
      </c>
      <c r="AM12" s="13">
        <f t="shared" si="8"/>
        <v>191158793491459.56</v>
      </c>
      <c r="AN12" s="13">
        <f t="shared" si="8"/>
        <v>189600115599449.53</v>
      </c>
    </row>
    <row r="13" spans="1:40" x14ac:dyDescent="0.35">
      <c r="I13" s="1" t="s">
        <v>271</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x14ac:dyDescent="0.35">
      <c r="H15" s="1" t="s">
        <v>279</v>
      </c>
    </row>
    <row r="16" spans="1:40" x14ac:dyDescent="0.35">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x14ac:dyDescent="0.35">
      <c r="G17" s="8" t="s">
        <v>315</v>
      </c>
      <c r="H17" s="8" t="s">
        <v>304</v>
      </c>
      <c r="I17" s="1" t="s">
        <v>76</v>
      </c>
      <c r="J17" s="13"/>
      <c r="K17" s="13">
        <f t="shared" ref="K17" si="9">SUM(INDEX(Table4,MATCH($G17,Table4_A,0),MATCH(K$16,Table4_1,0)),INDEX(Table4,MATCH($H17,Table4_A,0),MATCH(K$16,Table4_1,0)))*Percent_urban*quadrillion</f>
        <v>718494405569497.25</v>
      </c>
      <c r="L17" s="13">
        <f t="shared" ref="L17:AN17" si="10">SUM(INDEX(Table4_22,MATCH($G17,Table4_A_22,0),MATCH(L$16,Table4_1_22,0)),INDEX(Table4_22,MATCH($H17,Table4_A_22,0),MATCH(L$16,Table4_1_22,0)))*Percent_urban*quadrillion</f>
        <v>770933305917590.88</v>
      </c>
      <c r="M17" s="13">
        <f t="shared" si="10"/>
        <v>674371706306160.38</v>
      </c>
      <c r="N17" s="13">
        <f t="shared" si="10"/>
        <v>796569776410588.5</v>
      </c>
      <c r="O17" s="13">
        <f t="shared" si="10"/>
        <v>815164958147818.25</v>
      </c>
      <c r="P17" s="13">
        <f t="shared" si="10"/>
        <v>831571323565125.88</v>
      </c>
      <c r="Q17" s="13">
        <f t="shared" si="10"/>
        <v>846881654658787.38</v>
      </c>
      <c r="R17" s="13">
        <f t="shared" si="10"/>
        <v>860681279689144.38</v>
      </c>
      <c r="S17" s="13">
        <f t="shared" si="10"/>
        <v>873666196713348.88</v>
      </c>
      <c r="T17" s="13">
        <f t="shared" si="10"/>
        <v>885807134785072.25</v>
      </c>
      <c r="U17" s="13">
        <f t="shared" si="10"/>
        <v>897842372217275.13</v>
      </c>
      <c r="V17" s="13">
        <f t="shared" si="10"/>
        <v>911344409293289</v>
      </c>
      <c r="W17" s="13">
        <f t="shared" si="10"/>
        <v>924952147008823.75</v>
      </c>
      <c r="X17" s="13">
        <f t="shared" si="10"/>
        <v>939552657654011.25</v>
      </c>
      <c r="Y17" s="13">
        <f t="shared" si="10"/>
        <v>955136184246741.63</v>
      </c>
      <c r="Z17" s="13">
        <f t="shared" si="10"/>
        <v>971083971504897.5</v>
      </c>
      <c r="AA17" s="13">
        <f t="shared" si="10"/>
        <v>988007456974014.5</v>
      </c>
      <c r="AB17" s="13">
        <f t="shared" si="10"/>
        <v>1004502448312150.8</v>
      </c>
      <c r="AC17" s="13">
        <f t="shared" si="10"/>
        <v>1020956785558163.9</v>
      </c>
      <c r="AD17" s="13">
        <f t="shared" si="10"/>
        <v>1038140457216870.3</v>
      </c>
      <c r="AE17" s="13">
        <f t="shared" si="10"/>
        <v>1056060781024852.1</v>
      </c>
      <c r="AF17" s="13">
        <f t="shared" si="10"/>
        <v>1074973877762486.9</v>
      </c>
      <c r="AG17" s="13">
        <f t="shared" si="10"/>
        <v>1094569150165951.6</v>
      </c>
      <c r="AH17" s="13">
        <f t="shared" si="10"/>
        <v>1114506730025095</v>
      </c>
      <c r="AI17" s="13">
        <f t="shared" si="10"/>
        <v>1134573589897190.8</v>
      </c>
      <c r="AJ17" s="13">
        <f t="shared" si="10"/>
        <v>1155055121508945.3</v>
      </c>
      <c r="AK17" s="13">
        <f t="shared" si="10"/>
        <v>1175504129847000.5</v>
      </c>
      <c r="AL17" s="13">
        <f t="shared" si="10"/>
        <v>1197010957662106.5</v>
      </c>
      <c r="AM17" s="13">
        <f t="shared" si="10"/>
        <v>1220000846757872.8</v>
      </c>
      <c r="AN17" s="13">
        <f t="shared" si="10"/>
        <v>1243692425483688</v>
      </c>
    </row>
    <row r="18" spans="7:40" x14ac:dyDescent="0.35">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x14ac:dyDescent="0.35">
      <c r="H19" s="8" t="s">
        <v>319</v>
      </c>
      <c r="I19" s="1" t="s">
        <v>78</v>
      </c>
      <c r="J19" s="13"/>
      <c r="K19" s="13">
        <f t="shared" ref="K19" si="11">INDEX(Table4,MATCH($H19,Table4_A,0),MATCH(K$16,Table4_1,0))*Percent_urban*quadrillion</f>
        <v>45572424188456.242</v>
      </c>
      <c r="L19" s="13">
        <f t="shared" ref="L19:AN19" si="12">INDEX(Table4_22,MATCH($H19,Table4_A_22,0),MATCH(L$16,Table4_1_22,0))*Percent_urban*quadrillion</f>
        <v>47901090585282.93</v>
      </c>
      <c r="M19" s="13">
        <f t="shared" si="12"/>
        <v>41140315065166.352</v>
      </c>
      <c r="N19" s="13">
        <f t="shared" si="12"/>
        <v>48437724601311.422</v>
      </c>
      <c r="O19" s="13">
        <f t="shared" si="12"/>
        <v>48735312555654.492</v>
      </c>
      <c r="P19" s="13">
        <f t="shared" si="12"/>
        <v>48899555087832.914</v>
      </c>
      <c r="Q19" s="13">
        <f t="shared" si="12"/>
        <v>48944274589168.617</v>
      </c>
      <c r="R19" s="13">
        <f t="shared" si="12"/>
        <v>48907685906257.586</v>
      </c>
      <c r="S19" s="13">
        <f t="shared" si="12"/>
        <v>48818246903586.164</v>
      </c>
      <c r="T19" s="13">
        <f t="shared" si="12"/>
        <v>48671079090099.563</v>
      </c>
      <c r="U19" s="13">
        <f t="shared" si="12"/>
        <v>48488135675544.398</v>
      </c>
      <c r="V19" s="13">
        <f t="shared" si="12"/>
        <v>48315762324941.305</v>
      </c>
      <c r="W19" s="13">
        <f t="shared" si="12"/>
        <v>48131192746701.203</v>
      </c>
      <c r="X19" s="13">
        <f t="shared" si="12"/>
        <v>47997847324536.547</v>
      </c>
      <c r="Y19" s="13">
        <f t="shared" si="12"/>
        <v>47938492350036.422</v>
      </c>
      <c r="Z19" s="13">
        <f t="shared" si="12"/>
        <v>47975081032947.461</v>
      </c>
      <c r="AA19" s="13">
        <f t="shared" si="12"/>
        <v>48096230227475.102</v>
      </c>
      <c r="AB19" s="13">
        <f t="shared" si="12"/>
        <v>48216566340160.281</v>
      </c>
      <c r="AC19" s="13">
        <f t="shared" si="12"/>
        <v>48340967862057.797</v>
      </c>
      <c r="AD19" s="13">
        <f t="shared" si="12"/>
        <v>48504397312393.75</v>
      </c>
      <c r="AE19" s="13">
        <f t="shared" si="12"/>
        <v>48678396826681.773</v>
      </c>
      <c r="AF19" s="13">
        <f t="shared" si="12"/>
        <v>48867031814134.219</v>
      </c>
      <c r="AG19" s="13">
        <f t="shared" si="12"/>
        <v>49043470573949.641</v>
      </c>
      <c r="AH19" s="13">
        <f t="shared" si="12"/>
        <v>49234544806929.484</v>
      </c>
      <c r="AI19" s="13">
        <f t="shared" si="12"/>
        <v>49422366712539.461</v>
      </c>
      <c r="AJ19" s="13">
        <f t="shared" si="12"/>
        <v>49627263336841.25</v>
      </c>
      <c r="AK19" s="13">
        <f t="shared" si="12"/>
        <v>49808580587711.484</v>
      </c>
      <c r="AL19" s="13">
        <f t="shared" si="12"/>
        <v>50016729539383.148</v>
      </c>
      <c r="AM19" s="13">
        <f t="shared" si="12"/>
        <v>50234635473164.406</v>
      </c>
      <c r="AN19" s="13">
        <f t="shared" si="12"/>
        <v>50442784424836.07</v>
      </c>
    </row>
    <row r="20" spans="7:40" x14ac:dyDescent="0.35">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x14ac:dyDescent="0.35">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x14ac:dyDescent="0.35">
      <c r="I22" s="1" t="s">
        <v>160</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x14ac:dyDescent="0.35">
      <c r="I23" s="1" t="s">
        <v>268</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x14ac:dyDescent="0.35">
      <c r="I24" s="1" t="s">
        <v>269</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x14ac:dyDescent="0.35">
      <c r="I25" s="1" t="s">
        <v>270</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x14ac:dyDescent="0.35">
      <c r="I26" s="1" t="s">
        <v>271</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x14ac:dyDescent="0.35">
      <c r="H28" s="1" t="s">
        <v>280</v>
      </c>
    </row>
    <row r="29" spans="7:40" x14ac:dyDescent="0.35">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x14ac:dyDescent="0.35">
      <c r="H30" s="8" t="s">
        <v>310</v>
      </c>
      <c r="I30" s="1" t="s">
        <v>76</v>
      </c>
      <c r="J30" s="13"/>
      <c r="K30" s="13">
        <f t="shared" ref="K30" si="13">INDEX(Table4,MATCH($H30,Table4_A,0),MATCH(K$16,Table4_1,0))*Percent_urban*quadrillion</f>
        <v>164624680644377.88</v>
      </c>
      <c r="L30" s="13">
        <f t="shared" ref="L30:AN30" si="14">INDEX(Table4_22,MATCH($H30,Table4_A_22,0),MATCH(L$16,Table4_1_22,0))*Percent_urban*quadrillion</f>
        <v>186360797539059.31</v>
      </c>
      <c r="M30" s="13">
        <f t="shared" si="14"/>
        <v>173195376345826.91</v>
      </c>
      <c r="N30" s="13">
        <f t="shared" si="14"/>
        <v>168132315712782.31</v>
      </c>
      <c r="O30" s="13">
        <f t="shared" si="14"/>
        <v>166735441107423.28</v>
      </c>
      <c r="P30" s="13">
        <f t="shared" si="14"/>
        <v>166543553792601</v>
      </c>
      <c r="Q30" s="13">
        <f t="shared" si="14"/>
        <v>167031402898081.44</v>
      </c>
      <c r="R30" s="13">
        <f t="shared" si="14"/>
        <v>167987587144823.13</v>
      </c>
      <c r="S30" s="13">
        <f t="shared" si="14"/>
        <v>168979546992633.38</v>
      </c>
      <c r="T30" s="13">
        <f t="shared" si="14"/>
        <v>168218502388083.84</v>
      </c>
      <c r="U30" s="13">
        <f t="shared" si="14"/>
        <v>167565597668582.5</v>
      </c>
      <c r="V30" s="13">
        <f t="shared" si="14"/>
        <v>167211907067109.19</v>
      </c>
      <c r="W30" s="13">
        <f t="shared" si="14"/>
        <v>167117589573382.97</v>
      </c>
      <c r="X30" s="13">
        <f t="shared" si="14"/>
        <v>167386719663239.69</v>
      </c>
      <c r="Y30" s="13">
        <f t="shared" si="14"/>
        <v>167942867643487.41</v>
      </c>
      <c r="Z30" s="13">
        <f t="shared" si="14"/>
        <v>168527473488221.47</v>
      </c>
      <c r="AA30" s="13">
        <f t="shared" si="14"/>
        <v>169154359588763.84</v>
      </c>
      <c r="AB30" s="13">
        <f t="shared" si="14"/>
        <v>169692619768477.28</v>
      </c>
      <c r="AC30" s="13">
        <f t="shared" si="14"/>
        <v>170216244475026.31</v>
      </c>
      <c r="AD30" s="13">
        <f t="shared" si="14"/>
        <v>167763176556302.09</v>
      </c>
      <c r="AE30" s="13">
        <f t="shared" si="14"/>
        <v>165756490569092.5</v>
      </c>
      <c r="AF30" s="13">
        <f t="shared" si="14"/>
        <v>164202691168137.28</v>
      </c>
      <c r="AG30" s="13">
        <f t="shared" si="14"/>
        <v>163167637982676.25</v>
      </c>
      <c r="AH30" s="13">
        <f t="shared" si="14"/>
        <v>162791994171456.31</v>
      </c>
      <c r="AI30" s="13">
        <f t="shared" si="14"/>
        <v>162725321460374</v>
      </c>
      <c r="AJ30" s="13">
        <f t="shared" si="14"/>
        <v>162718003723791.78</v>
      </c>
      <c r="AK30" s="13">
        <f t="shared" si="14"/>
        <v>162799311908038.5</v>
      </c>
      <c r="AL30" s="13">
        <f t="shared" si="14"/>
        <v>162996077713915.63</v>
      </c>
      <c r="AM30" s="13">
        <f t="shared" si="14"/>
        <v>163391235489354.81</v>
      </c>
      <c r="AN30" s="13">
        <f t="shared" si="14"/>
        <v>163898598559054.47</v>
      </c>
    </row>
    <row r="31" spans="7:40" x14ac:dyDescent="0.35">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x14ac:dyDescent="0.35">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x14ac:dyDescent="0.35">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x14ac:dyDescent="0.35">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x14ac:dyDescent="0.35">
      <c r="I35" s="1" t="s">
        <v>160</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x14ac:dyDescent="0.35">
      <c r="I36" s="1" t="s">
        <v>268</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x14ac:dyDescent="0.35">
      <c r="I37" s="1" t="s">
        <v>269</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x14ac:dyDescent="0.35">
      <c r="I38" s="1" t="s">
        <v>270</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x14ac:dyDescent="0.35">
      <c r="I39" s="1" t="s">
        <v>271</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x14ac:dyDescent="0.35">
      <c r="H41" s="1" t="s">
        <v>281</v>
      </c>
    </row>
    <row r="42" spans="2:40" x14ac:dyDescent="0.35">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x14ac:dyDescent="0.35">
      <c r="B43" s="8" t="s">
        <v>305</v>
      </c>
      <c r="C43" s="8" t="s">
        <v>306</v>
      </c>
      <c r="D43" s="8" t="s">
        <v>307</v>
      </c>
      <c r="E43" s="8" t="s">
        <v>308</v>
      </c>
      <c r="F43" s="8" t="s">
        <v>309</v>
      </c>
      <c r="G43" s="8" t="s">
        <v>311</v>
      </c>
      <c r="H43" s="8" t="s">
        <v>312</v>
      </c>
      <c r="I43" s="1" t="s">
        <v>76</v>
      </c>
      <c r="J43" s="13"/>
      <c r="K43" s="13">
        <f t="shared" ref="K43" si="15">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AN43" si="16">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1066125108070913.8</v>
      </c>
      <c r="M43" s="13">
        <f t="shared" si="16"/>
        <v>1071576821824658</v>
      </c>
      <c r="N43" s="13">
        <f t="shared" si="16"/>
        <v>1079609257346393.6</v>
      </c>
      <c r="O43" s="13">
        <f t="shared" si="16"/>
        <v>1088369401117137.4</v>
      </c>
      <c r="P43" s="13">
        <f t="shared" si="16"/>
        <v>1095330194770501</v>
      </c>
      <c r="Q43" s="13">
        <f t="shared" si="16"/>
        <v>1100456675787258</v>
      </c>
      <c r="R43" s="13">
        <f t="shared" si="16"/>
        <v>1104241571763943.8</v>
      </c>
      <c r="S43" s="13">
        <f t="shared" si="16"/>
        <v>1107393890067190</v>
      </c>
      <c r="T43" s="13">
        <f t="shared" si="16"/>
        <v>1110288461426374.1</v>
      </c>
      <c r="U43" s="13">
        <f t="shared" si="16"/>
        <v>1113291985752448.6</v>
      </c>
      <c r="V43" s="13">
        <f t="shared" si="16"/>
        <v>1117067124747025</v>
      </c>
      <c r="W43" s="13">
        <f t="shared" si="16"/>
        <v>1121414673358698.3</v>
      </c>
      <c r="X43" s="13">
        <f t="shared" si="16"/>
        <v>1126703770743949</v>
      </c>
      <c r="Y43" s="13">
        <f t="shared" si="16"/>
        <v>1133059631506516.5</v>
      </c>
      <c r="Z43" s="13">
        <f t="shared" si="16"/>
        <v>1139971640249332</v>
      </c>
      <c r="AA43" s="13">
        <f t="shared" si="16"/>
        <v>1147447114708977.5</v>
      </c>
      <c r="AB43" s="13">
        <f t="shared" si="16"/>
        <v>1154885187403869.5</v>
      </c>
      <c r="AC43" s="13">
        <f t="shared" si="16"/>
        <v>1162215120213713.3</v>
      </c>
      <c r="AD43" s="13">
        <f t="shared" si="16"/>
        <v>1169806052294989</v>
      </c>
      <c r="AE43" s="13">
        <f t="shared" si="16"/>
        <v>1177938496883348</v>
      </c>
      <c r="AF43" s="13">
        <f t="shared" si="16"/>
        <v>1186586435359831.8</v>
      </c>
      <c r="AG43" s="13">
        <f t="shared" si="16"/>
        <v>1195508382417226.5</v>
      </c>
      <c r="AH43" s="13">
        <f t="shared" si="16"/>
        <v>1204443338784101</v>
      </c>
      <c r="AI43" s="13">
        <f t="shared" si="16"/>
        <v>1213217304946166.8</v>
      </c>
      <c r="AJ43" s="13">
        <f t="shared" si="16"/>
        <v>1221962000161904</v>
      </c>
      <c r="AK43" s="13">
        <f t="shared" si="16"/>
        <v>1230856302436655</v>
      </c>
      <c r="AL43" s="13">
        <f t="shared" si="16"/>
        <v>1239944118189913.3</v>
      </c>
      <c r="AM43" s="13">
        <f t="shared" si="16"/>
        <v>1249763707601392.3</v>
      </c>
      <c r="AN43" s="13">
        <f t="shared" si="16"/>
        <v>1259926417550392.3</v>
      </c>
    </row>
    <row r="44" spans="2:40" x14ac:dyDescent="0.35">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x14ac:dyDescent="0.35">
      <c r="F45" s="8" t="s">
        <v>320</v>
      </c>
      <c r="G45" s="8" t="s">
        <v>321</v>
      </c>
      <c r="H45" s="8" t="s">
        <v>322</v>
      </c>
      <c r="I45" s="1" t="s">
        <v>78</v>
      </c>
      <c r="J45" s="13"/>
      <c r="K45" s="13">
        <f t="shared" ref="K45" si="17">SUM(INDEX(Table4,MATCH($G45,Table4_A,0),MATCH(K$42,Table4_1,0)),INDEX(Table4,MATCH($H45,Table4_A,0),MATCH(K$42,Table4_1,0)),INDEX(Table4,MATCH($F45,Table4_A,0),MATCH(K$42,Table4_1,0)))*Percent_urban*quadrillion</f>
        <v>925152978223913.13</v>
      </c>
      <c r="L45" s="13">
        <f t="shared" ref="L45:AN45" si="18">SUM(INDEX(Table4_22,MATCH($G45,Table4_A_22,0),MATCH(L$42,Table4_1_22,0)),INDEX(Table4_22,MATCH($H45,Table4_A_22,0),MATCH(L$42,Table4_1_22,0)),INDEX(Table4_22,MATCH($F45,Table4_A_22,0),MATCH(L$42,Table4_1_22,0)))*Percent_urban*quadrillion</f>
        <v>916111508135675.38</v>
      </c>
      <c r="M45" s="13">
        <f t="shared" si="18"/>
        <v>916323722496559.5</v>
      </c>
      <c r="N45" s="13">
        <f t="shared" si="18"/>
        <v>927015748725006</v>
      </c>
      <c r="O45" s="13">
        <f t="shared" si="18"/>
        <v>942393565611592.38</v>
      </c>
      <c r="P45" s="13">
        <f t="shared" si="18"/>
        <v>957630719339431.75</v>
      </c>
      <c r="Q45" s="13">
        <f t="shared" si="18"/>
        <v>971583203756172.5</v>
      </c>
      <c r="R45" s="13">
        <f t="shared" si="18"/>
        <v>985053530640330.25</v>
      </c>
      <c r="S45" s="13">
        <f t="shared" si="18"/>
        <v>996747273698696.63</v>
      </c>
      <c r="T45" s="13">
        <f t="shared" si="18"/>
        <v>1007197001538088</v>
      </c>
      <c r="U45" s="13">
        <f t="shared" si="18"/>
        <v>1016379134785072.4</v>
      </c>
      <c r="V45" s="13">
        <f t="shared" si="18"/>
        <v>1025602735206022.6</v>
      </c>
      <c r="W45" s="13">
        <f t="shared" si="18"/>
        <v>1034412476969157.4</v>
      </c>
      <c r="X45" s="13">
        <f t="shared" si="18"/>
        <v>1042886415931352.5</v>
      </c>
      <c r="Y45" s="13">
        <f t="shared" si="18"/>
        <v>1051195299279527.3</v>
      </c>
      <c r="Z45" s="13">
        <f t="shared" si="18"/>
        <v>1059461902371893.4</v>
      </c>
      <c r="AA45" s="13">
        <f t="shared" si="18"/>
        <v>1066818666882538.6</v>
      </c>
      <c r="AB45" s="13">
        <f t="shared" si="18"/>
        <v>1072395595240022.6</v>
      </c>
      <c r="AC45" s="13">
        <f t="shared" si="18"/>
        <v>1076935844248360.8</v>
      </c>
      <c r="AD45" s="13">
        <f t="shared" si="18"/>
        <v>1082739622439893.1</v>
      </c>
      <c r="AE45" s="13">
        <f t="shared" si="18"/>
        <v>1089512594187646.6</v>
      </c>
      <c r="AF45" s="13">
        <f t="shared" si="18"/>
        <v>1096540060552092.5</v>
      </c>
      <c r="AG45" s="13">
        <f t="shared" si="18"/>
        <v>1103594358617340</v>
      </c>
      <c r="AH45" s="13">
        <f t="shared" si="18"/>
        <v>1111058449931190.6</v>
      </c>
      <c r="AI45" s="13">
        <f t="shared" si="18"/>
        <v>1118707923905124.3</v>
      </c>
      <c r="AJ45" s="13">
        <f t="shared" si="18"/>
        <v>1126503752610701.5</v>
      </c>
      <c r="AK45" s="13">
        <f t="shared" si="18"/>
        <v>1134199572249656</v>
      </c>
      <c r="AL45" s="13">
        <f t="shared" si="18"/>
        <v>1142258839472192.8</v>
      </c>
      <c r="AM45" s="13">
        <f t="shared" si="18"/>
        <v>1150318106694730</v>
      </c>
      <c r="AN45" s="13">
        <f t="shared" si="18"/>
        <v>1158084664453978.5</v>
      </c>
    </row>
    <row r="46" spans="2:40" x14ac:dyDescent="0.35">
      <c r="H46" s="8" t="s">
        <v>326</v>
      </c>
      <c r="I46" s="1" t="s">
        <v>79</v>
      </c>
      <c r="J46" s="13"/>
      <c r="K46" s="13">
        <f t="shared" ref="K46" si="19">INDEX(Table4,MATCH($H46,Table4_A,0),MATCH(K$42,Table4_1,0))*Percent_urban*quadrillion</f>
        <v>37948968833481.742</v>
      </c>
      <c r="L46" s="13">
        <f t="shared" ref="L46:AN46" si="20">INDEX(Table4_22,MATCH($H46,Table4_A_22,0),MATCH(L$42,Table4_1_22,0))*Percent_urban*quadrillion</f>
        <v>34999920990852.426</v>
      </c>
      <c r="M46" s="13">
        <f t="shared" si="20"/>
        <v>32791590706710.914</v>
      </c>
      <c r="N46" s="13">
        <f t="shared" si="20"/>
        <v>31388211446612.156</v>
      </c>
      <c r="O46" s="13">
        <f t="shared" si="20"/>
        <v>30527970857281.633</v>
      </c>
      <c r="P46" s="13">
        <f t="shared" si="20"/>
        <v>29731963733506.031</v>
      </c>
      <c r="Q46" s="13">
        <f t="shared" si="20"/>
        <v>29028647939771.715</v>
      </c>
      <c r="R46" s="13">
        <f t="shared" si="20"/>
        <v>28457864486359.59</v>
      </c>
      <c r="S46" s="13">
        <f t="shared" si="20"/>
        <v>28006604063790.172</v>
      </c>
      <c r="T46" s="13">
        <f t="shared" si="20"/>
        <v>27683810572330.605</v>
      </c>
      <c r="U46" s="13">
        <f t="shared" si="20"/>
        <v>27308979842953.125</v>
      </c>
      <c r="V46" s="13">
        <f t="shared" si="20"/>
        <v>26907317412774.223</v>
      </c>
      <c r="W46" s="13">
        <f t="shared" si="20"/>
        <v>26486954100218.57</v>
      </c>
      <c r="X46" s="13">
        <f t="shared" si="20"/>
        <v>26064151542135.516</v>
      </c>
      <c r="Y46" s="13">
        <f t="shared" si="20"/>
        <v>25639722820367.52</v>
      </c>
      <c r="Z46" s="13">
        <f t="shared" si="20"/>
        <v>25203097870962.52</v>
      </c>
      <c r="AA46" s="13">
        <f t="shared" si="20"/>
        <v>24768099085242.449</v>
      </c>
      <c r="AB46" s="13">
        <f t="shared" si="20"/>
        <v>24341231117947.055</v>
      </c>
      <c r="AC46" s="13">
        <f t="shared" si="20"/>
        <v>23919241641706.465</v>
      </c>
      <c r="AD46" s="13">
        <f t="shared" si="20"/>
        <v>23511887638630.293</v>
      </c>
      <c r="AE46" s="13">
        <f t="shared" si="20"/>
        <v>23120795272403.465</v>
      </c>
      <c r="AF46" s="13">
        <f t="shared" si="20"/>
        <v>22748403788553.387</v>
      </c>
      <c r="AG46" s="13">
        <f t="shared" si="20"/>
        <v>22393087023395.125</v>
      </c>
      <c r="AH46" s="13">
        <f t="shared" si="20"/>
        <v>22054844976928.68</v>
      </c>
      <c r="AI46" s="13">
        <f t="shared" si="20"/>
        <v>21730425321784.18</v>
      </c>
      <c r="AJ46" s="13">
        <f t="shared" si="20"/>
        <v>21417388812434.227</v>
      </c>
      <c r="AK46" s="13">
        <f t="shared" si="20"/>
        <v>21117361612563.746</v>
      </c>
      <c r="AL46" s="13">
        <f t="shared" si="20"/>
        <v>20833596049542.621</v>
      </c>
      <c r="AM46" s="13">
        <f t="shared" si="20"/>
        <v>20559587468631.102</v>
      </c>
      <c r="AN46" s="13">
        <f t="shared" si="20"/>
        <v>20294522787986.723</v>
      </c>
    </row>
    <row r="47" spans="2:40" x14ac:dyDescent="0.35">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x14ac:dyDescent="0.35">
      <c r="I48" s="1" t="s">
        <v>160</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x14ac:dyDescent="0.35">
      <c r="I49" s="1" t="s">
        <v>268</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x14ac:dyDescent="0.35">
      <c r="I50" s="1" t="s">
        <v>269</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x14ac:dyDescent="0.35">
      <c r="G51" s="8" t="s">
        <v>330</v>
      </c>
      <c r="H51" s="8" t="s">
        <v>331</v>
      </c>
      <c r="I51" s="1" t="s">
        <v>270</v>
      </c>
      <c r="J51" s="13"/>
      <c r="K51" s="13">
        <f t="shared" ref="K51" si="21">SUM(INDEX(Table4,MATCH($G51,Table4_A,0),MATCH(K$42,Table4_1,0)),INDEX(Table4,MATCH($H51,Table4_A,0),MATCH(K$42,Table4_1,0)))*Percent_urban*quadrillion</f>
        <v>65178266655873.063</v>
      </c>
      <c r="L51" s="13">
        <f t="shared" ref="L51:AN51" si="22">SUM(INDEX(Table4_22,MATCH($G51,Table4_A_22,0),MATCH(L$42,Table4_1_22,0)),INDEX(Table4_22,MATCH($H51,Table4_A_22,0),MATCH(L$42,Table4_1_22,0)))*Percent_urban*quadrillion</f>
        <v>62759348174532.508</v>
      </c>
      <c r="M51" s="13">
        <f t="shared" si="22"/>
        <v>60117645268355.859</v>
      </c>
      <c r="N51" s="13">
        <f t="shared" si="22"/>
        <v>58184136646968.344</v>
      </c>
      <c r="O51" s="13">
        <f t="shared" si="22"/>
        <v>56861252489273.852</v>
      </c>
      <c r="P51" s="13">
        <f t="shared" si="22"/>
        <v>55829451631182.703</v>
      </c>
      <c r="Q51" s="13">
        <f t="shared" si="22"/>
        <v>54918799967619.203</v>
      </c>
      <c r="R51" s="13">
        <f t="shared" si="22"/>
        <v>54069942524083.219</v>
      </c>
      <c r="S51" s="13">
        <f t="shared" si="22"/>
        <v>53288570873472.031</v>
      </c>
      <c r="T51" s="13">
        <f t="shared" si="22"/>
        <v>52580376588682.914</v>
      </c>
      <c r="U51" s="13">
        <f t="shared" si="22"/>
        <v>51761603173318.219</v>
      </c>
      <c r="V51" s="13">
        <f t="shared" si="22"/>
        <v>50870465473973.93</v>
      </c>
      <c r="W51" s="13">
        <f t="shared" si="22"/>
        <v>49967944628835.102</v>
      </c>
      <c r="X51" s="13">
        <f t="shared" si="22"/>
        <v>49080059256860.68</v>
      </c>
      <c r="Y51" s="13">
        <f t="shared" si="22"/>
        <v>48228762567797.297</v>
      </c>
      <c r="Z51" s="13">
        <f t="shared" si="22"/>
        <v>47419746134542.211</v>
      </c>
      <c r="AA51" s="13">
        <f t="shared" si="22"/>
        <v>46649757629725.57</v>
      </c>
      <c r="AB51" s="13">
        <f t="shared" si="22"/>
        <v>45875703715696.586</v>
      </c>
      <c r="AC51" s="13">
        <f t="shared" si="22"/>
        <v>45112219865619.68</v>
      </c>
      <c r="AD51" s="13">
        <f t="shared" si="22"/>
        <v>44401586335303.164</v>
      </c>
      <c r="AE51" s="13">
        <f t="shared" si="22"/>
        <v>43754373188699.094</v>
      </c>
      <c r="AF51" s="13">
        <f t="shared" si="22"/>
        <v>43156758034485.547</v>
      </c>
      <c r="AG51" s="13">
        <f t="shared" si="22"/>
        <v>42602236217922.766</v>
      </c>
      <c r="AH51" s="13">
        <f t="shared" si="22"/>
        <v>42080237675058.68</v>
      </c>
      <c r="AI51" s="13">
        <f t="shared" si="22"/>
        <v>41585070832996.031</v>
      </c>
      <c r="AJ51" s="13">
        <f t="shared" si="22"/>
        <v>41113483364364.93</v>
      </c>
      <c r="AK51" s="13">
        <f t="shared" si="22"/>
        <v>40666288351007.852</v>
      </c>
      <c r="AL51" s="13">
        <f t="shared" si="22"/>
        <v>40249177365822.063</v>
      </c>
      <c r="AM51" s="13">
        <f t="shared" si="22"/>
        <v>39863776572492.508</v>
      </c>
      <c r="AN51" s="13">
        <f t="shared" si="22"/>
        <v>39494637416012.297</v>
      </c>
    </row>
    <row r="52" spans="6:40" x14ac:dyDescent="0.35">
      <c r="I52" s="1" t="s">
        <v>271</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x14ac:dyDescent="0.35">
      <c r="H54" s="1" t="s">
        <v>282</v>
      </c>
    </row>
    <row r="55" spans="6:40" x14ac:dyDescent="0.35">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x14ac:dyDescent="0.35">
      <c r="F56" s="8" t="s">
        <v>316</v>
      </c>
      <c r="G56" s="8" t="s">
        <v>313</v>
      </c>
      <c r="H56" s="8" t="s">
        <v>314</v>
      </c>
      <c r="I56" s="1" t="s">
        <v>76</v>
      </c>
      <c r="J56" s="13"/>
      <c r="K56" s="13">
        <f t="shared" ref="K56" si="23">SUM(INDEX(Table4,MATCH($G56,Table4_A,0),MATCH(K$55,Table4_1,0)),INDEX(Table4,MATCH($H56,Table4_A,0),MATCH(K$55,Table4_1,0)),INDEX(Table4,MATCH($F56,Table4_A,0),MATCH(K$55,Table4_1,0)))*Percent_urban*quadrillion</f>
        <v>1697291271432040.8</v>
      </c>
      <c r="L56" s="13">
        <f t="shared" ref="L56:AN56" si="24">SUM(INDEX(Table4_22,MATCH($G56,Table4_A_22,0),MATCH(L$55,Table4_1_22,0)),INDEX(Table4_22,MATCH($H56,Table4_A_22,0),MATCH(L$55,Table4_1_22,0)),INDEX(Table4_22,MATCH($F56,Table4_A_22,0),MATCH(L$55,Table4_1_22,0)))*Percent_urban*quadrillion</f>
        <v>1644971081032947.8</v>
      </c>
      <c r="M56" s="13">
        <f t="shared" si="24"/>
        <v>1676671515907067</v>
      </c>
      <c r="N56" s="13">
        <f t="shared" si="24"/>
        <v>1706209966162065.8</v>
      </c>
      <c r="O56" s="13">
        <f t="shared" si="24"/>
        <v>1731691951104994.8</v>
      </c>
      <c r="P56" s="13">
        <f t="shared" si="24"/>
        <v>1755514436007447.5</v>
      </c>
      <c r="Q56" s="13">
        <f t="shared" si="24"/>
        <v>1780617524811786.3</v>
      </c>
      <c r="R56" s="13">
        <f t="shared" si="24"/>
        <v>1800007900590949.3</v>
      </c>
      <c r="S56" s="13">
        <f t="shared" si="24"/>
        <v>1816002846595968.3</v>
      </c>
      <c r="T56" s="13">
        <f t="shared" si="24"/>
        <v>1832982434712215.5</v>
      </c>
      <c r="U56" s="13">
        <f t="shared" si="24"/>
        <v>1850974309722334.8</v>
      </c>
      <c r="V56" s="13">
        <f t="shared" si="24"/>
        <v>1870283377317250.8</v>
      </c>
      <c r="W56" s="13">
        <f t="shared" si="24"/>
        <v>1891438953776410.8</v>
      </c>
      <c r="X56" s="13">
        <f t="shared" si="24"/>
        <v>1912430287703391.8</v>
      </c>
      <c r="Y56" s="13">
        <f t="shared" si="24"/>
        <v>1935864932566987.5</v>
      </c>
      <c r="Z56" s="13">
        <f t="shared" si="24"/>
        <v>1960860694568120.8</v>
      </c>
      <c r="AA56" s="13">
        <f t="shared" si="24"/>
        <v>1988797373593458.5</v>
      </c>
      <c r="AB56" s="13">
        <f t="shared" si="24"/>
        <v>2016504763539221</v>
      </c>
      <c r="AC56" s="13">
        <f t="shared" si="24"/>
        <v>2044743095928114.8</v>
      </c>
      <c r="AD56" s="13">
        <f t="shared" si="24"/>
        <v>2075371888933862.3</v>
      </c>
      <c r="AE56" s="13">
        <f t="shared" si="24"/>
        <v>2107217052375941.3</v>
      </c>
      <c r="AF56" s="13">
        <f t="shared" si="24"/>
        <v>2140936369464907.5</v>
      </c>
      <c r="AG56" s="13">
        <f t="shared" si="24"/>
        <v>2176229813000890.3</v>
      </c>
      <c r="AH56" s="13">
        <f t="shared" si="24"/>
        <v>2212971355298308.3</v>
      </c>
      <c r="AI56" s="13">
        <f t="shared" si="24"/>
        <v>2251426061037804.5</v>
      </c>
      <c r="AJ56" s="13">
        <f t="shared" si="24"/>
        <v>2291191454707358.5</v>
      </c>
      <c r="AK56" s="13">
        <f t="shared" si="24"/>
        <v>2332135003966648</v>
      </c>
      <c r="AL56" s="13">
        <f t="shared" si="24"/>
        <v>2374901482716749</v>
      </c>
      <c r="AM56" s="13">
        <f t="shared" si="24"/>
        <v>2419903936533635</v>
      </c>
      <c r="AN56" s="13">
        <f t="shared" si="24"/>
        <v>2467314738767910.5</v>
      </c>
    </row>
    <row r="57" spans="6:40" x14ac:dyDescent="0.35">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x14ac:dyDescent="0.35">
      <c r="H58" s="8" t="s">
        <v>323</v>
      </c>
      <c r="I58" s="1" t="s">
        <v>78</v>
      </c>
      <c r="J58" s="13"/>
      <c r="K58" s="13">
        <f t="shared" ref="K58:K59" si="25">INDEX(Table4,MATCH($H58,Table4_A,0),MATCH(K$55,Table4_1,0))*Percent_urban*quadrillion</f>
        <v>187726775034404.59</v>
      </c>
      <c r="L58" s="13">
        <f t="shared" ref="L58:T59" si="26">INDEX(Table4_22,MATCH($H58,Table4_A_22,0),MATCH(L$55,Table4_1_22,0))*Percent_urban*quadrillion</f>
        <v>184841960657330.19</v>
      </c>
      <c r="M58" s="13">
        <f t="shared" si="26"/>
        <v>183743487088156.72</v>
      </c>
      <c r="N58" s="13">
        <f t="shared" si="26"/>
        <v>184195560592568.59</v>
      </c>
      <c r="O58" s="13">
        <f t="shared" si="26"/>
        <v>185446893548125.97</v>
      </c>
      <c r="P58" s="13">
        <f t="shared" si="26"/>
        <v>186577077309155.66</v>
      </c>
      <c r="Q58" s="13">
        <f t="shared" si="26"/>
        <v>187387719906095.69</v>
      </c>
      <c r="R58" s="13">
        <f t="shared" si="26"/>
        <v>187942241722658.44</v>
      </c>
      <c r="S58" s="13">
        <f t="shared" si="26"/>
        <v>187949559459240.66</v>
      </c>
      <c r="T58" s="13">
        <f t="shared" si="26"/>
        <v>187577981057233.03</v>
      </c>
      <c r="U58" s="13">
        <f t="shared" ref="U58:AD59" si="27">INDEX(Table4_22,MATCH($H58,Table4_A_22,0),MATCH(U$55,Table4_1_22,0))*Percent_urban*quadrillion</f>
        <v>187053543268841.56</v>
      </c>
      <c r="V58" s="13">
        <f t="shared" si="27"/>
        <v>186586834291265.28</v>
      </c>
      <c r="W58" s="13">
        <f t="shared" si="27"/>
        <v>186124190722901.31</v>
      </c>
      <c r="X58" s="13">
        <f t="shared" si="27"/>
        <v>185704640492188.09</v>
      </c>
      <c r="Y58" s="13">
        <f t="shared" si="27"/>
        <v>185322492026228.41</v>
      </c>
      <c r="Z58" s="13">
        <f t="shared" si="27"/>
        <v>185005390107666.16</v>
      </c>
      <c r="AA58" s="13">
        <f t="shared" si="27"/>
        <v>184614297741439.31</v>
      </c>
      <c r="AB58" s="13">
        <f t="shared" si="27"/>
        <v>183919925847972.16</v>
      </c>
      <c r="AC58" s="13">
        <f t="shared" si="27"/>
        <v>183045049785477.19</v>
      </c>
      <c r="AD58" s="13">
        <f t="shared" si="27"/>
        <v>182455565449688.31</v>
      </c>
      <c r="AE58" s="13">
        <f t="shared" ref="AE58:AN59" si="28">INDEX(Table4_22,MATCH($H58,Table4_A_22,0),MATCH(AE$55,Table4_1_22,0))*Percent_urban*quadrillion</f>
        <v>182103501011899.94</v>
      </c>
      <c r="AF58" s="13">
        <f t="shared" si="28"/>
        <v>181839249413098.03</v>
      </c>
      <c r="AG58" s="13">
        <f t="shared" si="28"/>
        <v>181576623977981.06</v>
      </c>
      <c r="AH58" s="13">
        <f t="shared" si="28"/>
        <v>181360344207884.72</v>
      </c>
      <c r="AI58" s="13">
        <f t="shared" si="28"/>
        <v>181152195256213.03</v>
      </c>
      <c r="AJ58" s="13">
        <f t="shared" si="28"/>
        <v>180941607059014</v>
      </c>
      <c r="AK58" s="13">
        <f t="shared" si="28"/>
        <v>180696056342588.81</v>
      </c>
      <c r="AL58" s="13">
        <f t="shared" si="28"/>
        <v>180492785881971.97</v>
      </c>
      <c r="AM58" s="13">
        <f t="shared" si="28"/>
        <v>180296833157937.31</v>
      </c>
      <c r="AN58" s="13">
        <f t="shared" si="28"/>
        <v>180045590868614.91</v>
      </c>
    </row>
    <row r="59" spans="6:40" x14ac:dyDescent="0.35">
      <c r="H59" s="8" t="s">
        <v>327</v>
      </c>
      <c r="I59" s="1" t="s">
        <v>79</v>
      </c>
      <c r="J59" s="13"/>
      <c r="K59" s="13">
        <f t="shared" si="25"/>
        <v>6354234598882.8633</v>
      </c>
      <c r="L59" s="13">
        <f t="shared" si="26"/>
        <v>6123319355622.1162</v>
      </c>
      <c r="M59" s="13">
        <f t="shared" si="26"/>
        <v>5989973933457.46</v>
      </c>
      <c r="N59" s="13">
        <f t="shared" si="26"/>
        <v>5960702987128.6318</v>
      </c>
      <c r="O59" s="13">
        <f t="shared" si="26"/>
        <v>5998104751882.1338</v>
      </c>
      <c r="P59" s="13">
        <f t="shared" si="26"/>
        <v>6019244879786.2861</v>
      </c>
      <c r="Q59" s="13">
        <f t="shared" si="26"/>
        <v>6026562616368.4932</v>
      </c>
      <c r="R59" s="13">
        <f t="shared" si="26"/>
        <v>6029001861895.8945</v>
      </c>
      <c r="S59" s="13">
        <f t="shared" si="26"/>
        <v>6022497207156.1563</v>
      </c>
      <c r="T59" s="13">
        <f t="shared" si="26"/>
        <v>6010300979519.1455</v>
      </c>
      <c r="U59" s="13">
        <f t="shared" si="27"/>
        <v>5995665506354.7314</v>
      </c>
      <c r="V59" s="13">
        <f t="shared" si="27"/>
        <v>5979403869505.3828</v>
      </c>
      <c r="W59" s="13">
        <f t="shared" si="27"/>
        <v>5963142232656.0342</v>
      </c>
      <c r="X59" s="13">
        <f t="shared" si="27"/>
        <v>5948506759491.6211</v>
      </c>
      <c r="Y59" s="13">
        <f t="shared" si="27"/>
        <v>5933871286327.207</v>
      </c>
      <c r="Z59" s="13">
        <f t="shared" si="27"/>
        <v>5918422731320.3271</v>
      </c>
      <c r="AA59" s="13">
        <f t="shared" si="27"/>
        <v>5903787258155.9131</v>
      </c>
      <c r="AB59" s="13">
        <f t="shared" si="27"/>
        <v>5889151784991.5</v>
      </c>
      <c r="AC59" s="13">
        <f t="shared" si="27"/>
        <v>5873703229984.6191</v>
      </c>
      <c r="AD59" s="13">
        <f t="shared" si="27"/>
        <v>5859880838662.6729</v>
      </c>
      <c r="AE59" s="13">
        <f t="shared" si="28"/>
        <v>5846871529183.1943</v>
      </c>
      <c r="AF59" s="13">
        <f t="shared" si="28"/>
        <v>5833049137861.2471</v>
      </c>
      <c r="AG59" s="13">
        <f t="shared" si="28"/>
        <v>5820039828381.7695</v>
      </c>
      <c r="AH59" s="13">
        <f t="shared" si="28"/>
        <v>5807843600744.7578</v>
      </c>
      <c r="AI59" s="13">
        <f t="shared" si="28"/>
        <v>5794834291265.2793</v>
      </c>
      <c r="AJ59" s="13">
        <f t="shared" si="28"/>
        <v>5781011899943.333</v>
      </c>
      <c r="AK59" s="13">
        <f t="shared" si="28"/>
        <v>5767189508621.3867</v>
      </c>
      <c r="AL59" s="13">
        <f t="shared" si="28"/>
        <v>5754993280984.376</v>
      </c>
      <c r="AM59" s="13">
        <f t="shared" si="28"/>
        <v>5743610135189.832</v>
      </c>
      <c r="AN59" s="13">
        <f t="shared" si="28"/>
        <v>5733040071237.7549</v>
      </c>
    </row>
    <row r="60" spans="6:40" x14ac:dyDescent="0.35">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x14ac:dyDescent="0.35">
      <c r="I61" s="1" t="s">
        <v>160</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x14ac:dyDescent="0.35">
      <c r="I62" s="1" t="s">
        <v>268</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x14ac:dyDescent="0.35">
      <c r="I63" s="1" t="s">
        <v>269</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x14ac:dyDescent="0.35">
      <c r="H64" s="8" t="s">
        <v>332</v>
      </c>
      <c r="I64" s="1" t="s">
        <v>270</v>
      </c>
      <c r="J64" s="13"/>
      <c r="K64" s="13">
        <f t="shared" ref="K64" si="29">INDEX(Table4,MATCH($H64,Table4_A,0),MATCH(K$55,Table4_1,0))*Percent_urban*quadrillion</f>
        <v>59614347607868.523</v>
      </c>
      <c r="L64" s="13">
        <f t="shared" ref="L64:AN64" si="30">INDEX(Table4_22,MATCH($H64,Table4_A_22,0),MATCH(L$55,Table4_1_22,0))*Percent_urban*quadrillion</f>
        <v>59794038695053.828</v>
      </c>
      <c r="M64" s="13">
        <f t="shared" si="30"/>
        <v>60091626649396.906</v>
      </c>
      <c r="N64" s="13">
        <f t="shared" si="30"/>
        <v>61034801586659.102</v>
      </c>
      <c r="O64" s="13">
        <f t="shared" si="30"/>
        <v>62597544887881.484</v>
      </c>
      <c r="P64" s="13">
        <f t="shared" si="30"/>
        <v>64398521168946.805</v>
      </c>
      <c r="Q64" s="13">
        <f t="shared" si="30"/>
        <v>66227955314498.5</v>
      </c>
      <c r="R64" s="13">
        <f t="shared" si="30"/>
        <v>67981772848700.719</v>
      </c>
      <c r="S64" s="13">
        <f t="shared" si="30"/>
        <v>69650216789443.859</v>
      </c>
      <c r="T64" s="13">
        <f t="shared" si="30"/>
        <v>71236539464097.797</v>
      </c>
      <c r="U64" s="13">
        <f t="shared" si="30"/>
        <v>72773264146361.203</v>
      </c>
      <c r="V64" s="13">
        <f t="shared" si="30"/>
        <v>74280717882295.781</v>
      </c>
      <c r="W64" s="13">
        <f t="shared" si="30"/>
        <v>75765405326641.313</v>
      </c>
      <c r="X64" s="13">
        <f t="shared" si="30"/>
        <v>77255784343884.063</v>
      </c>
      <c r="Y64" s="13">
        <f t="shared" si="30"/>
        <v>78770555816400.875</v>
      </c>
      <c r="Z64" s="13">
        <f t="shared" si="30"/>
        <v>80308093580506.75</v>
      </c>
      <c r="AA64" s="13">
        <f t="shared" si="30"/>
        <v>81839939771715.359</v>
      </c>
      <c r="AB64" s="13">
        <f t="shared" si="30"/>
        <v>83345767343965.031</v>
      </c>
      <c r="AC64" s="13">
        <f t="shared" si="30"/>
        <v>84835333279365.328</v>
      </c>
      <c r="AD64" s="13">
        <f t="shared" si="30"/>
        <v>86393198089532.906</v>
      </c>
      <c r="AE64" s="13">
        <f t="shared" si="30"/>
        <v>88034810329474.609</v>
      </c>
      <c r="AF64" s="13">
        <f t="shared" si="30"/>
        <v>89724394398121.906</v>
      </c>
      <c r="AG64" s="13">
        <f t="shared" si="30"/>
        <v>91447314822310.359</v>
      </c>
      <c r="AH64" s="13">
        <f t="shared" si="30"/>
        <v>93174300655711.156</v>
      </c>
      <c r="AI64" s="13">
        <f t="shared" si="30"/>
        <v>94892342588844.813</v>
      </c>
      <c r="AJ64" s="13">
        <f t="shared" si="30"/>
        <v>96589244394074.313</v>
      </c>
      <c r="AK64" s="13">
        <f t="shared" si="30"/>
        <v>98275576135351.734</v>
      </c>
      <c r="AL64" s="13">
        <f t="shared" si="30"/>
        <v>99973291022423.688</v>
      </c>
      <c r="AM64" s="13">
        <f t="shared" si="30"/>
        <v>101697837610297.08</v>
      </c>
      <c r="AN64" s="13">
        <f t="shared" si="30"/>
        <v>103420758034485.55</v>
      </c>
    </row>
    <row r="65" spans="8:40" x14ac:dyDescent="0.35">
      <c r="I65" s="1" t="s">
        <v>271</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x14ac:dyDescent="0.35">
      <c r="H67" s="1" t="s">
        <v>283</v>
      </c>
    </row>
    <row r="68" spans="8:40" x14ac:dyDescent="0.35">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x14ac:dyDescent="0.35">
      <c r="H69" s="8" t="s">
        <v>303</v>
      </c>
      <c r="I69" s="1" t="s">
        <v>76</v>
      </c>
      <c r="J69" s="13"/>
      <c r="K69" s="13">
        <f t="shared" ref="K69" si="31">INDEX(Table4,MATCH($H69,Table4_A,0),MATCH(K$68,Table4_1,0))*Percent_rural*quadrillion</f>
        <v>131641972314417.55</v>
      </c>
      <c r="L69" s="13">
        <f t="shared" ref="L69:AN69" si="32">INDEX(Table4_22,MATCH($H69,Table4_A_22,0),MATCH(L$68,Table4_1_22,0))*Percent_rural*quadrillion</f>
        <v>139678144661215.89</v>
      </c>
      <c r="M69" s="13">
        <f t="shared" si="32"/>
        <v>139443936209827.56</v>
      </c>
      <c r="N69" s="13">
        <f t="shared" si="32"/>
        <v>123487106937586.02</v>
      </c>
      <c r="O69" s="13">
        <f t="shared" si="32"/>
        <v>123499443535983.16</v>
      </c>
      <c r="P69" s="13">
        <f t="shared" si="32"/>
        <v>123206542783129.61</v>
      </c>
      <c r="Q69" s="13">
        <f t="shared" si="32"/>
        <v>122452141099328.11</v>
      </c>
      <c r="R69" s="13">
        <f t="shared" si="32"/>
        <v>121379791629563.67</v>
      </c>
      <c r="S69" s="13">
        <f t="shared" si="32"/>
        <v>120145757953533.55</v>
      </c>
      <c r="T69" s="13">
        <f t="shared" si="32"/>
        <v>118809106209018.05</v>
      </c>
      <c r="U69" s="13">
        <f t="shared" si="32"/>
        <v>117403668582530.56</v>
      </c>
      <c r="V69" s="13">
        <f t="shared" si="32"/>
        <v>116051876467254.92</v>
      </c>
      <c r="W69" s="13">
        <f t="shared" si="32"/>
        <v>114705691896705.25</v>
      </c>
      <c r="X69" s="13">
        <f t="shared" si="32"/>
        <v>113444928924147.98</v>
      </c>
      <c r="Y69" s="13">
        <f t="shared" si="32"/>
        <v>112280241884562.45</v>
      </c>
      <c r="Z69" s="13">
        <f t="shared" si="32"/>
        <v>111094806929490.83</v>
      </c>
      <c r="AA69" s="13">
        <f t="shared" si="32"/>
        <v>110000027280822.48</v>
      </c>
      <c r="AB69" s="13">
        <f t="shared" si="32"/>
        <v>108826368169675.38</v>
      </c>
      <c r="AC69" s="13">
        <f t="shared" si="32"/>
        <v>107614203918076.59</v>
      </c>
      <c r="AD69" s="13">
        <f t="shared" si="32"/>
        <v>106469143285031.97</v>
      </c>
      <c r="AE69" s="13">
        <f t="shared" si="32"/>
        <v>105391747025014.17</v>
      </c>
      <c r="AF69" s="13">
        <f t="shared" si="32"/>
        <v>104374725329879.38</v>
      </c>
      <c r="AG69" s="13">
        <f t="shared" si="32"/>
        <v>103403498583340.06</v>
      </c>
      <c r="AH69" s="13">
        <f t="shared" si="32"/>
        <v>102416944547883.09</v>
      </c>
      <c r="AI69" s="13">
        <f t="shared" si="32"/>
        <v>101415250141665.98</v>
      </c>
      <c r="AJ69" s="13">
        <f t="shared" si="32"/>
        <v>100410751963085.88</v>
      </c>
      <c r="AK69" s="13">
        <f t="shared" si="32"/>
        <v>99429431636039.828</v>
      </c>
      <c r="AL69" s="13">
        <f t="shared" si="32"/>
        <v>98453905771877.281</v>
      </c>
      <c r="AM69" s="13">
        <f t="shared" si="32"/>
        <v>97571838986481.016</v>
      </c>
      <c r="AN69" s="13">
        <f t="shared" si="32"/>
        <v>96732576459159.703</v>
      </c>
    </row>
    <row r="70" spans="8:40" x14ac:dyDescent="0.35">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x14ac:dyDescent="0.35">
      <c r="H71" s="8" t="s">
        <v>318</v>
      </c>
      <c r="I71" s="1" t="s">
        <v>78</v>
      </c>
      <c r="J71" s="13"/>
      <c r="K71" s="13">
        <f t="shared" ref="K71:K72" si="33">INDEX(Table4,MATCH($H71,Table4_A,0),MATCH(K$68,Table4_1,0))*Percent_rural*quadrillion</f>
        <v>669654673439650.38</v>
      </c>
      <c r="L71" s="13">
        <f t="shared" ref="L71:T72" si="34">INDEX(Table4_22,MATCH($H71,Table4_A_22,0),MATCH(L$68,Table4_1_22,0))*Percent_rural*quadrillion</f>
        <v>698406611349469.63</v>
      </c>
      <c r="M71" s="13">
        <f t="shared" si="34"/>
        <v>707091389702906.25</v>
      </c>
      <c r="N71" s="13">
        <f t="shared" si="34"/>
        <v>663928809519954.63</v>
      </c>
      <c r="O71" s="13">
        <f t="shared" si="34"/>
        <v>667431655792115.25</v>
      </c>
      <c r="P71" s="13">
        <f t="shared" si="34"/>
        <v>669404763863029.13</v>
      </c>
      <c r="Q71" s="13">
        <f t="shared" si="34"/>
        <v>669204948352626.88</v>
      </c>
      <c r="R71" s="13">
        <f t="shared" si="34"/>
        <v>667755024204646.63</v>
      </c>
      <c r="S71" s="13">
        <f t="shared" si="34"/>
        <v>664857418926576.63</v>
      </c>
      <c r="T71" s="13">
        <f t="shared" si="34"/>
        <v>661125971747753.5</v>
      </c>
      <c r="U71" s="13">
        <f t="shared" ref="U71:AD72" si="35">INDEX(Table4_22,MATCH($H71,Table4_A_22,0),MATCH(U$68,Table4_1_22,0))*Percent_rural*quadrillion</f>
        <v>657142745810734.25</v>
      </c>
      <c r="V71" s="13">
        <f t="shared" si="35"/>
        <v>653449243017890.38</v>
      </c>
      <c r="W71" s="13">
        <f t="shared" si="35"/>
        <v>649740786772444</v>
      </c>
      <c r="X71" s="13">
        <f t="shared" si="35"/>
        <v>646180930462235.88</v>
      </c>
      <c r="Y71" s="13">
        <f t="shared" si="35"/>
        <v>642815282117704.25</v>
      </c>
      <c r="Z71" s="13">
        <f t="shared" si="35"/>
        <v>639742160689710.88</v>
      </c>
      <c r="AA71" s="13">
        <f t="shared" si="35"/>
        <v>636592028980814.38</v>
      </c>
      <c r="AB71" s="13">
        <f t="shared" si="35"/>
        <v>633088808872338.63</v>
      </c>
      <c r="AC71" s="13">
        <f t="shared" si="35"/>
        <v>629554186513397.5</v>
      </c>
      <c r="AD71" s="13">
        <f t="shared" si="35"/>
        <v>626822751477373.88</v>
      </c>
      <c r="AE71" s="13">
        <f t="shared" ref="AE71:AN72" si="36">INDEX(Table4_22,MATCH($H71,Table4_A_22,0),MATCH(AE$68,Table4_1_22,0))*Percent_rural*quadrillion</f>
        <v>624539546183113.38</v>
      </c>
      <c r="AF71" s="13">
        <f t="shared" si="36"/>
        <v>622261200760948.88</v>
      </c>
      <c r="AG71" s="13">
        <f t="shared" si="36"/>
        <v>619930705172832.5</v>
      </c>
      <c r="AH71" s="13">
        <f t="shared" si="36"/>
        <v>617721706387112.38</v>
      </c>
      <c r="AI71" s="13">
        <f t="shared" si="36"/>
        <v>615500557921152.75</v>
      </c>
      <c r="AJ71" s="13">
        <f t="shared" si="36"/>
        <v>613219034890310</v>
      </c>
      <c r="AK71" s="13">
        <f t="shared" si="36"/>
        <v>610740313203270.5</v>
      </c>
      <c r="AL71" s="13">
        <f t="shared" si="36"/>
        <v>608342713996600</v>
      </c>
      <c r="AM71" s="13">
        <f t="shared" si="36"/>
        <v>605873898971909.63</v>
      </c>
      <c r="AN71" s="13">
        <f t="shared" si="36"/>
        <v>603351438436007.5</v>
      </c>
    </row>
    <row r="72" spans="8:40" x14ac:dyDescent="0.35">
      <c r="H72" s="8" t="s">
        <v>325</v>
      </c>
      <c r="I72" s="1" t="s">
        <v>79</v>
      </c>
      <c r="J72" s="13"/>
      <c r="K72" s="13">
        <f t="shared" si="33"/>
        <v>68235968752529.742</v>
      </c>
      <c r="L72" s="13">
        <f t="shared" si="34"/>
        <v>71387595806686.625</v>
      </c>
      <c r="M72" s="13">
        <f t="shared" si="34"/>
        <v>71687038695053.828</v>
      </c>
      <c r="N72" s="13">
        <f t="shared" si="34"/>
        <v>61372334007933.297</v>
      </c>
      <c r="O72" s="13">
        <f t="shared" si="34"/>
        <v>60668774062980.641</v>
      </c>
      <c r="P72" s="13">
        <f t="shared" si="34"/>
        <v>59789137213632.313</v>
      </c>
      <c r="Q72" s="13">
        <f t="shared" si="34"/>
        <v>58795854124504.164</v>
      </c>
      <c r="R72" s="13">
        <f t="shared" si="34"/>
        <v>57768925767020.156</v>
      </c>
      <c r="S72" s="13">
        <f t="shared" si="34"/>
        <v>56687417307536.625</v>
      </c>
      <c r="T72" s="13">
        <f t="shared" si="34"/>
        <v>55598805958066.859</v>
      </c>
      <c r="U72" s="13">
        <f t="shared" si="35"/>
        <v>54523465797781.906</v>
      </c>
      <c r="V72" s="13">
        <f t="shared" si="35"/>
        <v>53466443616935.156</v>
      </c>
      <c r="W72" s="13">
        <f t="shared" si="35"/>
        <v>52438954504978.539</v>
      </c>
      <c r="X72" s="13">
        <f t="shared" si="35"/>
        <v>51458008014247.555</v>
      </c>
      <c r="Y72" s="13">
        <f t="shared" si="35"/>
        <v>50500239375050.594</v>
      </c>
      <c r="Z72" s="13">
        <f t="shared" si="35"/>
        <v>49557424188456.25</v>
      </c>
      <c r="AA72" s="13">
        <f t="shared" si="35"/>
        <v>48651992633368.414</v>
      </c>
      <c r="AB72" s="13">
        <f t="shared" si="35"/>
        <v>47779271755848.781</v>
      </c>
      <c r="AC72" s="13">
        <f t="shared" si="35"/>
        <v>46922999676192.016</v>
      </c>
      <c r="AD72" s="13">
        <f t="shared" si="35"/>
        <v>46105045818829.43</v>
      </c>
      <c r="AE72" s="13">
        <f t="shared" si="36"/>
        <v>45309895976685.828</v>
      </c>
      <c r="AF72" s="13">
        <f t="shared" si="36"/>
        <v>44516241479802.484</v>
      </c>
      <c r="AG72" s="13">
        <f t="shared" si="36"/>
        <v>43718287865295.875</v>
      </c>
      <c r="AH72" s="13">
        <f t="shared" si="36"/>
        <v>42930801667611.102</v>
      </c>
      <c r="AI72" s="13">
        <f t="shared" si="36"/>
        <v>42144250060714</v>
      </c>
      <c r="AJ72" s="13">
        <f t="shared" si="36"/>
        <v>41355268517768.961</v>
      </c>
      <c r="AK72" s="13">
        <f t="shared" si="36"/>
        <v>40565352384036.266</v>
      </c>
      <c r="AL72" s="13">
        <f t="shared" si="36"/>
        <v>39794128066056.828</v>
      </c>
      <c r="AM72" s="13">
        <f t="shared" si="36"/>
        <v>39030193556221.156</v>
      </c>
      <c r="AN72" s="13">
        <f t="shared" si="36"/>
        <v>38287006961871.609</v>
      </c>
    </row>
    <row r="73" spans="8:40" x14ac:dyDescent="0.35">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x14ac:dyDescent="0.35">
      <c r="H74" s="8" t="s">
        <v>334</v>
      </c>
      <c r="I74" s="1" t="s">
        <v>160</v>
      </c>
      <c r="J74" s="13"/>
      <c r="K74" s="13">
        <f t="shared" ref="K74" si="37">INDEX(Table4,MATCH($H74,Table4_A,0),MATCH(K$68,Table4_1,0))*Percent_rural*quadrillion</f>
        <v>86684417064680.641</v>
      </c>
      <c r="L74" s="13">
        <f t="shared" ref="L74:AN74" si="38">INDEX(Table4_22,MATCH($H74,Table4_A_22,0),MATCH(L$68,Table4_1_22,0))*Percent_rural*quadrillion</f>
        <v>100946833238889.33</v>
      </c>
      <c r="M74" s="13">
        <f t="shared" si="38"/>
        <v>107817010118999.44</v>
      </c>
      <c r="N74" s="13">
        <f t="shared" si="38"/>
        <v>96446030923662.266</v>
      </c>
      <c r="O74" s="13">
        <f t="shared" si="38"/>
        <v>91916069375860.109</v>
      </c>
      <c r="P74" s="13">
        <f t="shared" si="38"/>
        <v>88444999190480.047</v>
      </c>
      <c r="Q74" s="13">
        <f t="shared" si="38"/>
        <v>85760106775682.016</v>
      </c>
      <c r="R74" s="13">
        <f t="shared" si="38"/>
        <v>83428489678620.578</v>
      </c>
      <c r="S74" s="13">
        <f t="shared" si="38"/>
        <v>81569962438274.109</v>
      </c>
      <c r="T74" s="13">
        <f t="shared" si="38"/>
        <v>79921718125151.781</v>
      </c>
      <c r="U74" s="13">
        <f t="shared" si="38"/>
        <v>78480018376102.969</v>
      </c>
      <c r="V74" s="13">
        <f t="shared" si="38"/>
        <v>77091964138266.016</v>
      </c>
      <c r="W74" s="13">
        <f t="shared" si="38"/>
        <v>75718489516716.594</v>
      </c>
      <c r="X74" s="13">
        <f t="shared" si="38"/>
        <v>74295107747105.953</v>
      </c>
      <c r="Y74" s="13">
        <f t="shared" si="38"/>
        <v>72849856553064.031</v>
      </c>
      <c r="Z74" s="13">
        <f t="shared" si="38"/>
        <v>71468905205213.313</v>
      </c>
      <c r="AA74" s="13">
        <f t="shared" si="38"/>
        <v>70139169432526.516</v>
      </c>
      <c r="AB74" s="13">
        <f t="shared" si="38"/>
        <v>68850929490811.953</v>
      </c>
      <c r="AC74" s="13">
        <f t="shared" si="38"/>
        <v>67634092285274.828</v>
      </c>
      <c r="AD74" s="13">
        <f t="shared" si="38"/>
        <v>66429030923662.273</v>
      </c>
      <c r="AE74" s="13">
        <f t="shared" si="38"/>
        <v>65287521735610.781</v>
      </c>
      <c r="AF74" s="13">
        <f t="shared" si="38"/>
        <v>64237415526592.734</v>
      </c>
      <c r="AG74" s="13">
        <f t="shared" si="38"/>
        <v>63243758601149.516</v>
      </c>
      <c r="AH74" s="13">
        <f t="shared" si="38"/>
        <v>62314588440055.047</v>
      </c>
      <c r="AI74" s="13">
        <f t="shared" si="38"/>
        <v>61468596859062.578</v>
      </c>
      <c r="AJ74" s="13">
        <f t="shared" si="38"/>
        <v>60738494535740.305</v>
      </c>
      <c r="AK74" s="13">
        <f t="shared" si="38"/>
        <v>59998485550068.805</v>
      </c>
      <c r="AL74" s="13">
        <f t="shared" si="38"/>
        <v>59211373188699.094</v>
      </c>
      <c r="AM74" s="13">
        <f t="shared" si="38"/>
        <v>58407064356836.391</v>
      </c>
      <c r="AN74" s="13">
        <f t="shared" si="38"/>
        <v>57587241317898.484</v>
      </c>
    </row>
    <row r="75" spans="8:40" x14ac:dyDescent="0.35">
      <c r="I75" s="1" t="s">
        <v>268</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x14ac:dyDescent="0.35">
      <c r="I76" s="1" t="s">
        <v>269</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x14ac:dyDescent="0.35">
      <c r="H77" s="8" t="s">
        <v>329</v>
      </c>
      <c r="I77" s="1" t="s">
        <v>270</v>
      </c>
      <c r="J77" s="13"/>
      <c r="K77" s="13">
        <f t="shared" ref="K77" si="39">INDEX(Table4,MATCH($H77,Table4_A,0),MATCH(K$68,Table4_1,0))*Percent_rural*quadrillion</f>
        <v>60786906338541.242</v>
      </c>
      <c r="L77" s="13">
        <f t="shared" ref="L77:AN77" si="40">INDEX(Table4_22,MATCH($H77,Table4_A_22,0),MATCH(L$68,Table4_1_22,0))*Percent_rural*quadrillion</f>
        <v>63619090261474.945</v>
      </c>
      <c r="M77" s="13">
        <f t="shared" si="40"/>
        <v>61389156642111.227</v>
      </c>
      <c r="N77" s="13">
        <f t="shared" si="40"/>
        <v>55997876224398.922</v>
      </c>
      <c r="O77" s="13">
        <f t="shared" si="40"/>
        <v>55335812110418.523</v>
      </c>
      <c r="P77" s="13">
        <f t="shared" si="40"/>
        <v>54851133327936.531</v>
      </c>
      <c r="Q77" s="13">
        <f t="shared" si="40"/>
        <v>54390193151461.188</v>
      </c>
      <c r="R77" s="13">
        <f t="shared" si="40"/>
        <v>53871495264308.258</v>
      </c>
      <c r="S77" s="13">
        <f t="shared" si="40"/>
        <v>53304198656196.875</v>
      </c>
      <c r="T77" s="13">
        <f t="shared" si="40"/>
        <v>52700826843681.695</v>
      </c>
      <c r="U77" s="13">
        <f t="shared" si="40"/>
        <v>52091286731967.945</v>
      </c>
      <c r="V77" s="13">
        <f t="shared" si="40"/>
        <v>51484176556302.109</v>
      </c>
      <c r="W77" s="13">
        <f t="shared" si="40"/>
        <v>50882113170889.664</v>
      </c>
      <c r="X77" s="13">
        <f t="shared" si="40"/>
        <v>50309582854367.352</v>
      </c>
      <c r="Y77" s="13">
        <f t="shared" si="40"/>
        <v>49771071642515.984</v>
      </c>
      <c r="Z77" s="13">
        <f t="shared" si="40"/>
        <v>49256485954828.789</v>
      </c>
      <c r="AA77" s="13">
        <f t="shared" si="40"/>
        <v>48759283655792.117</v>
      </c>
      <c r="AB77" s="13">
        <f t="shared" si="40"/>
        <v>48267128147008.82</v>
      </c>
      <c r="AC77" s="13">
        <f t="shared" si="40"/>
        <v>47780767101109.047</v>
      </c>
      <c r="AD77" s="13">
        <f t="shared" si="40"/>
        <v>47339453331174.609</v>
      </c>
      <c r="AE77" s="13">
        <f t="shared" si="40"/>
        <v>46944495264308.258</v>
      </c>
      <c r="AF77" s="13">
        <f t="shared" si="40"/>
        <v>46564490650044.523</v>
      </c>
      <c r="AG77" s="13">
        <f t="shared" si="40"/>
        <v>46194953452602.602</v>
      </c>
      <c r="AH77" s="13">
        <f t="shared" si="40"/>
        <v>45823920909900.43</v>
      </c>
      <c r="AI77" s="13">
        <f t="shared" si="40"/>
        <v>45450084594835.266</v>
      </c>
      <c r="AJ77" s="13">
        <f t="shared" si="40"/>
        <v>45067650044523.594</v>
      </c>
      <c r="AK77" s="13">
        <f t="shared" si="40"/>
        <v>44685589330527</v>
      </c>
      <c r="AL77" s="13">
        <f t="shared" si="40"/>
        <v>44308949243098.844</v>
      </c>
      <c r="AM77" s="13">
        <f t="shared" si="40"/>
        <v>43945206508540.43</v>
      </c>
      <c r="AN77" s="13">
        <f t="shared" si="40"/>
        <v>43586884400550.477</v>
      </c>
    </row>
    <row r="78" spans="8:40" x14ac:dyDescent="0.35">
      <c r="I78" s="1" t="s">
        <v>271</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x14ac:dyDescent="0.35">
      <c r="H80" s="1" t="s">
        <v>284</v>
      </c>
    </row>
    <row r="81" spans="7:40" x14ac:dyDescent="0.35">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x14ac:dyDescent="0.35">
      <c r="G82" s="8" t="s">
        <v>315</v>
      </c>
      <c r="H82" s="8" t="s">
        <v>304</v>
      </c>
      <c r="I82" s="1" t="s">
        <v>76</v>
      </c>
      <c r="J82" s="13"/>
      <c r="K82" s="13">
        <f t="shared" ref="K82" si="41">SUM(INDEX(Table4,MATCH($G82,Table4_A,0),MATCH(K$16,Table4_1,0)),INDEX(Table4,MATCH($H82,Table4_A,0),MATCH(K$16,Table4_1,0)))*Percent_rural*quadrillion</f>
        <v>165173594430502.69</v>
      </c>
      <c r="L82" s="13">
        <f t="shared" ref="L82:AN82" si="42">SUM(INDEX(Table4_22,MATCH($G82,Table4_A_22,0),MATCH(L$16,Table4_1_22,0)),INDEX(Table4_22,MATCH($H82,Table4_A_22,0),MATCH(L$16,Table4_1_22,0)))*Percent_rural*quadrillion</f>
        <v>177228694082409.13</v>
      </c>
      <c r="M82" s="13">
        <f t="shared" si="42"/>
        <v>155030293693839.56</v>
      </c>
      <c r="N82" s="13">
        <f t="shared" si="42"/>
        <v>183122223589411.47</v>
      </c>
      <c r="O82" s="13">
        <f t="shared" si="42"/>
        <v>187397041852181.66</v>
      </c>
      <c r="P82" s="13">
        <f t="shared" si="42"/>
        <v>191168676434874.13</v>
      </c>
      <c r="Q82" s="13">
        <f t="shared" si="42"/>
        <v>194688345341212.69</v>
      </c>
      <c r="R82" s="13">
        <f t="shared" si="42"/>
        <v>197860720310855.66</v>
      </c>
      <c r="S82" s="13">
        <f t="shared" si="42"/>
        <v>200845803286651</v>
      </c>
      <c r="T82" s="13">
        <f t="shared" si="42"/>
        <v>203636865214927.53</v>
      </c>
      <c r="U82" s="13">
        <f t="shared" si="42"/>
        <v>206403627782724.88</v>
      </c>
      <c r="V82" s="13">
        <f t="shared" si="42"/>
        <v>209507590706710.91</v>
      </c>
      <c r="W82" s="13">
        <f t="shared" si="42"/>
        <v>212635852991176.25</v>
      </c>
      <c r="X82" s="13">
        <f t="shared" si="42"/>
        <v>215992342345988.81</v>
      </c>
      <c r="Y82" s="13">
        <f t="shared" si="42"/>
        <v>219574815753258.31</v>
      </c>
      <c r="Z82" s="13">
        <f t="shared" si="42"/>
        <v>223241028495102.38</v>
      </c>
      <c r="AA82" s="13">
        <f t="shared" si="42"/>
        <v>227131543025985.63</v>
      </c>
      <c r="AB82" s="13">
        <f t="shared" si="42"/>
        <v>230923551687849.09</v>
      </c>
      <c r="AC82" s="13">
        <f t="shared" si="42"/>
        <v>234706214441835.97</v>
      </c>
      <c r="AD82" s="13">
        <f t="shared" si="42"/>
        <v>238656542783129.59</v>
      </c>
      <c r="AE82" s="13">
        <f t="shared" si="42"/>
        <v>242776218975147.72</v>
      </c>
      <c r="AF82" s="13">
        <f t="shared" si="42"/>
        <v>247124122237513.16</v>
      </c>
      <c r="AG82" s="13">
        <f t="shared" si="42"/>
        <v>251628849834048.44</v>
      </c>
      <c r="AH82" s="13">
        <f t="shared" si="42"/>
        <v>256212269974904.88</v>
      </c>
      <c r="AI82" s="13">
        <f t="shared" si="42"/>
        <v>260825410102809.03</v>
      </c>
      <c r="AJ82" s="13">
        <f t="shared" si="42"/>
        <v>265533878491054.81</v>
      </c>
      <c r="AK82" s="13">
        <f t="shared" si="42"/>
        <v>270234870152999.25</v>
      </c>
      <c r="AL82" s="13">
        <f t="shared" si="42"/>
        <v>275179042337893.66</v>
      </c>
      <c r="AM82" s="13">
        <f t="shared" si="42"/>
        <v>280464153242127.44</v>
      </c>
      <c r="AN82" s="13">
        <f t="shared" si="42"/>
        <v>285910574516311.88</v>
      </c>
    </row>
    <row r="83" spans="7:40" x14ac:dyDescent="0.35">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x14ac:dyDescent="0.35">
      <c r="H84" s="8" t="s">
        <v>319</v>
      </c>
      <c r="I84" s="1" t="s">
        <v>78</v>
      </c>
      <c r="J84" s="13"/>
      <c r="K84" s="13">
        <f t="shared" ref="K84" si="43">INDEX(Table4,MATCH($H84,Table4_A,0),MATCH(K$68,Table4_1,0))*Percent_rural*quadrillion</f>
        <v>10476575811543.754</v>
      </c>
      <c r="L84" s="13">
        <f t="shared" ref="L84:AN84" si="44">INDEX(Table4_22,MATCH($H84,Table4_A_22,0),MATCH(L$68,Table4_1_22,0))*Percent_rural*quadrillion</f>
        <v>11011909414717.072</v>
      </c>
      <c r="M84" s="13">
        <f t="shared" si="44"/>
        <v>9457684934833.6445</v>
      </c>
      <c r="N84" s="13">
        <f t="shared" si="44"/>
        <v>11135275398688.576</v>
      </c>
      <c r="O84" s="13">
        <f t="shared" si="44"/>
        <v>11203687444345.504</v>
      </c>
      <c r="P84" s="13">
        <f t="shared" si="44"/>
        <v>11241444912167.084</v>
      </c>
      <c r="Q84" s="13">
        <f t="shared" si="44"/>
        <v>11251725410831.377</v>
      </c>
      <c r="R84" s="13">
        <f t="shared" si="44"/>
        <v>11243314093742.41</v>
      </c>
      <c r="S84" s="13">
        <f t="shared" si="44"/>
        <v>11222753096413.824</v>
      </c>
      <c r="T84" s="13">
        <f t="shared" si="44"/>
        <v>11188920909900.428</v>
      </c>
      <c r="U84" s="13">
        <f t="shared" si="44"/>
        <v>11146864324455.598</v>
      </c>
      <c r="V84" s="13">
        <f t="shared" si="44"/>
        <v>11107237675058.688</v>
      </c>
      <c r="W84" s="13">
        <f t="shared" si="44"/>
        <v>11064807253298.793</v>
      </c>
      <c r="X84" s="13">
        <f t="shared" si="44"/>
        <v>11034152675463.449</v>
      </c>
      <c r="Y84" s="13">
        <f t="shared" si="44"/>
        <v>11020507649963.572</v>
      </c>
      <c r="Z84" s="13">
        <f t="shared" si="44"/>
        <v>11028918967052.537</v>
      </c>
      <c r="AA84" s="13">
        <f t="shared" si="44"/>
        <v>11056769772524.893</v>
      </c>
      <c r="AB84" s="13">
        <f t="shared" si="44"/>
        <v>11084433659839.715</v>
      </c>
      <c r="AC84" s="13">
        <f t="shared" si="44"/>
        <v>11113032137942.199</v>
      </c>
      <c r="AD84" s="13">
        <f t="shared" si="44"/>
        <v>11150602687606.248</v>
      </c>
      <c r="AE84" s="13">
        <f t="shared" si="44"/>
        <v>11190603173318.221</v>
      </c>
      <c r="AF84" s="13">
        <f t="shared" si="44"/>
        <v>11233968185865.781</v>
      </c>
      <c r="AG84" s="13">
        <f t="shared" si="44"/>
        <v>11274529426050.352</v>
      </c>
      <c r="AH84" s="13">
        <f t="shared" si="44"/>
        <v>11318455193070.51</v>
      </c>
      <c r="AI84" s="13">
        <f t="shared" si="44"/>
        <v>11361633287460.535</v>
      </c>
      <c r="AJ84" s="13">
        <f t="shared" si="44"/>
        <v>11408736663158.746</v>
      </c>
      <c r="AK84" s="13">
        <f t="shared" si="44"/>
        <v>11450419412288.512</v>
      </c>
      <c r="AL84" s="13">
        <f t="shared" si="44"/>
        <v>11498270460616.854</v>
      </c>
      <c r="AM84" s="13">
        <f t="shared" si="44"/>
        <v>11548364526835.586</v>
      </c>
      <c r="AN84" s="13">
        <f t="shared" si="44"/>
        <v>11596215575163.928</v>
      </c>
    </row>
    <row r="85" spans="7:40" x14ac:dyDescent="0.35">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x14ac:dyDescent="0.35">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x14ac:dyDescent="0.35">
      <c r="I87" s="1" t="s">
        <v>160</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x14ac:dyDescent="0.35">
      <c r="I88" s="1" t="s">
        <v>268</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x14ac:dyDescent="0.35">
      <c r="I89" s="1" t="s">
        <v>269</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x14ac:dyDescent="0.35">
      <c r="I90" s="1" t="s">
        <v>270</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x14ac:dyDescent="0.35">
      <c r="I91" s="1" t="s">
        <v>271</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x14ac:dyDescent="0.35">
      <c r="H93" s="1" t="s">
        <v>285</v>
      </c>
    </row>
    <row r="94" spans="7:40" x14ac:dyDescent="0.35">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x14ac:dyDescent="0.35">
      <c r="H95" s="8" t="s">
        <v>310</v>
      </c>
      <c r="I95" s="1" t="s">
        <v>76</v>
      </c>
      <c r="J95" s="13"/>
      <c r="K95" s="13">
        <f t="shared" ref="K95" si="45">INDEX(Table4,MATCH($H95,Table4_A,0),MATCH(K$68,Table4_1,0))*Percent_rural*quadrillion</f>
        <v>37845319355622.117</v>
      </c>
      <c r="L95" s="13">
        <f t="shared" ref="L95:AN95" si="46">INDEX(Table4_22,MATCH($H95,Table4_A_22,0),MATCH(L$68,Table4_1_22,0))*Percent_rural*quadrillion</f>
        <v>42842202460940.656</v>
      </c>
      <c r="M95" s="13">
        <f t="shared" si="46"/>
        <v>39815623654173.078</v>
      </c>
      <c r="N95" s="13">
        <f t="shared" si="46"/>
        <v>38651684287217.68</v>
      </c>
      <c r="O95" s="13">
        <f t="shared" si="46"/>
        <v>38330558892576.703</v>
      </c>
      <c r="P95" s="13">
        <f t="shared" si="46"/>
        <v>38286446207399.016</v>
      </c>
      <c r="Q95" s="13">
        <f t="shared" si="46"/>
        <v>38398597101918.563</v>
      </c>
      <c r="R95" s="13">
        <f t="shared" si="46"/>
        <v>38618412855176.875</v>
      </c>
      <c r="S95" s="13">
        <f t="shared" si="46"/>
        <v>38846453007366.633</v>
      </c>
      <c r="T95" s="13">
        <f t="shared" si="46"/>
        <v>38671497611916.125</v>
      </c>
      <c r="U95" s="13">
        <f t="shared" si="46"/>
        <v>38521402331417.469</v>
      </c>
      <c r="V95" s="13">
        <f t="shared" si="46"/>
        <v>38440092932890.797</v>
      </c>
      <c r="W95" s="13">
        <f t="shared" si="46"/>
        <v>38418410426617.016</v>
      </c>
      <c r="X95" s="13">
        <f t="shared" si="46"/>
        <v>38480280336760.297</v>
      </c>
      <c r="Y95" s="13">
        <f t="shared" si="46"/>
        <v>38608132356512.586</v>
      </c>
      <c r="Z95" s="13">
        <f t="shared" si="46"/>
        <v>38742526511778.516</v>
      </c>
      <c r="AA95" s="13">
        <f t="shared" si="46"/>
        <v>38886640411236.133</v>
      </c>
      <c r="AB95" s="13">
        <f t="shared" si="46"/>
        <v>39010380231522.711</v>
      </c>
      <c r="AC95" s="13">
        <f t="shared" si="46"/>
        <v>39130755524973.695</v>
      </c>
      <c r="AD95" s="13">
        <f t="shared" si="46"/>
        <v>38566823443697.891</v>
      </c>
      <c r="AE95" s="13">
        <f t="shared" si="46"/>
        <v>38105509430907.469</v>
      </c>
      <c r="AF95" s="13">
        <f t="shared" si="46"/>
        <v>37748308831862.703</v>
      </c>
      <c r="AG95" s="13">
        <f t="shared" si="46"/>
        <v>37510362017323.727</v>
      </c>
      <c r="AH95" s="13">
        <f t="shared" si="46"/>
        <v>37424005828543.672</v>
      </c>
      <c r="AI95" s="13">
        <f t="shared" si="46"/>
        <v>37408678539626.008</v>
      </c>
      <c r="AJ95" s="13">
        <f t="shared" si="46"/>
        <v>37406996276208.203</v>
      </c>
      <c r="AK95" s="13">
        <f t="shared" si="46"/>
        <v>37425688091961.469</v>
      </c>
      <c r="AL95" s="13">
        <f t="shared" si="46"/>
        <v>37470922286084.352</v>
      </c>
      <c r="AM95" s="13">
        <f t="shared" si="46"/>
        <v>37561764510645.18</v>
      </c>
      <c r="AN95" s="13">
        <f t="shared" si="46"/>
        <v>37678401440945.516</v>
      </c>
    </row>
    <row r="96" spans="7:40" x14ac:dyDescent="0.35">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x14ac:dyDescent="0.35">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x14ac:dyDescent="0.35">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x14ac:dyDescent="0.35">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x14ac:dyDescent="0.35">
      <c r="I100" s="1" t="s">
        <v>160</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x14ac:dyDescent="0.35">
      <c r="I101" s="1" t="s">
        <v>268</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x14ac:dyDescent="0.35">
      <c r="I102" s="1" t="s">
        <v>269</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x14ac:dyDescent="0.35">
      <c r="I103" s="1" t="s">
        <v>270</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x14ac:dyDescent="0.35">
      <c r="I104" s="1" t="s">
        <v>271</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x14ac:dyDescent="0.35">
      <c r="H106" s="1" t="s">
        <v>286</v>
      </c>
    </row>
    <row r="107" spans="2:40" x14ac:dyDescent="0.35">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x14ac:dyDescent="0.35">
      <c r="B108" s="8" t="s">
        <v>305</v>
      </c>
      <c r="C108" s="8" t="s">
        <v>306</v>
      </c>
      <c r="D108" s="8" t="s">
        <v>307</v>
      </c>
      <c r="E108" s="8" t="s">
        <v>308</v>
      </c>
      <c r="F108" s="8" t="s">
        <v>309</v>
      </c>
      <c r="G108" s="8" t="s">
        <v>311</v>
      </c>
      <c r="H108" s="8" t="s">
        <v>312</v>
      </c>
      <c r="I108" s="1" t="s">
        <v>76</v>
      </c>
      <c r="J108" s="13"/>
      <c r="K108" s="13">
        <f t="shared" ref="K108" si="4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AN108" si="4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245089891929086</v>
      </c>
      <c r="M108" s="13">
        <f t="shared" si="48"/>
        <v>246343178175342</v>
      </c>
      <c r="N108" s="13">
        <f t="shared" si="48"/>
        <v>248189742653606.38</v>
      </c>
      <c r="O108" s="13">
        <f t="shared" si="48"/>
        <v>250203598882862.47</v>
      </c>
      <c r="P108" s="13">
        <f t="shared" si="48"/>
        <v>251803805229498.84</v>
      </c>
      <c r="Q108" s="13">
        <f t="shared" si="48"/>
        <v>252982324212741.81</v>
      </c>
      <c r="R108" s="13">
        <f t="shared" si="48"/>
        <v>253852428236055.97</v>
      </c>
      <c r="S108" s="13">
        <f t="shared" si="48"/>
        <v>254577109932809.84</v>
      </c>
      <c r="T108" s="13">
        <f t="shared" si="48"/>
        <v>255242538573625.84</v>
      </c>
      <c r="U108" s="13">
        <f t="shared" si="48"/>
        <v>255933014247551.16</v>
      </c>
      <c r="V108" s="13">
        <f t="shared" si="48"/>
        <v>256800875252975</v>
      </c>
      <c r="W108" s="13">
        <f t="shared" si="48"/>
        <v>257800326641301.69</v>
      </c>
      <c r="X108" s="13">
        <f t="shared" si="48"/>
        <v>259016229256051.22</v>
      </c>
      <c r="Y108" s="13">
        <f t="shared" si="48"/>
        <v>260477368493483.28</v>
      </c>
      <c r="Z108" s="13">
        <f t="shared" si="48"/>
        <v>262066359750667.88</v>
      </c>
      <c r="AA108" s="13">
        <f t="shared" si="48"/>
        <v>263784885291022.41</v>
      </c>
      <c r="AB108" s="13">
        <f t="shared" si="48"/>
        <v>265494812596130.5</v>
      </c>
      <c r="AC108" s="13">
        <f t="shared" si="48"/>
        <v>267179879786286.72</v>
      </c>
      <c r="AD108" s="13">
        <f t="shared" si="48"/>
        <v>268924947705010.91</v>
      </c>
      <c r="AE108" s="13">
        <f t="shared" si="48"/>
        <v>270794503116651.75</v>
      </c>
      <c r="AF108" s="13">
        <f t="shared" si="48"/>
        <v>272782564640168.44</v>
      </c>
      <c r="AG108" s="13">
        <f t="shared" si="48"/>
        <v>274833617582773.41</v>
      </c>
      <c r="AH108" s="13">
        <f t="shared" si="48"/>
        <v>276887661215898.97</v>
      </c>
      <c r="AI108" s="13">
        <f t="shared" si="48"/>
        <v>278904695053833.09</v>
      </c>
      <c r="AJ108" s="13">
        <f t="shared" si="48"/>
        <v>280914999838095.97</v>
      </c>
      <c r="AK108" s="13">
        <f t="shared" si="48"/>
        <v>282959697563344.94</v>
      </c>
      <c r="AL108" s="13">
        <f t="shared" si="48"/>
        <v>285048881810086.63</v>
      </c>
      <c r="AM108" s="13">
        <f t="shared" si="48"/>
        <v>287306292398607.63</v>
      </c>
      <c r="AN108" s="13">
        <f t="shared" si="48"/>
        <v>289642582449607.31</v>
      </c>
    </row>
    <row r="109" spans="2:40" x14ac:dyDescent="0.35">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x14ac:dyDescent="0.35">
      <c r="F110" s="8" t="s">
        <v>320</v>
      </c>
      <c r="G110" s="8" t="s">
        <v>321</v>
      </c>
      <c r="H110" s="8" t="s">
        <v>322</v>
      </c>
      <c r="I110" s="1" t="s">
        <v>78</v>
      </c>
      <c r="J110" s="13"/>
      <c r="K110" s="13">
        <f t="shared" ref="K110" si="49">SUM(INDEX(Table4,MATCH($G110,Table4_A,0),MATCH(K$107,Table4_1,0)),INDEX(Table4,MATCH($H110,Table4_A,0),MATCH(K$107,Table4_1,0)),INDEX(Table4,MATCH($F110,Table4_A,0),MATCH(K$107,Table4_1,0)))*Percent_rural*quadrillion</f>
        <v>212682021776086.75</v>
      </c>
      <c r="L110" s="13">
        <f t="shared" ref="L110:AN110" si="50">SUM(INDEX(Table4_22,MATCH($G110,Table4_A_22,0),MATCH(L$107,Table4_1_22,0)),INDEX(Table4_22,MATCH($H110,Table4_A_22,0),MATCH(L$107,Table4_1_22,0)),INDEX(Table4_22,MATCH($F110,Table4_A_22,0),MATCH(L$107,Table4_1_22,0)))*Percent_rural*quadrillion</f>
        <v>210603491864324.41</v>
      </c>
      <c r="M110" s="13">
        <f t="shared" si="50"/>
        <v>210652277503440.47</v>
      </c>
      <c r="N110" s="13">
        <f t="shared" si="50"/>
        <v>213110251274993.91</v>
      </c>
      <c r="O110" s="13">
        <f t="shared" si="50"/>
        <v>216645434388407.69</v>
      </c>
      <c r="P110" s="13">
        <f t="shared" si="50"/>
        <v>220148280660568.28</v>
      </c>
      <c r="Q110" s="13">
        <f t="shared" si="50"/>
        <v>223355796243827.41</v>
      </c>
      <c r="R110" s="13">
        <f t="shared" si="50"/>
        <v>226452469359669.69</v>
      </c>
      <c r="S110" s="13">
        <f t="shared" si="50"/>
        <v>229140726301303.34</v>
      </c>
      <c r="T110" s="13">
        <f t="shared" si="50"/>
        <v>231542998461912.13</v>
      </c>
      <c r="U110" s="13">
        <f t="shared" si="50"/>
        <v>233653865214927.53</v>
      </c>
      <c r="V110" s="13">
        <f t="shared" si="50"/>
        <v>235774264793977.19</v>
      </c>
      <c r="W110" s="13">
        <f t="shared" si="50"/>
        <v>237799523030842.72</v>
      </c>
      <c r="X110" s="13">
        <f t="shared" si="50"/>
        <v>239747584068647.28</v>
      </c>
      <c r="Y110" s="13">
        <f t="shared" si="50"/>
        <v>241657700720472.78</v>
      </c>
      <c r="Z110" s="13">
        <f t="shared" si="50"/>
        <v>243558097628106.53</v>
      </c>
      <c r="AA110" s="13">
        <f t="shared" si="50"/>
        <v>245249333117461.34</v>
      </c>
      <c r="AB110" s="13">
        <f t="shared" si="50"/>
        <v>246531404759977.31</v>
      </c>
      <c r="AC110" s="13">
        <f t="shared" si="50"/>
        <v>247575155751639.28</v>
      </c>
      <c r="AD110" s="13">
        <f t="shared" si="50"/>
        <v>248909377560106.88</v>
      </c>
      <c r="AE110" s="13">
        <f t="shared" si="50"/>
        <v>250466405812353.31</v>
      </c>
      <c r="AF110" s="13">
        <f t="shared" si="50"/>
        <v>252081939447907.34</v>
      </c>
      <c r="AG110" s="13">
        <f t="shared" si="50"/>
        <v>253703641382660.09</v>
      </c>
      <c r="AH110" s="13">
        <f t="shared" si="50"/>
        <v>255419550068809.19</v>
      </c>
      <c r="AI110" s="13">
        <f t="shared" si="50"/>
        <v>257178076094875.75</v>
      </c>
      <c r="AJ110" s="13">
        <f t="shared" si="50"/>
        <v>258970247389298.13</v>
      </c>
      <c r="AK110" s="13">
        <f t="shared" si="50"/>
        <v>260739427750344.09</v>
      </c>
      <c r="AL110" s="13">
        <f t="shared" si="50"/>
        <v>262592160527806.97</v>
      </c>
      <c r="AM110" s="13">
        <f t="shared" si="50"/>
        <v>264444893305270</v>
      </c>
      <c r="AN110" s="13">
        <f t="shared" si="50"/>
        <v>266230335546021.22</v>
      </c>
    </row>
    <row r="111" spans="2:40" x14ac:dyDescent="0.35">
      <c r="H111" s="8" t="s">
        <v>326</v>
      </c>
      <c r="I111" s="1" t="s">
        <v>79</v>
      </c>
      <c r="J111" s="13"/>
      <c r="K111" s="13">
        <f t="shared" ref="K111" si="51">INDEX(Table4,MATCH($H111,Table4_A,0),MATCH(K$107,Table4_1,0))*Percent_rural*quadrillion</f>
        <v>8724031166518.2539</v>
      </c>
      <c r="L111" s="13">
        <f t="shared" ref="L111:AN111" si="52">INDEX(Table4_22,MATCH($H111,Table4_A_22,0),MATCH(L$107,Table4_1_22,0))*Percent_rural*quadrillion</f>
        <v>8046079009147.5762</v>
      </c>
      <c r="M111" s="13">
        <f t="shared" si="52"/>
        <v>7538409293289.0791</v>
      </c>
      <c r="N111" s="13">
        <f t="shared" si="52"/>
        <v>7215788553387.8408</v>
      </c>
      <c r="O111" s="13">
        <f t="shared" si="52"/>
        <v>7018029142718.3691</v>
      </c>
      <c r="P111" s="13">
        <f t="shared" si="52"/>
        <v>6835036266493.9697</v>
      </c>
      <c r="Q111" s="13">
        <f t="shared" si="52"/>
        <v>6673352060228.2842</v>
      </c>
      <c r="R111" s="13">
        <f t="shared" si="52"/>
        <v>6542135513640.4111</v>
      </c>
      <c r="S111" s="13">
        <f t="shared" si="52"/>
        <v>6438395936209.8281</v>
      </c>
      <c r="T111" s="13">
        <f t="shared" si="52"/>
        <v>6364189427669.3926</v>
      </c>
      <c r="U111" s="13">
        <f t="shared" si="52"/>
        <v>6278020157046.8711</v>
      </c>
      <c r="V111" s="13">
        <f t="shared" si="52"/>
        <v>6185682587225.7744</v>
      </c>
      <c r="W111" s="13">
        <f t="shared" si="52"/>
        <v>6089045899781.4297</v>
      </c>
      <c r="X111" s="13">
        <f t="shared" si="52"/>
        <v>5991848457864.4863</v>
      </c>
      <c r="Y111" s="13">
        <f t="shared" si="52"/>
        <v>5894277179632.4775</v>
      </c>
      <c r="Z111" s="13">
        <f t="shared" si="52"/>
        <v>5793902129037.4805</v>
      </c>
      <c r="AA111" s="13">
        <f t="shared" si="52"/>
        <v>5693900914757.5488</v>
      </c>
      <c r="AB111" s="13">
        <f t="shared" si="52"/>
        <v>5595768882052.9424</v>
      </c>
      <c r="AC111" s="13">
        <f t="shared" si="52"/>
        <v>5498758358293.5313</v>
      </c>
      <c r="AD111" s="13">
        <f t="shared" si="52"/>
        <v>5405112361369.708</v>
      </c>
      <c r="AE111" s="13">
        <f t="shared" si="52"/>
        <v>5315204727596.5352</v>
      </c>
      <c r="AF111" s="13">
        <f t="shared" si="52"/>
        <v>5229596211446.6113</v>
      </c>
      <c r="AG111" s="13">
        <f t="shared" si="52"/>
        <v>5147912976604.873</v>
      </c>
      <c r="AH111" s="13">
        <f t="shared" si="52"/>
        <v>5070155023071.3193</v>
      </c>
      <c r="AI111" s="13">
        <f t="shared" si="52"/>
        <v>4995574678215.8174</v>
      </c>
      <c r="AJ111" s="13">
        <f t="shared" si="52"/>
        <v>4923611187565.7734</v>
      </c>
      <c r="AK111" s="13">
        <f t="shared" si="52"/>
        <v>4854638387436.25</v>
      </c>
      <c r="AL111" s="13">
        <f t="shared" si="52"/>
        <v>4789403950457.3789</v>
      </c>
      <c r="AM111" s="13">
        <f t="shared" si="52"/>
        <v>4726412531368.8975</v>
      </c>
      <c r="AN111" s="13">
        <f t="shared" si="52"/>
        <v>4665477212013.2764</v>
      </c>
    </row>
    <row r="112" spans="2:40" x14ac:dyDescent="0.35">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x14ac:dyDescent="0.35">
      <c r="I113" s="1" t="s">
        <v>160</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x14ac:dyDescent="0.35">
      <c r="I114" s="1" t="s">
        <v>268</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x14ac:dyDescent="0.35">
      <c r="I115" s="1" t="s">
        <v>269</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x14ac:dyDescent="0.35">
      <c r="G116" s="8" t="s">
        <v>330</v>
      </c>
      <c r="H116" s="8" t="s">
        <v>331</v>
      </c>
      <c r="I116" s="1" t="s">
        <v>270</v>
      </c>
      <c r="J116" s="13"/>
      <c r="K116" s="13">
        <f t="shared" ref="K116" si="53">SUM(INDEX(Table4,MATCH($G116,Table4_A,0),MATCH(K$107,Table4_1,0)),INDEX(Table4,MATCH($H116,Table4_A,0),MATCH(K$107,Table4_1,0)))*Percent_rural*quadrillion</f>
        <v>14983733344126.934</v>
      </c>
      <c r="L116" s="13">
        <f t="shared" ref="L116:AN116" si="54">SUM(INDEX(Table4_22,MATCH($G116,Table4_A_22,0),MATCH(L$107,Table4_1_22,0)),INDEX(Table4_22,MATCH($H116,Table4_A_22,0),MATCH(L$107,Table4_1_22,0)))*Percent_rural*quadrillion</f>
        <v>14427651825467.498</v>
      </c>
      <c r="M116" s="13">
        <f t="shared" si="54"/>
        <v>13820354731644.137</v>
      </c>
      <c r="N116" s="13">
        <f t="shared" si="54"/>
        <v>13375863353031.65</v>
      </c>
      <c r="O116" s="13">
        <f t="shared" si="54"/>
        <v>13071747510726.139</v>
      </c>
      <c r="P116" s="13">
        <f t="shared" si="54"/>
        <v>12834548368817.293</v>
      </c>
      <c r="Q116" s="13">
        <f t="shared" si="54"/>
        <v>12625200032380.799</v>
      </c>
      <c r="R116" s="13">
        <f t="shared" si="54"/>
        <v>12430057475916.781</v>
      </c>
      <c r="S116" s="13">
        <f t="shared" si="54"/>
        <v>12250429126527.969</v>
      </c>
      <c r="T116" s="13">
        <f t="shared" si="54"/>
        <v>12087623411317.088</v>
      </c>
      <c r="U116" s="13">
        <f t="shared" si="54"/>
        <v>11899396826681.777</v>
      </c>
      <c r="V116" s="13">
        <f t="shared" si="54"/>
        <v>11694534526026.066</v>
      </c>
      <c r="W116" s="13">
        <f t="shared" si="54"/>
        <v>11487055371164.898</v>
      </c>
      <c r="X116" s="13">
        <f t="shared" si="54"/>
        <v>11282940743139.318</v>
      </c>
      <c r="Y116" s="13">
        <f t="shared" si="54"/>
        <v>11087237432202.703</v>
      </c>
      <c r="Z116" s="13">
        <f t="shared" si="54"/>
        <v>10901253865457.783</v>
      </c>
      <c r="AA116" s="13">
        <f t="shared" si="54"/>
        <v>10724242370274.428</v>
      </c>
      <c r="AB116" s="13">
        <f t="shared" si="54"/>
        <v>10546296284303.408</v>
      </c>
      <c r="AC116" s="13">
        <f t="shared" si="54"/>
        <v>10370780134380.313</v>
      </c>
      <c r="AD116" s="13">
        <f t="shared" si="54"/>
        <v>10207413664696.836</v>
      </c>
      <c r="AE116" s="13">
        <f t="shared" si="54"/>
        <v>10058626811300.898</v>
      </c>
      <c r="AF116" s="13">
        <f t="shared" si="54"/>
        <v>9921241965514.4512</v>
      </c>
      <c r="AG116" s="13">
        <f t="shared" si="54"/>
        <v>9793763782077.2285</v>
      </c>
      <c r="AH116" s="13">
        <f t="shared" si="54"/>
        <v>9673762324941.3086</v>
      </c>
      <c r="AI116" s="13">
        <f t="shared" si="54"/>
        <v>9559929167003.9668</v>
      </c>
      <c r="AJ116" s="13">
        <f t="shared" si="54"/>
        <v>9451516635635.0684</v>
      </c>
      <c r="AK116" s="13">
        <f t="shared" si="54"/>
        <v>9348711648992.1465</v>
      </c>
      <c r="AL116" s="13">
        <f t="shared" si="54"/>
        <v>9252822634177.9316</v>
      </c>
      <c r="AM116" s="13">
        <f t="shared" si="54"/>
        <v>9164223427507.4883</v>
      </c>
      <c r="AN116" s="13">
        <f t="shared" si="54"/>
        <v>9079362583987.6953</v>
      </c>
    </row>
    <row r="117" spans="6:40" x14ac:dyDescent="0.35">
      <c r="I117" s="1" t="s">
        <v>271</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x14ac:dyDescent="0.35">
      <c r="H119" s="1" t="s">
        <v>287</v>
      </c>
    </row>
    <row r="120" spans="6:40" x14ac:dyDescent="0.35">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x14ac:dyDescent="0.35">
      <c r="F121" s="8" t="s">
        <v>316</v>
      </c>
      <c r="G121" s="8" t="s">
        <v>313</v>
      </c>
      <c r="H121" s="8" t="s">
        <v>314</v>
      </c>
      <c r="I121" s="1" t="s">
        <v>76</v>
      </c>
      <c r="J121" s="13"/>
      <c r="K121" s="13">
        <f t="shared" ref="K121" si="55">SUM(INDEX(Table4,MATCH($G121,Table4_A,0),MATCH(K$120,Table4_1,0)),INDEX(Table4,MATCH($H121,Table4_A,0),MATCH(K$120,Table4_1,0)),INDEX(Table4,MATCH($F121,Table4_A,0),MATCH(K$120,Table4_1,0)))*Percent_rural*quadrillion</f>
        <v>390187728567959.19</v>
      </c>
      <c r="L121" s="13">
        <f t="shared" ref="L121:AN121" si="56">SUM(INDEX(Table4_22,MATCH($G121,Table4_A_22,0),MATCH(L$120,Table4_1_22,0)),INDEX(Table4_22,MATCH($H121,Table4_A_22,0),MATCH(L$120,Table4_1_22,0)),INDEX(Table4_22,MATCH($F121,Table4_A_22,0),MATCH(L$120,Table4_1_22,0)))*Percent_rural*quadrillion</f>
        <v>378159918967052.56</v>
      </c>
      <c r="M121" s="13">
        <f t="shared" si="56"/>
        <v>385447484092932.88</v>
      </c>
      <c r="N121" s="13">
        <f t="shared" si="56"/>
        <v>392238033837934.13</v>
      </c>
      <c r="O121" s="13">
        <f t="shared" si="56"/>
        <v>398096048895005.25</v>
      </c>
      <c r="P121" s="13">
        <f t="shared" si="56"/>
        <v>403572563992552.44</v>
      </c>
      <c r="Q121" s="13">
        <f t="shared" si="56"/>
        <v>409343475188213.38</v>
      </c>
      <c r="R121" s="13">
        <f t="shared" si="56"/>
        <v>413801099409050.44</v>
      </c>
      <c r="S121" s="13">
        <f t="shared" si="56"/>
        <v>417478153404031.38</v>
      </c>
      <c r="T121" s="13">
        <f t="shared" si="56"/>
        <v>421381565287784.31</v>
      </c>
      <c r="U121" s="13">
        <f t="shared" si="56"/>
        <v>425517690277665.38</v>
      </c>
      <c r="V121" s="13">
        <f t="shared" si="56"/>
        <v>429956622682749.13</v>
      </c>
      <c r="W121" s="13">
        <f t="shared" si="56"/>
        <v>434820046223589.44</v>
      </c>
      <c r="X121" s="13">
        <f t="shared" si="56"/>
        <v>439645712296608.06</v>
      </c>
      <c r="Y121" s="13">
        <f t="shared" si="56"/>
        <v>445033067433012.19</v>
      </c>
      <c r="Z121" s="13">
        <f t="shared" si="56"/>
        <v>450779305431878.81</v>
      </c>
      <c r="AA121" s="13">
        <f t="shared" si="56"/>
        <v>457201626406540.81</v>
      </c>
      <c r="AB121" s="13">
        <f t="shared" si="56"/>
        <v>463571236460778.75</v>
      </c>
      <c r="AC121" s="13">
        <f t="shared" si="56"/>
        <v>470062904071885.38</v>
      </c>
      <c r="AD121" s="13">
        <f t="shared" si="56"/>
        <v>477104111066137.75</v>
      </c>
      <c r="AE121" s="13">
        <f t="shared" si="56"/>
        <v>484424947624058.94</v>
      </c>
      <c r="AF121" s="13">
        <f t="shared" si="56"/>
        <v>492176630535092.75</v>
      </c>
      <c r="AG121" s="13">
        <f t="shared" si="56"/>
        <v>500290186999109.56</v>
      </c>
      <c r="AH121" s="13">
        <f t="shared" si="56"/>
        <v>508736644701691.88</v>
      </c>
      <c r="AI121" s="13">
        <f t="shared" si="56"/>
        <v>517576938962195.5</v>
      </c>
      <c r="AJ121" s="13">
        <f t="shared" si="56"/>
        <v>526718545292641.38</v>
      </c>
      <c r="AK121" s="13">
        <f t="shared" si="56"/>
        <v>536130996033352.25</v>
      </c>
      <c r="AL121" s="13">
        <f t="shared" si="56"/>
        <v>545962517283251.06</v>
      </c>
      <c r="AM121" s="13">
        <f t="shared" si="56"/>
        <v>556308063466364.44</v>
      </c>
      <c r="AN121" s="13">
        <f t="shared" si="56"/>
        <v>567207261232089.25</v>
      </c>
    </row>
    <row r="122" spans="6:40" x14ac:dyDescent="0.35">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x14ac:dyDescent="0.35">
      <c r="H123" s="8" t="s">
        <v>323</v>
      </c>
      <c r="I123" s="1" t="s">
        <v>78</v>
      </c>
      <c r="J123" s="13"/>
      <c r="K123" s="13">
        <f t="shared" ref="K123:K124" si="57">INDEX(Table4,MATCH($H123,Table4_A,0),MATCH(K$120,Table4_1,0))*Percent_rural*quadrillion</f>
        <v>43156224965595.398</v>
      </c>
      <c r="L123" s="13">
        <f t="shared" ref="L123:T124" si="58">INDEX(Table4_22,MATCH($H123,Table4_A_22,0),MATCH(L$120,Table4_1_22,0))*Percent_rural*quadrillion</f>
        <v>42493039342669.797</v>
      </c>
      <c r="M123" s="13">
        <f t="shared" si="58"/>
        <v>42240512911843.273</v>
      </c>
      <c r="N123" s="13">
        <f t="shared" si="58"/>
        <v>42344439407431.391</v>
      </c>
      <c r="O123" s="13">
        <f t="shared" si="58"/>
        <v>42632106451874.039</v>
      </c>
      <c r="P123" s="13">
        <f t="shared" si="58"/>
        <v>42891922690844.336</v>
      </c>
      <c r="Q123" s="13">
        <f t="shared" si="58"/>
        <v>43078280093904.313</v>
      </c>
      <c r="R123" s="13">
        <f t="shared" si="58"/>
        <v>43205758277341.539</v>
      </c>
      <c r="S123" s="13">
        <f t="shared" si="58"/>
        <v>43207440540759.328</v>
      </c>
      <c r="T123" s="13">
        <f t="shared" si="58"/>
        <v>43122018942766.938</v>
      </c>
      <c r="U123" s="13">
        <f t="shared" ref="U123:AD124" si="59">INDEX(Table4_22,MATCH($H123,Table4_A_22,0),MATCH(U$120,Table4_1_22,0))*Percent_rural*quadrillion</f>
        <v>43001456731158.43</v>
      </c>
      <c r="V123" s="13">
        <f t="shared" si="59"/>
        <v>42894165708734.711</v>
      </c>
      <c r="W123" s="13">
        <f t="shared" si="59"/>
        <v>42787809277098.68</v>
      </c>
      <c r="X123" s="13">
        <f t="shared" si="59"/>
        <v>42691359507811.867</v>
      </c>
      <c r="Y123" s="13">
        <f t="shared" si="59"/>
        <v>42603507973771.547</v>
      </c>
      <c r="Z123" s="13">
        <f t="shared" si="59"/>
        <v>42530609892333.844</v>
      </c>
      <c r="AA123" s="13">
        <f t="shared" si="59"/>
        <v>42440702258560.68</v>
      </c>
      <c r="AB123" s="13">
        <f t="shared" si="59"/>
        <v>42281074152027.852</v>
      </c>
      <c r="AC123" s="13">
        <f t="shared" si="59"/>
        <v>42079950214522.789</v>
      </c>
      <c r="AD123" s="13">
        <f t="shared" si="59"/>
        <v>41944434550311.656</v>
      </c>
      <c r="AE123" s="13">
        <f t="shared" ref="AE123:AN124" si="60">INDEX(Table4_22,MATCH($H123,Table4_A_22,0),MATCH(AE$120,Table4_1_22,0))*Percent_rural*quadrillion</f>
        <v>41863498988100.055</v>
      </c>
      <c r="AF123" s="13">
        <f t="shared" si="60"/>
        <v>41802750586901.961</v>
      </c>
      <c r="AG123" s="13">
        <f t="shared" si="60"/>
        <v>41742376022018.938</v>
      </c>
      <c r="AH123" s="13">
        <f t="shared" si="60"/>
        <v>41692655792115.281</v>
      </c>
      <c r="AI123" s="13">
        <f t="shared" si="60"/>
        <v>41644804743786.938</v>
      </c>
      <c r="AJ123" s="13">
        <f t="shared" si="60"/>
        <v>41596392940985.992</v>
      </c>
      <c r="AK123" s="13">
        <f t="shared" si="60"/>
        <v>41539943657411.148</v>
      </c>
      <c r="AL123" s="13">
        <f t="shared" si="60"/>
        <v>41493214118028.008</v>
      </c>
      <c r="AM123" s="13">
        <f t="shared" si="60"/>
        <v>41448166842062.656</v>
      </c>
      <c r="AN123" s="13">
        <f t="shared" si="60"/>
        <v>41390409131385.086</v>
      </c>
    </row>
    <row r="124" spans="6:40" x14ac:dyDescent="0.35">
      <c r="H124" s="8" t="s">
        <v>327</v>
      </c>
      <c r="I124" s="1" t="s">
        <v>79</v>
      </c>
      <c r="J124" s="13"/>
      <c r="K124" s="13">
        <f t="shared" si="57"/>
        <v>1460765401117.1377</v>
      </c>
      <c r="L124" s="13">
        <f t="shared" si="58"/>
        <v>1407680644377.8838</v>
      </c>
      <c r="M124" s="13">
        <f t="shared" si="58"/>
        <v>1377026066542.5403</v>
      </c>
      <c r="N124" s="13">
        <f t="shared" si="58"/>
        <v>1370297012871.3672</v>
      </c>
      <c r="O124" s="13">
        <f t="shared" si="58"/>
        <v>1378895248117.866</v>
      </c>
      <c r="P124" s="13">
        <f t="shared" si="58"/>
        <v>1383755120213.7134</v>
      </c>
      <c r="Q124" s="13">
        <f t="shared" si="58"/>
        <v>1385437383631.5066</v>
      </c>
      <c r="R124" s="13">
        <f t="shared" si="58"/>
        <v>1385998138104.1042</v>
      </c>
      <c r="S124" s="13">
        <f t="shared" si="58"/>
        <v>1384502792843.8438</v>
      </c>
      <c r="T124" s="13">
        <f t="shared" si="58"/>
        <v>1381699020480.8547</v>
      </c>
      <c r="U124" s="13">
        <f t="shared" si="59"/>
        <v>1378334493645.2686</v>
      </c>
      <c r="V124" s="13">
        <f t="shared" si="59"/>
        <v>1374596130494.6167</v>
      </c>
      <c r="W124" s="13">
        <f t="shared" si="59"/>
        <v>1370857767343.9651</v>
      </c>
      <c r="X124" s="13">
        <f t="shared" si="59"/>
        <v>1367493240508.3784</v>
      </c>
      <c r="Y124" s="13">
        <f t="shared" si="59"/>
        <v>1364128713672.792</v>
      </c>
      <c r="Z124" s="13">
        <f t="shared" si="59"/>
        <v>1360577268679.6729</v>
      </c>
      <c r="AA124" s="13">
        <f t="shared" si="59"/>
        <v>1357212741844.0864</v>
      </c>
      <c r="AB124" s="13">
        <f t="shared" si="59"/>
        <v>1353848215008.5</v>
      </c>
      <c r="AC124" s="13">
        <f t="shared" si="59"/>
        <v>1350296770015.3809</v>
      </c>
      <c r="AD124" s="13">
        <f t="shared" si="59"/>
        <v>1347119161337.3269</v>
      </c>
      <c r="AE124" s="13">
        <f t="shared" si="60"/>
        <v>1344128470816.8057</v>
      </c>
      <c r="AF124" s="13">
        <f t="shared" si="60"/>
        <v>1340950862138.7517</v>
      </c>
      <c r="AG124" s="13">
        <f t="shared" si="60"/>
        <v>1337960171618.2305</v>
      </c>
      <c r="AH124" s="13">
        <f t="shared" si="60"/>
        <v>1335156399255.2417</v>
      </c>
      <c r="AI124" s="13">
        <f t="shared" si="60"/>
        <v>1332165708734.7202</v>
      </c>
      <c r="AJ124" s="13">
        <f t="shared" si="60"/>
        <v>1328988100056.6665</v>
      </c>
      <c r="AK124" s="13">
        <f t="shared" si="60"/>
        <v>1325810491378.6125</v>
      </c>
      <c r="AL124" s="13">
        <f t="shared" si="60"/>
        <v>1323006719015.6238</v>
      </c>
      <c r="AM124" s="13">
        <f t="shared" si="60"/>
        <v>1320389864810.1675</v>
      </c>
      <c r="AN124" s="13">
        <f t="shared" si="60"/>
        <v>1317959928762.2441</v>
      </c>
    </row>
    <row r="125" spans="6:40" x14ac:dyDescent="0.35">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x14ac:dyDescent="0.35">
      <c r="I126" s="1" t="s">
        <v>160</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x14ac:dyDescent="0.35">
      <c r="I127" s="1" t="s">
        <v>268</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x14ac:dyDescent="0.35">
      <c r="I128" s="1" t="s">
        <v>269</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x14ac:dyDescent="0.35">
      <c r="H129" s="8" t="s">
        <v>332</v>
      </c>
      <c r="I129" s="1" t="s">
        <v>270</v>
      </c>
      <c r="J129" s="13"/>
      <c r="K129" s="13">
        <f t="shared" ref="K129" si="61">INDEX(Table4,MATCH($H129,Table4_A,0),MATCH(K$120,Table4_1,0))*Percent_rural*quadrillion</f>
        <v>13704652392131.465</v>
      </c>
      <c r="L129" s="13">
        <f t="shared" ref="L129:AN129" si="62">INDEX(Table4_22,MATCH($H129,Table4_A_22,0),MATCH(L$120,Table4_1_22,0))*Percent_rural*quadrillion</f>
        <v>13745961304946.164</v>
      </c>
      <c r="M129" s="13">
        <f t="shared" si="62"/>
        <v>13814373350603.092</v>
      </c>
      <c r="N129" s="13">
        <f t="shared" si="62"/>
        <v>14031198413340.887</v>
      </c>
      <c r="O129" s="13">
        <f t="shared" si="62"/>
        <v>14390455112118.514</v>
      </c>
      <c r="P129" s="13">
        <f t="shared" si="62"/>
        <v>14804478831053.184</v>
      </c>
      <c r="Q129" s="13">
        <f t="shared" si="62"/>
        <v>15225044685501.496</v>
      </c>
      <c r="R129" s="13">
        <f t="shared" si="62"/>
        <v>15628227151299.279</v>
      </c>
      <c r="S129" s="13">
        <f t="shared" si="62"/>
        <v>16011783210556.141</v>
      </c>
      <c r="T129" s="13">
        <f t="shared" si="62"/>
        <v>16376460535902.211</v>
      </c>
      <c r="U129" s="13">
        <f t="shared" si="62"/>
        <v>16729735853638.791</v>
      </c>
      <c r="V129" s="13">
        <f t="shared" si="62"/>
        <v>17076282117704.199</v>
      </c>
      <c r="W129" s="13">
        <f t="shared" si="62"/>
        <v>17417594673358.697</v>
      </c>
      <c r="X129" s="13">
        <f t="shared" si="62"/>
        <v>17760215656115.926</v>
      </c>
      <c r="Y129" s="13">
        <f t="shared" si="62"/>
        <v>18108444183599.125</v>
      </c>
      <c r="Z129" s="13">
        <f t="shared" si="62"/>
        <v>18461906419493.238</v>
      </c>
      <c r="AA129" s="13">
        <f t="shared" si="62"/>
        <v>18814060228284.625</v>
      </c>
      <c r="AB129" s="13">
        <f t="shared" si="62"/>
        <v>19160232656034.973</v>
      </c>
      <c r="AC129" s="13">
        <f t="shared" si="62"/>
        <v>19502666720634.664</v>
      </c>
      <c r="AD129" s="13">
        <f t="shared" si="62"/>
        <v>19860801910467.09</v>
      </c>
      <c r="AE129" s="13">
        <f t="shared" si="62"/>
        <v>20238189670525.379</v>
      </c>
      <c r="AF129" s="13">
        <f t="shared" si="62"/>
        <v>20626605601878.09</v>
      </c>
      <c r="AG129" s="13">
        <f t="shared" si="62"/>
        <v>21022685177689.629</v>
      </c>
      <c r="AH129" s="13">
        <f t="shared" si="62"/>
        <v>21419699344288.836</v>
      </c>
      <c r="AI129" s="13">
        <f t="shared" si="62"/>
        <v>21814657411155.184</v>
      </c>
      <c r="AJ129" s="13">
        <f t="shared" si="62"/>
        <v>22204755605925.684</v>
      </c>
      <c r="AK129" s="13">
        <f t="shared" si="62"/>
        <v>22592423864648.262</v>
      </c>
      <c r="AL129" s="13">
        <f t="shared" si="62"/>
        <v>22982708977576.297</v>
      </c>
      <c r="AM129" s="13">
        <f t="shared" si="62"/>
        <v>23379162389702.902</v>
      </c>
      <c r="AN129" s="13">
        <f t="shared" si="62"/>
        <v>23775241965514.449</v>
      </c>
    </row>
    <row r="130" spans="1:40" x14ac:dyDescent="0.35">
      <c r="I130" s="1" t="s">
        <v>271</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5" x14ac:dyDescent="0.45">
      <c r="A131" s="17" t="s">
        <v>74</v>
      </c>
      <c r="B131" s="17"/>
      <c r="C131" s="17"/>
      <c r="D131" s="17"/>
      <c r="E131" s="17"/>
      <c r="F131" s="17" t="s">
        <v>74</v>
      </c>
      <c r="G131" s="17"/>
    </row>
    <row r="132" spans="1:40" x14ac:dyDescent="0.35">
      <c r="H132" s="1" t="s">
        <v>288</v>
      </c>
    </row>
    <row r="133" spans="1:40" x14ac:dyDescent="0.35">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x14ac:dyDescent="0.35">
      <c r="H134" s="8" t="s">
        <v>397</v>
      </c>
      <c r="I134" s="1" t="s">
        <v>76</v>
      </c>
      <c r="J134" s="13"/>
      <c r="K134" s="13">
        <f>INDEX(Table5,MATCH($H134,Table5_A,0),MATCH(K$133,Table5_1,0))*quadrillion</f>
        <v>115345000000000</v>
      </c>
      <c r="L134" s="13">
        <f t="shared" ref="L134:AN134" si="63">INDEX(Table5_22,MATCH($H134,Table5_A_22,0),MATCH(L$133,Table5_1_22,0))*quadrillion</f>
        <v>119371000000000</v>
      </c>
      <c r="M134" s="13">
        <f t="shared" si="63"/>
        <v>118435000000000</v>
      </c>
      <c r="N134" s="13">
        <f t="shared" si="63"/>
        <v>111048000000000</v>
      </c>
      <c r="O134" s="13">
        <f t="shared" si="63"/>
        <v>111257000000000</v>
      </c>
      <c r="P134" s="13">
        <f t="shared" si="63"/>
        <v>111160000000000</v>
      </c>
      <c r="Q134" s="13">
        <f t="shared" si="63"/>
        <v>110583000000000</v>
      </c>
      <c r="R134" s="13">
        <f t="shared" si="63"/>
        <v>109786000000000</v>
      </c>
      <c r="S134" s="13">
        <f t="shared" si="63"/>
        <v>108909000000000</v>
      </c>
      <c r="T134" s="13">
        <f t="shared" si="63"/>
        <v>107975000000000</v>
      </c>
      <c r="U134" s="13">
        <f t="shared" si="63"/>
        <v>107117000000000</v>
      </c>
      <c r="V134" s="13">
        <f t="shared" si="63"/>
        <v>106215000000000</v>
      </c>
      <c r="W134" s="13">
        <f t="shared" si="63"/>
        <v>105168000000000</v>
      </c>
      <c r="X134" s="13">
        <f t="shared" si="63"/>
        <v>104127000000000</v>
      </c>
      <c r="Y134" s="13">
        <f t="shared" si="63"/>
        <v>103044000000000</v>
      </c>
      <c r="Z134" s="13">
        <f t="shared" si="63"/>
        <v>101895000000000</v>
      </c>
      <c r="AA134" s="13">
        <f t="shared" si="63"/>
        <v>100733000000000</v>
      </c>
      <c r="AB134" s="13">
        <f t="shared" si="63"/>
        <v>99443000000000</v>
      </c>
      <c r="AC134" s="13">
        <f t="shared" si="63"/>
        <v>98095000000000</v>
      </c>
      <c r="AD134" s="13">
        <f t="shared" si="63"/>
        <v>96756000000000</v>
      </c>
      <c r="AE134" s="13">
        <f t="shared" si="63"/>
        <v>95498000000000</v>
      </c>
      <c r="AF134" s="13">
        <f t="shared" si="63"/>
        <v>94244000000000</v>
      </c>
      <c r="AG134" s="13">
        <f t="shared" si="63"/>
        <v>93021000000000</v>
      </c>
      <c r="AH134" s="13">
        <f t="shared" si="63"/>
        <v>91808000000000</v>
      </c>
      <c r="AI134" s="13">
        <f t="shared" si="63"/>
        <v>90575000000000</v>
      </c>
      <c r="AJ134" s="13">
        <f t="shared" si="63"/>
        <v>89338000000000</v>
      </c>
      <c r="AK134" s="13">
        <f t="shared" si="63"/>
        <v>88111000000000</v>
      </c>
      <c r="AL134" s="13">
        <f t="shared" si="63"/>
        <v>86904000000000</v>
      </c>
      <c r="AM134" s="13">
        <f t="shared" si="63"/>
        <v>85747000000000</v>
      </c>
      <c r="AN134" s="13">
        <f t="shared" si="63"/>
        <v>84614000000000</v>
      </c>
    </row>
    <row r="135" spans="1:40" x14ac:dyDescent="0.35">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x14ac:dyDescent="0.35">
      <c r="H136" s="8" t="s">
        <v>407</v>
      </c>
      <c r="I136" s="1" t="s">
        <v>78</v>
      </c>
      <c r="J136" s="13"/>
      <c r="K136" s="13">
        <f t="shared" ref="K136:K137" si="64">INDEX(Table5,MATCH($H136,Table5_A,0),MATCH(K$133,Table5_1,0))*quadrillion</f>
        <v>1803724000000000</v>
      </c>
      <c r="L136" s="13">
        <f t="shared" ref="L136:T137" si="65">INDEX(Table5_22,MATCH($H136,Table5_A_22,0),MATCH(L$133,Table5_1_22,0))*quadrillion</f>
        <v>1825241000000000</v>
      </c>
      <c r="M136" s="13">
        <f t="shared" si="65"/>
        <v>1797054000000000</v>
      </c>
      <c r="N136" s="13">
        <f t="shared" si="65"/>
        <v>1709386000000000</v>
      </c>
      <c r="O136" s="13">
        <f t="shared" si="65"/>
        <v>1740976000000000</v>
      </c>
      <c r="P136" s="13">
        <f t="shared" si="65"/>
        <v>1761809000000000</v>
      </c>
      <c r="Q136" s="13">
        <f t="shared" si="65"/>
        <v>1769930000000000</v>
      </c>
      <c r="R136" s="13">
        <f t="shared" si="65"/>
        <v>1771979000000000</v>
      </c>
      <c r="S136" s="13">
        <f t="shared" si="65"/>
        <v>1768767000000000</v>
      </c>
      <c r="T136" s="13">
        <f t="shared" si="65"/>
        <v>1762945000000000</v>
      </c>
      <c r="U136" s="13">
        <f t="shared" ref="U136:AD137" si="66">INDEX(Table5_22,MATCH($H136,Table5_A_22,0),MATCH(U$133,Table5_1_22,0))*quadrillion</f>
        <v>1758502000000000</v>
      </c>
      <c r="V136" s="13">
        <f t="shared" si="66"/>
        <v>1754791000000000</v>
      </c>
      <c r="W136" s="13">
        <f t="shared" si="66"/>
        <v>1749018000000000</v>
      </c>
      <c r="X136" s="13">
        <f t="shared" si="66"/>
        <v>1742628000000000</v>
      </c>
      <c r="Y136" s="13">
        <f t="shared" si="66"/>
        <v>1735606000000000</v>
      </c>
      <c r="Z136" s="13">
        <f t="shared" si="66"/>
        <v>1728547000000000</v>
      </c>
      <c r="AA136" s="13">
        <f t="shared" si="66"/>
        <v>1718630000000000</v>
      </c>
      <c r="AB136" s="13">
        <f t="shared" si="66"/>
        <v>1705487000000000</v>
      </c>
      <c r="AC136" s="13">
        <f t="shared" si="66"/>
        <v>1691570000000000</v>
      </c>
      <c r="AD136" s="13">
        <f t="shared" si="66"/>
        <v>1680142000000000</v>
      </c>
      <c r="AE136" s="13">
        <f t="shared" ref="AE136:AN137" si="67">INDEX(Table5_22,MATCH($H136,Table5_A_22,0),MATCH(AE$133,Table5_1_22,0))*quadrillion</f>
        <v>1670144000000000</v>
      </c>
      <c r="AF136" s="13">
        <f t="shared" si="67"/>
        <v>1659580000000000</v>
      </c>
      <c r="AG136" s="13">
        <f t="shared" si="67"/>
        <v>1648668000000000</v>
      </c>
      <c r="AH136" s="13">
        <f t="shared" si="67"/>
        <v>1638772000000000</v>
      </c>
      <c r="AI136" s="13">
        <f t="shared" si="67"/>
        <v>1628872000000000</v>
      </c>
      <c r="AJ136" s="13">
        <f t="shared" si="67"/>
        <v>1618790000000000</v>
      </c>
      <c r="AK136" s="13">
        <f t="shared" si="67"/>
        <v>1607708000000000</v>
      </c>
      <c r="AL136" s="13">
        <f t="shared" si="67"/>
        <v>1597905000000000</v>
      </c>
      <c r="AM136" s="13">
        <f t="shared" si="67"/>
        <v>1587849000000000</v>
      </c>
      <c r="AN136" s="13">
        <f t="shared" si="67"/>
        <v>1577793000000000</v>
      </c>
    </row>
    <row r="137" spans="1:40" x14ac:dyDescent="0.35">
      <c r="H137" s="8" t="s">
        <v>413</v>
      </c>
      <c r="I137" s="1" t="s">
        <v>79</v>
      </c>
      <c r="J137" s="13"/>
      <c r="K137" s="13">
        <f t="shared" si="64"/>
        <v>214504000000000</v>
      </c>
      <c r="L137" s="13">
        <f t="shared" si="65"/>
        <v>212071000000000</v>
      </c>
      <c r="M137" s="13">
        <f t="shared" si="65"/>
        <v>206160000000000</v>
      </c>
      <c r="N137" s="13">
        <f t="shared" si="65"/>
        <v>189975000000000</v>
      </c>
      <c r="O137" s="13">
        <f t="shared" si="65"/>
        <v>192020000000000</v>
      </c>
      <c r="P137" s="13">
        <f t="shared" si="65"/>
        <v>193587000000000</v>
      </c>
      <c r="Q137" s="13">
        <f t="shared" si="65"/>
        <v>194650000000000</v>
      </c>
      <c r="R137" s="13">
        <f t="shared" si="65"/>
        <v>195676000000000</v>
      </c>
      <c r="S137" s="13">
        <f t="shared" si="65"/>
        <v>195086000000000</v>
      </c>
      <c r="T137" s="13">
        <f t="shared" si="65"/>
        <v>193402000000000</v>
      </c>
      <c r="U137" s="13">
        <f t="shared" si="66"/>
        <v>191426000000000</v>
      </c>
      <c r="V137" s="13">
        <f t="shared" si="66"/>
        <v>189330000000000</v>
      </c>
      <c r="W137" s="13">
        <f t="shared" si="66"/>
        <v>187095000000000</v>
      </c>
      <c r="X137" s="13">
        <f t="shared" si="66"/>
        <v>184862000000000</v>
      </c>
      <c r="Y137" s="13">
        <f t="shared" si="66"/>
        <v>182551000000000</v>
      </c>
      <c r="Z137" s="13">
        <f t="shared" si="66"/>
        <v>180086000000000</v>
      </c>
      <c r="AA137" s="13">
        <f t="shared" si="66"/>
        <v>177597000000000</v>
      </c>
      <c r="AB137" s="13">
        <f t="shared" si="66"/>
        <v>175082000000000</v>
      </c>
      <c r="AC137" s="13">
        <f t="shared" si="66"/>
        <v>172486000000000</v>
      </c>
      <c r="AD137" s="13">
        <f t="shared" si="66"/>
        <v>169895000000000</v>
      </c>
      <c r="AE137" s="13">
        <f t="shared" si="67"/>
        <v>167430000000000</v>
      </c>
      <c r="AF137" s="13">
        <f t="shared" si="67"/>
        <v>164951000000000</v>
      </c>
      <c r="AG137" s="13">
        <f t="shared" si="67"/>
        <v>162477000000000</v>
      </c>
      <c r="AH137" s="13">
        <f t="shared" si="67"/>
        <v>160041000000000</v>
      </c>
      <c r="AI137" s="13">
        <f t="shared" si="67"/>
        <v>157596000000000</v>
      </c>
      <c r="AJ137" s="13">
        <f t="shared" si="67"/>
        <v>155108000000000</v>
      </c>
      <c r="AK137" s="13">
        <f t="shared" si="67"/>
        <v>152645000000000</v>
      </c>
      <c r="AL137" s="13">
        <f t="shared" si="67"/>
        <v>150297000000000</v>
      </c>
      <c r="AM137" s="13">
        <f t="shared" si="67"/>
        <v>147983000000000</v>
      </c>
      <c r="AN137" s="13">
        <f t="shared" si="67"/>
        <v>145742000000000</v>
      </c>
    </row>
    <row r="138" spans="1:40" x14ac:dyDescent="0.35">
      <c r="I138" s="1" t="s">
        <v>81</v>
      </c>
      <c r="J138" s="14"/>
      <c r="K138" s="14">
        <f>'District Heat'!F9</f>
        <v>336352809191520</v>
      </c>
      <c r="L138" s="14">
        <f>'District Heat'!G9</f>
        <v>339996046812363.5</v>
      </c>
      <c r="M138" s="14">
        <f>'District Heat'!H9</f>
        <v>334473018391392.88</v>
      </c>
      <c r="N138" s="14">
        <f>'District Heat'!I9</f>
        <v>316936291738747.44</v>
      </c>
      <c r="O138" s="14">
        <f>'District Heat'!J9</f>
        <v>322271719434109.94</v>
      </c>
      <c r="P138" s="14">
        <f>'District Heat'!K9</f>
        <v>325787735386410.81</v>
      </c>
      <c r="Q138" s="14">
        <f>'District Heat'!L9</f>
        <v>327144451222195.38</v>
      </c>
      <c r="R138" s="14">
        <f>'District Heat'!M9</f>
        <v>327503730258885.19</v>
      </c>
      <c r="S138" s="14">
        <f>'District Heat'!N9</f>
        <v>326766254465276.13</v>
      </c>
      <c r="T138" s="14">
        <f>'District Heat'!O9</f>
        <v>325435550494807.06</v>
      </c>
      <c r="U138" s="14">
        <f>'District Heat'!P9</f>
        <v>324288348410563.06</v>
      </c>
      <c r="V138" s="14">
        <f>'District Heat'!Q9</f>
        <v>323230532554402.94</v>
      </c>
      <c r="W138" s="14">
        <f>'District Heat'!R9</f>
        <v>321803190563095.38</v>
      </c>
      <c r="X138" s="14">
        <f>'District Heat'!S9</f>
        <v>320279841141623.63</v>
      </c>
      <c r="Y138" s="14">
        <f>'District Heat'!T9</f>
        <v>318637625378043.94</v>
      </c>
      <c r="Z138" s="14">
        <f>'District Heat'!U9</f>
        <v>316955209458976.75</v>
      </c>
      <c r="AA138" s="14">
        <f>'District Heat'!V9</f>
        <v>314816088244038.38</v>
      </c>
      <c r="AB138" s="14">
        <f>'District Heat'!W9</f>
        <v>312144433204642.69</v>
      </c>
      <c r="AC138" s="14">
        <f>'District Heat'!X9</f>
        <v>309328530548497.81</v>
      </c>
      <c r="AD138" s="14">
        <f>'District Heat'!Y9</f>
        <v>306907377654472.94</v>
      </c>
      <c r="AE138" s="14">
        <f>'District Heat'!Z9</f>
        <v>304744451641579.25</v>
      </c>
      <c r="AF138" s="14">
        <f>'District Heat'!AA9</f>
        <v>302490405276247.25</v>
      </c>
      <c r="AG138" s="14">
        <f>'District Heat'!AB9</f>
        <v>300187330485987.5</v>
      </c>
      <c r="AH138" s="14">
        <f>'District Heat'!AC9</f>
        <v>298051992815095</v>
      </c>
      <c r="AI138" s="14">
        <f>'District Heat'!AD9</f>
        <v>295911610418807.94</v>
      </c>
      <c r="AJ138" s="14">
        <f>'District Heat'!AE9</f>
        <v>293734811411079.38</v>
      </c>
      <c r="AK138" s="14">
        <f>'District Heat'!AF9</f>
        <v>291406040050841.38</v>
      </c>
      <c r="AL138" s="14">
        <f>'District Heat'!AG9</f>
        <v>289300024846304.44</v>
      </c>
      <c r="AM138" s="14">
        <f>'District Heat'!AH9</f>
        <v>287167524833446.31</v>
      </c>
      <c r="AN138" s="14">
        <f>'District Heat'!AI9</f>
        <v>285050474292108.88</v>
      </c>
    </row>
    <row r="139" spans="1:40" x14ac:dyDescent="0.35">
      <c r="I139" s="1" t="s">
        <v>160</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x14ac:dyDescent="0.35">
      <c r="I140" s="1" t="s">
        <v>268</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x14ac:dyDescent="0.35">
      <c r="I141" s="1" t="s">
        <v>269</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x14ac:dyDescent="0.35">
      <c r="F142" s="8" t="s">
        <v>416</v>
      </c>
      <c r="G142" s="8" t="s">
        <v>413</v>
      </c>
      <c r="H142" s="8" t="s">
        <v>418</v>
      </c>
      <c r="I142" s="1" t="s">
        <v>270</v>
      </c>
      <c r="J142" s="13"/>
      <c r="K142" s="13">
        <f>INDEX(Table5,MATCH($H$142,Table5_A,0),MATCH(K$133,'AEO22 Table 5'!$C$1:$AH$1,0))*(1-Fraction_coal)*INDEX(Table5,MATCH($G$142,Table5_A,0),MATCH(K$133,'AEO22 Table 5'!$C$1:$AI$1,0))/INDEX(Table5,MATCH($F$142,Table5_A,0),MATCH(K$133,'AEO22 Table 5'!$C$1:$AH$1,0))*quadrillion</f>
        <v>359363595342854.44</v>
      </c>
      <c r="L142" s="13">
        <f t="shared" ref="L142:AN142" si="68">INDEX(Table5_22,MATCH($H$142,Table5_A_22,0),MATCH(L$133,Table5_1_22,0))*(1-Fraction_coal)*INDEX(Table5_22,MATCH($G$142,Table5_A_22,0),MATCH(L$133,Table5_1_22,0))/INDEX(Table5_22,MATCH($F$142,Table5_A_22,0),MATCH(L$133,Table5_1_22,0))*quadrillion</f>
        <v>409804486166869.25</v>
      </c>
      <c r="M142" s="13">
        <f t="shared" si="68"/>
        <v>409854403308727.94</v>
      </c>
      <c r="N142" s="13">
        <f t="shared" si="68"/>
        <v>396630603590175.69</v>
      </c>
      <c r="O142" s="13">
        <f t="shared" si="68"/>
        <v>396654714882987.75</v>
      </c>
      <c r="P142" s="13">
        <f t="shared" si="68"/>
        <v>395639351578116.06</v>
      </c>
      <c r="Q142" s="13">
        <f t="shared" si="68"/>
        <v>394602498753256.88</v>
      </c>
      <c r="R142" s="13">
        <f t="shared" si="68"/>
        <v>394587635888954.31</v>
      </c>
      <c r="S142" s="13">
        <f t="shared" si="68"/>
        <v>394521309689603.5</v>
      </c>
      <c r="T142" s="13">
        <f t="shared" si="68"/>
        <v>394989772780805.38</v>
      </c>
      <c r="U142" s="13">
        <f t="shared" si="68"/>
        <v>394583727155637.25</v>
      </c>
      <c r="V142" s="13">
        <f t="shared" si="68"/>
        <v>394527034046229.38</v>
      </c>
      <c r="W142" s="13">
        <f t="shared" si="68"/>
        <v>394253833788184.63</v>
      </c>
      <c r="X142" s="13">
        <f t="shared" si="68"/>
        <v>393866020353398.19</v>
      </c>
      <c r="Y142" s="13">
        <f t="shared" si="68"/>
        <v>393339501452086.06</v>
      </c>
      <c r="Z142" s="13">
        <f t="shared" si="68"/>
        <v>392245734520410.31</v>
      </c>
      <c r="AA142" s="13">
        <f t="shared" si="68"/>
        <v>391133212983905.44</v>
      </c>
      <c r="AB142" s="13">
        <f t="shared" si="68"/>
        <v>390164677399615.88</v>
      </c>
      <c r="AC142" s="13">
        <f t="shared" si="68"/>
        <v>389247330475043.5</v>
      </c>
      <c r="AD142" s="13">
        <f t="shared" si="68"/>
        <v>388344227134282.5</v>
      </c>
      <c r="AE142" s="13">
        <f t="shared" si="68"/>
        <v>387288378132242.63</v>
      </c>
      <c r="AF142" s="13">
        <f t="shared" si="68"/>
        <v>385932480865545.5</v>
      </c>
      <c r="AG142" s="13">
        <f t="shared" si="68"/>
        <v>384605379853305.69</v>
      </c>
      <c r="AH142" s="13">
        <f t="shared" si="68"/>
        <v>383263890455135.69</v>
      </c>
      <c r="AI142" s="13">
        <f t="shared" si="68"/>
        <v>381774970029381.38</v>
      </c>
      <c r="AJ142" s="13">
        <f t="shared" si="68"/>
        <v>380207053375089.56</v>
      </c>
      <c r="AK142" s="13">
        <f t="shared" si="68"/>
        <v>378617518819500.81</v>
      </c>
      <c r="AL142" s="13">
        <f t="shared" si="68"/>
        <v>377044133947190.19</v>
      </c>
      <c r="AM142" s="13">
        <f t="shared" si="68"/>
        <v>375454093909028.81</v>
      </c>
      <c r="AN142" s="13">
        <f t="shared" si="68"/>
        <v>373911541515514.06</v>
      </c>
    </row>
    <row r="143" spans="1:40" x14ac:dyDescent="0.35">
      <c r="I143" s="1" t="s">
        <v>271</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x14ac:dyDescent="0.35">
      <c r="H145" s="1" t="s">
        <v>289</v>
      </c>
    </row>
    <row r="146" spans="7:40" x14ac:dyDescent="0.35">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x14ac:dyDescent="0.35">
      <c r="G147" s="8" t="s">
        <v>400</v>
      </c>
      <c r="H147" s="8" t="s">
        <v>398</v>
      </c>
      <c r="I147" s="1" t="s">
        <v>76</v>
      </c>
      <c r="J147" s="13"/>
      <c r="K147" s="13">
        <f t="shared" ref="K147" si="69">SUM(INDEX(Table5,MATCH($G147,Table5_A,0),MATCH(K$146,Table5_1,0)),INDEX(Table5,MATCH($H147,Table5_A,0),MATCH(K$146,Table5_1,0)))*quadrillion</f>
        <v>1025491000000000.1</v>
      </c>
      <c r="L147" s="13">
        <f t="shared" ref="L147:AN147" si="70">SUM(INDEX(Table5_22,MATCH($G147,Table5_A_22,0),MATCH(L$146,Table5_1_22,0)),INDEX(Table5_22,MATCH($H147,Table5_A_22,0),MATCH(L$146,Table5_1_22,0)))*quadrillion</f>
        <v>961542000000000</v>
      </c>
      <c r="M147" s="13">
        <f t="shared" si="70"/>
        <v>884875000000000</v>
      </c>
      <c r="N147" s="13">
        <f t="shared" si="70"/>
        <v>950909000000000</v>
      </c>
      <c r="O147" s="13">
        <f t="shared" si="70"/>
        <v>953835000000000</v>
      </c>
      <c r="P147" s="13">
        <f t="shared" si="70"/>
        <v>953645000000000.13</v>
      </c>
      <c r="Q147" s="13">
        <f t="shared" si="70"/>
        <v>950795000000000</v>
      </c>
      <c r="R147" s="13">
        <f t="shared" si="70"/>
        <v>946828999999999.88</v>
      </c>
      <c r="S147" s="13">
        <f t="shared" si="70"/>
        <v>942852000000000</v>
      </c>
      <c r="T147" s="13">
        <f t="shared" si="70"/>
        <v>938126999999999.88</v>
      </c>
      <c r="U147" s="13">
        <f t="shared" si="70"/>
        <v>934829000000000</v>
      </c>
      <c r="V147" s="13">
        <f t="shared" si="70"/>
        <v>932558000000000</v>
      </c>
      <c r="W147" s="13">
        <f t="shared" si="70"/>
        <v>929798000000000.13</v>
      </c>
      <c r="X147" s="13">
        <f t="shared" si="70"/>
        <v>927600000000000</v>
      </c>
      <c r="Y147" s="13">
        <f t="shared" si="70"/>
        <v>925766000000000</v>
      </c>
      <c r="Z147" s="13">
        <f t="shared" si="70"/>
        <v>923713999999999.88</v>
      </c>
      <c r="AA147" s="13">
        <f t="shared" si="70"/>
        <v>922003000000000</v>
      </c>
      <c r="AB147" s="13">
        <f t="shared" si="70"/>
        <v>919610000000000</v>
      </c>
      <c r="AC147" s="13">
        <f t="shared" si="70"/>
        <v>917092000000000</v>
      </c>
      <c r="AD147" s="13">
        <f t="shared" si="70"/>
        <v>914657000000000</v>
      </c>
      <c r="AE147" s="13">
        <f t="shared" si="70"/>
        <v>913488000000000.13</v>
      </c>
      <c r="AF147" s="13">
        <f t="shared" si="70"/>
        <v>913131000000000</v>
      </c>
      <c r="AG147" s="13">
        <f t="shared" si="70"/>
        <v>913454999999999.88</v>
      </c>
      <c r="AH147" s="13">
        <f t="shared" si="70"/>
        <v>914202000000000</v>
      </c>
      <c r="AI147" s="13">
        <f t="shared" si="70"/>
        <v>915261000000000</v>
      </c>
      <c r="AJ147" s="13">
        <f t="shared" si="70"/>
        <v>916728000000000</v>
      </c>
      <c r="AK147" s="13">
        <f t="shared" si="70"/>
        <v>918492000000000</v>
      </c>
      <c r="AL147" s="13">
        <f t="shared" si="70"/>
        <v>921216000000000</v>
      </c>
      <c r="AM147" s="13">
        <f t="shared" si="70"/>
        <v>925069000000000</v>
      </c>
      <c r="AN147" s="13">
        <f t="shared" si="70"/>
        <v>929684000000000.13</v>
      </c>
    </row>
    <row r="148" spans="7:40" x14ac:dyDescent="0.35">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x14ac:dyDescent="0.35">
      <c r="H149" s="8" t="s">
        <v>408</v>
      </c>
      <c r="I149" s="1" t="s">
        <v>78</v>
      </c>
      <c r="J149" s="13"/>
      <c r="K149" s="13">
        <f t="shared" ref="K149" si="71">INDEX(Table5,MATCH($H149,Table5_A,0),MATCH(K$146,Table5_1,0))*quadrillion</f>
        <v>24743000000000</v>
      </c>
      <c r="L149" s="13">
        <f t="shared" ref="L149:AN149" si="72">INDEX(Table5_22,MATCH($H149,Table5_A_22,0),MATCH(L$146,Table5_1_22,0))*quadrillion</f>
        <v>23415000000000</v>
      </c>
      <c r="M149" s="13">
        <f t="shared" si="72"/>
        <v>18730000000000</v>
      </c>
      <c r="N149" s="13">
        <f t="shared" si="72"/>
        <v>23886000000000</v>
      </c>
      <c r="O149" s="13">
        <f t="shared" si="72"/>
        <v>24096000000000</v>
      </c>
      <c r="P149" s="13">
        <f t="shared" si="72"/>
        <v>24149000000000</v>
      </c>
      <c r="Q149" s="13">
        <f t="shared" si="72"/>
        <v>24089000000000</v>
      </c>
      <c r="R149" s="13">
        <f t="shared" si="72"/>
        <v>23972000000000</v>
      </c>
      <c r="S149" s="13">
        <f t="shared" si="72"/>
        <v>23829000000000</v>
      </c>
      <c r="T149" s="13">
        <f t="shared" si="72"/>
        <v>23669000000000</v>
      </c>
      <c r="U149" s="13">
        <f t="shared" si="72"/>
        <v>23538000000000</v>
      </c>
      <c r="V149" s="13">
        <f t="shared" si="72"/>
        <v>23449000000000</v>
      </c>
      <c r="W149" s="13">
        <f t="shared" si="72"/>
        <v>23334000000000</v>
      </c>
      <c r="X149" s="13">
        <f t="shared" si="72"/>
        <v>23243000000000</v>
      </c>
      <c r="Y149" s="13">
        <f t="shared" si="72"/>
        <v>23165000000000</v>
      </c>
      <c r="Z149" s="13">
        <f t="shared" si="72"/>
        <v>23099000000000</v>
      </c>
      <c r="AA149" s="13">
        <f t="shared" si="72"/>
        <v>23010000000000</v>
      </c>
      <c r="AB149" s="13">
        <f t="shared" si="72"/>
        <v>22892000000000</v>
      </c>
      <c r="AC149" s="13">
        <f t="shared" si="72"/>
        <v>22772000000000</v>
      </c>
      <c r="AD149" s="13">
        <f t="shared" si="72"/>
        <v>22706000000000</v>
      </c>
      <c r="AE149" s="13">
        <f t="shared" si="72"/>
        <v>22650000000000</v>
      </c>
      <c r="AF149" s="13">
        <f t="shared" si="72"/>
        <v>22611000000000</v>
      </c>
      <c r="AG149" s="13">
        <f t="shared" si="72"/>
        <v>22577000000000</v>
      </c>
      <c r="AH149" s="13">
        <f t="shared" si="72"/>
        <v>22566000000000</v>
      </c>
      <c r="AI149" s="13">
        <f t="shared" si="72"/>
        <v>22575000000000</v>
      </c>
      <c r="AJ149" s="13">
        <f t="shared" si="72"/>
        <v>22591000000000</v>
      </c>
      <c r="AK149" s="13">
        <f t="shared" si="72"/>
        <v>22588000000000</v>
      </c>
      <c r="AL149" s="13">
        <f t="shared" si="72"/>
        <v>22642000000000</v>
      </c>
      <c r="AM149" s="13">
        <f t="shared" si="72"/>
        <v>22692000000000</v>
      </c>
      <c r="AN149" s="13">
        <f t="shared" si="72"/>
        <v>22759000000000</v>
      </c>
    </row>
    <row r="150" spans="7:40" x14ac:dyDescent="0.35">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x14ac:dyDescent="0.35">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x14ac:dyDescent="0.35">
      <c r="I152" s="1" t="s">
        <v>160</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x14ac:dyDescent="0.35">
      <c r="I153" s="1" t="s">
        <v>268</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x14ac:dyDescent="0.35">
      <c r="I154" s="1" t="s">
        <v>269</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x14ac:dyDescent="0.35">
      <c r="I155" s="1" t="s">
        <v>270</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x14ac:dyDescent="0.35">
      <c r="I156" s="1" t="s">
        <v>271</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x14ac:dyDescent="0.35">
      <c r="H158" s="1" t="s">
        <v>290</v>
      </c>
    </row>
    <row r="159" spans="7:40" x14ac:dyDescent="0.35">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x14ac:dyDescent="0.35">
      <c r="H160" s="8" t="s">
        <v>402</v>
      </c>
      <c r="I160" s="1" t="s">
        <v>76</v>
      </c>
      <c r="J160" s="13"/>
      <c r="K160" s="13">
        <f t="shared" ref="K160" si="73">INDEX(Table5,MATCH($H160,Table5_A,0),MATCH(K$159,Table5_1,0))*quadrillion</f>
        <v>518173000000000</v>
      </c>
      <c r="L160" s="13">
        <f t="shared" ref="L160:AN160" si="74">INDEX(Table5_22,MATCH($H160,Table5_A_22,0),MATCH(L$159,Table5_1_22,0))*quadrillion</f>
        <v>497245000000000</v>
      </c>
      <c r="M160" s="13">
        <f t="shared" si="74"/>
        <v>488339000000000</v>
      </c>
      <c r="N160" s="13">
        <f t="shared" si="74"/>
        <v>485847000000000</v>
      </c>
      <c r="O160" s="13">
        <f t="shared" si="74"/>
        <v>487276000000000</v>
      </c>
      <c r="P160" s="13">
        <f t="shared" si="74"/>
        <v>488124000000000</v>
      </c>
      <c r="Q160" s="13">
        <f t="shared" si="74"/>
        <v>487793000000000</v>
      </c>
      <c r="R160" s="13">
        <f t="shared" si="74"/>
        <v>487389000000000</v>
      </c>
      <c r="S160" s="13">
        <f t="shared" si="74"/>
        <v>487404000000000</v>
      </c>
      <c r="T160" s="13">
        <f t="shared" si="74"/>
        <v>483568000000000</v>
      </c>
      <c r="U160" s="13">
        <f t="shared" si="74"/>
        <v>480695000000000</v>
      </c>
      <c r="V160" s="13">
        <f t="shared" si="74"/>
        <v>478266000000000</v>
      </c>
      <c r="W160" s="13">
        <f t="shared" si="74"/>
        <v>475673000000000</v>
      </c>
      <c r="X160" s="13">
        <f t="shared" si="74"/>
        <v>473083000000000</v>
      </c>
      <c r="Y160" s="13">
        <f t="shared" si="74"/>
        <v>470385000000000</v>
      </c>
      <c r="Z160" s="13">
        <f t="shared" si="74"/>
        <v>467473000000000</v>
      </c>
      <c r="AA160" s="13">
        <f t="shared" si="74"/>
        <v>463906000000000</v>
      </c>
      <c r="AB160" s="13">
        <f t="shared" si="74"/>
        <v>459457000000000</v>
      </c>
      <c r="AC160" s="13">
        <f t="shared" si="74"/>
        <v>453673000000000</v>
      </c>
      <c r="AD160" s="13">
        <f t="shared" si="74"/>
        <v>451925000000000</v>
      </c>
      <c r="AE160" s="13">
        <f t="shared" si="74"/>
        <v>451202000000000</v>
      </c>
      <c r="AF160" s="13">
        <f t="shared" si="74"/>
        <v>450837000000000</v>
      </c>
      <c r="AG160" s="13">
        <f t="shared" si="74"/>
        <v>450937000000000</v>
      </c>
      <c r="AH160" s="13">
        <f t="shared" si="74"/>
        <v>451372000000000</v>
      </c>
      <c r="AI160" s="13">
        <f t="shared" si="74"/>
        <v>452000000000000</v>
      </c>
      <c r="AJ160" s="13">
        <f t="shared" si="74"/>
        <v>452744000000000</v>
      </c>
      <c r="AK160" s="13">
        <f t="shared" si="74"/>
        <v>453744000000000</v>
      </c>
      <c r="AL160" s="13">
        <f t="shared" si="74"/>
        <v>455037000000000</v>
      </c>
      <c r="AM160" s="13">
        <f t="shared" si="74"/>
        <v>456829000000000</v>
      </c>
      <c r="AN160" s="13">
        <f t="shared" si="74"/>
        <v>458954000000000</v>
      </c>
    </row>
    <row r="161" spans="6:40" x14ac:dyDescent="0.35">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x14ac:dyDescent="0.35">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x14ac:dyDescent="0.35">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x14ac:dyDescent="0.35">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x14ac:dyDescent="0.35">
      <c r="I165" s="1" t="s">
        <v>160</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x14ac:dyDescent="0.35">
      <c r="I166" s="1" t="s">
        <v>268</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x14ac:dyDescent="0.35">
      <c r="I167" s="1" t="s">
        <v>269</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x14ac:dyDescent="0.35">
      <c r="I168" s="1" t="s">
        <v>270</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x14ac:dyDescent="0.35">
      <c r="I169" s="1" t="s">
        <v>271</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x14ac:dyDescent="0.35">
      <c r="H171" s="1" t="s">
        <v>291</v>
      </c>
    </row>
    <row r="172" spans="6:40" x14ac:dyDescent="0.35">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x14ac:dyDescent="0.35">
      <c r="F173" s="8" t="s">
        <v>403</v>
      </c>
      <c r="G173" s="8" t="s">
        <v>401</v>
      </c>
      <c r="H173" s="8" t="s">
        <v>399</v>
      </c>
      <c r="I173" s="1" t="s">
        <v>76</v>
      </c>
      <c r="J173" s="13"/>
      <c r="K173" s="13">
        <f t="shared" ref="K173" si="75">SUM(INDEX(Table5,MATCH($G173,Table5_A,0),MATCH(K$172,Table5_1,0)),INDEX(Table5,MATCH($F173,Table5_A,0),MATCH(K$172,Table5_1,0)),INDEX(Table5,MATCH($H173,Table5_A,0),MATCH(K$172,Table5_1,0)))*quadrillion</f>
        <v>758302000000000</v>
      </c>
      <c r="L173" s="13">
        <f t="shared" ref="L173:AN173" si="76">SUM(INDEX(Table5_22,MATCH($G173,Table5_A_22,0),MATCH(L$172,Table5_1_22,0)),INDEX(Table5_22,MATCH($F173,Table5_A_22,0),MATCH(L$172,Table5_1_22,0)),INDEX(Table5_22,MATCH($H173,Table5_A_22,0),MATCH(L$172,Table5_1_22,0)))*quadrillion</f>
        <v>709910000000000</v>
      </c>
      <c r="M173" s="13">
        <f t="shared" si="76"/>
        <v>706653000000000</v>
      </c>
      <c r="N173" s="13">
        <f t="shared" si="76"/>
        <v>707962000000000</v>
      </c>
      <c r="O173" s="13">
        <f t="shared" si="76"/>
        <v>711928999999999.88</v>
      </c>
      <c r="P173" s="13">
        <f t="shared" si="76"/>
        <v>714832000000000</v>
      </c>
      <c r="Q173" s="13">
        <f t="shared" si="76"/>
        <v>716334000000000</v>
      </c>
      <c r="R173" s="13">
        <f t="shared" si="76"/>
        <v>717828000000000</v>
      </c>
      <c r="S173" s="13">
        <f t="shared" si="76"/>
        <v>719743000000000</v>
      </c>
      <c r="T173" s="13">
        <f t="shared" si="76"/>
        <v>720849000000000</v>
      </c>
      <c r="U173" s="13">
        <f t="shared" si="76"/>
        <v>723082999999999.88</v>
      </c>
      <c r="V173" s="13">
        <f t="shared" si="76"/>
        <v>725480000000000</v>
      </c>
      <c r="W173" s="13">
        <f t="shared" si="76"/>
        <v>727447000000000</v>
      </c>
      <c r="X173" s="13">
        <f t="shared" si="76"/>
        <v>729220999999999.88</v>
      </c>
      <c r="Y173" s="13">
        <f t="shared" si="76"/>
        <v>730738000000000</v>
      </c>
      <c r="Z173" s="13">
        <f t="shared" si="76"/>
        <v>731846000000000</v>
      </c>
      <c r="AA173" s="13">
        <f t="shared" si="76"/>
        <v>732688999999999.88</v>
      </c>
      <c r="AB173" s="13">
        <f t="shared" si="76"/>
        <v>732922000000000.13</v>
      </c>
      <c r="AC173" s="13">
        <f t="shared" si="76"/>
        <v>732744000000000</v>
      </c>
      <c r="AD173" s="13">
        <f t="shared" si="76"/>
        <v>732421000000000</v>
      </c>
      <c r="AE173" s="13">
        <f t="shared" si="76"/>
        <v>732953000000000</v>
      </c>
      <c r="AF173" s="13">
        <f t="shared" si="76"/>
        <v>733596000000000</v>
      </c>
      <c r="AG173" s="13">
        <f t="shared" si="76"/>
        <v>734419000000000</v>
      </c>
      <c r="AH173" s="13">
        <f t="shared" si="76"/>
        <v>735344000000000</v>
      </c>
      <c r="AI173" s="13">
        <f t="shared" si="76"/>
        <v>736273000000000.13</v>
      </c>
      <c r="AJ173" s="13">
        <f t="shared" si="76"/>
        <v>737215000000000</v>
      </c>
      <c r="AK173" s="13">
        <f t="shared" si="76"/>
        <v>738279999999999.88</v>
      </c>
      <c r="AL173" s="13">
        <f t="shared" si="76"/>
        <v>739537999999999.88</v>
      </c>
      <c r="AM173" s="13">
        <f t="shared" si="76"/>
        <v>741082999999999.88</v>
      </c>
      <c r="AN173" s="13">
        <f t="shared" si="76"/>
        <v>742800000000000</v>
      </c>
    </row>
    <row r="174" spans="6:40" x14ac:dyDescent="0.35">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x14ac:dyDescent="0.35">
      <c r="G175" s="8" t="s">
        <v>409</v>
      </c>
      <c r="H175" s="8" t="s">
        <v>410</v>
      </c>
      <c r="I175" s="1" t="s">
        <v>78</v>
      </c>
      <c r="J175" s="13"/>
      <c r="K175" s="13">
        <f t="shared" ref="K175" si="77">SUM(INDEX(Table5,MATCH($G175,Table5_A,0),MATCH(K$172,Table5_1,0)),INDEX(Table5,MATCH($H175,Table5_A,0),MATCH(K$172,Table5_1,0)))*quadrillion</f>
        <v>955843000000000</v>
      </c>
      <c r="L175" s="13">
        <f t="shared" ref="L175:AN175" si="78">SUM(INDEX(Table5_22,MATCH($G175,Table5_A_22,0),MATCH(L$172,Table5_1_22,0)),INDEX(Table5_22,MATCH($H175,Table5_A_22,0),MATCH(L$172,Table5_1_22,0)))*quadrillion</f>
        <v>922694999999999.88</v>
      </c>
      <c r="M175" s="13">
        <f t="shared" si="78"/>
        <v>919392000000000</v>
      </c>
      <c r="N175" s="13">
        <f t="shared" si="78"/>
        <v>938734000000000</v>
      </c>
      <c r="O175" s="13">
        <f t="shared" si="78"/>
        <v>964616000000000</v>
      </c>
      <c r="P175" s="13">
        <f t="shared" si="78"/>
        <v>984180000000000</v>
      </c>
      <c r="Q175" s="13">
        <f t="shared" si="78"/>
        <v>997443000000000</v>
      </c>
      <c r="R175" s="13">
        <f t="shared" si="78"/>
        <v>1008210000000000</v>
      </c>
      <c r="S175" s="13">
        <f t="shared" si="78"/>
        <v>1017173000000000.1</v>
      </c>
      <c r="T175" s="13">
        <f t="shared" si="78"/>
        <v>1025331000000000</v>
      </c>
      <c r="U175" s="13">
        <f t="shared" si="78"/>
        <v>1034269000000000.1</v>
      </c>
      <c r="V175" s="13">
        <f t="shared" si="78"/>
        <v>1043705000000000.1</v>
      </c>
      <c r="W175" s="13">
        <f t="shared" si="78"/>
        <v>1052112999999999.9</v>
      </c>
      <c r="X175" s="13">
        <f t="shared" si="78"/>
        <v>1060163999999999.9</v>
      </c>
      <c r="Y175" s="13">
        <f t="shared" si="78"/>
        <v>1067819000000000.1</v>
      </c>
      <c r="Z175" s="13">
        <f t="shared" si="78"/>
        <v>1075476000000000.1</v>
      </c>
      <c r="AA175" s="13">
        <f t="shared" si="78"/>
        <v>1081194000000000</v>
      </c>
      <c r="AB175" s="13">
        <f t="shared" si="78"/>
        <v>1083819000000000.1</v>
      </c>
      <c r="AC175" s="13">
        <f t="shared" si="78"/>
        <v>1085067000000000</v>
      </c>
      <c r="AD175" s="13">
        <f t="shared" si="78"/>
        <v>1088484999999999.9</v>
      </c>
      <c r="AE175" s="13">
        <f t="shared" si="78"/>
        <v>1093977000000000</v>
      </c>
      <c r="AF175" s="13">
        <f t="shared" si="78"/>
        <v>1099588000000000</v>
      </c>
      <c r="AG175" s="13">
        <f t="shared" si="78"/>
        <v>1105061000000000.1</v>
      </c>
      <c r="AH175" s="13">
        <f t="shared" si="78"/>
        <v>1111262000000000</v>
      </c>
      <c r="AI175" s="13">
        <f t="shared" si="78"/>
        <v>1117583000000000</v>
      </c>
      <c r="AJ175" s="13">
        <f t="shared" si="78"/>
        <v>1123913000000000</v>
      </c>
      <c r="AK175" s="13">
        <f t="shared" si="78"/>
        <v>1129770000000000</v>
      </c>
      <c r="AL175" s="13">
        <f t="shared" si="78"/>
        <v>1136531000000000</v>
      </c>
      <c r="AM175" s="13">
        <f t="shared" si="78"/>
        <v>1143384999999999.8</v>
      </c>
      <c r="AN175" s="13">
        <f t="shared" si="78"/>
        <v>1149992000000000.3</v>
      </c>
    </row>
    <row r="176" spans="6:40" x14ac:dyDescent="0.35">
      <c r="H176" s="8" t="s">
        <v>414</v>
      </c>
      <c r="I176" s="1" t="s">
        <v>79</v>
      </c>
      <c r="J176" s="13"/>
      <c r="K176" s="13">
        <f t="shared" ref="K176" si="79">INDEX(Table5,MATCH($H176,Table5_A,0),MATCH(K$172,Table5_1,0))*quadrillion</f>
        <v>6478000000000</v>
      </c>
      <c r="L176" s="13">
        <f t="shared" ref="L176:AN176" si="80">INDEX(Table5_22,MATCH($H176,Table5_A_22,0),MATCH(L$172,Table5_1_22,0))*quadrillion</f>
        <v>6139000000000</v>
      </c>
      <c r="M176" s="13">
        <f t="shared" si="80"/>
        <v>5899000000000</v>
      </c>
      <c r="N176" s="13">
        <f t="shared" si="80"/>
        <v>5874000000000</v>
      </c>
      <c r="O176" s="13">
        <f t="shared" si="80"/>
        <v>5988000000000</v>
      </c>
      <c r="P176" s="13">
        <f t="shared" si="80"/>
        <v>6086000000000</v>
      </c>
      <c r="Q176" s="13">
        <f t="shared" si="80"/>
        <v>6172000000000</v>
      </c>
      <c r="R176" s="13">
        <f t="shared" si="80"/>
        <v>6260000000000</v>
      </c>
      <c r="S176" s="13">
        <f t="shared" si="80"/>
        <v>6302000000000</v>
      </c>
      <c r="T176" s="13">
        <f t="shared" si="80"/>
        <v>6310000000000</v>
      </c>
      <c r="U176" s="13">
        <f t="shared" si="80"/>
        <v>6305000000000</v>
      </c>
      <c r="V176" s="13">
        <f t="shared" si="80"/>
        <v>6298000000000</v>
      </c>
      <c r="W176" s="13">
        <f t="shared" si="80"/>
        <v>6284000000000</v>
      </c>
      <c r="X176" s="13">
        <f t="shared" si="80"/>
        <v>6269000000000</v>
      </c>
      <c r="Y176" s="13">
        <f t="shared" si="80"/>
        <v>6251000000000</v>
      </c>
      <c r="Z176" s="13">
        <f t="shared" si="80"/>
        <v>6227000000000</v>
      </c>
      <c r="AA176" s="13">
        <f t="shared" si="80"/>
        <v>6201000000000</v>
      </c>
      <c r="AB176" s="13">
        <f t="shared" si="80"/>
        <v>6173000000000</v>
      </c>
      <c r="AC176" s="13">
        <f t="shared" si="80"/>
        <v>6141000000000</v>
      </c>
      <c r="AD176" s="13">
        <f t="shared" si="80"/>
        <v>6110000000000</v>
      </c>
      <c r="AE176" s="13">
        <f t="shared" si="80"/>
        <v>6080000000000</v>
      </c>
      <c r="AF176" s="13">
        <f t="shared" si="80"/>
        <v>6050000000000</v>
      </c>
      <c r="AG176" s="13">
        <f t="shared" si="80"/>
        <v>6021000000000</v>
      </c>
      <c r="AH176" s="13">
        <f t="shared" si="80"/>
        <v>5991000000000</v>
      </c>
      <c r="AI176" s="13">
        <f t="shared" si="80"/>
        <v>5961000000000</v>
      </c>
      <c r="AJ176" s="13">
        <f t="shared" si="80"/>
        <v>5930000000000</v>
      </c>
      <c r="AK176" s="13">
        <f t="shared" si="80"/>
        <v>5899000000000</v>
      </c>
      <c r="AL176" s="13">
        <f t="shared" si="80"/>
        <v>5872000000000</v>
      </c>
      <c r="AM176" s="13">
        <f t="shared" si="80"/>
        <v>5847000000000</v>
      </c>
      <c r="AN176" s="13">
        <f t="shared" si="80"/>
        <v>5824000000000</v>
      </c>
    </row>
    <row r="177" spans="6:40" x14ac:dyDescent="0.35">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x14ac:dyDescent="0.35">
      <c r="I178" s="1" t="s">
        <v>160</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x14ac:dyDescent="0.35">
      <c r="I179" s="1" t="s">
        <v>268</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x14ac:dyDescent="0.35">
      <c r="I180" s="1" t="s">
        <v>269</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x14ac:dyDescent="0.35">
      <c r="F181" s="8" t="s">
        <v>416</v>
      </c>
      <c r="G181" s="8" t="s">
        <v>414</v>
      </c>
      <c r="H181" s="8" t="s">
        <v>418</v>
      </c>
      <c r="I181" s="1" t="s">
        <v>270</v>
      </c>
      <c r="J181" s="13"/>
      <c r="K181" s="13">
        <f>INDEX(Table5,MATCH($H$181,Table5_A,0),MATCH(K$133,'AEO22 Table 5'!$C$1:$AH$1,0))*(1-Fraction_coal)*INDEX(Table5,MATCH($G$181,Table5_A,0),MATCH(K$133,'AEO22 Table 5'!$C$1:$AI$1,0))/INDEX(Table5,MATCH($F$181,Table5_A,0),MATCH(K$133,'AEO22 Table 5'!$C$1:$AH$1,0))*quadrillion</f>
        <v>10852745732625.082</v>
      </c>
      <c r="L181" s="13">
        <f t="shared" ref="L181:AN181" si="81">INDEX(Table5_22,MATCH($H$181,Table5_A_22,0),MATCH(L$133,Table5_1_22,0))*(1-Fraction_coal)*INDEX(Table5_22,MATCH($G$181,Table5_A_22,0),MATCH(L$133,Table5_1_22,0))/INDEX(Table5_22,MATCH($F$181,Table5_A_22,0),MATCH(L$133,Table5_1_22,0))*quadrillion</f>
        <v>11862959766202.879</v>
      </c>
      <c r="M181" s="13">
        <f t="shared" si="81"/>
        <v>11727450160643.121</v>
      </c>
      <c r="N181" s="13">
        <f t="shared" si="81"/>
        <v>12263761892294.73</v>
      </c>
      <c r="O181" s="13">
        <f t="shared" si="81"/>
        <v>12369380443283.674</v>
      </c>
      <c r="P181" s="13">
        <f t="shared" si="81"/>
        <v>12438134243024.658</v>
      </c>
      <c r="Q181" s="13">
        <f t="shared" si="81"/>
        <v>12512132660185.471</v>
      </c>
      <c r="R181" s="13">
        <f t="shared" si="81"/>
        <v>12623513362215.367</v>
      </c>
      <c r="S181" s="13">
        <f t="shared" si="81"/>
        <v>12744498803932.014</v>
      </c>
      <c r="T181" s="13">
        <f t="shared" si="81"/>
        <v>12887071830937.021</v>
      </c>
      <c r="U181" s="13">
        <f t="shared" si="81"/>
        <v>12996408009968.828</v>
      </c>
      <c r="V181" s="13">
        <f t="shared" si="81"/>
        <v>13123811653848.582</v>
      </c>
      <c r="W181" s="13">
        <f t="shared" si="81"/>
        <v>13241888300194.832</v>
      </c>
      <c r="X181" s="13">
        <f t="shared" si="81"/>
        <v>13356698951625.826</v>
      </c>
      <c r="Y181" s="13">
        <f t="shared" si="81"/>
        <v>13468922238590.805</v>
      </c>
      <c r="Z181" s="13">
        <f t="shared" si="81"/>
        <v>13563043150820.135</v>
      </c>
      <c r="AA181" s="13">
        <f t="shared" si="81"/>
        <v>13656858244864.482</v>
      </c>
      <c r="AB181" s="13">
        <f t="shared" si="81"/>
        <v>13756334480916.535</v>
      </c>
      <c r="AC181" s="13">
        <f t="shared" si="81"/>
        <v>13858329698916.098</v>
      </c>
      <c r="AD181" s="13">
        <f t="shared" si="81"/>
        <v>13966174565410.793</v>
      </c>
      <c r="AE181" s="13">
        <f t="shared" si="81"/>
        <v>14063867521017.949</v>
      </c>
      <c r="AF181" s="13">
        <f t="shared" si="81"/>
        <v>14155061255988.445</v>
      </c>
      <c r="AG181" s="13">
        <f t="shared" si="81"/>
        <v>14252534156199.055</v>
      </c>
      <c r="AH181" s="13">
        <f t="shared" si="81"/>
        <v>14347160838264.682</v>
      </c>
      <c r="AI181" s="13">
        <f t="shared" si="81"/>
        <v>14440471816195.477</v>
      </c>
      <c r="AJ181" s="13">
        <f t="shared" si="81"/>
        <v>14535857766938.4</v>
      </c>
      <c r="AK181" s="13">
        <f t="shared" si="81"/>
        <v>14631758285670.904</v>
      </c>
      <c r="AL181" s="13">
        <f t="shared" si="81"/>
        <v>14730853939452.559</v>
      </c>
      <c r="AM181" s="13">
        <f t="shared" si="81"/>
        <v>14834677544623.988</v>
      </c>
      <c r="AN181" s="13">
        <f t="shared" si="81"/>
        <v>14941889213722.564</v>
      </c>
    </row>
    <row r="182" spans="6:40" x14ac:dyDescent="0.35">
      <c r="I182" s="1" t="s">
        <v>271</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x14ac:dyDescent="0.35">
      <c r="H184" s="1" t="s">
        <v>292</v>
      </c>
    </row>
    <row r="185" spans="6:40" x14ac:dyDescent="0.35">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x14ac:dyDescent="0.35">
      <c r="F186" s="8" t="s">
        <v>404</v>
      </c>
      <c r="G186" s="8" t="s">
        <v>405</v>
      </c>
      <c r="H186" s="8" t="s">
        <v>406</v>
      </c>
      <c r="I186" s="1" t="s">
        <v>76</v>
      </c>
      <c r="J186" s="13"/>
      <c r="K186" s="13">
        <f t="shared" ref="K186" si="82">SUM(INDEX(Table5,MATCH($G186,Table5_A,0),MATCH(K$185,Table5_1,0)),INDEX(Table5,MATCH($F186,Table5_A,0),MATCH(K$185,Table5_1,0)),INDEX(Table5,MATCH($H186,Table5_A,0),MATCH(K$185,Table5_1,0)))*quadrillion</f>
        <v>2177854000000000</v>
      </c>
      <c r="L186" s="13">
        <f t="shared" ref="L186:AN186" si="83">SUM(INDEX(Table5_22,MATCH($G186,Table5_A_22,0),MATCH(L$185,Table5_1_22,0)),INDEX(Table5_22,MATCH($F186,Table5_A_22,0),MATCH(L$185,Table5_1_22,0)),INDEX(Table5_22,MATCH($H186,Table5_A_22,0),MATCH(L$185,Table5_1_22,0)))*quadrillion</f>
        <v>2427022000000000</v>
      </c>
      <c r="M186" s="13">
        <f t="shared" si="83"/>
        <v>2461386000000000</v>
      </c>
      <c r="N186" s="13">
        <f t="shared" si="83"/>
        <v>2447786000000000</v>
      </c>
      <c r="O186" s="13">
        <f t="shared" si="83"/>
        <v>2441713000000000</v>
      </c>
      <c r="P186" s="13">
        <f t="shared" si="83"/>
        <v>2447141000000000</v>
      </c>
      <c r="Q186" s="13">
        <f t="shared" si="83"/>
        <v>2450220000000000</v>
      </c>
      <c r="R186" s="13">
        <f t="shared" si="83"/>
        <v>2477591000000000</v>
      </c>
      <c r="S186" s="13">
        <f t="shared" si="83"/>
        <v>2507427000000000</v>
      </c>
      <c r="T186" s="13">
        <f t="shared" si="83"/>
        <v>2539645000000000</v>
      </c>
      <c r="U186" s="13">
        <f t="shared" si="83"/>
        <v>2573353000000000</v>
      </c>
      <c r="V186" s="13">
        <f t="shared" si="83"/>
        <v>2608037000000000</v>
      </c>
      <c r="W186" s="13">
        <f t="shared" si="83"/>
        <v>2641660000000000</v>
      </c>
      <c r="X186" s="13">
        <f t="shared" si="83"/>
        <v>2674560999999999.5</v>
      </c>
      <c r="Y186" s="13">
        <f t="shared" si="83"/>
        <v>2706967000000000</v>
      </c>
      <c r="Z186" s="13">
        <f t="shared" si="83"/>
        <v>2739428000000000</v>
      </c>
      <c r="AA186" s="13">
        <f t="shared" si="83"/>
        <v>2770605000000000</v>
      </c>
      <c r="AB186" s="13">
        <f t="shared" si="83"/>
        <v>2802145999999999.5</v>
      </c>
      <c r="AC186" s="13">
        <f t="shared" si="83"/>
        <v>2832793000000000</v>
      </c>
      <c r="AD186" s="13">
        <f t="shared" si="83"/>
        <v>2863340000000000</v>
      </c>
      <c r="AE186" s="13">
        <f t="shared" si="83"/>
        <v>2894465000000000</v>
      </c>
      <c r="AF186" s="13">
        <f t="shared" si="83"/>
        <v>2926093000000000</v>
      </c>
      <c r="AG186" s="13">
        <f t="shared" si="83"/>
        <v>2959196000000000</v>
      </c>
      <c r="AH186" s="13">
        <f t="shared" si="83"/>
        <v>2992553000000000</v>
      </c>
      <c r="AI186" s="13">
        <f t="shared" si="83"/>
        <v>3027235000000000</v>
      </c>
      <c r="AJ186" s="13">
        <f t="shared" si="83"/>
        <v>3062912000000000.5</v>
      </c>
      <c r="AK186" s="13">
        <f t="shared" si="83"/>
        <v>3099126999999999.5</v>
      </c>
      <c r="AL186" s="13">
        <f t="shared" si="83"/>
        <v>3137077000000000</v>
      </c>
      <c r="AM186" s="13">
        <f t="shared" si="83"/>
        <v>3176102000000000</v>
      </c>
      <c r="AN186" s="13">
        <f t="shared" si="83"/>
        <v>3215913000000000.5</v>
      </c>
    </row>
    <row r="187" spans="6:40" x14ac:dyDescent="0.35">
      <c r="H187" s="8" t="s">
        <v>418</v>
      </c>
      <c r="I187" s="1" t="s">
        <v>77</v>
      </c>
      <c r="J187" s="13"/>
      <c r="K187" s="13">
        <f t="shared" ref="K187" si="84">INDEX(Table5,MATCH($H187,Table5_A,0),MATCH(K$185,Table5_1,0))*quadrillion*Fraction_coal</f>
        <v>21946040000000</v>
      </c>
      <c r="L187" s="13">
        <f t="shared" ref="L187:AN187" si="85">INDEX(Table5_22,MATCH($H187,Table5_A_22,0),MATCH(L$185,Table5_1_22,0))*quadrillion*Fraction_coal</f>
        <v>23969240000000</v>
      </c>
      <c r="M187" s="13">
        <f t="shared" si="85"/>
        <v>24194120000000</v>
      </c>
      <c r="N187" s="13">
        <f t="shared" si="85"/>
        <v>24162680000000</v>
      </c>
      <c r="O187" s="13">
        <f t="shared" si="85"/>
        <v>24189200000000</v>
      </c>
      <c r="P187" s="13">
        <f t="shared" si="85"/>
        <v>24153640000000</v>
      </c>
      <c r="Q187" s="13">
        <f t="shared" si="85"/>
        <v>24119440000000</v>
      </c>
      <c r="R187" s="13">
        <f t="shared" si="85"/>
        <v>24242960000000</v>
      </c>
      <c r="S187" s="13">
        <f t="shared" si="85"/>
        <v>24361400000000</v>
      </c>
      <c r="T187" s="13">
        <f t="shared" si="85"/>
        <v>24514880000000</v>
      </c>
      <c r="U187" s="13">
        <f t="shared" si="85"/>
        <v>24606000000000</v>
      </c>
      <c r="V187" s="13">
        <f t="shared" si="85"/>
        <v>24723840000000</v>
      </c>
      <c r="W187" s="13">
        <f t="shared" si="85"/>
        <v>24830560000000</v>
      </c>
      <c r="X187" s="13">
        <f t="shared" si="85"/>
        <v>24934440000000</v>
      </c>
      <c r="Y187" s="13">
        <f t="shared" si="85"/>
        <v>25035080000000</v>
      </c>
      <c r="Z187" s="13">
        <f t="shared" si="85"/>
        <v>25102720000000</v>
      </c>
      <c r="AA187" s="13">
        <f t="shared" si="85"/>
        <v>25172560000000</v>
      </c>
      <c r="AB187" s="13">
        <f t="shared" si="85"/>
        <v>25237960000000</v>
      </c>
      <c r="AC187" s="13">
        <f t="shared" si="85"/>
        <v>25296360000000</v>
      </c>
      <c r="AD187" s="13">
        <f t="shared" si="85"/>
        <v>25372360000000</v>
      </c>
      <c r="AE187" s="13">
        <f t="shared" si="85"/>
        <v>25450280000000</v>
      </c>
      <c r="AF187" s="13">
        <f t="shared" si="85"/>
        <v>25517520000000</v>
      </c>
      <c r="AG187" s="13">
        <f t="shared" si="85"/>
        <v>25589840000000</v>
      </c>
      <c r="AH187" s="13">
        <f t="shared" si="85"/>
        <v>25663920000000</v>
      </c>
      <c r="AI187" s="13">
        <f t="shared" si="85"/>
        <v>25731200000000</v>
      </c>
      <c r="AJ187" s="13">
        <f t="shared" si="85"/>
        <v>25796960000000</v>
      </c>
      <c r="AK187" s="13">
        <f t="shared" si="85"/>
        <v>25864880000000</v>
      </c>
      <c r="AL187" s="13">
        <f t="shared" si="85"/>
        <v>25937040000000</v>
      </c>
      <c r="AM187" s="13">
        <f t="shared" si="85"/>
        <v>26011640000000</v>
      </c>
      <c r="AN187" s="13">
        <f t="shared" si="85"/>
        <v>26087160000000</v>
      </c>
    </row>
    <row r="188" spans="6:40" x14ac:dyDescent="0.35">
      <c r="H188" s="8" t="s">
        <v>411</v>
      </c>
      <c r="I188" s="1" t="s">
        <v>78</v>
      </c>
      <c r="J188" s="13"/>
      <c r="K188" s="13">
        <f t="shared" ref="K188:K189" si="86">INDEX(Table5,MATCH($H188,Table5_A,0),MATCH(K$185,Table5_1,0))*quadrillion</f>
        <v>696843000000000</v>
      </c>
      <c r="L188" s="13">
        <f t="shared" ref="L188:T189" si="87">INDEX(Table5_22,MATCH($H188,Table5_A_22,0),MATCH(L$185,Table5_1_22,0))*quadrillion</f>
        <v>831146000000000</v>
      </c>
      <c r="M188" s="13">
        <f t="shared" si="87"/>
        <v>875367000000000</v>
      </c>
      <c r="N188" s="13">
        <f t="shared" si="87"/>
        <v>831889000000000</v>
      </c>
      <c r="O188" s="13">
        <f t="shared" si="87"/>
        <v>813977000000000</v>
      </c>
      <c r="P188" s="13">
        <f t="shared" si="87"/>
        <v>803446000000000</v>
      </c>
      <c r="Q188" s="13">
        <f t="shared" si="87"/>
        <v>788502000000000</v>
      </c>
      <c r="R188" s="13">
        <f t="shared" si="87"/>
        <v>791534000000000</v>
      </c>
      <c r="S188" s="13">
        <f t="shared" si="87"/>
        <v>792785000000000</v>
      </c>
      <c r="T188" s="13">
        <f t="shared" si="87"/>
        <v>793387000000000</v>
      </c>
      <c r="U188" s="13">
        <f t="shared" ref="U188:AD189" si="88">INDEX(Table5_22,MATCH($H188,Table5_A_22,0),MATCH(U$185,Table5_1_22,0))*quadrillion</f>
        <v>794001000000000</v>
      </c>
      <c r="V188" s="13">
        <f t="shared" si="88"/>
        <v>795073000000000</v>
      </c>
      <c r="W188" s="13">
        <f t="shared" si="88"/>
        <v>796436000000000</v>
      </c>
      <c r="X188" s="13">
        <f t="shared" si="88"/>
        <v>797354000000000</v>
      </c>
      <c r="Y188" s="13">
        <f t="shared" si="88"/>
        <v>798659000000000</v>
      </c>
      <c r="Z188" s="13">
        <f t="shared" si="88"/>
        <v>799893000000000</v>
      </c>
      <c r="AA188" s="13">
        <f t="shared" si="88"/>
        <v>800378000000000</v>
      </c>
      <c r="AB188" s="13">
        <f t="shared" si="88"/>
        <v>800362000000000</v>
      </c>
      <c r="AC188" s="13">
        <f t="shared" si="88"/>
        <v>800335000000000</v>
      </c>
      <c r="AD188" s="13">
        <f t="shared" si="88"/>
        <v>801214000000000</v>
      </c>
      <c r="AE188" s="13">
        <f t="shared" ref="AE188:AN189" si="89">INDEX(Table5_22,MATCH($H188,Table5_A_22,0),MATCH(AE$185,Table5_1_22,0))*quadrillion</f>
        <v>802251000000000</v>
      </c>
      <c r="AF188" s="13">
        <f t="shared" si="89"/>
        <v>803665000000000</v>
      </c>
      <c r="AG188" s="13">
        <f t="shared" si="89"/>
        <v>804678000000000</v>
      </c>
      <c r="AH188" s="13">
        <f t="shared" si="89"/>
        <v>806063000000000</v>
      </c>
      <c r="AI188" s="13">
        <f t="shared" si="89"/>
        <v>807515000000000</v>
      </c>
      <c r="AJ188" s="13">
        <f t="shared" si="89"/>
        <v>809064000000000</v>
      </c>
      <c r="AK188" s="13">
        <f t="shared" si="89"/>
        <v>810264000000000</v>
      </c>
      <c r="AL188" s="13">
        <f t="shared" si="89"/>
        <v>811878000000000</v>
      </c>
      <c r="AM188" s="13">
        <f t="shared" si="89"/>
        <v>813446000000000</v>
      </c>
      <c r="AN188" s="13">
        <f t="shared" si="89"/>
        <v>815150000000000</v>
      </c>
    </row>
    <row r="189" spans="6:40" x14ac:dyDescent="0.35">
      <c r="H189" s="8" t="s">
        <v>415</v>
      </c>
      <c r="I189" s="1" t="s">
        <v>79</v>
      </c>
      <c r="J189" s="13"/>
      <c r="K189" s="13">
        <f t="shared" si="86"/>
        <v>93407000000000</v>
      </c>
      <c r="L189" s="13">
        <f t="shared" si="87"/>
        <v>79483000000000</v>
      </c>
      <c r="M189" s="13">
        <f t="shared" si="87"/>
        <v>80017000000000</v>
      </c>
      <c r="N189" s="13">
        <f t="shared" si="87"/>
        <v>81909000000000</v>
      </c>
      <c r="O189" s="13">
        <f t="shared" si="87"/>
        <v>83031000000000</v>
      </c>
      <c r="P189" s="13">
        <f t="shared" si="87"/>
        <v>83969000000000</v>
      </c>
      <c r="Q189" s="13">
        <f t="shared" si="87"/>
        <v>84722000000000</v>
      </c>
      <c r="R189" s="13">
        <f t="shared" si="87"/>
        <v>86593000000000</v>
      </c>
      <c r="S189" s="13">
        <f t="shared" si="87"/>
        <v>87726000000000</v>
      </c>
      <c r="T189" s="13">
        <f t="shared" si="87"/>
        <v>88370000000000</v>
      </c>
      <c r="U189" s="13">
        <f t="shared" si="88"/>
        <v>88761000000000</v>
      </c>
      <c r="V189" s="13">
        <f t="shared" si="88"/>
        <v>89126000000000</v>
      </c>
      <c r="W189" s="13">
        <f t="shared" si="88"/>
        <v>89424000000000</v>
      </c>
      <c r="X189" s="13">
        <f t="shared" si="88"/>
        <v>89742000000000</v>
      </c>
      <c r="Y189" s="13">
        <f t="shared" si="88"/>
        <v>90052000000000</v>
      </c>
      <c r="Z189" s="13">
        <f t="shared" si="88"/>
        <v>90288000000000</v>
      </c>
      <c r="AA189" s="13">
        <f t="shared" si="88"/>
        <v>90517000000000</v>
      </c>
      <c r="AB189" s="13">
        <f t="shared" si="88"/>
        <v>90551000000000</v>
      </c>
      <c r="AC189" s="13">
        <f t="shared" si="88"/>
        <v>90400000000000</v>
      </c>
      <c r="AD189" s="13">
        <f t="shared" si="88"/>
        <v>90397000000000</v>
      </c>
      <c r="AE189" s="13">
        <f t="shared" si="89"/>
        <v>90549000000000</v>
      </c>
      <c r="AF189" s="13">
        <f t="shared" si="89"/>
        <v>90753000000000</v>
      </c>
      <c r="AG189" s="13">
        <f t="shared" si="89"/>
        <v>90953000000000</v>
      </c>
      <c r="AH189" s="13">
        <f t="shared" si="89"/>
        <v>91165000000000</v>
      </c>
      <c r="AI189" s="13">
        <f t="shared" si="89"/>
        <v>91366000000000</v>
      </c>
      <c r="AJ189" s="13">
        <f t="shared" si="89"/>
        <v>91539000000000</v>
      </c>
      <c r="AK189" s="13">
        <f t="shared" si="89"/>
        <v>91723000000000</v>
      </c>
      <c r="AL189" s="13">
        <f t="shared" si="89"/>
        <v>91967000000000</v>
      </c>
      <c r="AM189" s="13">
        <f t="shared" si="89"/>
        <v>92226000000000</v>
      </c>
      <c r="AN189" s="13">
        <f t="shared" si="89"/>
        <v>92471000000000</v>
      </c>
    </row>
    <row r="190" spans="6:40" x14ac:dyDescent="0.35">
      <c r="I190" s="1" t="s">
        <v>81</v>
      </c>
      <c r="J190" s="7"/>
      <c r="K190" s="7">
        <v>0</v>
      </c>
      <c r="L190" s="7">
        <v>0</v>
      </c>
      <c r="M190" s="7">
        <v>0</v>
      </c>
      <c r="N190" s="7">
        <v>0</v>
      </c>
      <c r="O190" s="7">
        <v>0</v>
      </c>
      <c r="P190" s="7">
        <v>0</v>
      </c>
      <c r="Q190" s="7">
        <v>0</v>
      </c>
      <c r="R190" s="7">
        <v>0</v>
      </c>
      <c r="S190" s="7">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x14ac:dyDescent="0.35">
      <c r="I191" s="1" t="s">
        <v>160</v>
      </c>
      <c r="J191" s="7"/>
      <c r="K191" s="7">
        <v>0</v>
      </c>
      <c r="L191" s="7">
        <v>0</v>
      </c>
      <c r="M191" s="7">
        <v>0</v>
      </c>
      <c r="N191" s="7">
        <v>0</v>
      </c>
      <c r="O191" s="7">
        <v>0</v>
      </c>
      <c r="P191" s="7">
        <v>0</v>
      </c>
      <c r="Q191" s="7">
        <v>0</v>
      </c>
      <c r="R191" s="7">
        <v>0</v>
      </c>
      <c r="S191" s="7">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x14ac:dyDescent="0.35">
      <c r="I192" s="1" t="s">
        <v>268</v>
      </c>
      <c r="J192" s="7"/>
      <c r="K192" s="7">
        <v>0</v>
      </c>
      <c r="L192" s="7">
        <v>0</v>
      </c>
      <c r="M192" s="7">
        <v>0</v>
      </c>
      <c r="N192" s="7">
        <v>0</v>
      </c>
      <c r="O192" s="7">
        <v>0</v>
      </c>
      <c r="P192" s="7">
        <v>0</v>
      </c>
      <c r="Q192" s="7">
        <v>0</v>
      </c>
      <c r="R192" s="7">
        <v>0</v>
      </c>
      <c r="S192" s="7">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x14ac:dyDescent="0.35">
      <c r="I193" s="1" t="s">
        <v>269</v>
      </c>
      <c r="J193" s="7"/>
      <c r="K193" s="7">
        <v>0</v>
      </c>
      <c r="L193" s="7">
        <v>0</v>
      </c>
      <c r="M193" s="7">
        <v>0</v>
      </c>
      <c r="N193" s="7">
        <v>0</v>
      </c>
      <c r="O193" s="7">
        <v>0</v>
      </c>
      <c r="P193" s="7">
        <v>0</v>
      </c>
      <c r="Q193" s="7">
        <v>0</v>
      </c>
      <c r="R193" s="7">
        <v>0</v>
      </c>
      <c r="S193" s="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x14ac:dyDescent="0.35">
      <c r="H194" s="8" t="s">
        <v>418</v>
      </c>
      <c r="I194" s="1" t="s">
        <v>270</v>
      </c>
      <c r="J194" s="13"/>
      <c r="K194" s="13">
        <f>(1-Fraction_coal)*INDEX(Table5,MATCH(Calculations!$H194,Table5_A,0),MATCH(Calculations!K$185,'AEO22 Table 5'!$C$1:$AI$1,0))*quadrillion-SUM(Calculations!K$142,Calculations!K$181)</f>
        <v>156488618924520.5</v>
      </c>
      <c r="L194" s="13">
        <f>(1-Fraction_coal)*INDEX(Table5_22,MATCH(Calculations!$H194,Table5_A_22,0),MATCH(Calculations!L$185,Table5_1_22,0))*quadrillion-SUM(Calculations!L$142,Calculations!L$181)</f>
        <v>153594314066927.88</v>
      </c>
      <c r="M194" s="13">
        <f>(1-Fraction_coal)*INDEX(Table5_22,MATCH(Calculations!$H194,Table5_A_22,0),MATCH(Calculations!M$185,Table5_1_22,0))*quadrillion-SUM(Calculations!M$142,Calculations!M$181)</f>
        <v>159077026530628.94</v>
      </c>
      <c r="N194" s="13">
        <f>(1-Fraction_coal)*INDEX(Table5_22,MATCH(Calculations!$H194,Table5_A_22,0),MATCH(Calculations!N$185,Table5_1_22,0))*quadrillion-SUM(Calculations!N$142,Calculations!N$181)</f>
        <v>171009954517529.56</v>
      </c>
      <c r="O194" s="13">
        <f>(1-Fraction_coal)*INDEX(Table5_22,MATCH(Calculations!$H194,Table5_A_22,0),MATCH(Calculations!O$185,Table5_1_22,0))*quadrillion-SUM(Calculations!O$142,Calculations!O$181)</f>
        <v>171516704673728.56</v>
      </c>
      <c r="P194" s="13">
        <f>(1-Fraction_coal)*INDEX(Table5_22,MATCH(Calculations!$H194,Table5_A_22,0),MATCH(Calculations!P$185,Table5_1_22,0))*quadrillion-SUM(Calculations!P$142,Calculations!P$181)</f>
        <v>171609874178859.25</v>
      </c>
      <c r="Q194" s="13">
        <f>(1-Fraction_coal)*INDEX(Table5_22,MATCH(Calculations!$H194,Table5_A_22,0),MATCH(Calculations!Q$185,Table5_1_22,0))*quadrillion-SUM(Calculations!Q$142,Calculations!Q$181)</f>
        <v>171751928586557.63</v>
      </c>
      <c r="R194" s="13">
        <f>(1-Fraction_coal)*INDEX(Table5_22,MATCH(Calculations!$H194,Table5_A_22,0),MATCH(Calculations!R$185,Table5_1_22,0))*quadrillion-SUM(Calculations!R$142,Calculations!R$181)</f>
        <v>174619890748830.31</v>
      </c>
      <c r="S194" s="13">
        <f>(1-Fraction_coal)*INDEX(Table5_22,MATCH(Calculations!$H194,Table5_A_22,0),MATCH(Calculations!S$185,Table5_1_22,0))*quadrillion-SUM(Calculations!S$142,Calculations!S$181)</f>
        <v>177407791506464.5</v>
      </c>
      <c r="T194" s="13">
        <f>(1-Fraction_coal)*INDEX(Table5_22,MATCH(Calculations!$H194,Table5_A_22,0),MATCH(Calculations!T$185,Table5_1_22,0))*quadrillion-SUM(Calculations!T$142,Calculations!T$181)</f>
        <v>180480275388257.63</v>
      </c>
      <c r="U194" s="13">
        <f>(1-Fraction_coal)*INDEX(Table5_22,MATCH(Calculations!$H194,Table5_A_22,0),MATCH(Calculations!U$185,Table5_1_22,0))*quadrillion-SUM(Calculations!U$142,Calculations!U$181)</f>
        <v>182963864834393.94</v>
      </c>
      <c r="V194" s="13">
        <f>(1-Fraction_coal)*INDEX(Table5_22,MATCH(Calculations!$H194,Table5_A_22,0),MATCH(Calculations!V$185,Table5_1_22,0))*quadrillion-SUM(Calculations!V$142,Calculations!V$181)</f>
        <v>185721314299921.94</v>
      </c>
      <c r="W194" s="13">
        <f>(1-Fraction_coal)*INDEX(Table5_22,MATCH(Calculations!$H194,Table5_A_22,0),MATCH(Calculations!W$185,Table5_1_22,0))*quadrillion-SUM(Calculations!W$142,Calculations!W$181)</f>
        <v>188437717911620.44</v>
      </c>
      <c r="X194" s="13">
        <f>(1-Fraction_coal)*INDEX(Table5_22,MATCH(Calculations!$H194,Table5_A_22,0),MATCH(Calculations!X$185,Table5_1_22,0))*quadrillion-SUM(Calculations!X$142,Calculations!X$181)</f>
        <v>191203840694976</v>
      </c>
      <c r="Y194" s="13">
        <f>(1-Fraction_coal)*INDEX(Table5_22,MATCH(Calculations!$H194,Table5_A_22,0),MATCH(Calculations!Y$185,Table5_1_22,0))*quadrillion-SUM(Calculations!Y$142,Calculations!Y$181)</f>
        <v>194033496309323.13</v>
      </c>
      <c r="Z194" s="13">
        <f>(1-Fraction_coal)*INDEX(Table5_22,MATCH(Calculations!$H194,Table5_A_22,0),MATCH(Calculations!Z$185,Table5_1_22,0))*quadrillion-SUM(Calculations!Z$142,Calculations!Z$181)</f>
        <v>196656502328769.56</v>
      </c>
      <c r="AA194" s="13">
        <f>(1-Fraction_coal)*INDEX(Table5_22,MATCH(Calculations!$H194,Table5_A_22,0),MATCH(Calculations!AA$185,Table5_1_22,0))*quadrillion-SUM(Calculations!AA$142,Calculations!AA$181)</f>
        <v>199351368771230.06</v>
      </c>
      <c r="AB194" s="13">
        <f>(1-Fraction_coal)*INDEX(Table5_22,MATCH(Calculations!$H194,Table5_A_22,0),MATCH(Calculations!AB$185,Table5_1_22,0))*quadrillion-SUM(Calculations!AB$142,Calculations!AB$181)</f>
        <v>201790028119467.56</v>
      </c>
      <c r="AC194" s="13">
        <f>(1-Fraction_coal)*INDEX(Table5_22,MATCH(Calculations!$H194,Table5_A_22,0),MATCH(Calculations!AC$185,Table5_1_22,0))*quadrillion-SUM(Calculations!AC$142,Calculations!AC$181)</f>
        <v>204006979826040.38</v>
      </c>
      <c r="AD194" s="13">
        <f>(1-Fraction_coal)*INDEX(Table5_22,MATCH(Calculations!$H194,Table5_A_22,0),MATCH(Calculations!AD$185,Table5_1_22,0))*quadrillion-SUM(Calculations!AD$142,Calculations!AD$181)</f>
        <v>206626238300306.69</v>
      </c>
      <c r="AE194" s="13">
        <f>(1-Fraction_coal)*INDEX(Table5_22,MATCH(Calculations!$H194,Table5_A_22,0),MATCH(Calculations!AE$185,Table5_1_22,0))*quadrillion-SUM(Calculations!AE$142,Calculations!AE$181)</f>
        <v>209454474346739.31</v>
      </c>
      <c r="AF194" s="13">
        <f>(1-Fraction_coal)*INDEX(Table5_22,MATCH(Calculations!$H194,Table5_A_22,0),MATCH(Calculations!AF$185,Table5_1_22,0))*quadrillion-SUM(Calculations!AF$142,Calculations!AF$181)</f>
        <v>212332937878465.94</v>
      </c>
      <c r="AG194" s="13">
        <f>(1-Fraction_coal)*INDEX(Table5_22,MATCH(Calculations!$H194,Table5_A_22,0),MATCH(Calculations!AG$185,Table5_1_22,0))*quadrillion-SUM(Calculations!AG$142,Calculations!AG$181)</f>
        <v>215298245990495.25</v>
      </c>
      <c r="AH194" s="13">
        <f>(1-Fraction_coal)*INDEX(Table5_22,MATCH(Calculations!$H194,Table5_A_22,0),MATCH(Calculations!AH$185,Table5_1_22,0))*quadrillion-SUM(Calculations!AH$142,Calculations!AH$181)</f>
        <v>218323028706599.63</v>
      </c>
      <c r="AI194" s="13">
        <f>(1-Fraction_coal)*INDEX(Table5_22,MATCH(Calculations!$H194,Table5_A_22,0),MATCH(Calculations!AI$185,Table5_1_22,0))*quadrillion-SUM(Calculations!AI$142,Calculations!AI$181)</f>
        <v>221333358154423</v>
      </c>
      <c r="AJ194" s="13">
        <f>(1-Fraction_coal)*INDEX(Table5_22,MATCH(Calculations!$H194,Table5_A_22,0),MATCH(Calculations!AJ$185,Table5_1_22,0))*quadrillion-SUM(Calculations!AJ$142,Calculations!AJ$181)</f>
        <v>224384128857972.19</v>
      </c>
      <c r="AK194" s="13">
        <f>(1-Fraction_coal)*INDEX(Table5_22,MATCH(Calculations!$H194,Table5_A_22,0),MATCH(Calculations!AK$185,Table5_1_22,0))*quadrillion-SUM(Calculations!AK$142,Calculations!AK$181)</f>
        <v>227507842894828.31</v>
      </c>
      <c r="AL194" s="13">
        <f>(1-Fraction_coal)*INDEX(Table5_22,MATCH(Calculations!$H194,Table5_A_22,0),MATCH(Calculations!AL$185,Table5_1_22,0))*quadrillion-SUM(Calculations!AL$142,Calculations!AL$181)</f>
        <v>230713972113357.25</v>
      </c>
      <c r="AM194" s="13">
        <f>(1-Fraction_coal)*INDEX(Table5_22,MATCH(Calculations!$H194,Table5_A_22,0),MATCH(Calculations!AM$185,Table5_1_22,0))*quadrillion-SUM(Calculations!AM$142,Calculations!AM$181)</f>
        <v>233990588546347.19</v>
      </c>
      <c r="AN194" s="13">
        <f>(1-Fraction_coal)*INDEX(Table5_22,MATCH(Calculations!$H194,Table5_A_22,0),MATCH(Calculations!AN$185,Table5_1_22,0))*quadrillion-SUM(Calculations!AN$142,Calculations!AN$181)</f>
        <v>237238409270763.38</v>
      </c>
    </row>
    <row r="195" spans="8:40" x14ac:dyDescent="0.35">
      <c r="I195" s="1" t="s">
        <v>271</v>
      </c>
      <c r="J195" s="7"/>
      <c r="K195" s="7">
        <v>0</v>
      </c>
      <c r="L195" s="7">
        <v>0</v>
      </c>
      <c r="M195" s="7">
        <v>0</v>
      </c>
      <c r="N195" s="7">
        <v>0</v>
      </c>
      <c r="O195" s="7">
        <v>0</v>
      </c>
      <c r="P195" s="7">
        <v>0</v>
      </c>
      <c r="Q195" s="7">
        <v>0</v>
      </c>
      <c r="R195" s="7">
        <v>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x14ac:dyDescent="0.35">
      <c r="H197" s="18" t="s">
        <v>549</v>
      </c>
      <c r="K197" s="18">
        <f t="shared" ref="K197:AN197" si="90">K185</f>
        <v>2021</v>
      </c>
      <c r="L197" s="18">
        <f t="shared" si="90"/>
        <v>2022</v>
      </c>
      <c r="M197" s="18">
        <f t="shared" si="90"/>
        <v>2023</v>
      </c>
      <c r="N197" s="18">
        <f t="shared" si="90"/>
        <v>2024</v>
      </c>
      <c r="O197" s="18">
        <f t="shared" si="90"/>
        <v>2025</v>
      </c>
      <c r="P197" s="18">
        <f t="shared" si="90"/>
        <v>2026</v>
      </c>
      <c r="Q197" s="18">
        <f t="shared" si="90"/>
        <v>2027</v>
      </c>
      <c r="R197" s="18">
        <f t="shared" si="90"/>
        <v>2028</v>
      </c>
      <c r="S197" s="18">
        <f t="shared" si="90"/>
        <v>2029</v>
      </c>
      <c r="T197" s="18">
        <f t="shared" si="90"/>
        <v>2030</v>
      </c>
      <c r="U197" s="18">
        <f t="shared" si="90"/>
        <v>2031</v>
      </c>
      <c r="V197" s="18">
        <f t="shared" si="90"/>
        <v>2032</v>
      </c>
      <c r="W197" s="18">
        <f t="shared" si="90"/>
        <v>2033</v>
      </c>
      <c r="X197" s="18">
        <f t="shared" si="90"/>
        <v>2034</v>
      </c>
      <c r="Y197" s="18">
        <f t="shared" si="90"/>
        <v>2035</v>
      </c>
      <c r="Z197" s="18">
        <f t="shared" si="90"/>
        <v>2036</v>
      </c>
      <c r="AA197" s="18">
        <f t="shared" si="90"/>
        <v>2037</v>
      </c>
      <c r="AB197" s="18">
        <f t="shared" si="90"/>
        <v>2038</v>
      </c>
      <c r="AC197" s="18">
        <f t="shared" si="90"/>
        <v>2039</v>
      </c>
      <c r="AD197" s="18">
        <f t="shared" si="90"/>
        <v>2040</v>
      </c>
      <c r="AE197" s="18">
        <f t="shared" si="90"/>
        <v>2041</v>
      </c>
      <c r="AF197" s="18">
        <f t="shared" si="90"/>
        <v>2042</v>
      </c>
      <c r="AG197" s="18">
        <f t="shared" si="90"/>
        <v>2043</v>
      </c>
      <c r="AH197" s="18">
        <f t="shared" si="90"/>
        <v>2044</v>
      </c>
      <c r="AI197" s="18">
        <f t="shared" si="90"/>
        <v>2045</v>
      </c>
      <c r="AJ197" s="18">
        <f t="shared" si="90"/>
        <v>2046</v>
      </c>
      <c r="AK197" s="18">
        <f t="shared" si="90"/>
        <v>2047</v>
      </c>
      <c r="AL197" s="18">
        <f t="shared" si="90"/>
        <v>2048</v>
      </c>
      <c r="AM197" s="18">
        <f t="shared" si="90"/>
        <v>2049</v>
      </c>
      <c r="AN197" s="18">
        <f t="shared" si="90"/>
        <v>2050</v>
      </c>
    </row>
    <row r="198" spans="8:40" x14ac:dyDescent="0.35">
      <c r="I198" s="1" t="s">
        <v>545</v>
      </c>
      <c r="J198" t="s">
        <v>548</v>
      </c>
      <c r="K198" s="7">
        <f>'AEO22 Table 4'!C48*10^15</f>
        <v>5181982000000000</v>
      </c>
      <c r="L198" s="7">
        <f>'AEO23 Table 4'!C48*10^15</f>
        <v>5258979000000000</v>
      </c>
      <c r="M198" s="7">
        <f>'AEO23 Table 4'!D48*10^15</f>
        <v>5168468000000000</v>
      </c>
      <c r="N198" s="7">
        <f>'AEO23 Table 4'!E48*10^15</f>
        <v>5273370000000000</v>
      </c>
      <c r="O198" s="7">
        <f>'AEO23 Table 4'!F48*10^15</f>
        <v>5336703000000000</v>
      </c>
      <c r="P198" s="7">
        <f>'AEO23 Table 4'!G48*10^15</f>
        <v>5392938000000000</v>
      </c>
      <c r="Q198" s="7">
        <f>'AEO23 Table 4'!H48*10^15</f>
        <v>5445511000000000</v>
      </c>
      <c r="R198" s="7">
        <f>'AEO23 Table 4'!I48*10^15</f>
        <v>5486425000000000</v>
      </c>
      <c r="S198" s="7">
        <f>'AEO23 Table 4'!J48*10^15</f>
        <v>5520562000000000</v>
      </c>
      <c r="T198" s="7">
        <f>'AEO23 Table 4'!K48*10^15</f>
        <v>5551851000000000</v>
      </c>
      <c r="U198" s="7">
        <f>'AEO23 Table 4'!L48*10^15</f>
        <v>5584150000000000</v>
      </c>
      <c r="V198" s="7">
        <f>'AEO23 Table 4'!M48*10^15</f>
        <v>5621479000000000</v>
      </c>
      <c r="W198" s="7">
        <f>'AEO23 Table 4'!N48*10^15</f>
        <v>5662268000000000</v>
      </c>
      <c r="X198" s="7">
        <f>'AEO23 Table 4'!O48*10^15</f>
        <v>5706130000000000</v>
      </c>
      <c r="Y198" s="7">
        <f>'AEO23 Table 4'!P48*10^15</f>
        <v>5756391000000000</v>
      </c>
      <c r="Z198" s="7">
        <f>'AEO23 Table 4'!Q48*10^15</f>
        <v>5809623000000000</v>
      </c>
      <c r="AA198" s="7">
        <f>'AEO23 Table 4'!R48*10^15</f>
        <v>5868903000000000</v>
      </c>
      <c r="AB198" s="7">
        <f>'AEO23 Table 4'!S48*10^15</f>
        <v>5926797000000000</v>
      </c>
      <c r="AC198" s="7">
        <f>'AEO23 Table 4'!T48*10^15</f>
        <v>5984940000000000</v>
      </c>
      <c r="AD198" s="7">
        <f>'AEO23 Table 4'!U48*10^15</f>
        <v>6043934000000000</v>
      </c>
      <c r="AE198" s="7">
        <f>'AEO23 Table 4'!V48*10^15</f>
        <v>6106915000000000</v>
      </c>
      <c r="AF198" s="7">
        <f>'AEO23 Table 4'!W48*10^15</f>
        <v>6174929000000000</v>
      </c>
      <c r="AG198" s="7">
        <f>'AEO23 Table 4'!X48*10^15</f>
        <v>6246940000000000</v>
      </c>
      <c r="AH198" s="7">
        <f>'AEO23 Table 4'!Y48*10^15</f>
        <v>6321898000000000</v>
      </c>
      <c r="AI198" s="7">
        <f>'AEO23 Table 4'!Z48*10^15</f>
        <v>6399224000000000</v>
      </c>
      <c r="AJ198" s="7">
        <f>'AEO23 Table 4'!AA48*10^15</f>
        <v>6478692000000000</v>
      </c>
      <c r="AK198" s="7">
        <f>'AEO23 Table 4'!AB48*10^15</f>
        <v>6559986000000000</v>
      </c>
      <c r="AL198" s="7">
        <f>'AEO23 Table 4'!AC48*10^15</f>
        <v>6645237000000000</v>
      </c>
      <c r="AM198" s="7">
        <f>'AEO23 Table 4'!AD48*10^15</f>
        <v>6736703000000000</v>
      </c>
      <c r="AN198" s="7">
        <f>'AEO23 Table 4'!AE48*10^15</f>
        <v>6832787000000000</v>
      </c>
    </row>
    <row r="199" spans="8:40" x14ac:dyDescent="0.35">
      <c r="I199" s="1" t="s">
        <v>546</v>
      </c>
      <c r="J199" t="s">
        <v>547</v>
      </c>
      <c r="K199" s="7">
        <f>SUM(K4,K17,K30,K43,K56,K69,K82,K95,K108,K121)</f>
        <v>5181980000000000</v>
      </c>
      <c r="L199" s="7">
        <f t="shared" ref="L199:AN199" si="91">SUM(L4,L17,L30,L43,L56,L69,L82,L95,L108,L121)</f>
        <v>5258980000000001</v>
      </c>
      <c r="M199" s="7">
        <f t="shared" si="91"/>
        <v>5168468000000000</v>
      </c>
      <c r="N199" s="7">
        <f t="shared" si="91"/>
        <v>5273370999999999</v>
      </c>
      <c r="O199" s="7">
        <f t="shared" si="91"/>
        <v>5336702999999999</v>
      </c>
      <c r="P199" s="7">
        <f t="shared" si="91"/>
        <v>5392937999999999</v>
      </c>
      <c r="Q199" s="7">
        <f t="shared" si="91"/>
        <v>5445511000000000</v>
      </c>
      <c r="R199" s="7">
        <f t="shared" si="91"/>
        <v>5486425000000000</v>
      </c>
      <c r="S199" s="7">
        <f t="shared" si="91"/>
        <v>5520562000000000</v>
      </c>
      <c r="T199" s="7">
        <f t="shared" si="91"/>
        <v>5551850000000000</v>
      </c>
      <c r="U199" s="7">
        <f t="shared" si="91"/>
        <v>5584151999999999</v>
      </c>
      <c r="V199" s="7">
        <f t="shared" si="91"/>
        <v>5621482000000000</v>
      </c>
      <c r="W199" s="7">
        <f t="shared" si="91"/>
        <v>5662266000000000</v>
      </c>
      <c r="X199" s="7">
        <f t="shared" si="91"/>
        <v>5706131000000000</v>
      </c>
      <c r="Y199" s="7">
        <f t="shared" si="91"/>
        <v>5756388999999998</v>
      </c>
      <c r="Z199" s="7">
        <f t="shared" si="91"/>
        <v>5809623000000000</v>
      </c>
      <c r="AA199" s="7">
        <f t="shared" si="91"/>
        <v>5868903999999999</v>
      </c>
      <c r="AB199" s="7">
        <f t="shared" si="91"/>
        <v>5926798999999999</v>
      </c>
      <c r="AC199" s="7">
        <f t="shared" si="91"/>
        <v>5984940000000001</v>
      </c>
      <c r="AD199" s="7">
        <f t="shared" si="91"/>
        <v>6043937000000000</v>
      </c>
      <c r="AE199" s="7">
        <f t="shared" si="91"/>
        <v>6106913000000000</v>
      </c>
      <c r="AF199" s="7">
        <f t="shared" si="91"/>
        <v>6174929000000000</v>
      </c>
      <c r="AG199" s="7">
        <f t="shared" si="91"/>
        <v>6246939999999999</v>
      </c>
      <c r="AH199" s="7">
        <f t="shared" si="91"/>
        <v>6321898000000000</v>
      </c>
      <c r="AI199" s="7">
        <f t="shared" si="91"/>
        <v>6399223000000000</v>
      </c>
      <c r="AJ199" s="7">
        <f t="shared" si="91"/>
        <v>6478692000000000</v>
      </c>
      <c r="AK199" s="7">
        <f t="shared" si="91"/>
        <v>6559986999999999</v>
      </c>
      <c r="AL199" s="7">
        <f t="shared" si="91"/>
        <v>6645236000000000</v>
      </c>
      <c r="AM199" s="7">
        <f t="shared" si="91"/>
        <v>6736702999999999</v>
      </c>
      <c r="AN199" s="7">
        <f t="shared" si="91"/>
        <v>6832784000000000</v>
      </c>
    </row>
    <row r="201" spans="8:40" x14ac:dyDescent="0.35">
      <c r="I201" t="s">
        <v>550</v>
      </c>
      <c r="J201" t="s">
        <v>548</v>
      </c>
      <c r="K201" s="6">
        <f>'AEO22 Table 5'!C39*10^15</f>
        <v>4595164000000000</v>
      </c>
      <c r="L201" s="6">
        <f>'AEO23 Table 5'!C39*10^15</f>
        <v>4715091000000000</v>
      </c>
      <c r="M201" s="6">
        <f>'AEO23 Table 5'!D39*10^15</f>
        <v>4659688000000000</v>
      </c>
      <c r="N201" s="6">
        <f>'AEO23 Table 5'!E39*10^15</f>
        <v>4703553000000000</v>
      </c>
      <c r="O201" s="6">
        <f>'AEO23 Table 5'!F39*10^15</f>
        <v>4706010000000000</v>
      </c>
      <c r="P201" s="6">
        <f>'AEO23 Table 5'!G39*10^15</f>
        <v>4714902000000000</v>
      </c>
      <c r="Q201" s="6">
        <f>'AEO23 Table 5'!H39*10^15</f>
        <v>4715723000000000</v>
      </c>
      <c r="R201" s="6">
        <f>'AEO23 Table 5'!I39*10^15</f>
        <v>4739421000000000</v>
      </c>
      <c r="S201" s="6">
        <f>'AEO23 Table 5'!J39*10^15</f>
        <v>4766336000000000</v>
      </c>
      <c r="T201" s="6">
        <f>'AEO23 Table 5'!K39*10^15</f>
        <v>4790164000000000</v>
      </c>
      <c r="U201" s="6">
        <f>'AEO23 Table 5'!L39*10^15</f>
        <v>4819077000000000</v>
      </c>
      <c r="V201" s="6">
        <f>'AEO23 Table 5'!M39*10^15</f>
        <v>4850558000000000</v>
      </c>
      <c r="W201" s="6">
        <f>'AEO23 Table 5'!N39*10^15</f>
        <v>4879746000000000</v>
      </c>
      <c r="X201" s="6">
        <f>'AEO23 Table 5'!O39*10^15</f>
        <v>4908594000000000</v>
      </c>
      <c r="Y201" s="6">
        <f>'AEO23 Table 5'!P39*10^15</f>
        <v>4936899000000000</v>
      </c>
      <c r="Z201" s="6">
        <f>'AEO23 Table 5'!Q39*10^15</f>
        <v>4964355000000000</v>
      </c>
      <c r="AA201" s="6">
        <f>'AEO23 Table 5'!R39*10^15</f>
        <v>4989935000000000</v>
      </c>
      <c r="AB201" s="6">
        <f>'AEO23 Table 5'!S39*10^15</f>
        <v>5013577000000000</v>
      </c>
      <c r="AC201" s="6">
        <f>'AEO23 Table 5'!T39*10^15</f>
        <v>5034398000000000</v>
      </c>
      <c r="AD201" s="6">
        <f>'AEO23 Table 5'!U39*10^15</f>
        <v>5059097000000000</v>
      </c>
      <c r="AE201" s="6">
        <f>'AEO23 Table 5'!V39*10^15</f>
        <v>5087606000000000</v>
      </c>
      <c r="AF201" s="6">
        <f>'AEO23 Table 5'!W39*10^15</f>
        <v>5117900000000000</v>
      </c>
      <c r="AG201" s="6">
        <f>'AEO23 Table 5'!X39*10^15</f>
        <v>5151028000000000</v>
      </c>
      <c r="AH201" s="6">
        <f>'AEO23 Table 5'!Y39*10^15</f>
        <v>5185277000000000</v>
      </c>
      <c r="AI201" s="6">
        <f>'AEO23 Table 5'!Z39*10^15</f>
        <v>5221343000000000</v>
      </c>
      <c r="AJ201" s="6">
        <f>'AEO23 Table 5'!AA39*10^15</f>
        <v>5258938000000000</v>
      </c>
      <c r="AK201" s="6">
        <f>'AEO23 Table 5'!AB39*10^15</f>
        <v>5297752000000000</v>
      </c>
      <c r="AL201" s="6">
        <f>'AEO23 Table 5'!AC39*10^15</f>
        <v>5339770000000000</v>
      </c>
      <c r="AM201" s="6">
        <f>'AEO23 Table 5'!AD39*10^15</f>
        <v>5384829000000000</v>
      </c>
      <c r="AN201" s="6">
        <f>'AEO23 Table 5'!AE39*10^15</f>
        <v>5431965000000000</v>
      </c>
    </row>
    <row r="202" spans="8:40" x14ac:dyDescent="0.35">
      <c r="I202" t="s">
        <v>546</v>
      </c>
      <c r="J202" t="s">
        <v>547</v>
      </c>
      <c r="K202" s="7">
        <f>SUM(K134,K147,K160,K173,K186)</f>
        <v>4595165000000000</v>
      </c>
      <c r="L202" s="7">
        <f t="shared" ref="L202:AN202" si="92">SUM(L134,L147,L160,L173,L186)</f>
        <v>4715090000000000</v>
      </c>
      <c r="M202" s="7">
        <f t="shared" si="92"/>
        <v>4659688000000000</v>
      </c>
      <c r="N202" s="7">
        <f t="shared" si="92"/>
        <v>4703552000000000</v>
      </c>
      <c r="O202" s="7">
        <f t="shared" si="92"/>
        <v>4706010000000000</v>
      </c>
      <c r="P202" s="7">
        <f t="shared" si="92"/>
        <v>4714902000000000</v>
      </c>
      <c r="Q202" s="7">
        <f t="shared" si="92"/>
        <v>4715725000000000</v>
      </c>
      <c r="R202" s="7">
        <f t="shared" si="92"/>
        <v>4739423000000000</v>
      </c>
      <c r="S202" s="7">
        <f t="shared" si="92"/>
        <v>4766335000000000</v>
      </c>
      <c r="T202" s="7">
        <f t="shared" si="92"/>
        <v>4790164000000000</v>
      </c>
      <c r="U202" s="7">
        <f t="shared" si="92"/>
        <v>4819077000000000</v>
      </c>
      <c r="V202" s="7">
        <f t="shared" si="92"/>
        <v>4850556000000000</v>
      </c>
      <c r="W202" s="7">
        <f t="shared" si="92"/>
        <v>4879746000000000</v>
      </c>
      <c r="X202" s="7">
        <f t="shared" si="92"/>
        <v>4908592000000000</v>
      </c>
      <c r="Y202" s="7">
        <f t="shared" si="92"/>
        <v>4936900000000000</v>
      </c>
      <c r="Z202" s="7">
        <f t="shared" si="92"/>
        <v>4964356000000000</v>
      </c>
      <c r="AA202" s="7">
        <f t="shared" si="92"/>
        <v>4989936000000000</v>
      </c>
      <c r="AB202" s="7">
        <f t="shared" si="92"/>
        <v>5013578000000000</v>
      </c>
      <c r="AC202" s="7">
        <f t="shared" si="92"/>
        <v>5034397000000000</v>
      </c>
      <c r="AD202" s="7">
        <f t="shared" si="92"/>
        <v>5059099000000000</v>
      </c>
      <c r="AE202" s="7">
        <f t="shared" si="92"/>
        <v>5087606000000000</v>
      </c>
      <c r="AF202" s="7">
        <f t="shared" si="92"/>
        <v>5117901000000000</v>
      </c>
      <c r="AG202" s="7">
        <f t="shared" si="92"/>
        <v>5151028000000000</v>
      </c>
      <c r="AH202" s="7">
        <f t="shared" si="92"/>
        <v>5185279000000000</v>
      </c>
      <c r="AI202" s="7">
        <f t="shared" si="92"/>
        <v>5221344000000000</v>
      </c>
      <c r="AJ202" s="7">
        <f t="shared" si="92"/>
        <v>5258937000000000</v>
      </c>
      <c r="AK202" s="7">
        <f t="shared" si="92"/>
        <v>5297754000000000</v>
      </c>
      <c r="AL202" s="7">
        <f t="shared" si="92"/>
        <v>5339772000000000</v>
      </c>
      <c r="AM202" s="7">
        <f t="shared" si="92"/>
        <v>5384830000000000</v>
      </c>
      <c r="AN202" s="7">
        <f t="shared" si="92"/>
        <v>5431965000000000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election activeCell="B1" sqref="B1:B1048576"/>
    </sheetView>
  </sheetViews>
  <sheetFormatPr defaultRowHeight="14.5" x14ac:dyDescent="0.35"/>
  <cols>
    <col min="1" max="1" width="29.81640625" customWidth="1"/>
    <col min="2" max="31" width="1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Calculations!K4</f>
        <v>572634027685582.5</v>
      </c>
      <c r="C2" s="7">
        <f>Calculations!L4</f>
        <v>607590855338784</v>
      </c>
      <c r="D2" s="7">
        <f>Calculations!M4</f>
        <v>606572063790172.38</v>
      </c>
      <c r="E2" s="7">
        <f>Calculations!N4</f>
        <v>537160893062414</v>
      </c>
      <c r="F2" s="7">
        <f>Calculations!O4</f>
        <v>537214556464016.81</v>
      </c>
      <c r="G2" s="7">
        <f>Calculations!P4</f>
        <v>535940457216870.44</v>
      </c>
      <c r="H2" s="7">
        <f>Calculations!Q4</f>
        <v>532658858900671.88</v>
      </c>
      <c r="I2" s="7">
        <f>Calculations!R4</f>
        <v>527994208370436.31</v>
      </c>
      <c r="J2" s="7">
        <f>Calculations!S4</f>
        <v>522626242046466.44</v>
      </c>
      <c r="K2" s="7">
        <f>Calculations!T4</f>
        <v>516811893790981.94</v>
      </c>
      <c r="L2" s="7">
        <f>Calculations!U4</f>
        <v>510698331417469.44</v>
      </c>
      <c r="M2" s="7">
        <f>Calculations!V4</f>
        <v>504818123532745</v>
      </c>
      <c r="N2" s="7">
        <f>Calculations!W4</f>
        <v>498962308103294.75</v>
      </c>
      <c r="O2" s="7">
        <f>Calculations!X4</f>
        <v>493478071075851.94</v>
      </c>
      <c r="P2" s="7">
        <f>Calculations!Y4</f>
        <v>488411758115437.5</v>
      </c>
      <c r="Q2" s="7">
        <f>Calculations!Z4</f>
        <v>483255193070509.19</v>
      </c>
      <c r="R2" s="7">
        <f>Calculations!AA4</f>
        <v>478492972719177.5</v>
      </c>
      <c r="S2" s="7">
        <f>Calculations!AB4</f>
        <v>473387631830324.63</v>
      </c>
      <c r="T2" s="7">
        <f>Calculations!AC4</f>
        <v>468114796081923.44</v>
      </c>
      <c r="U2" s="7">
        <f>Calculations!AD4</f>
        <v>463133856714968</v>
      </c>
      <c r="V2" s="7">
        <f>Calculations!AE4</f>
        <v>458447252974985.81</v>
      </c>
      <c r="W2" s="7">
        <f>Calculations!AF4</f>
        <v>454023274670120.56</v>
      </c>
      <c r="X2" s="7">
        <f>Calculations!AG4</f>
        <v>449798501416659.88</v>
      </c>
      <c r="Y2" s="7">
        <f>Calculations!AH4</f>
        <v>445507055452116.81</v>
      </c>
      <c r="Z2" s="7">
        <f>Calculations!AI4</f>
        <v>441149749858333.94</v>
      </c>
      <c r="AA2" s="7">
        <f>Calculations!AJ4</f>
        <v>436780248036914.06</v>
      </c>
      <c r="AB2" s="7">
        <f>Calculations!AK4</f>
        <v>432511568363960.13</v>
      </c>
      <c r="AC2" s="7">
        <f>Calculations!AL4</f>
        <v>428268094228122.75</v>
      </c>
      <c r="AD2" s="7">
        <f>Calculations!AM4</f>
        <v>424431161013518.94</v>
      </c>
      <c r="AE2" s="7">
        <f>Calculations!AN4</f>
        <v>420780423540840.25</v>
      </c>
      <c r="AG2" s="10"/>
    </row>
    <row r="3" spans="1:33" x14ac:dyDescent="0.35">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x14ac:dyDescent="0.35">
      <c r="A4" s="1" t="s">
        <v>78</v>
      </c>
      <c r="B4" s="7">
        <f>Calculations!K6</f>
        <v>2912954326560349.5</v>
      </c>
      <c r="C4" s="7">
        <f>Calculations!L6</f>
        <v>3038023388650530</v>
      </c>
      <c r="D4" s="7">
        <f>Calculations!M6</f>
        <v>3075801610297093.5</v>
      </c>
      <c r="E4" s="7">
        <f>Calculations!N6</f>
        <v>2888047190480045</v>
      </c>
      <c r="F4" s="7">
        <f>Calculations!O6</f>
        <v>2903284344207884.5</v>
      </c>
      <c r="G4" s="7">
        <f>Calculations!P6</f>
        <v>2911867236136970.5</v>
      </c>
      <c r="H4" s="7">
        <f>Calculations!Q6</f>
        <v>2910998051647373</v>
      </c>
      <c r="I4" s="7">
        <f>Calculations!R6</f>
        <v>2904690975795353</v>
      </c>
      <c r="J4" s="7">
        <f>Calculations!S6</f>
        <v>2892086581073423.5</v>
      </c>
      <c r="K4" s="7">
        <f>Calculations!T6</f>
        <v>2875855028252246.5</v>
      </c>
      <c r="L4" s="7">
        <f>Calculations!U6</f>
        <v>2858528254189266</v>
      </c>
      <c r="M4" s="7">
        <f>Calculations!V6</f>
        <v>2842461756982109.5</v>
      </c>
      <c r="N4" s="7">
        <f>Calculations!W6</f>
        <v>2826330213227556</v>
      </c>
      <c r="O4" s="7">
        <f>Calculations!X6</f>
        <v>2810845069537764</v>
      </c>
      <c r="P4" s="7">
        <f>Calculations!Y6</f>
        <v>2796204717882295.5</v>
      </c>
      <c r="Q4" s="7">
        <f>Calculations!Z6</f>
        <v>2782836839310288.5</v>
      </c>
      <c r="R4" s="7">
        <f>Calculations!AA6</f>
        <v>2769133971019185.5</v>
      </c>
      <c r="S4" s="7">
        <f>Calculations!AB6</f>
        <v>2753895191127661</v>
      </c>
      <c r="T4" s="7">
        <f>Calculations!AC6</f>
        <v>2738519813486602</v>
      </c>
      <c r="U4" s="7">
        <f>Calculations!AD6</f>
        <v>2726638248522626</v>
      </c>
      <c r="V4" s="7">
        <f>Calculations!AE6</f>
        <v>2716706453816886.5</v>
      </c>
      <c r="W4" s="7">
        <f>Calculations!AF6</f>
        <v>2706795799239051</v>
      </c>
      <c r="X4" s="7">
        <f>Calculations!AG6</f>
        <v>2696658294827167.5</v>
      </c>
      <c r="Y4" s="7">
        <f>Calculations!AH6</f>
        <v>2687049293612887.5</v>
      </c>
      <c r="Z4" s="7">
        <f>Calculations!AI6</f>
        <v>2677387442078847.5</v>
      </c>
      <c r="AA4" s="7">
        <f>Calculations!AJ6</f>
        <v>2667462965109690</v>
      </c>
      <c r="AB4" s="7">
        <f>Calculations!AK6</f>
        <v>2656680686796729.5</v>
      </c>
      <c r="AC4" s="7">
        <f>Calculations!AL6</f>
        <v>2646251286003400</v>
      </c>
      <c r="AD4" s="7">
        <f>Calculations!AM6</f>
        <v>2635512101028090</v>
      </c>
      <c r="AE4" s="7">
        <f>Calculations!AN6</f>
        <v>2624539561563992.5</v>
      </c>
    </row>
    <row r="5" spans="1:33" x14ac:dyDescent="0.35">
      <c r="A5" s="1" t="s">
        <v>79</v>
      </c>
      <c r="B5" s="7">
        <f>Calculations!K7</f>
        <v>296822031247470.25</v>
      </c>
      <c r="C5" s="7">
        <f>Calculations!L7</f>
        <v>310531404193313.38</v>
      </c>
      <c r="D5" s="7">
        <f>Calculations!M7</f>
        <v>311833961304946.19</v>
      </c>
      <c r="E5" s="7">
        <f>Calculations!N7</f>
        <v>266965665992066.72</v>
      </c>
      <c r="F5" s="7">
        <f>Calculations!O7</f>
        <v>263905225937019.31</v>
      </c>
      <c r="G5" s="7">
        <f>Calculations!P7</f>
        <v>260078862786367.66</v>
      </c>
      <c r="H5" s="7">
        <f>Calculations!Q7</f>
        <v>255758145875495.84</v>
      </c>
      <c r="I5" s="7">
        <f>Calculations!R7</f>
        <v>251291074232979.81</v>
      </c>
      <c r="J5" s="7">
        <f>Calculations!S7</f>
        <v>246586582692463.34</v>
      </c>
      <c r="K5" s="7">
        <f>Calculations!T7</f>
        <v>241851194041933.13</v>
      </c>
      <c r="L5" s="7">
        <f>Calculations!U7</f>
        <v>237173534202218.06</v>
      </c>
      <c r="M5" s="7">
        <f>Calculations!V7</f>
        <v>232575556383064.84</v>
      </c>
      <c r="N5" s="7">
        <f>Calculations!W7</f>
        <v>228106045495021.41</v>
      </c>
      <c r="O5" s="7">
        <f>Calculations!X7</f>
        <v>223838991985752.44</v>
      </c>
      <c r="P5" s="7">
        <f>Calculations!Y7</f>
        <v>219672760624949.41</v>
      </c>
      <c r="Q5" s="7">
        <f>Calculations!Z7</f>
        <v>215571575811543.75</v>
      </c>
      <c r="R5" s="7">
        <f>Calculations!AA7</f>
        <v>211633007366631.56</v>
      </c>
      <c r="S5" s="7">
        <f>Calculations!AB7</f>
        <v>207836728244151.22</v>
      </c>
      <c r="T5" s="7">
        <f>Calculations!AC7</f>
        <v>204112000323807.97</v>
      </c>
      <c r="U5" s="7">
        <f>Calculations!AD7</f>
        <v>200553954181170.56</v>
      </c>
      <c r="V5" s="7">
        <f>Calculations!AE7</f>
        <v>197095104023314.19</v>
      </c>
      <c r="W5" s="7">
        <f>Calculations!AF7</f>
        <v>193642758520197.53</v>
      </c>
      <c r="X5" s="7">
        <f>Calculations!AG7</f>
        <v>190171712134704.09</v>
      </c>
      <c r="Y5" s="7">
        <f>Calculations!AH7</f>
        <v>186746198332388.88</v>
      </c>
      <c r="Z5" s="7">
        <f>Calculations!AI7</f>
        <v>183324749939286</v>
      </c>
      <c r="AA5" s="7">
        <f>Calculations!AJ7</f>
        <v>179892731482231.03</v>
      </c>
      <c r="AB5" s="7">
        <f>Calculations!AK7</f>
        <v>176456647615963.72</v>
      </c>
      <c r="AC5" s="7">
        <f>Calculations!AL7</f>
        <v>173101871933943.16</v>
      </c>
      <c r="AD5" s="7">
        <f>Calculations!AM7</f>
        <v>169778806443778.81</v>
      </c>
      <c r="AE5" s="7">
        <f>Calculations!AN7</f>
        <v>166545993038128.38</v>
      </c>
    </row>
    <row r="6" spans="1:33" x14ac:dyDescent="0.35">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x14ac:dyDescent="0.35">
      <c r="A7" s="1" t="s">
        <v>160</v>
      </c>
      <c r="B7" s="7">
        <f>Calculations!K9</f>
        <v>377071582935319.31</v>
      </c>
      <c r="C7" s="7">
        <f>Calculations!L9</f>
        <v>439112166761110.56</v>
      </c>
      <c r="D7" s="7">
        <f>Calculations!M9</f>
        <v>468996989881000.56</v>
      </c>
      <c r="E7" s="7">
        <f>Calculations!N9</f>
        <v>419533969076337.75</v>
      </c>
      <c r="F7" s="7">
        <f>Calculations!O9</f>
        <v>399828930624139.88</v>
      </c>
      <c r="G7" s="7">
        <f>Calculations!P9</f>
        <v>384730000809519.94</v>
      </c>
      <c r="H7" s="7">
        <f>Calculations!Q9</f>
        <v>373050893224318</v>
      </c>
      <c r="I7" s="7">
        <f>Calculations!R9</f>
        <v>362908510321379.38</v>
      </c>
      <c r="J7" s="7">
        <f>Calculations!S9</f>
        <v>354824037561725.88</v>
      </c>
      <c r="K7" s="7">
        <f>Calculations!T9</f>
        <v>347654281874848.19</v>
      </c>
      <c r="L7" s="7">
        <f>Calculations!U9</f>
        <v>341382981623897</v>
      </c>
      <c r="M7" s="7">
        <f>Calculations!V9</f>
        <v>335345035861734</v>
      </c>
      <c r="N7" s="7">
        <f>Calculations!W9</f>
        <v>329370510483283.38</v>
      </c>
      <c r="O7" s="7">
        <f>Calculations!X9</f>
        <v>323178892252894.06</v>
      </c>
      <c r="P7" s="7">
        <f>Calculations!Y9</f>
        <v>316892143446935.94</v>
      </c>
      <c r="Q7" s="7">
        <f>Calculations!Z9</f>
        <v>310885094794786.69</v>
      </c>
      <c r="R7" s="7">
        <f>Calculations!AA9</f>
        <v>305100830567473.5</v>
      </c>
      <c r="S7" s="7">
        <f>Calculations!AB9</f>
        <v>299497070509188.06</v>
      </c>
      <c r="T7" s="7">
        <f>Calculations!AC9</f>
        <v>294203907714725.13</v>
      </c>
      <c r="U7" s="7">
        <f>Calculations!AD9</f>
        <v>288961969076337.69</v>
      </c>
      <c r="V7" s="7">
        <f>Calculations!AE9</f>
        <v>283996478264389.19</v>
      </c>
      <c r="W7" s="7">
        <f>Calculations!AF9</f>
        <v>279428584473407.28</v>
      </c>
      <c r="X7" s="7">
        <f>Calculations!AG9</f>
        <v>275106241398850.44</v>
      </c>
      <c r="Y7" s="7">
        <f>Calculations!AH9</f>
        <v>271064411559944.94</v>
      </c>
      <c r="Z7" s="7">
        <f>Calculations!AI9</f>
        <v>267384403140937.41</v>
      </c>
      <c r="AA7" s="7">
        <f>Calculations!AJ9</f>
        <v>264208505464259.66</v>
      </c>
      <c r="AB7" s="7">
        <f>Calculations!AK9</f>
        <v>260989514449931.19</v>
      </c>
      <c r="AC7" s="7">
        <f>Calculations!AL9</f>
        <v>257565626811300.84</v>
      </c>
      <c r="AD7" s="7">
        <f>Calculations!AM9</f>
        <v>254066935643163.56</v>
      </c>
      <c r="AE7" s="7">
        <f>Calculations!AN9</f>
        <v>250500758682101.47</v>
      </c>
    </row>
    <row r="8" spans="1:33" x14ac:dyDescent="0.35">
      <c r="A8" s="1" t="s">
        <v>268</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x14ac:dyDescent="0.35">
      <c r="A9" s="1" t="s">
        <v>269</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x14ac:dyDescent="0.35">
      <c r="A10" s="1" t="s">
        <v>270</v>
      </c>
      <c r="B10" s="7">
        <f>Calculations!K12</f>
        <v>264419093661458.72</v>
      </c>
      <c r="C10" s="7">
        <f>Calculations!L12</f>
        <v>276738909738525.06</v>
      </c>
      <c r="D10" s="7">
        <f>Calculations!M12</f>
        <v>267038843357888.75</v>
      </c>
      <c r="E10" s="7">
        <f>Calculations!N12</f>
        <v>243587123775601.03</v>
      </c>
      <c r="F10" s="7">
        <f>Calculations!O12</f>
        <v>240707187889581.47</v>
      </c>
      <c r="G10" s="7">
        <f>Calculations!P12</f>
        <v>238598866672063.47</v>
      </c>
      <c r="H10" s="7">
        <f>Calculations!Q12</f>
        <v>236593806848538.81</v>
      </c>
      <c r="I10" s="7">
        <f>Calculations!R12</f>
        <v>234337504735691.72</v>
      </c>
      <c r="J10" s="7">
        <f>Calculations!S12</f>
        <v>231869801343803.09</v>
      </c>
      <c r="K10" s="7">
        <f>Calculations!T12</f>
        <v>229245173156318.25</v>
      </c>
      <c r="L10" s="7">
        <f>Calculations!U12</f>
        <v>226593713268032.03</v>
      </c>
      <c r="M10" s="7">
        <f>Calculations!V12</f>
        <v>223952823443697.84</v>
      </c>
      <c r="N10" s="7">
        <f>Calculations!W12</f>
        <v>221333886829110.34</v>
      </c>
      <c r="O10" s="7">
        <f>Calculations!X12</f>
        <v>218843417145632.59</v>
      </c>
      <c r="P10" s="7">
        <f>Calculations!Y12</f>
        <v>216500928357484</v>
      </c>
      <c r="Q10" s="7">
        <f>Calculations!Z12</f>
        <v>214262514045171.22</v>
      </c>
      <c r="R10" s="7">
        <f>Calculations!AA12</f>
        <v>212099716344207.88</v>
      </c>
      <c r="S10" s="7">
        <f>Calculations!AB12</f>
        <v>209958871852991.16</v>
      </c>
      <c r="T10" s="7">
        <f>Calculations!AC12</f>
        <v>207843232898890.94</v>
      </c>
      <c r="U10" s="7">
        <f>Calculations!AD12</f>
        <v>205923546668825.41</v>
      </c>
      <c r="V10" s="7">
        <f>Calculations!AE12</f>
        <v>204205504735691.72</v>
      </c>
      <c r="W10" s="7">
        <f>Calculations!AF12</f>
        <v>202552509349955.47</v>
      </c>
      <c r="X10" s="7">
        <f>Calculations!AG12</f>
        <v>200945046547397.41</v>
      </c>
      <c r="Y10" s="7">
        <f>Calculations!AH12</f>
        <v>199331079090099.56</v>
      </c>
      <c r="Z10" s="7">
        <f>Calculations!AI12</f>
        <v>197704915405164.75</v>
      </c>
      <c r="AA10" s="7">
        <f>Calculations!AJ12</f>
        <v>196041349955476.38</v>
      </c>
      <c r="AB10" s="7">
        <f>Calculations!AK12</f>
        <v>194379410669472.97</v>
      </c>
      <c r="AC10" s="7">
        <f>Calculations!AL12</f>
        <v>192741050756901.16</v>
      </c>
      <c r="AD10" s="7">
        <f>Calculations!AM12</f>
        <v>191158793491459.56</v>
      </c>
      <c r="AE10" s="7">
        <f>Calculations!AN12</f>
        <v>189600115599449.53</v>
      </c>
    </row>
    <row r="11" spans="1:33" x14ac:dyDescent="0.35">
      <c r="A11" s="1" t="s">
        <v>271</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x14ac:dyDescent="0.35">
      <c r="B27" s="16"/>
      <c r="C27" s="16"/>
      <c r="D27" s="16"/>
      <c r="E27" s="16"/>
    </row>
    <row r="28" spans="2:5" x14ac:dyDescent="0.35">
      <c r="B28" s="16"/>
      <c r="C28" s="16"/>
      <c r="D28" s="16"/>
      <c r="E28" s="16"/>
    </row>
    <row r="29" spans="2:5" x14ac:dyDescent="0.35">
      <c r="B29" s="16"/>
      <c r="C29" s="16"/>
      <c r="D29" s="16"/>
      <c r="E29" s="16"/>
    </row>
    <row r="30" spans="2:5" x14ac:dyDescent="0.35">
      <c r="B30" s="16"/>
      <c r="C30" s="16"/>
      <c r="D30" s="16"/>
      <c r="E30" s="16"/>
    </row>
    <row r="31" spans="2:5" x14ac:dyDescent="0.35">
      <c r="B31" s="16"/>
      <c r="C31" s="16"/>
      <c r="D31" s="16"/>
      <c r="E31" s="16"/>
    </row>
    <row r="32" spans="2:5" x14ac:dyDescent="0.35">
      <c r="B32" s="16"/>
      <c r="C32" s="16"/>
      <c r="D32" s="16"/>
      <c r="E32" s="16"/>
    </row>
    <row r="33" spans="2:5" x14ac:dyDescent="0.35">
      <c r="B33" s="16"/>
      <c r="C33" s="16"/>
      <c r="D33" s="16"/>
      <c r="E33" s="16"/>
    </row>
    <row r="34" spans="2:5" x14ac:dyDescent="0.35">
      <c r="B34" s="16"/>
      <c r="C34" s="16"/>
      <c r="D34" s="16"/>
      <c r="E34" s="16"/>
    </row>
    <row r="35" spans="2:5" x14ac:dyDescent="0.35">
      <c r="B35" s="16"/>
      <c r="C35" s="16"/>
      <c r="D35" s="16"/>
      <c r="E35" s="16"/>
    </row>
    <row r="36" spans="2:5" x14ac:dyDescent="0.35">
      <c r="B36" s="16"/>
      <c r="C36" s="16"/>
      <c r="D36" s="16"/>
      <c r="E36" s="1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4.5" x14ac:dyDescent="0.35"/>
  <cols>
    <col min="1" max="1" width="29.81640625" customWidth="1"/>
    <col min="2" max="31" width="11.8164062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Calculations!K17</f>
        <v>718494405569497.25</v>
      </c>
      <c r="C2" s="7">
        <f>Calculations!L17</f>
        <v>770933305917590.88</v>
      </c>
      <c r="D2" s="7">
        <f>Calculations!M17</f>
        <v>674371706306160.38</v>
      </c>
      <c r="E2" s="7">
        <f>Calculations!N17</f>
        <v>796569776410588.5</v>
      </c>
      <c r="F2" s="7">
        <f>Calculations!O17</f>
        <v>815164958147818.25</v>
      </c>
      <c r="G2" s="7">
        <f>Calculations!P17</f>
        <v>831571323565125.88</v>
      </c>
      <c r="H2" s="7">
        <f>Calculations!Q17</f>
        <v>846881654658787.38</v>
      </c>
      <c r="I2" s="7">
        <f>Calculations!R17</f>
        <v>860681279689144.38</v>
      </c>
      <c r="J2" s="7">
        <f>Calculations!S17</f>
        <v>873666196713348.88</v>
      </c>
      <c r="K2" s="7">
        <f>Calculations!T17</f>
        <v>885807134785072.25</v>
      </c>
      <c r="L2" s="7">
        <f>Calculations!U17</f>
        <v>897842372217275.13</v>
      </c>
      <c r="M2" s="7">
        <f>Calculations!V17</f>
        <v>911344409293289</v>
      </c>
      <c r="N2" s="7">
        <f>Calculations!W17</f>
        <v>924952147008823.75</v>
      </c>
      <c r="O2" s="7">
        <f>Calculations!X17</f>
        <v>939552657654011.25</v>
      </c>
      <c r="P2" s="7">
        <f>Calculations!Y17</f>
        <v>955136184246741.63</v>
      </c>
      <c r="Q2" s="7">
        <f>Calculations!Z17</f>
        <v>971083971504897.5</v>
      </c>
      <c r="R2" s="7">
        <f>Calculations!AA17</f>
        <v>988007456974014.5</v>
      </c>
      <c r="S2" s="7">
        <f>Calculations!AB17</f>
        <v>1004502448312150.8</v>
      </c>
      <c r="T2" s="7">
        <f>Calculations!AC17</f>
        <v>1020956785558163.9</v>
      </c>
      <c r="U2" s="7">
        <f>Calculations!AD17</f>
        <v>1038140457216870.3</v>
      </c>
      <c r="V2" s="7">
        <f>Calculations!AE17</f>
        <v>1056060781024852.1</v>
      </c>
      <c r="W2" s="7">
        <f>Calculations!AF17</f>
        <v>1074973877762486.9</v>
      </c>
      <c r="X2" s="7">
        <f>Calculations!AG17</f>
        <v>1094569150165951.6</v>
      </c>
      <c r="Y2" s="7">
        <f>Calculations!AH17</f>
        <v>1114506730025095</v>
      </c>
      <c r="Z2" s="7">
        <f>Calculations!AI17</f>
        <v>1134573589897190.8</v>
      </c>
      <c r="AA2" s="7">
        <f>Calculations!AJ17</f>
        <v>1155055121508945.3</v>
      </c>
      <c r="AB2" s="7">
        <f>Calculations!AK17</f>
        <v>1175504129847000.5</v>
      </c>
      <c r="AC2" s="7">
        <f>Calculations!AL17</f>
        <v>1197010957662106.5</v>
      </c>
      <c r="AD2" s="7">
        <f>Calculations!AM17</f>
        <v>1220000846757872.8</v>
      </c>
      <c r="AE2" s="7">
        <f>Calculations!AN17</f>
        <v>1243692425483688</v>
      </c>
    </row>
    <row r="3" spans="1:33" x14ac:dyDescent="0.35">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x14ac:dyDescent="0.35">
      <c r="A4" s="1" t="s">
        <v>78</v>
      </c>
      <c r="B4" s="7">
        <f>Calculations!K19</f>
        <v>45572424188456.242</v>
      </c>
      <c r="C4" s="7">
        <f>Calculations!L19</f>
        <v>47901090585282.93</v>
      </c>
      <c r="D4" s="7">
        <f>Calculations!M19</f>
        <v>41140315065166.352</v>
      </c>
      <c r="E4" s="7">
        <f>Calculations!N19</f>
        <v>48437724601311.422</v>
      </c>
      <c r="F4" s="7">
        <f>Calculations!O19</f>
        <v>48735312555654.492</v>
      </c>
      <c r="G4" s="7">
        <f>Calculations!P19</f>
        <v>48899555087832.914</v>
      </c>
      <c r="H4" s="7">
        <f>Calculations!Q19</f>
        <v>48944274589168.617</v>
      </c>
      <c r="I4" s="7">
        <f>Calculations!R19</f>
        <v>48907685906257.586</v>
      </c>
      <c r="J4" s="7">
        <f>Calculations!S19</f>
        <v>48818246903586.164</v>
      </c>
      <c r="K4" s="7">
        <f>Calculations!T19</f>
        <v>48671079090099.563</v>
      </c>
      <c r="L4" s="7">
        <f>Calculations!U19</f>
        <v>48488135675544.398</v>
      </c>
      <c r="M4" s="7">
        <f>Calculations!V19</f>
        <v>48315762324941.305</v>
      </c>
      <c r="N4" s="7">
        <f>Calculations!W19</f>
        <v>48131192746701.203</v>
      </c>
      <c r="O4" s="7">
        <f>Calculations!X19</f>
        <v>47997847324536.547</v>
      </c>
      <c r="P4" s="7">
        <f>Calculations!Y19</f>
        <v>47938492350036.422</v>
      </c>
      <c r="Q4" s="7">
        <f>Calculations!Z19</f>
        <v>47975081032947.461</v>
      </c>
      <c r="R4" s="7">
        <f>Calculations!AA19</f>
        <v>48096230227475.102</v>
      </c>
      <c r="S4" s="7">
        <f>Calculations!AB19</f>
        <v>48216566340160.281</v>
      </c>
      <c r="T4" s="7">
        <f>Calculations!AC19</f>
        <v>48340967862057.797</v>
      </c>
      <c r="U4" s="7">
        <f>Calculations!AD19</f>
        <v>48504397312393.75</v>
      </c>
      <c r="V4" s="7">
        <f>Calculations!AE19</f>
        <v>48678396826681.773</v>
      </c>
      <c r="W4" s="7">
        <f>Calculations!AF19</f>
        <v>48867031814134.219</v>
      </c>
      <c r="X4" s="7">
        <f>Calculations!AG19</f>
        <v>49043470573949.641</v>
      </c>
      <c r="Y4" s="7">
        <f>Calculations!AH19</f>
        <v>49234544806929.484</v>
      </c>
      <c r="Z4" s="7">
        <f>Calculations!AI19</f>
        <v>49422366712539.461</v>
      </c>
      <c r="AA4" s="7">
        <f>Calculations!AJ19</f>
        <v>49627263336841.25</v>
      </c>
      <c r="AB4" s="7">
        <f>Calculations!AK19</f>
        <v>49808580587711.484</v>
      </c>
      <c r="AC4" s="7">
        <f>Calculations!AL19</f>
        <v>50016729539383.148</v>
      </c>
      <c r="AD4" s="7">
        <f>Calculations!AM19</f>
        <v>50234635473164.406</v>
      </c>
      <c r="AE4" s="7">
        <f>Calculations!AN19</f>
        <v>50442784424836.07</v>
      </c>
    </row>
    <row r="5" spans="1:33" x14ac:dyDescent="0.35">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x14ac:dyDescent="0.35">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x14ac:dyDescent="0.35">
      <c r="A7" s="1" t="s">
        <v>160</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x14ac:dyDescent="0.35">
      <c r="A8" s="1" t="s">
        <v>268</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x14ac:dyDescent="0.35">
      <c r="A9" s="1" t="s">
        <v>269</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x14ac:dyDescent="0.35">
      <c r="A10" s="1" t="s">
        <v>270</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x14ac:dyDescent="0.35">
      <c r="A11" s="1" t="s">
        <v>271</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4.5" x14ac:dyDescent="0.35"/>
  <cols>
    <col min="1" max="1" width="29.81640625" customWidth="1"/>
    <col min="2" max="31" width="10.54296875" bestFit="1"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Calculations!K30</f>
        <v>164624680644377.88</v>
      </c>
      <c r="C2" s="7">
        <f>Calculations!L30</f>
        <v>186360797539059.31</v>
      </c>
      <c r="D2" s="7">
        <f>Calculations!M30</f>
        <v>173195376345826.91</v>
      </c>
      <c r="E2" s="7">
        <f>Calculations!N30</f>
        <v>168132315712782.31</v>
      </c>
      <c r="F2" s="7">
        <f>Calculations!O30</f>
        <v>166735441107423.28</v>
      </c>
      <c r="G2" s="7">
        <f>Calculations!P30</f>
        <v>166543553792601</v>
      </c>
      <c r="H2" s="7">
        <f>Calculations!Q30</f>
        <v>167031402898081.44</v>
      </c>
      <c r="I2" s="7">
        <f>Calculations!R30</f>
        <v>167987587144823.13</v>
      </c>
      <c r="J2" s="7">
        <f>Calculations!S30</f>
        <v>168979546992633.38</v>
      </c>
      <c r="K2" s="7">
        <f>Calculations!T30</f>
        <v>168218502388083.84</v>
      </c>
      <c r="L2" s="7">
        <f>Calculations!U30</f>
        <v>167565597668582.5</v>
      </c>
      <c r="M2" s="7">
        <f>Calculations!V30</f>
        <v>167211907067109.19</v>
      </c>
      <c r="N2" s="7">
        <f>Calculations!W30</f>
        <v>167117589573382.97</v>
      </c>
      <c r="O2" s="7">
        <f>Calculations!X30</f>
        <v>167386719663239.69</v>
      </c>
      <c r="P2" s="7">
        <f>Calculations!Y30</f>
        <v>167942867643487.41</v>
      </c>
      <c r="Q2" s="7">
        <f>Calculations!Z30</f>
        <v>168527473488221.47</v>
      </c>
      <c r="R2" s="7">
        <f>Calculations!AA30</f>
        <v>169154359588763.84</v>
      </c>
      <c r="S2" s="7">
        <f>Calculations!AB30</f>
        <v>169692619768477.28</v>
      </c>
      <c r="T2" s="7">
        <f>Calculations!AC30</f>
        <v>170216244475026.31</v>
      </c>
      <c r="U2" s="7">
        <f>Calculations!AD30</f>
        <v>167763176556302.09</v>
      </c>
      <c r="V2" s="7">
        <f>Calculations!AE30</f>
        <v>165756490569092.5</v>
      </c>
      <c r="W2" s="7">
        <f>Calculations!AF30</f>
        <v>164202691168137.28</v>
      </c>
      <c r="X2" s="7">
        <f>Calculations!AG30</f>
        <v>163167637982676.25</v>
      </c>
      <c r="Y2" s="7">
        <f>Calculations!AH30</f>
        <v>162791994171456.31</v>
      </c>
      <c r="Z2" s="7">
        <f>Calculations!AI30</f>
        <v>162725321460374</v>
      </c>
      <c r="AA2" s="7">
        <f>Calculations!AJ30</f>
        <v>162718003723791.78</v>
      </c>
      <c r="AB2" s="7">
        <f>Calculations!AK30</f>
        <v>162799311908038.5</v>
      </c>
      <c r="AC2" s="7">
        <f>Calculations!AL30</f>
        <v>162996077713915.63</v>
      </c>
      <c r="AD2" s="7">
        <f>Calculations!AM30</f>
        <v>163391235489354.81</v>
      </c>
      <c r="AE2" s="7">
        <f>Calculations!AN30</f>
        <v>163898598559054.47</v>
      </c>
    </row>
    <row r="3" spans="1:33" x14ac:dyDescent="0.35">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x14ac:dyDescent="0.35">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x14ac:dyDescent="0.35">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x14ac:dyDescent="0.35">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x14ac:dyDescent="0.35">
      <c r="A7" s="1" t="s">
        <v>160</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x14ac:dyDescent="0.35">
      <c r="A8" s="1" t="s">
        <v>268</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x14ac:dyDescent="0.35">
      <c r="A9" s="1" t="s">
        <v>269</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x14ac:dyDescent="0.35">
      <c r="A10" s="1" t="s">
        <v>270</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x14ac:dyDescent="0.35">
      <c r="A11" s="1" t="s">
        <v>271</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1" sqref="B1:C1048576"/>
    </sheetView>
  </sheetViews>
  <sheetFormatPr defaultRowHeight="14.5" x14ac:dyDescent="0.35"/>
  <cols>
    <col min="1" max="1" width="29.81640625" customWidth="1"/>
    <col min="2" max="31" width="13.5429687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Calculations!K43</f>
        <v>1060329460697806.3</v>
      </c>
      <c r="C2" s="7">
        <f>Calculations!L43</f>
        <v>1066125108070913.8</v>
      </c>
      <c r="D2" s="7">
        <f>Calculations!M43</f>
        <v>1071576821824658</v>
      </c>
      <c r="E2" s="7">
        <f>Calculations!N43</f>
        <v>1079609257346393.6</v>
      </c>
      <c r="F2" s="7">
        <f>Calculations!O43</f>
        <v>1088369401117137.4</v>
      </c>
      <c r="G2" s="7">
        <f>Calculations!P43</f>
        <v>1095330194770501</v>
      </c>
      <c r="H2" s="7">
        <f>Calculations!Q43</f>
        <v>1100456675787258</v>
      </c>
      <c r="I2" s="7">
        <f>Calculations!R43</f>
        <v>1104241571763943.8</v>
      </c>
      <c r="J2" s="7">
        <f>Calculations!S43</f>
        <v>1107393890067190</v>
      </c>
      <c r="K2" s="7">
        <f>Calculations!T43</f>
        <v>1110288461426374.1</v>
      </c>
      <c r="L2" s="7">
        <f>Calculations!U43</f>
        <v>1113291985752448.6</v>
      </c>
      <c r="M2" s="7">
        <f>Calculations!V43</f>
        <v>1117067124747025</v>
      </c>
      <c r="N2" s="7">
        <f>Calculations!W43</f>
        <v>1121414673358698.3</v>
      </c>
      <c r="O2" s="7">
        <f>Calculations!X43</f>
        <v>1126703770743949</v>
      </c>
      <c r="P2" s="7">
        <f>Calculations!Y43</f>
        <v>1133059631506516.5</v>
      </c>
      <c r="Q2" s="7">
        <f>Calculations!Z43</f>
        <v>1139971640249332</v>
      </c>
      <c r="R2" s="7">
        <f>Calculations!AA43</f>
        <v>1147447114708977.5</v>
      </c>
      <c r="S2" s="7">
        <f>Calculations!AB43</f>
        <v>1154885187403869.5</v>
      </c>
      <c r="T2" s="7">
        <f>Calculations!AC43</f>
        <v>1162215120213713.3</v>
      </c>
      <c r="U2" s="7">
        <f>Calculations!AD43</f>
        <v>1169806052294989</v>
      </c>
      <c r="V2" s="7">
        <f>Calculations!AE43</f>
        <v>1177938496883348</v>
      </c>
      <c r="W2" s="7">
        <f>Calculations!AF43</f>
        <v>1186586435359831.8</v>
      </c>
      <c r="X2" s="7">
        <f>Calculations!AG43</f>
        <v>1195508382417226.5</v>
      </c>
      <c r="Y2" s="7">
        <f>Calculations!AH43</f>
        <v>1204443338784101</v>
      </c>
      <c r="Z2" s="7">
        <f>Calculations!AI43</f>
        <v>1213217304946166.8</v>
      </c>
      <c r="AA2" s="7">
        <f>Calculations!AJ43</f>
        <v>1221962000161904</v>
      </c>
      <c r="AB2" s="7">
        <f>Calculations!AK43</f>
        <v>1230856302436655</v>
      </c>
      <c r="AC2" s="7">
        <f>Calculations!AL43</f>
        <v>1239944118189913.3</v>
      </c>
      <c r="AD2" s="7">
        <f>Calculations!AM43</f>
        <v>1249763707601392.3</v>
      </c>
      <c r="AE2" s="7">
        <f>Calculations!AN43</f>
        <v>1259926417550392.3</v>
      </c>
    </row>
    <row r="3" spans="1:33" x14ac:dyDescent="0.35">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x14ac:dyDescent="0.35">
      <c r="A4" s="1" t="s">
        <v>78</v>
      </c>
      <c r="B4" s="7">
        <f>Calculations!K45</f>
        <v>925152978223913.13</v>
      </c>
      <c r="C4" s="7">
        <f>Calculations!L45</f>
        <v>916111508135675.38</v>
      </c>
      <c r="D4" s="7">
        <f>Calculations!M45</f>
        <v>916323722496559.5</v>
      </c>
      <c r="E4" s="7">
        <f>Calculations!N45</f>
        <v>927015748725006</v>
      </c>
      <c r="F4" s="7">
        <f>Calculations!O45</f>
        <v>942393565611592.38</v>
      </c>
      <c r="G4" s="7">
        <f>Calculations!P45</f>
        <v>957630719339431.75</v>
      </c>
      <c r="H4" s="7">
        <f>Calculations!Q45</f>
        <v>971583203756172.5</v>
      </c>
      <c r="I4" s="7">
        <f>Calculations!R45</f>
        <v>985053530640330.25</v>
      </c>
      <c r="J4" s="7">
        <f>Calculations!S45</f>
        <v>996747273698696.63</v>
      </c>
      <c r="K4" s="7">
        <f>Calculations!T45</f>
        <v>1007197001538088</v>
      </c>
      <c r="L4" s="7">
        <f>Calculations!U45</f>
        <v>1016379134785072.4</v>
      </c>
      <c r="M4" s="7">
        <f>Calculations!V45</f>
        <v>1025602735206022.6</v>
      </c>
      <c r="N4" s="7">
        <f>Calculations!W45</f>
        <v>1034412476969157.4</v>
      </c>
      <c r="O4" s="7">
        <f>Calculations!X45</f>
        <v>1042886415931352.5</v>
      </c>
      <c r="P4" s="7">
        <f>Calculations!Y45</f>
        <v>1051195299279527.3</v>
      </c>
      <c r="Q4" s="7">
        <f>Calculations!Z45</f>
        <v>1059461902371893.4</v>
      </c>
      <c r="R4" s="7">
        <f>Calculations!AA45</f>
        <v>1066818666882538.6</v>
      </c>
      <c r="S4" s="7">
        <f>Calculations!AB45</f>
        <v>1072395595240022.6</v>
      </c>
      <c r="T4" s="7">
        <f>Calculations!AC45</f>
        <v>1076935844248360.8</v>
      </c>
      <c r="U4" s="7">
        <f>Calculations!AD45</f>
        <v>1082739622439893.1</v>
      </c>
      <c r="V4" s="7">
        <f>Calculations!AE45</f>
        <v>1089512594187646.6</v>
      </c>
      <c r="W4" s="7">
        <f>Calculations!AF45</f>
        <v>1096540060552092.5</v>
      </c>
      <c r="X4" s="7">
        <f>Calculations!AG45</f>
        <v>1103594358617340</v>
      </c>
      <c r="Y4" s="7">
        <f>Calculations!AH45</f>
        <v>1111058449931190.6</v>
      </c>
      <c r="Z4" s="7">
        <f>Calculations!AI45</f>
        <v>1118707923905124.3</v>
      </c>
      <c r="AA4" s="7">
        <f>Calculations!AJ45</f>
        <v>1126503752610701.5</v>
      </c>
      <c r="AB4" s="7">
        <f>Calculations!AK45</f>
        <v>1134199572249656</v>
      </c>
      <c r="AC4" s="7">
        <f>Calculations!AL45</f>
        <v>1142258839472192.8</v>
      </c>
      <c r="AD4" s="7">
        <f>Calculations!AM45</f>
        <v>1150318106694730</v>
      </c>
      <c r="AE4" s="7">
        <f>Calculations!AN45</f>
        <v>1158084664453978.5</v>
      </c>
    </row>
    <row r="5" spans="1:33" x14ac:dyDescent="0.35">
      <c r="A5" s="1" t="s">
        <v>79</v>
      </c>
      <c r="B5" s="7">
        <f>Calculations!K46</f>
        <v>37948968833481.742</v>
      </c>
      <c r="C5" s="7">
        <f>Calculations!L46</f>
        <v>34999920990852.426</v>
      </c>
      <c r="D5" s="7">
        <f>Calculations!M46</f>
        <v>32791590706710.914</v>
      </c>
      <c r="E5" s="7">
        <f>Calculations!N46</f>
        <v>31388211446612.156</v>
      </c>
      <c r="F5" s="7">
        <f>Calculations!O46</f>
        <v>30527970857281.633</v>
      </c>
      <c r="G5" s="7">
        <f>Calculations!P46</f>
        <v>29731963733506.031</v>
      </c>
      <c r="H5" s="7">
        <f>Calculations!Q46</f>
        <v>29028647939771.715</v>
      </c>
      <c r="I5" s="7">
        <f>Calculations!R46</f>
        <v>28457864486359.59</v>
      </c>
      <c r="J5" s="7">
        <f>Calculations!S46</f>
        <v>28006604063790.172</v>
      </c>
      <c r="K5" s="7">
        <f>Calculations!T46</f>
        <v>27683810572330.605</v>
      </c>
      <c r="L5" s="7">
        <f>Calculations!U46</f>
        <v>27308979842953.125</v>
      </c>
      <c r="M5" s="7">
        <f>Calculations!V46</f>
        <v>26907317412774.223</v>
      </c>
      <c r="N5" s="7">
        <f>Calculations!W46</f>
        <v>26486954100218.57</v>
      </c>
      <c r="O5" s="7">
        <f>Calculations!X46</f>
        <v>26064151542135.516</v>
      </c>
      <c r="P5" s="7">
        <f>Calculations!Y46</f>
        <v>25639722820367.52</v>
      </c>
      <c r="Q5" s="7">
        <f>Calculations!Z46</f>
        <v>25203097870962.52</v>
      </c>
      <c r="R5" s="7">
        <f>Calculations!AA46</f>
        <v>24768099085242.449</v>
      </c>
      <c r="S5" s="7">
        <f>Calculations!AB46</f>
        <v>24341231117947.055</v>
      </c>
      <c r="T5" s="7">
        <f>Calculations!AC46</f>
        <v>23919241641706.465</v>
      </c>
      <c r="U5" s="7">
        <f>Calculations!AD46</f>
        <v>23511887638630.293</v>
      </c>
      <c r="V5" s="7">
        <f>Calculations!AE46</f>
        <v>23120795272403.465</v>
      </c>
      <c r="W5" s="7">
        <f>Calculations!AF46</f>
        <v>22748403788553.387</v>
      </c>
      <c r="X5" s="7">
        <f>Calculations!AG46</f>
        <v>22393087023395.125</v>
      </c>
      <c r="Y5" s="7">
        <f>Calculations!AH46</f>
        <v>22054844976928.68</v>
      </c>
      <c r="Z5" s="7">
        <f>Calculations!AI46</f>
        <v>21730425321784.18</v>
      </c>
      <c r="AA5" s="7">
        <f>Calculations!AJ46</f>
        <v>21417388812434.227</v>
      </c>
      <c r="AB5" s="7">
        <f>Calculations!AK46</f>
        <v>21117361612563.746</v>
      </c>
      <c r="AC5" s="7">
        <f>Calculations!AL46</f>
        <v>20833596049542.621</v>
      </c>
      <c r="AD5" s="7">
        <f>Calculations!AM46</f>
        <v>20559587468631.102</v>
      </c>
      <c r="AE5" s="7">
        <f>Calculations!AN46</f>
        <v>20294522787986.723</v>
      </c>
    </row>
    <row r="6" spans="1:33" x14ac:dyDescent="0.35">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x14ac:dyDescent="0.35">
      <c r="A7" s="1" t="s">
        <v>160</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x14ac:dyDescent="0.35">
      <c r="A8" s="1" t="s">
        <v>268</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x14ac:dyDescent="0.35">
      <c r="A9" s="1" t="s">
        <v>269</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x14ac:dyDescent="0.35">
      <c r="A10" s="1" t="s">
        <v>270</v>
      </c>
      <c r="B10" s="7">
        <f>Calculations!K51</f>
        <v>65178266655873.063</v>
      </c>
      <c r="C10" s="7">
        <f>Calculations!L51</f>
        <v>62759348174532.508</v>
      </c>
      <c r="D10" s="7">
        <f>Calculations!M51</f>
        <v>60117645268355.859</v>
      </c>
      <c r="E10" s="7">
        <f>Calculations!N51</f>
        <v>58184136646968.344</v>
      </c>
      <c r="F10" s="7">
        <f>Calculations!O51</f>
        <v>56861252489273.852</v>
      </c>
      <c r="G10" s="7">
        <f>Calculations!P51</f>
        <v>55829451631182.703</v>
      </c>
      <c r="H10" s="7">
        <f>Calculations!Q51</f>
        <v>54918799967619.203</v>
      </c>
      <c r="I10" s="7">
        <f>Calculations!R51</f>
        <v>54069942524083.219</v>
      </c>
      <c r="J10" s="7">
        <f>Calculations!S51</f>
        <v>53288570873472.031</v>
      </c>
      <c r="K10" s="7">
        <f>Calculations!T51</f>
        <v>52580376588682.914</v>
      </c>
      <c r="L10" s="7">
        <f>Calculations!U51</f>
        <v>51761603173318.219</v>
      </c>
      <c r="M10" s="7">
        <f>Calculations!V51</f>
        <v>50870465473973.93</v>
      </c>
      <c r="N10" s="7">
        <f>Calculations!W51</f>
        <v>49967944628835.102</v>
      </c>
      <c r="O10" s="7">
        <f>Calculations!X51</f>
        <v>49080059256860.68</v>
      </c>
      <c r="P10" s="7">
        <f>Calculations!Y51</f>
        <v>48228762567797.297</v>
      </c>
      <c r="Q10" s="7">
        <f>Calculations!Z51</f>
        <v>47419746134542.211</v>
      </c>
      <c r="R10" s="7">
        <f>Calculations!AA51</f>
        <v>46649757629725.57</v>
      </c>
      <c r="S10" s="7">
        <f>Calculations!AB51</f>
        <v>45875703715696.586</v>
      </c>
      <c r="T10" s="7">
        <f>Calculations!AC51</f>
        <v>45112219865619.68</v>
      </c>
      <c r="U10" s="7">
        <f>Calculations!AD51</f>
        <v>44401586335303.164</v>
      </c>
      <c r="V10" s="7">
        <f>Calculations!AE51</f>
        <v>43754373188699.094</v>
      </c>
      <c r="W10" s="7">
        <f>Calculations!AF51</f>
        <v>43156758034485.547</v>
      </c>
      <c r="X10" s="7">
        <f>Calculations!AG51</f>
        <v>42602236217922.766</v>
      </c>
      <c r="Y10" s="7">
        <f>Calculations!AH51</f>
        <v>42080237675058.68</v>
      </c>
      <c r="Z10" s="7">
        <f>Calculations!AI51</f>
        <v>41585070832996.031</v>
      </c>
      <c r="AA10" s="7">
        <f>Calculations!AJ51</f>
        <v>41113483364364.93</v>
      </c>
      <c r="AB10" s="7">
        <f>Calculations!AK51</f>
        <v>40666288351007.852</v>
      </c>
      <c r="AC10" s="7">
        <f>Calculations!AL51</f>
        <v>40249177365822.063</v>
      </c>
      <c r="AD10" s="7">
        <f>Calculations!AM51</f>
        <v>39863776572492.508</v>
      </c>
      <c r="AE10" s="7">
        <f>Calculations!AN51</f>
        <v>39494637416012.297</v>
      </c>
    </row>
    <row r="11" spans="1:33" x14ac:dyDescent="0.35">
      <c r="A11" s="1" t="s">
        <v>271</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4.5" x14ac:dyDescent="0.35"/>
  <cols>
    <col min="1" max="1" width="29.81640625" customWidth="1"/>
    <col min="2" max="31" width="13.179687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Calculations!K56</f>
        <v>1697291271432040.8</v>
      </c>
      <c r="C2" s="7">
        <f>Calculations!L56</f>
        <v>1644971081032947.8</v>
      </c>
      <c r="D2" s="7">
        <f>Calculations!M56</f>
        <v>1676671515907067</v>
      </c>
      <c r="E2" s="7">
        <f>Calculations!N56</f>
        <v>1706209966162065.8</v>
      </c>
      <c r="F2" s="7">
        <f>Calculations!O56</f>
        <v>1731691951104994.8</v>
      </c>
      <c r="G2" s="7">
        <f>Calculations!P56</f>
        <v>1755514436007447.5</v>
      </c>
      <c r="H2" s="7">
        <f>Calculations!Q56</f>
        <v>1780617524811786.3</v>
      </c>
      <c r="I2" s="7">
        <f>Calculations!R56</f>
        <v>1800007900590949.3</v>
      </c>
      <c r="J2" s="7">
        <f>Calculations!S56</f>
        <v>1816002846595968.3</v>
      </c>
      <c r="K2" s="7">
        <f>Calculations!T56</f>
        <v>1832982434712215.5</v>
      </c>
      <c r="L2" s="7">
        <f>Calculations!U56</f>
        <v>1850974309722334.8</v>
      </c>
      <c r="M2" s="7">
        <f>Calculations!V56</f>
        <v>1870283377317250.8</v>
      </c>
      <c r="N2" s="7">
        <f>Calculations!W56</f>
        <v>1891438953776410.8</v>
      </c>
      <c r="O2" s="7">
        <f>Calculations!X56</f>
        <v>1912430287703391.8</v>
      </c>
      <c r="P2" s="7">
        <f>Calculations!Y56</f>
        <v>1935864932566987.5</v>
      </c>
      <c r="Q2" s="7">
        <f>Calculations!Z56</f>
        <v>1960860694568120.8</v>
      </c>
      <c r="R2" s="7">
        <f>Calculations!AA56</f>
        <v>1988797373593458.5</v>
      </c>
      <c r="S2" s="7">
        <f>Calculations!AB56</f>
        <v>2016504763539221</v>
      </c>
      <c r="T2" s="7">
        <f>Calculations!AC56</f>
        <v>2044743095928114.8</v>
      </c>
      <c r="U2" s="7">
        <f>Calculations!AD56</f>
        <v>2075371888933862.3</v>
      </c>
      <c r="V2" s="7">
        <f>Calculations!AE56</f>
        <v>2107217052375941.3</v>
      </c>
      <c r="W2" s="7">
        <f>Calculations!AF56</f>
        <v>2140936369464907.5</v>
      </c>
      <c r="X2" s="7">
        <f>Calculations!AG56</f>
        <v>2176229813000890.3</v>
      </c>
      <c r="Y2" s="7">
        <f>Calculations!AH56</f>
        <v>2212971355298308.3</v>
      </c>
      <c r="Z2" s="7">
        <f>Calculations!AI56</f>
        <v>2251426061037804.5</v>
      </c>
      <c r="AA2" s="7">
        <f>Calculations!AJ56</f>
        <v>2291191454707358.5</v>
      </c>
      <c r="AB2" s="7">
        <f>Calculations!AK56</f>
        <v>2332135003966648</v>
      </c>
      <c r="AC2" s="7">
        <f>Calculations!AL56</f>
        <v>2374901482716749</v>
      </c>
      <c r="AD2" s="7">
        <f>Calculations!AM56</f>
        <v>2419903936533635</v>
      </c>
      <c r="AE2" s="7">
        <f>Calculations!AN56</f>
        <v>2467314738767910.5</v>
      </c>
    </row>
    <row r="3" spans="1:33" x14ac:dyDescent="0.35">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x14ac:dyDescent="0.35">
      <c r="A4" s="1" t="s">
        <v>78</v>
      </c>
      <c r="B4" s="7">
        <f>Calculations!K58</f>
        <v>187726775034404.59</v>
      </c>
      <c r="C4" s="7">
        <f>Calculations!L58</f>
        <v>184841960657330.19</v>
      </c>
      <c r="D4" s="7">
        <f>Calculations!M58</f>
        <v>183743487088156.72</v>
      </c>
      <c r="E4" s="7">
        <f>Calculations!N58</f>
        <v>184195560592568.59</v>
      </c>
      <c r="F4" s="7">
        <f>Calculations!O58</f>
        <v>185446893548125.97</v>
      </c>
      <c r="G4" s="7">
        <f>Calculations!P58</f>
        <v>186577077309155.66</v>
      </c>
      <c r="H4" s="7">
        <f>Calculations!Q58</f>
        <v>187387719906095.69</v>
      </c>
      <c r="I4" s="7">
        <f>Calculations!R58</f>
        <v>187942241722658.44</v>
      </c>
      <c r="J4" s="7">
        <f>Calculations!S58</f>
        <v>187949559459240.66</v>
      </c>
      <c r="K4" s="7">
        <f>Calculations!T58</f>
        <v>187577981057233.03</v>
      </c>
      <c r="L4" s="7">
        <f>Calculations!U58</f>
        <v>187053543268841.56</v>
      </c>
      <c r="M4" s="7">
        <f>Calculations!V58</f>
        <v>186586834291265.28</v>
      </c>
      <c r="N4" s="7">
        <f>Calculations!W58</f>
        <v>186124190722901.31</v>
      </c>
      <c r="O4" s="7">
        <f>Calculations!X58</f>
        <v>185704640492188.09</v>
      </c>
      <c r="P4" s="7">
        <f>Calculations!Y58</f>
        <v>185322492026228.41</v>
      </c>
      <c r="Q4" s="7">
        <f>Calculations!Z58</f>
        <v>185005390107666.16</v>
      </c>
      <c r="R4" s="7">
        <f>Calculations!AA58</f>
        <v>184614297741439.31</v>
      </c>
      <c r="S4" s="7">
        <f>Calculations!AB58</f>
        <v>183919925847972.16</v>
      </c>
      <c r="T4" s="7">
        <f>Calculations!AC58</f>
        <v>183045049785477.19</v>
      </c>
      <c r="U4" s="7">
        <f>Calculations!AD58</f>
        <v>182455565449688.31</v>
      </c>
      <c r="V4" s="7">
        <f>Calculations!AE58</f>
        <v>182103501011899.94</v>
      </c>
      <c r="W4" s="7">
        <f>Calculations!AF58</f>
        <v>181839249413098.03</v>
      </c>
      <c r="X4" s="7">
        <f>Calculations!AG58</f>
        <v>181576623977981.06</v>
      </c>
      <c r="Y4" s="7">
        <f>Calculations!AH58</f>
        <v>181360344207884.72</v>
      </c>
      <c r="Z4" s="7">
        <f>Calculations!AI58</f>
        <v>181152195256213.03</v>
      </c>
      <c r="AA4" s="7">
        <f>Calculations!AJ58</f>
        <v>180941607059014</v>
      </c>
      <c r="AB4" s="7">
        <f>Calculations!AK58</f>
        <v>180696056342588.81</v>
      </c>
      <c r="AC4" s="7">
        <f>Calculations!AL58</f>
        <v>180492785881971.97</v>
      </c>
      <c r="AD4" s="7">
        <f>Calculations!AM58</f>
        <v>180296833157937.31</v>
      </c>
      <c r="AE4" s="7">
        <f>Calculations!AN58</f>
        <v>180045590868614.91</v>
      </c>
    </row>
    <row r="5" spans="1:33" x14ac:dyDescent="0.35">
      <c r="A5" s="1" t="s">
        <v>79</v>
      </c>
      <c r="B5" s="7">
        <f>Calculations!K59</f>
        <v>6354234598882.8633</v>
      </c>
      <c r="C5" s="7">
        <f>Calculations!L59</f>
        <v>6123319355622.1162</v>
      </c>
      <c r="D5" s="7">
        <f>Calculations!M59</f>
        <v>5989973933457.46</v>
      </c>
      <c r="E5" s="7">
        <f>Calculations!N59</f>
        <v>5960702987128.6318</v>
      </c>
      <c r="F5" s="7">
        <f>Calculations!O59</f>
        <v>5998104751882.1338</v>
      </c>
      <c r="G5" s="7">
        <f>Calculations!P59</f>
        <v>6019244879786.2861</v>
      </c>
      <c r="H5" s="7">
        <f>Calculations!Q59</f>
        <v>6026562616368.4932</v>
      </c>
      <c r="I5" s="7">
        <f>Calculations!R59</f>
        <v>6029001861895.8945</v>
      </c>
      <c r="J5" s="7">
        <f>Calculations!S59</f>
        <v>6022497207156.1563</v>
      </c>
      <c r="K5" s="7">
        <f>Calculations!T59</f>
        <v>6010300979519.1455</v>
      </c>
      <c r="L5" s="7">
        <f>Calculations!U59</f>
        <v>5995665506354.7314</v>
      </c>
      <c r="M5" s="7">
        <f>Calculations!V59</f>
        <v>5979403869505.3828</v>
      </c>
      <c r="N5" s="7">
        <f>Calculations!W59</f>
        <v>5963142232656.0342</v>
      </c>
      <c r="O5" s="7">
        <f>Calculations!X59</f>
        <v>5948506759491.6211</v>
      </c>
      <c r="P5" s="7">
        <f>Calculations!Y59</f>
        <v>5933871286327.207</v>
      </c>
      <c r="Q5" s="7">
        <f>Calculations!Z59</f>
        <v>5918422731320.3271</v>
      </c>
      <c r="R5" s="7">
        <f>Calculations!AA59</f>
        <v>5903787258155.9131</v>
      </c>
      <c r="S5" s="7">
        <f>Calculations!AB59</f>
        <v>5889151784991.5</v>
      </c>
      <c r="T5" s="7">
        <f>Calculations!AC59</f>
        <v>5873703229984.6191</v>
      </c>
      <c r="U5" s="7">
        <f>Calculations!AD59</f>
        <v>5859880838662.6729</v>
      </c>
      <c r="V5" s="7">
        <f>Calculations!AE59</f>
        <v>5846871529183.1943</v>
      </c>
      <c r="W5" s="7">
        <f>Calculations!AF59</f>
        <v>5833049137861.2471</v>
      </c>
      <c r="X5" s="7">
        <f>Calculations!AG59</f>
        <v>5820039828381.7695</v>
      </c>
      <c r="Y5" s="7">
        <f>Calculations!AH59</f>
        <v>5807843600744.7578</v>
      </c>
      <c r="Z5" s="7">
        <f>Calculations!AI59</f>
        <v>5794834291265.2793</v>
      </c>
      <c r="AA5" s="7">
        <f>Calculations!AJ59</f>
        <v>5781011899943.333</v>
      </c>
      <c r="AB5" s="7">
        <f>Calculations!AK59</f>
        <v>5767189508621.3867</v>
      </c>
      <c r="AC5" s="7">
        <f>Calculations!AL59</f>
        <v>5754993280984.376</v>
      </c>
      <c r="AD5" s="7">
        <f>Calculations!AM59</f>
        <v>5743610135189.832</v>
      </c>
      <c r="AE5" s="7">
        <f>Calculations!AN59</f>
        <v>5733040071237.7549</v>
      </c>
    </row>
    <row r="6" spans="1:33" x14ac:dyDescent="0.35">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x14ac:dyDescent="0.35">
      <c r="A7" s="1" t="s">
        <v>160</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x14ac:dyDescent="0.35">
      <c r="A8" s="1" t="s">
        <v>268</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x14ac:dyDescent="0.35">
      <c r="A9" s="1" t="s">
        <v>269</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x14ac:dyDescent="0.35">
      <c r="A10" s="1" t="s">
        <v>270</v>
      </c>
      <c r="B10" s="7">
        <f>Calculations!K64</f>
        <v>59614347607868.523</v>
      </c>
      <c r="C10" s="7">
        <f>Calculations!L64</f>
        <v>59794038695053.828</v>
      </c>
      <c r="D10" s="7">
        <f>Calculations!M64</f>
        <v>60091626649396.906</v>
      </c>
      <c r="E10" s="7">
        <f>Calculations!N64</f>
        <v>61034801586659.102</v>
      </c>
      <c r="F10" s="7">
        <f>Calculations!O64</f>
        <v>62597544887881.484</v>
      </c>
      <c r="G10" s="7">
        <f>Calculations!P64</f>
        <v>64398521168946.805</v>
      </c>
      <c r="H10" s="7">
        <f>Calculations!Q64</f>
        <v>66227955314498.5</v>
      </c>
      <c r="I10" s="7">
        <f>Calculations!R64</f>
        <v>67981772848700.719</v>
      </c>
      <c r="J10" s="7">
        <f>Calculations!S64</f>
        <v>69650216789443.859</v>
      </c>
      <c r="K10" s="7">
        <f>Calculations!T64</f>
        <v>71236539464097.797</v>
      </c>
      <c r="L10" s="7">
        <f>Calculations!U64</f>
        <v>72773264146361.203</v>
      </c>
      <c r="M10" s="7">
        <f>Calculations!V64</f>
        <v>74280717882295.781</v>
      </c>
      <c r="N10" s="7">
        <f>Calculations!W64</f>
        <v>75765405326641.313</v>
      </c>
      <c r="O10" s="7">
        <f>Calculations!X64</f>
        <v>77255784343884.063</v>
      </c>
      <c r="P10" s="7">
        <f>Calculations!Y64</f>
        <v>78770555816400.875</v>
      </c>
      <c r="Q10" s="7">
        <f>Calculations!Z64</f>
        <v>80308093580506.75</v>
      </c>
      <c r="R10" s="7">
        <f>Calculations!AA64</f>
        <v>81839939771715.359</v>
      </c>
      <c r="S10" s="7">
        <f>Calculations!AB64</f>
        <v>83345767343965.031</v>
      </c>
      <c r="T10" s="7">
        <f>Calculations!AC64</f>
        <v>84835333279365.328</v>
      </c>
      <c r="U10" s="7">
        <f>Calculations!AD64</f>
        <v>86393198089532.906</v>
      </c>
      <c r="V10" s="7">
        <f>Calculations!AE64</f>
        <v>88034810329474.609</v>
      </c>
      <c r="W10" s="7">
        <f>Calculations!AF64</f>
        <v>89724394398121.906</v>
      </c>
      <c r="X10" s="7">
        <f>Calculations!AG64</f>
        <v>91447314822310.359</v>
      </c>
      <c r="Y10" s="7">
        <f>Calculations!AH64</f>
        <v>93174300655711.156</v>
      </c>
      <c r="Z10" s="7">
        <f>Calculations!AI64</f>
        <v>94892342588844.813</v>
      </c>
      <c r="AA10" s="7">
        <f>Calculations!AJ64</f>
        <v>96589244394074.313</v>
      </c>
      <c r="AB10" s="7">
        <f>Calculations!AK64</f>
        <v>98275576135351.734</v>
      </c>
      <c r="AC10" s="7">
        <f>Calculations!AL64</f>
        <v>99973291022423.688</v>
      </c>
      <c r="AD10" s="7">
        <f>Calculations!AM64</f>
        <v>101697837610297.08</v>
      </c>
      <c r="AE10" s="7">
        <f>Calculations!AN64</f>
        <v>103420758034485.55</v>
      </c>
    </row>
    <row r="11" spans="1:33" x14ac:dyDescent="0.35">
      <c r="A11" s="1" t="s">
        <v>271</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4.5" x14ac:dyDescent="0.35"/>
  <cols>
    <col min="1" max="1" width="29.81640625" customWidth="1"/>
    <col min="2" max="31" width="10.2695312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Calculations!K69</f>
        <v>131641972314417.55</v>
      </c>
      <c r="C2" s="7">
        <f>Calculations!L69</f>
        <v>139678144661215.89</v>
      </c>
      <c r="D2" s="7">
        <f>Calculations!M69</f>
        <v>139443936209827.56</v>
      </c>
      <c r="E2" s="7">
        <f>Calculations!N69</f>
        <v>123487106937586.02</v>
      </c>
      <c r="F2" s="7">
        <f>Calculations!O69</f>
        <v>123499443535983.16</v>
      </c>
      <c r="G2" s="7">
        <f>Calculations!P69</f>
        <v>123206542783129.61</v>
      </c>
      <c r="H2" s="7">
        <f>Calculations!Q69</f>
        <v>122452141099328.11</v>
      </c>
      <c r="I2" s="7">
        <f>Calculations!R69</f>
        <v>121379791629563.67</v>
      </c>
      <c r="J2" s="7">
        <f>Calculations!S69</f>
        <v>120145757953533.55</v>
      </c>
      <c r="K2" s="7">
        <f>Calculations!T69</f>
        <v>118809106209018.05</v>
      </c>
      <c r="L2" s="7">
        <f>Calculations!U69</f>
        <v>117403668582530.56</v>
      </c>
      <c r="M2" s="7">
        <f>Calculations!V69</f>
        <v>116051876467254.92</v>
      </c>
      <c r="N2" s="7">
        <f>Calculations!W69</f>
        <v>114705691896705.25</v>
      </c>
      <c r="O2" s="7">
        <f>Calculations!X69</f>
        <v>113444928924147.98</v>
      </c>
      <c r="P2" s="7">
        <f>Calculations!Y69</f>
        <v>112280241884562.45</v>
      </c>
      <c r="Q2" s="7">
        <f>Calculations!Z69</f>
        <v>111094806929490.83</v>
      </c>
      <c r="R2" s="7">
        <f>Calculations!AA69</f>
        <v>110000027280822.48</v>
      </c>
      <c r="S2" s="7">
        <f>Calculations!AB69</f>
        <v>108826368169675.38</v>
      </c>
      <c r="T2" s="7">
        <f>Calculations!AC69</f>
        <v>107614203918076.59</v>
      </c>
      <c r="U2" s="7">
        <f>Calculations!AD69</f>
        <v>106469143285031.97</v>
      </c>
      <c r="V2" s="7">
        <f>Calculations!AE69</f>
        <v>105391747025014.17</v>
      </c>
      <c r="W2" s="7">
        <f>Calculations!AF69</f>
        <v>104374725329879.38</v>
      </c>
      <c r="X2" s="7">
        <f>Calculations!AG69</f>
        <v>103403498583340.06</v>
      </c>
      <c r="Y2" s="7">
        <f>Calculations!AH69</f>
        <v>102416944547883.09</v>
      </c>
      <c r="Z2" s="7">
        <f>Calculations!AI69</f>
        <v>101415250141665.98</v>
      </c>
      <c r="AA2" s="7">
        <f>Calculations!AJ69</f>
        <v>100410751963085.88</v>
      </c>
      <c r="AB2" s="7">
        <f>Calculations!AK69</f>
        <v>99429431636039.828</v>
      </c>
      <c r="AC2" s="7">
        <f>Calculations!AL69</f>
        <v>98453905771877.281</v>
      </c>
      <c r="AD2" s="7">
        <f>Calculations!AM69</f>
        <v>97571838986481.016</v>
      </c>
      <c r="AE2" s="7">
        <f>Calculations!AN69</f>
        <v>96732576459159.703</v>
      </c>
    </row>
    <row r="3" spans="1:33" x14ac:dyDescent="0.35">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x14ac:dyDescent="0.35">
      <c r="A4" s="1" t="s">
        <v>78</v>
      </c>
      <c r="B4" s="7">
        <f>Calculations!K71</f>
        <v>669654673439650.38</v>
      </c>
      <c r="C4" s="7">
        <f>Calculations!L71</f>
        <v>698406611349469.63</v>
      </c>
      <c r="D4" s="7">
        <f>Calculations!M71</f>
        <v>707091389702906.25</v>
      </c>
      <c r="E4" s="7">
        <f>Calculations!N71</f>
        <v>663928809519954.63</v>
      </c>
      <c r="F4" s="7">
        <f>Calculations!O71</f>
        <v>667431655792115.25</v>
      </c>
      <c r="G4" s="7">
        <f>Calculations!P71</f>
        <v>669404763863029.13</v>
      </c>
      <c r="H4" s="7">
        <f>Calculations!Q71</f>
        <v>669204948352626.88</v>
      </c>
      <c r="I4" s="7">
        <f>Calculations!R71</f>
        <v>667755024204646.63</v>
      </c>
      <c r="J4" s="7">
        <f>Calculations!S71</f>
        <v>664857418926576.63</v>
      </c>
      <c r="K4" s="7">
        <f>Calculations!T71</f>
        <v>661125971747753.5</v>
      </c>
      <c r="L4" s="7">
        <f>Calculations!U71</f>
        <v>657142745810734.25</v>
      </c>
      <c r="M4" s="7">
        <f>Calculations!V71</f>
        <v>653449243017890.38</v>
      </c>
      <c r="N4" s="7">
        <f>Calculations!W71</f>
        <v>649740786772444</v>
      </c>
      <c r="O4" s="7">
        <f>Calculations!X71</f>
        <v>646180930462235.88</v>
      </c>
      <c r="P4" s="7">
        <f>Calculations!Y71</f>
        <v>642815282117704.25</v>
      </c>
      <c r="Q4" s="7">
        <f>Calculations!Z71</f>
        <v>639742160689710.88</v>
      </c>
      <c r="R4" s="7">
        <f>Calculations!AA71</f>
        <v>636592028980814.38</v>
      </c>
      <c r="S4" s="7">
        <f>Calculations!AB71</f>
        <v>633088808872338.63</v>
      </c>
      <c r="T4" s="7">
        <f>Calculations!AC71</f>
        <v>629554186513397.5</v>
      </c>
      <c r="U4" s="7">
        <f>Calculations!AD71</f>
        <v>626822751477373.88</v>
      </c>
      <c r="V4" s="7">
        <f>Calculations!AE71</f>
        <v>624539546183113.38</v>
      </c>
      <c r="W4" s="7">
        <f>Calculations!AF71</f>
        <v>622261200760948.88</v>
      </c>
      <c r="X4" s="7">
        <f>Calculations!AG71</f>
        <v>619930705172832.5</v>
      </c>
      <c r="Y4" s="7">
        <f>Calculations!AH71</f>
        <v>617721706387112.38</v>
      </c>
      <c r="Z4" s="7">
        <f>Calculations!AI71</f>
        <v>615500557921152.75</v>
      </c>
      <c r="AA4" s="7">
        <f>Calculations!AJ71</f>
        <v>613219034890310</v>
      </c>
      <c r="AB4" s="7">
        <f>Calculations!AK71</f>
        <v>610740313203270.5</v>
      </c>
      <c r="AC4" s="7">
        <f>Calculations!AL71</f>
        <v>608342713996600</v>
      </c>
      <c r="AD4" s="7">
        <f>Calculations!AM71</f>
        <v>605873898971909.63</v>
      </c>
      <c r="AE4" s="7">
        <f>Calculations!AN71</f>
        <v>603351438436007.5</v>
      </c>
    </row>
    <row r="5" spans="1:33" x14ac:dyDescent="0.35">
      <c r="A5" s="1" t="s">
        <v>79</v>
      </c>
      <c r="B5" s="7">
        <f>Calculations!K72</f>
        <v>68235968752529.742</v>
      </c>
      <c r="C5" s="7">
        <f>Calculations!L72</f>
        <v>71387595806686.625</v>
      </c>
      <c r="D5" s="7">
        <f>Calculations!M72</f>
        <v>71687038695053.828</v>
      </c>
      <c r="E5" s="7">
        <f>Calculations!N72</f>
        <v>61372334007933.297</v>
      </c>
      <c r="F5" s="7">
        <f>Calculations!O72</f>
        <v>60668774062980.641</v>
      </c>
      <c r="G5" s="7">
        <f>Calculations!P72</f>
        <v>59789137213632.313</v>
      </c>
      <c r="H5" s="7">
        <f>Calculations!Q72</f>
        <v>58795854124504.164</v>
      </c>
      <c r="I5" s="7">
        <f>Calculations!R72</f>
        <v>57768925767020.156</v>
      </c>
      <c r="J5" s="7">
        <f>Calculations!S72</f>
        <v>56687417307536.625</v>
      </c>
      <c r="K5" s="7">
        <f>Calculations!T72</f>
        <v>55598805958066.859</v>
      </c>
      <c r="L5" s="7">
        <f>Calculations!U72</f>
        <v>54523465797781.906</v>
      </c>
      <c r="M5" s="7">
        <f>Calculations!V72</f>
        <v>53466443616935.156</v>
      </c>
      <c r="N5" s="7">
        <f>Calculations!W72</f>
        <v>52438954504978.539</v>
      </c>
      <c r="O5" s="7">
        <f>Calculations!X72</f>
        <v>51458008014247.555</v>
      </c>
      <c r="P5" s="7">
        <f>Calculations!Y72</f>
        <v>50500239375050.594</v>
      </c>
      <c r="Q5" s="7">
        <f>Calculations!Z72</f>
        <v>49557424188456.25</v>
      </c>
      <c r="R5" s="7">
        <f>Calculations!AA72</f>
        <v>48651992633368.414</v>
      </c>
      <c r="S5" s="7">
        <f>Calculations!AB72</f>
        <v>47779271755848.781</v>
      </c>
      <c r="T5" s="7">
        <f>Calculations!AC72</f>
        <v>46922999676192.016</v>
      </c>
      <c r="U5" s="7">
        <f>Calculations!AD72</f>
        <v>46105045818829.43</v>
      </c>
      <c r="V5" s="7">
        <f>Calculations!AE72</f>
        <v>45309895976685.828</v>
      </c>
      <c r="W5" s="7">
        <f>Calculations!AF72</f>
        <v>44516241479802.484</v>
      </c>
      <c r="X5" s="7">
        <f>Calculations!AG72</f>
        <v>43718287865295.875</v>
      </c>
      <c r="Y5" s="7">
        <f>Calculations!AH72</f>
        <v>42930801667611.102</v>
      </c>
      <c r="Z5" s="7">
        <f>Calculations!AI72</f>
        <v>42144250060714</v>
      </c>
      <c r="AA5" s="7">
        <f>Calculations!AJ72</f>
        <v>41355268517768.961</v>
      </c>
      <c r="AB5" s="7">
        <f>Calculations!AK72</f>
        <v>40565352384036.266</v>
      </c>
      <c r="AC5" s="7">
        <f>Calculations!AL72</f>
        <v>39794128066056.828</v>
      </c>
      <c r="AD5" s="7">
        <f>Calculations!AM72</f>
        <v>39030193556221.156</v>
      </c>
      <c r="AE5" s="7">
        <f>Calculations!AN72</f>
        <v>38287006961871.609</v>
      </c>
    </row>
    <row r="6" spans="1:33" x14ac:dyDescent="0.35">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x14ac:dyDescent="0.35">
      <c r="A7" s="1" t="s">
        <v>160</v>
      </c>
      <c r="B7" s="7">
        <f>Calculations!K74</f>
        <v>86684417064680.641</v>
      </c>
      <c r="C7" s="7">
        <f>Calculations!L74</f>
        <v>100946833238889.33</v>
      </c>
      <c r="D7" s="7">
        <f>Calculations!M74</f>
        <v>107817010118999.44</v>
      </c>
      <c r="E7" s="7">
        <f>Calculations!N74</f>
        <v>96446030923662.266</v>
      </c>
      <c r="F7" s="7">
        <f>Calculations!O74</f>
        <v>91916069375860.109</v>
      </c>
      <c r="G7" s="7">
        <f>Calculations!P74</f>
        <v>88444999190480.047</v>
      </c>
      <c r="H7" s="7">
        <f>Calculations!Q74</f>
        <v>85760106775682.016</v>
      </c>
      <c r="I7" s="7">
        <f>Calculations!R74</f>
        <v>83428489678620.578</v>
      </c>
      <c r="J7" s="7">
        <f>Calculations!S74</f>
        <v>81569962438274.109</v>
      </c>
      <c r="K7" s="7">
        <f>Calculations!T74</f>
        <v>79921718125151.781</v>
      </c>
      <c r="L7" s="7">
        <f>Calculations!U74</f>
        <v>78480018376102.969</v>
      </c>
      <c r="M7" s="7">
        <f>Calculations!V74</f>
        <v>77091964138266.016</v>
      </c>
      <c r="N7" s="7">
        <f>Calculations!W74</f>
        <v>75718489516716.594</v>
      </c>
      <c r="O7" s="7">
        <f>Calculations!X74</f>
        <v>74295107747105.953</v>
      </c>
      <c r="P7" s="7">
        <f>Calculations!Y74</f>
        <v>72849856553064.031</v>
      </c>
      <c r="Q7" s="7">
        <f>Calculations!Z74</f>
        <v>71468905205213.313</v>
      </c>
      <c r="R7" s="7">
        <f>Calculations!AA74</f>
        <v>70139169432526.516</v>
      </c>
      <c r="S7" s="7">
        <f>Calculations!AB74</f>
        <v>68850929490811.953</v>
      </c>
      <c r="T7" s="7">
        <f>Calculations!AC74</f>
        <v>67634092285274.828</v>
      </c>
      <c r="U7" s="7">
        <f>Calculations!AD74</f>
        <v>66429030923662.273</v>
      </c>
      <c r="V7" s="7">
        <f>Calculations!AE74</f>
        <v>65287521735610.781</v>
      </c>
      <c r="W7" s="7">
        <f>Calculations!AF74</f>
        <v>64237415526592.734</v>
      </c>
      <c r="X7" s="7">
        <f>Calculations!AG74</f>
        <v>63243758601149.516</v>
      </c>
      <c r="Y7" s="7">
        <f>Calculations!AH74</f>
        <v>62314588440055.047</v>
      </c>
      <c r="Z7" s="7">
        <f>Calculations!AI74</f>
        <v>61468596859062.578</v>
      </c>
      <c r="AA7" s="7">
        <f>Calculations!AJ74</f>
        <v>60738494535740.305</v>
      </c>
      <c r="AB7" s="7">
        <f>Calculations!AK74</f>
        <v>59998485550068.805</v>
      </c>
      <c r="AC7" s="7">
        <f>Calculations!AL74</f>
        <v>59211373188699.094</v>
      </c>
      <c r="AD7" s="7">
        <f>Calculations!AM74</f>
        <v>58407064356836.391</v>
      </c>
      <c r="AE7" s="7">
        <f>Calculations!AN74</f>
        <v>57587241317898.484</v>
      </c>
    </row>
    <row r="8" spans="1:33" x14ac:dyDescent="0.35">
      <c r="A8" s="1" t="s">
        <v>268</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x14ac:dyDescent="0.35">
      <c r="A9" s="1" t="s">
        <v>269</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x14ac:dyDescent="0.35">
      <c r="A10" s="1" t="s">
        <v>270</v>
      </c>
      <c r="B10" s="7">
        <f>Calculations!K77</f>
        <v>60786906338541.242</v>
      </c>
      <c r="C10" s="7">
        <f>Calculations!L77</f>
        <v>63619090261474.945</v>
      </c>
      <c r="D10" s="7">
        <f>Calculations!M77</f>
        <v>61389156642111.227</v>
      </c>
      <c r="E10" s="7">
        <f>Calculations!N77</f>
        <v>55997876224398.922</v>
      </c>
      <c r="F10" s="7">
        <f>Calculations!O77</f>
        <v>55335812110418.523</v>
      </c>
      <c r="G10" s="7">
        <f>Calculations!P77</f>
        <v>54851133327936.531</v>
      </c>
      <c r="H10" s="7">
        <f>Calculations!Q77</f>
        <v>54390193151461.188</v>
      </c>
      <c r="I10" s="7">
        <f>Calculations!R77</f>
        <v>53871495264308.258</v>
      </c>
      <c r="J10" s="7">
        <f>Calculations!S77</f>
        <v>53304198656196.875</v>
      </c>
      <c r="K10" s="7">
        <f>Calculations!T77</f>
        <v>52700826843681.695</v>
      </c>
      <c r="L10" s="7">
        <f>Calculations!U77</f>
        <v>52091286731967.945</v>
      </c>
      <c r="M10" s="7">
        <f>Calculations!V77</f>
        <v>51484176556302.109</v>
      </c>
      <c r="N10" s="7">
        <f>Calculations!W77</f>
        <v>50882113170889.664</v>
      </c>
      <c r="O10" s="7">
        <f>Calculations!X77</f>
        <v>50309582854367.352</v>
      </c>
      <c r="P10" s="7">
        <f>Calculations!Y77</f>
        <v>49771071642515.984</v>
      </c>
      <c r="Q10" s="7">
        <f>Calculations!Z77</f>
        <v>49256485954828.789</v>
      </c>
      <c r="R10" s="7">
        <f>Calculations!AA77</f>
        <v>48759283655792.117</v>
      </c>
      <c r="S10" s="7">
        <f>Calculations!AB77</f>
        <v>48267128147008.82</v>
      </c>
      <c r="T10" s="7">
        <f>Calculations!AC77</f>
        <v>47780767101109.047</v>
      </c>
      <c r="U10" s="7">
        <f>Calculations!AD77</f>
        <v>47339453331174.609</v>
      </c>
      <c r="V10" s="7">
        <f>Calculations!AE77</f>
        <v>46944495264308.258</v>
      </c>
      <c r="W10" s="7">
        <f>Calculations!AF77</f>
        <v>46564490650044.523</v>
      </c>
      <c r="X10" s="7">
        <f>Calculations!AG77</f>
        <v>46194953452602.602</v>
      </c>
      <c r="Y10" s="7">
        <f>Calculations!AH77</f>
        <v>45823920909900.43</v>
      </c>
      <c r="Z10" s="7">
        <f>Calculations!AI77</f>
        <v>45450084594835.266</v>
      </c>
      <c r="AA10" s="7">
        <f>Calculations!AJ77</f>
        <v>45067650044523.594</v>
      </c>
      <c r="AB10" s="7">
        <f>Calculations!AK77</f>
        <v>44685589330527</v>
      </c>
      <c r="AC10" s="7">
        <f>Calculations!AL77</f>
        <v>44308949243098.844</v>
      </c>
      <c r="AD10" s="7">
        <f>Calculations!AM77</f>
        <v>43945206508540.43</v>
      </c>
      <c r="AE10" s="7">
        <f>Calculations!AN77</f>
        <v>43586884400550.477</v>
      </c>
    </row>
    <row r="11" spans="1:33" x14ac:dyDescent="0.35">
      <c r="A11" s="1" t="s">
        <v>271</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4.5" x14ac:dyDescent="0.35"/>
  <cols>
    <col min="1" max="1" width="29.81640625" customWidth="1"/>
    <col min="2" max="31" width="12.2695312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Calculations!K82</f>
        <v>165173594430502.69</v>
      </c>
      <c r="C2" s="7">
        <f>Calculations!L82</f>
        <v>177228694082409.13</v>
      </c>
      <c r="D2" s="7">
        <f>Calculations!M82</f>
        <v>155030293693839.56</v>
      </c>
      <c r="E2" s="7">
        <f>Calculations!N82</f>
        <v>183122223589411.47</v>
      </c>
      <c r="F2" s="7">
        <f>Calculations!O82</f>
        <v>187397041852181.66</v>
      </c>
      <c r="G2" s="7">
        <f>Calculations!P82</f>
        <v>191168676434874.13</v>
      </c>
      <c r="H2" s="7">
        <f>Calculations!Q82</f>
        <v>194688345341212.69</v>
      </c>
      <c r="I2" s="7">
        <f>Calculations!R82</f>
        <v>197860720310855.66</v>
      </c>
      <c r="J2" s="7">
        <f>Calculations!S82</f>
        <v>200845803286651</v>
      </c>
      <c r="K2" s="7">
        <f>Calculations!T82</f>
        <v>203636865214927.53</v>
      </c>
      <c r="L2" s="7">
        <f>Calculations!U82</f>
        <v>206403627782724.88</v>
      </c>
      <c r="M2" s="7">
        <f>Calculations!V82</f>
        <v>209507590706710.91</v>
      </c>
      <c r="N2" s="7">
        <f>Calculations!W82</f>
        <v>212635852991176.25</v>
      </c>
      <c r="O2" s="7">
        <f>Calculations!X82</f>
        <v>215992342345988.81</v>
      </c>
      <c r="P2" s="7">
        <f>Calculations!Y82</f>
        <v>219574815753258.31</v>
      </c>
      <c r="Q2" s="7">
        <f>Calculations!Z82</f>
        <v>223241028495102.38</v>
      </c>
      <c r="R2" s="7">
        <f>Calculations!AA82</f>
        <v>227131543025985.63</v>
      </c>
      <c r="S2" s="7">
        <f>Calculations!AB82</f>
        <v>230923551687849.09</v>
      </c>
      <c r="T2" s="7">
        <f>Calculations!AC82</f>
        <v>234706214441835.97</v>
      </c>
      <c r="U2" s="7">
        <f>Calculations!AD82</f>
        <v>238656542783129.59</v>
      </c>
      <c r="V2" s="7">
        <f>Calculations!AE82</f>
        <v>242776218975147.72</v>
      </c>
      <c r="W2" s="7">
        <f>Calculations!AF82</f>
        <v>247124122237513.16</v>
      </c>
      <c r="X2" s="7">
        <f>Calculations!AG82</f>
        <v>251628849834048.44</v>
      </c>
      <c r="Y2" s="7">
        <f>Calculations!AH82</f>
        <v>256212269974904.88</v>
      </c>
      <c r="Z2" s="7">
        <f>Calculations!AI82</f>
        <v>260825410102809.03</v>
      </c>
      <c r="AA2" s="7">
        <f>Calculations!AJ82</f>
        <v>265533878491054.81</v>
      </c>
      <c r="AB2" s="7">
        <f>Calculations!AK82</f>
        <v>270234870152999.25</v>
      </c>
      <c r="AC2" s="7">
        <f>Calculations!AL82</f>
        <v>275179042337893.66</v>
      </c>
      <c r="AD2" s="7">
        <f>Calculations!AM82</f>
        <v>280464153242127.44</v>
      </c>
      <c r="AE2" s="7">
        <f>Calculations!AN82</f>
        <v>285910574516311.88</v>
      </c>
    </row>
    <row r="3" spans="1:33" x14ac:dyDescent="0.35">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x14ac:dyDescent="0.35">
      <c r="A4" s="1" t="s">
        <v>78</v>
      </c>
      <c r="B4" s="7">
        <f>Calculations!K84</f>
        <v>10476575811543.754</v>
      </c>
      <c r="C4" s="7">
        <f>Calculations!L84</f>
        <v>11011909414717.072</v>
      </c>
      <c r="D4" s="7">
        <f>Calculations!M84</f>
        <v>9457684934833.6445</v>
      </c>
      <c r="E4" s="7">
        <f>Calculations!N84</f>
        <v>11135275398688.576</v>
      </c>
      <c r="F4" s="7">
        <f>Calculations!O84</f>
        <v>11203687444345.504</v>
      </c>
      <c r="G4" s="7">
        <f>Calculations!P84</f>
        <v>11241444912167.084</v>
      </c>
      <c r="H4" s="7">
        <f>Calculations!Q84</f>
        <v>11251725410831.377</v>
      </c>
      <c r="I4" s="7">
        <f>Calculations!R84</f>
        <v>11243314093742.41</v>
      </c>
      <c r="J4" s="7">
        <f>Calculations!S84</f>
        <v>11222753096413.824</v>
      </c>
      <c r="K4" s="7">
        <f>Calculations!T84</f>
        <v>11188920909900.428</v>
      </c>
      <c r="L4" s="7">
        <f>Calculations!U84</f>
        <v>11146864324455.598</v>
      </c>
      <c r="M4" s="7">
        <f>Calculations!V84</f>
        <v>11107237675058.688</v>
      </c>
      <c r="N4" s="7">
        <f>Calculations!W84</f>
        <v>11064807253298.793</v>
      </c>
      <c r="O4" s="7">
        <f>Calculations!X84</f>
        <v>11034152675463.449</v>
      </c>
      <c r="P4" s="7">
        <f>Calculations!Y84</f>
        <v>11020507649963.572</v>
      </c>
      <c r="Q4" s="7">
        <f>Calculations!Z84</f>
        <v>11028918967052.537</v>
      </c>
      <c r="R4" s="7">
        <f>Calculations!AA84</f>
        <v>11056769772524.893</v>
      </c>
      <c r="S4" s="7">
        <f>Calculations!AB84</f>
        <v>11084433659839.715</v>
      </c>
      <c r="T4" s="7">
        <f>Calculations!AC84</f>
        <v>11113032137942.199</v>
      </c>
      <c r="U4" s="7">
        <f>Calculations!AD84</f>
        <v>11150602687606.248</v>
      </c>
      <c r="V4" s="7">
        <f>Calculations!AE84</f>
        <v>11190603173318.221</v>
      </c>
      <c r="W4" s="7">
        <f>Calculations!AF84</f>
        <v>11233968185865.781</v>
      </c>
      <c r="X4" s="7">
        <f>Calculations!AG84</f>
        <v>11274529426050.352</v>
      </c>
      <c r="Y4" s="7">
        <f>Calculations!AH84</f>
        <v>11318455193070.51</v>
      </c>
      <c r="Z4" s="7">
        <f>Calculations!AI84</f>
        <v>11361633287460.535</v>
      </c>
      <c r="AA4" s="7">
        <f>Calculations!AJ84</f>
        <v>11408736663158.746</v>
      </c>
      <c r="AB4" s="7">
        <f>Calculations!AK84</f>
        <v>11450419412288.512</v>
      </c>
      <c r="AC4" s="7">
        <f>Calculations!AL84</f>
        <v>11498270460616.854</v>
      </c>
      <c r="AD4" s="7">
        <f>Calculations!AM84</f>
        <v>11548364526835.586</v>
      </c>
      <c r="AE4" s="7">
        <f>Calculations!AN84</f>
        <v>11596215575163.928</v>
      </c>
    </row>
    <row r="5" spans="1:33" x14ac:dyDescent="0.35">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x14ac:dyDescent="0.35">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x14ac:dyDescent="0.35">
      <c r="A7" s="1" t="s">
        <v>160</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x14ac:dyDescent="0.35">
      <c r="A8" s="1" t="s">
        <v>268</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x14ac:dyDescent="0.35">
      <c r="A9" s="1" t="s">
        <v>269</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x14ac:dyDescent="0.35">
      <c r="A10" s="1" t="s">
        <v>270</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x14ac:dyDescent="0.35">
      <c r="A11" s="1" t="s">
        <v>271</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4.5" x14ac:dyDescent="0.35"/>
  <cols>
    <col min="1" max="1" width="29.81640625" customWidth="1"/>
    <col min="2" max="31" width="9.54296875" bestFit="1"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Calculations!K95</f>
        <v>37845319355622.117</v>
      </c>
      <c r="C2" s="7">
        <f>Calculations!L95</f>
        <v>42842202460940.656</v>
      </c>
      <c r="D2" s="7">
        <f>Calculations!M95</f>
        <v>39815623654173.078</v>
      </c>
      <c r="E2" s="7">
        <f>Calculations!N95</f>
        <v>38651684287217.68</v>
      </c>
      <c r="F2" s="7">
        <f>Calculations!O95</f>
        <v>38330558892576.703</v>
      </c>
      <c r="G2" s="7">
        <f>Calculations!P95</f>
        <v>38286446207399.016</v>
      </c>
      <c r="H2" s="7">
        <f>Calculations!Q95</f>
        <v>38398597101918.563</v>
      </c>
      <c r="I2" s="7">
        <f>Calculations!R95</f>
        <v>38618412855176.875</v>
      </c>
      <c r="J2" s="7">
        <f>Calculations!S95</f>
        <v>38846453007366.633</v>
      </c>
      <c r="K2" s="7">
        <f>Calculations!T95</f>
        <v>38671497611916.125</v>
      </c>
      <c r="L2" s="7">
        <f>Calculations!U95</f>
        <v>38521402331417.469</v>
      </c>
      <c r="M2" s="7">
        <f>Calculations!V95</f>
        <v>38440092932890.797</v>
      </c>
      <c r="N2" s="7">
        <f>Calculations!W95</f>
        <v>38418410426617.016</v>
      </c>
      <c r="O2" s="7">
        <f>Calculations!X95</f>
        <v>38480280336760.297</v>
      </c>
      <c r="P2" s="7">
        <f>Calculations!Y95</f>
        <v>38608132356512.586</v>
      </c>
      <c r="Q2" s="7">
        <f>Calculations!Z95</f>
        <v>38742526511778.516</v>
      </c>
      <c r="R2" s="7">
        <f>Calculations!AA95</f>
        <v>38886640411236.133</v>
      </c>
      <c r="S2" s="7">
        <f>Calculations!AB95</f>
        <v>39010380231522.711</v>
      </c>
      <c r="T2" s="7">
        <f>Calculations!AC95</f>
        <v>39130755524973.695</v>
      </c>
      <c r="U2" s="7">
        <f>Calculations!AD95</f>
        <v>38566823443697.891</v>
      </c>
      <c r="V2" s="7">
        <f>Calculations!AE95</f>
        <v>38105509430907.469</v>
      </c>
      <c r="W2" s="7">
        <f>Calculations!AF95</f>
        <v>37748308831862.703</v>
      </c>
      <c r="X2" s="7">
        <f>Calculations!AG95</f>
        <v>37510362017323.727</v>
      </c>
      <c r="Y2" s="7">
        <f>Calculations!AH95</f>
        <v>37424005828543.672</v>
      </c>
      <c r="Z2" s="7">
        <f>Calculations!AI95</f>
        <v>37408678539626.008</v>
      </c>
      <c r="AA2" s="7">
        <f>Calculations!AJ95</f>
        <v>37406996276208.203</v>
      </c>
      <c r="AB2" s="7">
        <f>Calculations!AK95</f>
        <v>37425688091961.469</v>
      </c>
      <c r="AC2" s="7">
        <f>Calculations!AL95</f>
        <v>37470922286084.352</v>
      </c>
      <c r="AD2" s="7">
        <f>Calculations!AM95</f>
        <v>37561764510645.18</v>
      </c>
      <c r="AE2" s="7">
        <f>Calculations!AN95</f>
        <v>37678401440945.516</v>
      </c>
    </row>
    <row r="3" spans="1:33" x14ac:dyDescent="0.35">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x14ac:dyDescent="0.35">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x14ac:dyDescent="0.35">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x14ac:dyDescent="0.35">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x14ac:dyDescent="0.35">
      <c r="A7" s="1" t="s">
        <v>160</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x14ac:dyDescent="0.35">
      <c r="A8" s="1" t="s">
        <v>268</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x14ac:dyDescent="0.35">
      <c r="A9" s="1" t="s">
        <v>269</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x14ac:dyDescent="0.35">
      <c r="A10" s="1" t="s">
        <v>270</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x14ac:dyDescent="0.35">
      <c r="A11" s="1" t="s">
        <v>271</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4.5" x14ac:dyDescent="0.35"/>
  <cols>
    <col min="1" max="1" width="29.81640625" customWidth="1"/>
    <col min="2" max="29" width="9.54296875" bestFit="1" customWidth="1"/>
    <col min="30" max="30" width="10.26953125" bestFit="1" customWidth="1"/>
    <col min="31" max="31" width="9.54296875" bestFit="1"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Calculations!K108</f>
        <v>243757539302193.78</v>
      </c>
      <c r="C2" s="7">
        <f>Calculations!L108</f>
        <v>245089891929086</v>
      </c>
      <c r="D2" s="7">
        <f>Calculations!M108</f>
        <v>246343178175342</v>
      </c>
      <c r="E2" s="7">
        <f>Calculations!N108</f>
        <v>248189742653606.38</v>
      </c>
      <c r="F2" s="7">
        <f>Calculations!O108</f>
        <v>250203598882862.47</v>
      </c>
      <c r="G2" s="7">
        <f>Calculations!P108</f>
        <v>251803805229498.84</v>
      </c>
      <c r="H2" s="7">
        <f>Calculations!Q108</f>
        <v>252982324212741.81</v>
      </c>
      <c r="I2" s="7">
        <f>Calculations!R108</f>
        <v>253852428236055.97</v>
      </c>
      <c r="J2" s="7">
        <f>Calculations!S108</f>
        <v>254577109932809.84</v>
      </c>
      <c r="K2" s="7">
        <f>Calculations!T108</f>
        <v>255242538573625.84</v>
      </c>
      <c r="L2" s="7">
        <f>Calculations!U108</f>
        <v>255933014247551.16</v>
      </c>
      <c r="M2" s="7">
        <f>Calculations!V108</f>
        <v>256800875252975</v>
      </c>
      <c r="N2" s="7">
        <f>Calculations!W108</f>
        <v>257800326641301.69</v>
      </c>
      <c r="O2" s="7">
        <f>Calculations!X108</f>
        <v>259016229256051.22</v>
      </c>
      <c r="P2" s="7">
        <f>Calculations!Y108</f>
        <v>260477368493483.28</v>
      </c>
      <c r="Q2" s="7">
        <f>Calculations!Z108</f>
        <v>262066359750667.88</v>
      </c>
      <c r="R2" s="7">
        <f>Calculations!AA108</f>
        <v>263784885291022.41</v>
      </c>
      <c r="S2" s="7">
        <f>Calculations!AB108</f>
        <v>265494812596130.5</v>
      </c>
      <c r="T2" s="7">
        <f>Calculations!AC108</f>
        <v>267179879786286.72</v>
      </c>
      <c r="U2" s="7">
        <f>Calculations!AD108</f>
        <v>268924947705010.91</v>
      </c>
      <c r="V2" s="7">
        <f>Calculations!AE108</f>
        <v>270794503116651.75</v>
      </c>
      <c r="W2" s="7">
        <f>Calculations!AF108</f>
        <v>272782564640168.44</v>
      </c>
      <c r="X2" s="7">
        <f>Calculations!AG108</f>
        <v>274833617582773.41</v>
      </c>
      <c r="Y2" s="7">
        <f>Calculations!AH108</f>
        <v>276887661215898.97</v>
      </c>
      <c r="Z2" s="7">
        <f>Calculations!AI108</f>
        <v>278904695053833.09</v>
      </c>
      <c r="AA2" s="7">
        <f>Calculations!AJ108</f>
        <v>280914999838095.97</v>
      </c>
      <c r="AB2" s="7">
        <f>Calculations!AK108</f>
        <v>282959697563344.94</v>
      </c>
      <c r="AC2" s="7">
        <f>Calculations!AL108</f>
        <v>285048881810086.63</v>
      </c>
      <c r="AD2" s="7">
        <f>Calculations!AM108</f>
        <v>287306292398607.63</v>
      </c>
      <c r="AE2" s="7">
        <f>Calculations!AN108</f>
        <v>289642582449607.31</v>
      </c>
    </row>
    <row r="3" spans="1:33" x14ac:dyDescent="0.35">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x14ac:dyDescent="0.35">
      <c r="A4" s="1" t="s">
        <v>78</v>
      </c>
      <c r="B4" s="7">
        <f>Calculations!K110</f>
        <v>212682021776086.75</v>
      </c>
      <c r="C4" s="7">
        <f>Calculations!L110</f>
        <v>210603491864324.41</v>
      </c>
      <c r="D4" s="7">
        <f>Calculations!M110</f>
        <v>210652277503440.47</v>
      </c>
      <c r="E4" s="7">
        <f>Calculations!N110</f>
        <v>213110251274993.91</v>
      </c>
      <c r="F4" s="7">
        <f>Calculations!O110</f>
        <v>216645434388407.69</v>
      </c>
      <c r="G4" s="7">
        <f>Calculations!P110</f>
        <v>220148280660568.28</v>
      </c>
      <c r="H4" s="7">
        <f>Calculations!Q110</f>
        <v>223355796243827.41</v>
      </c>
      <c r="I4" s="7">
        <f>Calculations!R110</f>
        <v>226452469359669.69</v>
      </c>
      <c r="J4" s="7">
        <f>Calculations!S110</f>
        <v>229140726301303.34</v>
      </c>
      <c r="K4" s="7">
        <f>Calculations!T110</f>
        <v>231542998461912.13</v>
      </c>
      <c r="L4" s="7">
        <f>Calculations!U110</f>
        <v>233653865214927.53</v>
      </c>
      <c r="M4" s="7">
        <f>Calculations!V110</f>
        <v>235774264793977.19</v>
      </c>
      <c r="N4" s="7">
        <f>Calculations!W110</f>
        <v>237799523030842.72</v>
      </c>
      <c r="O4" s="7">
        <f>Calculations!X110</f>
        <v>239747584068647.28</v>
      </c>
      <c r="P4" s="7">
        <f>Calculations!Y110</f>
        <v>241657700720472.78</v>
      </c>
      <c r="Q4" s="7">
        <f>Calculations!Z110</f>
        <v>243558097628106.53</v>
      </c>
      <c r="R4" s="7">
        <f>Calculations!AA110</f>
        <v>245249333117461.34</v>
      </c>
      <c r="S4" s="7">
        <f>Calculations!AB110</f>
        <v>246531404759977.31</v>
      </c>
      <c r="T4" s="7">
        <f>Calculations!AC110</f>
        <v>247575155751639.28</v>
      </c>
      <c r="U4" s="7">
        <f>Calculations!AD110</f>
        <v>248909377560106.88</v>
      </c>
      <c r="V4" s="7">
        <f>Calculations!AE110</f>
        <v>250466405812353.31</v>
      </c>
      <c r="W4" s="7">
        <f>Calculations!AF110</f>
        <v>252081939447907.34</v>
      </c>
      <c r="X4" s="7">
        <f>Calculations!AG110</f>
        <v>253703641382660.09</v>
      </c>
      <c r="Y4" s="7">
        <f>Calculations!AH110</f>
        <v>255419550068809.19</v>
      </c>
      <c r="Z4" s="7">
        <f>Calculations!AI110</f>
        <v>257178076094875.75</v>
      </c>
      <c r="AA4" s="7">
        <f>Calculations!AJ110</f>
        <v>258970247389298.13</v>
      </c>
      <c r="AB4" s="7">
        <f>Calculations!AK110</f>
        <v>260739427750344.09</v>
      </c>
      <c r="AC4" s="7">
        <f>Calculations!AL110</f>
        <v>262592160527806.97</v>
      </c>
      <c r="AD4" s="7">
        <f>Calculations!AM110</f>
        <v>264444893305270</v>
      </c>
      <c r="AE4" s="7">
        <f>Calculations!AN110</f>
        <v>266230335546021.22</v>
      </c>
    </row>
    <row r="5" spans="1:33" x14ac:dyDescent="0.35">
      <c r="A5" s="1" t="s">
        <v>79</v>
      </c>
      <c r="B5" s="7">
        <f>Calculations!K111</f>
        <v>8724031166518.2539</v>
      </c>
      <c r="C5" s="7">
        <f>Calculations!L111</f>
        <v>8046079009147.5762</v>
      </c>
      <c r="D5" s="7">
        <f>Calculations!M111</f>
        <v>7538409293289.0791</v>
      </c>
      <c r="E5" s="7">
        <f>Calculations!N111</f>
        <v>7215788553387.8408</v>
      </c>
      <c r="F5" s="7">
        <f>Calculations!O111</f>
        <v>7018029142718.3691</v>
      </c>
      <c r="G5" s="7">
        <f>Calculations!P111</f>
        <v>6835036266493.9697</v>
      </c>
      <c r="H5" s="7">
        <f>Calculations!Q111</f>
        <v>6673352060228.2842</v>
      </c>
      <c r="I5" s="7">
        <f>Calculations!R111</f>
        <v>6542135513640.4111</v>
      </c>
      <c r="J5" s="7">
        <f>Calculations!S111</f>
        <v>6438395936209.8281</v>
      </c>
      <c r="K5" s="7">
        <f>Calculations!T111</f>
        <v>6364189427669.3926</v>
      </c>
      <c r="L5" s="7">
        <f>Calculations!U111</f>
        <v>6278020157046.8711</v>
      </c>
      <c r="M5" s="7">
        <f>Calculations!V111</f>
        <v>6185682587225.7744</v>
      </c>
      <c r="N5" s="7">
        <f>Calculations!W111</f>
        <v>6089045899781.4297</v>
      </c>
      <c r="O5" s="7">
        <f>Calculations!X111</f>
        <v>5991848457864.4863</v>
      </c>
      <c r="P5" s="7">
        <f>Calculations!Y111</f>
        <v>5894277179632.4775</v>
      </c>
      <c r="Q5" s="7">
        <f>Calculations!Z111</f>
        <v>5793902129037.4805</v>
      </c>
      <c r="R5" s="7">
        <f>Calculations!AA111</f>
        <v>5693900914757.5488</v>
      </c>
      <c r="S5" s="7">
        <f>Calculations!AB111</f>
        <v>5595768882052.9424</v>
      </c>
      <c r="T5" s="7">
        <f>Calculations!AC111</f>
        <v>5498758358293.5313</v>
      </c>
      <c r="U5" s="7">
        <f>Calculations!AD111</f>
        <v>5405112361369.708</v>
      </c>
      <c r="V5" s="7">
        <f>Calculations!AE111</f>
        <v>5315204727596.5352</v>
      </c>
      <c r="W5" s="7">
        <f>Calculations!AF111</f>
        <v>5229596211446.6113</v>
      </c>
      <c r="X5" s="7">
        <f>Calculations!AG111</f>
        <v>5147912976604.873</v>
      </c>
      <c r="Y5" s="7">
        <f>Calculations!AH111</f>
        <v>5070155023071.3193</v>
      </c>
      <c r="Z5" s="7">
        <f>Calculations!AI111</f>
        <v>4995574678215.8174</v>
      </c>
      <c r="AA5" s="7">
        <f>Calculations!AJ111</f>
        <v>4923611187565.7734</v>
      </c>
      <c r="AB5" s="7">
        <f>Calculations!AK111</f>
        <v>4854638387436.25</v>
      </c>
      <c r="AC5" s="7">
        <f>Calculations!AL111</f>
        <v>4789403950457.3789</v>
      </c>
      <c r="AD5" s="7">
        <f>Calculations!AM111</f>
        <v>4726412531368.8975</v>
      </c>
      <c r="AE5" s="7">
        <f>Calculations!AN111</f>
        <v>4665477212013.2764</v>
      </c>
    </row>
    <row r="6" spans="1:33" x14ac:dyDescent="0.35">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x14ac:dyDescent="0.35">
      <c r="A7" s="1" t="s">
        <v>160</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x14ac:dyDescent="0.35">
      <c r="A8" s="1" t="s">
        <v>268</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x14ac:dyDescent="0.35">
      <c r="A9" s="1" t="s">
        <v>269</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x14ac:dyDescent="0.35">
      <c r="A10" s="1" t="s">
        <v>270</v>
      </c>
      <c r="B10" s="7">
        <f>Calculations!K116</f>
        <v>14983733344126.934</v>
      </c>
      <c r="C10" s="7">
        <f>Calculations!L116</f>
        <v>14427651825467.498</v>
      </c>
      <c r="D10" s="7">
        <f>Calculations!M116</f>
        <v>13820354731644.137</v>
      </c>
      <c r="E10" s="7">
        <f>Calculations!N116</f>
        <v>13375863353031.65</v>
      </c>
      <c r="F10" s="7">
        <f>Calculations!O116</f>
        <v>13071747510726.139</v>
      </c>
      <c r="G10" s="7">
        <f>Calculations!P116</f>
        <v>12834548368817.293</v>
      </c>
      <c r="H10" s="7">
        <f>Calculations!Q116</f>
        <v>12625200032380.799</v>
      </c>
      <c r="I10" s="7">
        <f>Calculations!R116</f>
        <v>12430057475916.781</v>
      </c>
      <c r="J10" s="7">
        <f>Calculations!S116</f>
        <v>12250429126527.969</v>
      </c>
      <c r="K10" s="7">
        <f>Calculations!T116</f>
        <v>12087623411317.088</v>
      </c>
      <c r="L10" s="7">
        <f>Calculations!U116</f>
        <v>11899396826681.777</v>
      </c>
      <c r="M10" s="7">
        <f>Calculations!V116</f>
        <v>11694534526026.066</v>
      </c>
      <c r="N10" s="7">
        <f>Calculations!W116</f>
        <v>11487055371164.898</v>
      </c>
      <c r="O10" s="7">
        <f>Calculations!X116</f>
        <v>11282940743139.318</v>
      </c>
      <c r="P10" s="7">
        <f>Calculations!Y116</f>
        <v>11087237432202.703</v>
      </c>
      <c r="Q10" s="7">
        <f>Calculations!Z116</f>
        <v>10901253865457.783</v>
      </c>
      <c r="R10" s="7">
        <f>Calculations!AA116</f>
        <v>10724242370274.428</v>
      </c>
      <c r="S10" s="7">
        <f>Calculations!AB116</f>
        <v>10546296284303.408</v>
      </c>
      <c r="T10" s="7">
        <f>Calculations!AC116</f>
        <v>10370780134380.313</v>
      </c>
      <c r="U10" s="7">
        <f>Calculations!AD116</f>
        <v>10207413664696.836</v>
      </c>
      <c r="V10" s="7">
        <f>Calculations!AE116</f>
        <v>10058626811300.898</v>
      </c>
      <c r="W10" s="7">
        <f>Calculations!AF116</f>
        <v>9921241965514.4512</v>
      </c>
      <c r="X10" s="7">
        <f>Calculations!AG116</f>
        <v>9793763782077.2285</v>
      </c>
      <c r="Y10" s="7">
        <f>Calculations!AH116</f>
        <v>9673762324941.3086</v>
      </c>
      <c r="Z10" s="7">
        <f>Calculations!AI116</f>
        <v>9559929167003.9668</v>
      </c>
      <c r="AA10" s="7">
        <f>Calculations!AJ116</f>
        <v>9451516635635.0684</v>
      </c>
      <c r="AB10" s="7">
        <f>Calculations!AK116</f>
        <v>9348711648992.1465</v>
      </c>
      <c r="AC10" s="7">
        <f>Calculations!AL116</f>
        <v>9252822634177.9316</v>
      </c>
      <c r="AD10" s="7">
        <f>Calculations!AM116</f>
        <v>9164223427507.4883</v>
      </c>
      <c r="AE10" s="7">
        <f>Calculations!AN116</f>
        <v>9079362583987.6953</v>
      </c>
    </row>
    <row r="11" spans="1:33" x14ac:dyDescent="0.35">
      <c r="A11" s="1" t="s">
        <v>271</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zoomScaleNormal="100" workbookViewId="0">
      <selection activeCell="D48" sqref="D48"/>
    </sheetView>
  </sheetViews>
  <sheetFormatPr defaultColWidth="8.7265625" defaultRowHeight="15" customHeight="1" x14ac:dyDescent="0.3"/>
  <cols>
    <col min="1" max="1" width="18.81640625" style="57" customWidth="1"/>
    <col min="2" max="2" width="46.7265625" style="57" customWidth="1"/>
    <col min="3" max="16384" width="8.7265625" style="57"/>
  </cols>
  <sheetData>
    <row r="1" spans="1:33" ht="15" customHeight="1" thickBot="1" x14ac:dyDescent="0.3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3"/>
    <row r="3" spans="1:33" ht="15" customHeight="1" x14ac:dyDescent="0.3">
      <c r="C3" s="68" t="s">
        <v>164</v>
      </c>
      <c r="D3" s="68" t="s">
        <v>648</v>
      </c>
      <c r="E3" s="68"/>
      <c r="F3" s="68"/>
      <c r="G3" s="68"/>
    </row>
    <row r="4" spans="1:33" ht="15" customHeight="1" x14ac:dyDescent="0.3">
      <c r="C4" s="68" t="s">
        <v>163</v>
      </c>
      <c r="D4" s="68" t="s">
        <v>647</v>
      </c>
      <c r="E4" s="68"/>
      <c r="F4" s="68"/>
      <c r="G4" s="68" t="s">
        <v>646</v>
      </c>
    </row>
    <row r="5" spans="1:33" ht="15" customHeight="1" x14ac:dyDescent="0.3">
      <c r="C5" s="68" t="s">
        <v>162</v>
      </c>
      <c r="D5" s="68" t="s">
        <v>645</v>
      </c>
      <c r="E5" s="68"/>
      <c r="F5" s="68"/>
      <c r="G5" s="68"/>
    </row>
    <row r="6" spans="1:33" ht="15" customHeight="1" x14ac:dyDescent="0.3">
      <c r="C6" s="68" t="s">
        <v>161</v>
      </c>
      <c r="D6" s="68"/>
      <c r="E6" s="68" t="s">
        <v>644</v>
      </c>
      <c r="F6" s="68"/>
      <c r="G6" s="68"/>
    </row>
    <row r="7" spans="1:33" ht="12" x14ac:dyDescent="0.3"/>
    <row r="8" spans="1:33" ht="12" x14ac:dyDescent="0.3"/>
    <row r="9" spans="1:33" ht="12" x14ac:dyDescent="0.3"/>
    <row r="10" spans="1:33" ht="15" customHeight="1" x14ac:dyDescent="0.35">
      <c r="A10" s="61" t="s">
        <v>293</v>
      </c>
      <c r="B10" s="67" t="s">
        <v>44</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3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3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3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3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3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B16" s="73" t="s">
        <v>45</v>
      </c>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35">
      <c r="A17" s="61" t="s">
        <v>294</v>
      </c>
      <c r="B17" s="76" t="s">
        <v>46</v>
      </c>
      <c r="C17" s="62">
        <v>85.941040000000001</v>
      </c>
      <c r="D17" s="62">
        <v>86.711028999999996</v>
      </c>
      <c r="E17" s="62">
        <v>87.428168999999997</v>
      </c>
      <c r="F17" s="62">
        <v>88.169135999999995</v>
      </c>
      <c r="G17" s="62">
        <v>88.903236000000007</v>
      </c>
      <c r="H17" s="62">
        <v>89.609459000000001</v>
      </c>
      <c r="I17" s="62">
        <v>90.299544999999995</v>
      </c>
      <c r="J17" s="62">
        <v>91.000748000000002</v>
      </c>
      <c r="K17" s="62">
        <v>91.703498999999994</v>
      </c>
      <c r="L17" s="62">
        <v>92.393028000000001</v>
      </c>
      <c r="M17" s="62">
        <v>93.064696999999995</v>
      </c>
      <c r="N17" s="62">
        <v>93.772270000000006</v>
      </c>
      <c r="O17" s="62">
        <v>94.471763999999993</v>
      </c>
      <c r="P17" s="62">
        <v>95.142364999999998</v>
      </c>
      <c r="Q17" s="62">
        <v>95.795958999999996</v>
      </c>
      <c r="R17" s="62">
        <v>96.439728000000002</v>
      </c>
      <c r="S17" s="62">
        <v>97.080185</v>
      </c>
      <c r="T17" s="62">
        <v>97.722915999999998</v>
      </c>
      <c r="U17" s="62">
        <v>98.366478000000001</v>
      </c>
      <c r="V17" s="62">
        <v>99.013076999999996</v>
      </c>
      <c r="W17" s="62">
        <v>99.656738000000004</v>
      </c>
      <c r="X17" s="62">
        <v>100.287537</v>
      </c>
      <c r="Y17" s="62">
        <v>100.908852</v>
      </c>
      <c r="Z17" s="62">
        <v>101.52224699999999</v>
      </c>
      <c r="AA17" s="62">
        <v>102.126411</v>
      </c>
      <c r="AB17" s="62">
        <v>102.722672</v>
      </c>
      <c r="AC17" s="62">
        <v>103.309082</v>
      </c>
      <c r="AD17" s="62">
        <v>103.883835</v>
      </c>
      <c r="AE17" s="62">
        <v>104.448494</v>
      </c>
      <c r="AF17" s="62">
        <v>104.99829099999999</v>
      </c>
      <c r="AG17" s="78">
        <v>6.9300000000000004E-3</v>
      </c>
    </row>
    <row r="18" spans="1:33" ht="15" customHeight="1" x14ac:dyDescent="0.35">
      <c r="A18" s="61" t="s">
        <v>295</v>
      </c>
      <c r="B18" s="76" t="s">
        <v>47</v>
      </c>
      <c r="C18" s="62">
        <v>32.280501999999998</v>
      </c>
      <c r="D18" s="62">
        <v>32.517921000000001</v>
      </c>
      <c r="E18" s="62">
        <v>32.717326999999997</v>
      </c>
      <c r="F18" s="62">
        <v>32.898933</v>
      </c>
      <c r="G18" s="62">
        <v>33.072037000000002</v>
      </c>
      <c r="H18" s="62">
        <v>33.232478999999998</v>
      </c>
      <c r="I18" s="62">
        <v>33.399878999999999</v>
      </c>
      <c r="J18" s="62">
        <v>33.577454000000003</v>
      </c>
      <c r="K18" s="62">
        <v>33.755707000000001</v>
      </c>
      <c r="L18" s="62">
        <v>33.931334999999997</v>
      </c>
      <c r="M18" s="62">
        <v>34.100642999999998</v>
      </c>
      <c r="N18" s="62">
        <v>34.270606999999998</v>
      </c>
      <c r="O18" s="62">
        <v>34.434925</v>
      </c>
      <c r="P18" s="62">
        <v>34.584099000000002</v>
      </c>
      <c r="Q18" s="62">
        <v>34.725872000000003</v>
      </c>
      <c r="R18" s="62">
        <v>34.860881999999997</v>
      </c>
      <c r="S18" s="62">
        <v>35.003967000000003</v>
      </c>
      <c r="T18" s="62">
        <v>35.150832999999999</v>
      </c>
      <c r="U18" s="62">
        <v>35.303089</v>
      </c>
      <c r="V18" s="62">
        <v>35.455607999999998</v>
      </c>
      <c r="W18" s="62">
        <v>35.602607999999996</v>
      </c>
      <c r="X18" s="62">
        <v>35.744816</v>
      </c>
      <c r="Y18" s="62">
        <v>35.883674999999997</v>
      </c>
      <c r="Z18" s="62">
        <v>36.018410000000003</v>
      </c>
      <c r="AA18" s="62">
        <v>36.152473000000001</v>
      </c>
      <c r="AB18" s="62">
        <v>36.284511999999999</v>
      </c>
      <c r="AC18" s="62">
        <v>36.418770000000002</v>
      </c>
      <c r="AD18" s="62">
        <v>36.550339000000001</v>
      </c>
      <c r="AE18" s="62">
        <v>36.682597999999999</v>
      </c>
      <c r="AF18" s="62">
        <v>36.817455000000002</v>
      </c>
      <c r="AG18" s="78">
        <v>4.5450000000000004E-3</v>
      </c>
    </row>
    <row r="19" spans="1:33" ht="15" customHeight="1" x14ac:dyDescent="0.35">
      <c r="A19" s="61" t="s">
        <v>296</v>
      </c>
      <c r="B19" s="76" t="s">
        <v>48</v>
      </c>
      <c r="C19" s="62">
        <v>6.6431500000000003</v>
      </c>
      <c r="D19" s="62">
        <v>6.6291859999999998</v>
      </c>
      <c r="E19" s="62">
        <v>6.6105119999999999</v>
      </c>
      <c r="F19" s="62">
        <v>6.5892710000000001</v>
      </c>
      <c r="G19" s="62">
        <v>6.5724669999999996</v>
      </c>
      <c r="H19" s="62">
        <v>6.5630829999999998</v>
      </c>
      <c r="I19" s="62">
        <v>6.551469</v>
      </c>
      <c r="J19" s="62">
        <v>6.5398769999999997</v>
      </c>
      <c r="K19" s="62">
        <v>6.5290369999999998</v>
      </c>
      <c r="L19" s="62">
        <v>6.5163700000000002</v>
      </c>
      <c r="M19" s="62">
        <v>6.5036019999999999</v>
      </c>
      <c r="N19" s="62">
        <v>6.4932990000000004</v>
      </c>
      <c r="O19" s="62">
        <v>6.4850899999999996</v>
      </c>
      <c r="P19" s="62">
        <v>6.4773420000000002</v>
      </c>
      <c r="Q19" s="62">
        <v>6.4710359999999998</v>
      </c>
      <c r="R19" s="62">
        <v>6.4644209999999998</v>
      </c>
      <c r="S19" s="62">
        <v>6.4558249999999999</v>
      </c>
      <c r="T19" s="62">
        <v>6.4442279999999998</v>
      </c>
      <c r="U19" s="62">
        <v>6.4326319999999999</v>
      </c>
      <c r="V19" s="62">
        <v>6.4223109999999997</v>
      </c>
      <c r="W19" s="62">
        <v>6.4106379999999996</v>
      </c>
      <c r="X19" s="62">
        <v>6.3986409999999996</v>
      </c>
      <c r="Y19" s="62">
        <v>6.3866769999999997</v>
      </c>
      <c r="Z19" s="62">
        <v>6.3760830000000004</v>
      </c>
      <c r="AA19" s="62">
        <v>6.367826</v>
      </c>
      <c r="AB19" s="62">
        <v>6.3603059999999996</v>
      </c>
      <c r="AC19" s="62">
        <v>6.3541109999999996</v>
      </c>
      <c r="AD19" s="62">
        <v>6.3470599999999999</v>
      </c>
      <c r="AE19" s="62">
        <v>6.3394430000000002</v>
      </c>
      <c r="AF19" s="62">
        <v>6.3320030000000003</v>
      </c>
      <c r="AG19" s="78">
        <v>-1.653E-3</v>
      </c>
    </row>
    <row r="20" spans="1:33" ht="15" customHeight="1" x14ac:dyDescent="0.3">
      <c r="A20" s="61" t="s">
        <v>297</v>
      </c>
      <c r="B20" s="73" t="s">
        <v>9</v>
      </c>
      <c r="C20" s="74">
        <v>124.864693</v>
      </c>
      <c r="D20" s="74">
        <v>125.85813899999999</v>
      </c>
      <c r="E20" s="74">
        <v>126.756004</v>
      </c>
      <c r="F20" s="74">
        <v>127.657341</v>
      </c>
      <c r="G20" s="74">
        <v>128.54774499999999</v>
      </c>
      <c r="H20" s="74">
        <v>129.40501399999999</v>
      </c>
      <c r="I20" s="74">
        <v>130.2509</v>
      </c>
      <c r="J20" s="74">
        <v>131.11807300000001</v>
      </c>
      <c r="K20" s="74">
        <v>131.988235</v>
      </c>
      <c r="L20" s="74">
        <v>132.84072900000001</v>
      </c>
      <c r="M20" s="74">
        <v>133.66894500000001</v>
      </c>
      <c r="N20" s="74">
        <v>134.536179</v>
      </c>
      <c r="O20" s="74">
        <v>135.391785</v>
      </c>
      <c r="P20" s="74">
        <v>136.203812</v>
      </c>
      <c r="Q20" s="74">
        <v>136.992874</v>
      </c>
      <c r="R20" s="74">
        <v>137.76503</v>
      </c>
      <c r="S20" s="74">
        <v>138.53997799999999</v>
      </c>
      <c r="T20" s="74">
        <v>139.31797800000001</v>
      </c>
      <c r="U20" s="74">
        <v>140.102203</v>
      </c>
      <c r="V20" s="74">
        <v>140.891006</v>
      </c>
      <c r="W20" s="74">
        <v>141.669983</v>
      </c>
      <c r="X20" s="74">
        <v>142.430984</v>
      </c>
      <c r="Y20" s="74">
        <v>143.17919900000001</v>
      </c>
      <c r="Z20" s="74">
        <v>143.91673299999999</v>
      </c>
      <c r="AA20" s="74">
        <v>144.64671300000001</v>
      </c>
      <c r="AB20" s="74">
        <v>145.367493</v>
      </c>
      <c r="AC20" s="74">
        <v>146.08195499999999</v>
      </c>
      <c r="AD20" s="74">
        <v>146.78123500000001</v>
      </c>
      <c r="AE20" s="74">
        <v>147.47053500000001</v>
      </c>
      <c r="AF20" s="74">
        <v>148.147751</v>
      </c>
      <c r="AG20" s="75">
        <v>5.9129999999999999E-3</v>
      </c>
    </row>
    <row r="21" spans="1:33" ht="15" customHeight="1" x14ac:dyDescent="0.3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3">
      <c r="A22" s="61" t="s">
        <v>298</v>
      </c>
      <c r="B22" s="73" t="s">
        <v>49</v>
      </c>
      <c r="C22" s="60">
        <v>1795.476318</v>
      </c>
      <c r="D22" s="60">
        <v>1801.4610600000001</v>
      </c>
      <c r="E22" s="60">
        <v>1807.6260990000001</v>
      </c>
      <c r="F22" s="60">
        <v>1813.930298</v>
      </c>
      <c r="G22" s="60">
        <v>1820.220337</v>
      </c>
      <c r="H22" s="60">
        <v>1826.483643</v>
      </c>
      <c r="I22" s="60">
        <v>1832.6362300000001</v>
      </c>
      <c r="J22" s="60">
        <v>1838.6885990000001</v>
      </c>
      <c r="K22" s="60">
        <v>1844.69812</v>
      </c>
      <c r="L22" s="60">
        <v>1850.6748050000001</v>
      </c>
      <c r="M22" s="60">
        <v>1856.631226</v>
      </c>
      <c r="N22" s="60">
        <v>1862.598999</v>
      </c>
      <c r="O22" s="60">
        <v>1868.551025</v>
      </c>
      <c r="P22" s="60">
        <v>1874.5289310000001</v>
      </c>
      <c r="Q22" s="60">
        <v>1880.4888920000001</v>
      </c>
      <c r="R22" s="60">
        <v>1886.4541019999999</v>
      </c>
      <c r="S22" s="60">
        <v>1892.330322</v>
      </c>
      <c r="T22" s="60">
        <v>1898.166504</v>
      </c>
      <c r="U22" s="60">
        <v>1903.9334719999999</v>
      </c>
      <c r="V22" s="60">
        <v>1909.672241</v>
      </c>
      <c r="W22" s="60">
        <v>1915.4259030000001</v>
      </c>
      <c r="X22" s="60">
        <v>1921.161499</v>
      </c>
      <c r="Y22" s="60">
        <v>1926.875366</v>
      </c>
      <c r="Z22" s="60">
        <v>1932.5737300000001</v>
      </c>
      <c r="AA22" s="60">
        <v>1938.2198490000001</v>
      </c>
      <c r="AB22" s="60">
        <v>1943.8359379999999</v>
      </c>
      <c r="AC22" s="60">
        <v>1949.383057</v>
      </c>
      <c r="AD22" s="60">
        <v>1954.9073490000001</v>
      </c>
      <c r="AE22" s="60">
        <v>1960.3824460000001</v>
      </c>
      <c r="AF22" s="60">
        <v>1965.783203</v>
      </c>
      <c r="AG22" s="75">
        <v>3.13E-3</v>
      </c>
    </row>
    <row r="23" spans="1:33" ht="15" customHeight="1" x14ac:dyDescent="0.35">
      <c r="B23"/>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35">
      <c r="B24" s="73" t="s">
        <v>50</v>
      </c>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5">
      <c r="B25" s="73" t="s">
        <v>51</v>
      </c>
      <c r="C25"/>
      <c r="D25"/>
      <c r="E25"/>
      <c r="F25"/>
      <c r="G25"/>
      <c r="H25"/>
      <c r="I25"/>
      <c r="J25"/>
      <c r="K25"/>
      <c r="L25"/>
      <c r="M25"/>
      <c r="N25"/>
      <c r="O25"/>
      <c r="P25"/>
      <c r="Q25"/>
      <c r="R25"/>
      <c r="S25"/>
      <c r="T25"/>
      <c r="U25"/>
      <c r="V25"/>
      <c r="W25"/>
      <c r="X25"/>
      <c r="Y25"/>
      <c r="Z25"/>
      <c r="AA25"/>
      <c r="AB25"/>
      <c r="AC25"/>
      <c r="AD25"/>
      <c r="AE25"/>
      <c r="AF25"/>
      <c r="AG25"/>
    </row>
    <row r="26" spans="1:33" ht="15" customHeight="1" x14ac:dyDescent="0.35">
      <c r="A26" s="61" t="s">
        <v>299</v>
      </c>
      <c r="B26" s="76" t="s">
        <v>474</v>
      </c>
      <c r="C26" s="63">
        <v>92.510918000000004</v>
      </c>
      <c r="D26" s="63">
        <v>91.956512000000004</v>
      </c>
      <c r="E26" s="63">
        <v>91.038559000000006</v>
      </c>
      <c r="F26" s="63">
        <v>90.682075999999995</v>
      </c>
      <c r="G26" s="63">
        <v>90.350898999999998</v>
      </c>
      <c r="H26" s="63">
        <v>89.908028000000002</v>
      </c>
      <c r="I26" s="63">
        <v>89.383094999999997</v>
      </c>
      <c r="J26" s="63">
        <v>88.816856000000001</v>
      </c>
      <c r="K26" s="63">
        <v>88.210669999999993</v>
      </c>
      <c r="L26" s="63">
        <v>87.617371000000006</v>
      </c>
      <c r="M26" s="63">
        <v>87.066315000000003</v>
      </c>
      <c r="N26" s="63">
        <v>86.507698000000005</v>
      </c>
      <c r="O26" s="63">
        <v>85.982680999999999</v>
      </c>
      <c r="P26" s="63">
        <v>85.520767000000006</v>
      </c>
      <c r="Q26" s="63">
        <v>85.180374</v>
      </c>
      <c r="R26" s="63">
        <v>84.923659999999998</v>
      </c>
      <c r="S26" s="63">
        <v>84.700080999999997</v>
      </c>
      <c r="T26" s="63">
        <v>84.479873999999995</v>
      </c>
      <c r="U26" s="63">
        <v>84.264190999999997</v>
      </c>
      <c r="V26" s="63">
        <v>84.028648000000004</v>
      </c>
      <c r="W26" s="63">
        <v>83.798469999999995</v>
      </c>
      <c r="X26" s="63">
        <v>83.606491000000005</v>
      </c>
      <c r="Y26" s="63">
        <v>83.470061999999999</v>
      </c>
      <c r="Z26" s="63">
        <v>83.373305999999999</v>
      </c>
      <c r="AA26" s="63">
        <v>83.285133000000002</v>
      </c>
      <c r="AB26" s="63">
        <v>83.243628999999999</v>
      </c>
      <c r="AC26" s="63">
        <v>83.199837000000002</v>
      </c>
      <c r="AD26" s="63">
        <v>83.171554999999998</v>
      </c>
      <c r="AE26" s="63">
        <v>83.155242999999999</v>
      </c>
      <c r="AF26" s="63">
        <v>83.184546999999995</v>
      </c>
      <c r="AG26" s="78">
        <v>-3.6579999999999998E-3</v>
      </c>
    </row>
    <row r="27" spans="1:33" ht="15" customHeight="1" x14ac:dyDescent="0.35">
      <c r="A27" s="61" t="s">
        <v>300</v>
      </c>
      <c r="B27" s="76" t="s">
        <v>12</v>
      </c>
      <c r="C27" s="63">
        <v>91.735885999999994</v>
      </c>
      <c r="D27" s="63">
        <v>91.105957000000004</v>
      </c>
      <c r="E27" s="63">
        <v>90.112647999999993</v>
      </c>
      <c r="F27" s="63">
        <v>89.701355000000007</v>
      </c>
      <c r="G27" s="63">
        <v>89.318764000000002</v>
      </c>
      <c r="H27" s="63">
        <v>88.825660999999997</v>
      </c>
      <c r="I27" s="63">
        <v>88.251082999999994</v>
      </c>
      <c r="J27" s="63">
        <v>87.633590999999996</v>
      </c>
      <c r="K27" s="63">
        <v>86.975029000000006</v>
      </c>
      <c r="L27" s="63">
        <v>86.329116999999997</v>
      </c>
      <c r="M27" s="63">
        <v>85.723419000000007</v>
      </c>
      <c r="N27" s="63">
        <v>85.109183999999999</v>
      </c>
      <c r="O27" s="63">
        <v>84.524306999999993</v>
      </c>
      <c r="P27" s="63">
        <v>83.998192000000003</v>
      </c>
      <c r="Q27" s="63">
        <v>83.594466999999995</v>
      </c>
      <c r="R27" s="63">
        <v>83.274169999999998</v>
      </c>
      <c r="S27" s="63">
        <v>82.982414000000006</v>
      </c>
      <c r="T27" s="63">
        <v>82.694748000000004</v>
      </c>
      <c r="U27" s="63">
        <v>82.409058000000002</v>
      </c>
      <c r="V27" s="63">
        <v>82.097960999999998</v>
      </c>
      <c r="W27" s="63">
        <v>81.790390000000002</v>
      </c>
      <c r="X27" s="63">
        <v>81.514786000000001</v>
      </c>
      <c r="Y27" s="63">
        <v>81.290733000000003</v>
      </c>
      <c r="Z27" s="63">
        <v>81.105309000000005</v>
      </c>
      <c r="AA27" s="63">
        <v>80.923561000000007</v>
      </c>
      <c r="AB27" s="63">
        <v>80.785499999999999</v>
      </c>
      <c r="AC27" s="63">
        <v>80.640906999999999</v>
      </c>
      <c r="AD27" s="63">
        <v>80.506775000000005</v>
      </c>
      <c r="AE27" s="63">
        <v>80.379554999999996</v>
      </c>
      <c r="AF27" s="63">
        <v>80.296126999999998</v>
      </c>
      <c r="AG27" s="78">
        <v>-4.5820000000000001E-3</v>
      </c>
    </row>
    <row r="28" spans="1:33" ht="15" customHeight="1" x14ac:dyDescent="0.35">
      <c r="B28" s="73" t="s">
        <v>11</v>
      </c>
      <c r="C28"/>
      <c r="D28"/>
      <c r="E28"/>
      <c r="F28"/>
      <c r="G28"/>
      <c r="H28"/>
      <c r="I28"/>
      <c r="J28"/>
      <c r="K28"/>
      <c r="L28"/>
      <c r="M28"/>
      <c r="N28"/>
      <c r="O28"/>
      <c r="P28"/>
      <c r="Q28"/>
      <c r="R28"/>
      <c r="S28"/>
      <c r="T28"/>
      <c r="U28"/>
      <c r="V28"/>
      <c r="W28"/>
      <c r="X28"/>
      <c r="Y28"/>
      <c r="Z28"/>
      <c r="AA28"/>
      <c r="AB28"/>
      <c r="AC28"/>
      <c r="AD28"/>
      <c r="AE28"/>
      <c r="AF28"/>
      <c r="AG28"/>
    </row>
    <row r="29" spans="1:33" ht="15" customHeight="1" x14ac:dyDescent="0.35">
      <c r="A29" s="61" t="s">
        <v>301</v>
      </c>
      <c r="B29" s="76" t="s">
        <v>474</v>
      </c>
      <c r="C29" s="63">
        <v>51.524441000000003</v>
      </c>
      <c r="D29" s="63">
        <v>51.045516999999997</v>
      </c>
      <c r="E29" s="63">
        <v>50.363602</v>
      </c>
      <c r="F29" s="63">
        <v>49.992038999999998</v>
      </c>
      <c r="G29" s="63">
        <v>49.637340999999999</v>
      </c>
      <c r="H29" s="63">
        <v>49.224654999999998</v>
      </c>
      <c r="I29" s="63">
        <v>48.772961000000002</v>
      </c>
      <c r="J29" s="63">
        <v>48.304459000000001</v>
      </c>
      <c r="K29" s="63">
        <v>47.818485000000003</v>
      </c>
      <c r="L29" s="63">
        <v>47.343471999999998</v>
      </c>
      <c r="M29" s="63">
        <v>46.894782999999997</v>
      </c>
      <c r="N29" s="63">
        <v>46.444617999999998</v>
      </c>
      <c r="O29" s="63">
        <v>46.015697000000003</v>
      </c>
      <c r="P29" s="63">
        <v>45.622540000000001</v>
      </c>
      <c r="Q29" s="63">
        <v>45.296928000000001</v>
      </c>
      <c r="R29" s="63">
        <v>45.017612</v>
      </c>
      <c r="S29" s="63">
        <v>44.75967</v>
      </c>
      <c r="T29" s="63">
        <v>44.506039000000001</v>
      </c>
      <c r="U29" s="63">
        <v>44.257950000000001</v>
      </c>
      <c r="V29" s="63">
        <v>44.001609999999999</v>
      </c>
      <c r="W29" s="63">
        <v>43.74926</v>
      </c>
      <c r="X29" s="63">
        <v>43.518723000000001</v>
      </c>
      <c r="Y29" s="63">
        <v>43.318866999999997</v>
      </c>
      <c r="Z29" s="63">
        <v>43.141075000000001</v>
      </c>
      <c r="AA29" s="63">
        <v>42.969912999999998</v>
      </c>
      <c r="AB29" s="63">
        <v>42.824409000000003</v>
      </c>
      <c r="AC29" s="63">
        <v>42.680084000000001</v>
      </c>
      <c r="AD29" s="63">
        <v>42.545009999999998</v>
      </c>
      <c r="AE29" s="63">
        <v>42.417870000000001</v>
      </c>
      <c r="AF29" s="63">
        <v>42.316234999999999</v>
      </c>
      <c r="AG29" s="78">
        <v>-6.7660000000000003E-3</v>
      </c>
    </row>
    <row r="30" spans="1:33" ht="15" customHeight="1" x14ac:dyDescent="0.35">
      <c r="A30" s="61" t="s">
        <v>302</v>
      </c>
      <c r="B30" s="76" t="s">
        <v>12</v>
      </c>
      <c r="C30" s="63">
        <v>51.092784999999999</v>
      </c>
      <c r="D30" s="63">
        <v>50.573371999999999</v>
      </c>
      <c r="E30" s="63">
        <v>49.851376000000002</v>
      </c>
      <c r="F30" s="63">
        <v>49.451382000000002</v>
      </c>
      <c r="G30" s="63">
        <v>49.070301000000001</v>
      </c>
      <c r="H30" s="63">
        <v>48.632061</v>
      </c>
      <c r="I30" s="63">
        <v>48.155265999999997</v>
      </c>
      <c r="J30" s="63">
        <v>47.660919</v>
      </c>
      <c r="K30" s="63">
        <v>47.148651000000001</v>
      </c>
      <c r="L30" s="63">
        <v>46.647373000000002</v>
      </c>
      <c r="M30" s="63">
        <v>46.171481999999997</v>
      </c>
      <c r="N30" s="63">
        <v>45.693778999999999</v>
      </c>
      <c r="O30" s="63">
        <v>45.235218000000003</v>
      </c>
      <c r="P30" s="63">
        <v>44.810295000000004</v>
      </c>
      <c r="Q30" s="63">
        <v>44.453583000000002</v>
      </c>
      <c r="R30" s="63">
        <v>44.143227000000003</v>
      </c>
      <c r="S30" s="63">
        <v>43.851970999999999</v>
      </c>
      <c r="T30" s="63">
        <v>43.565593999999997</v>
      </c>
      <c r="U30" s="63">
        <v>43.283580999999998</v>
      </c>
      <c r="V30" s="63">
        <v>42.990603999999998</v>
      </c>
      <c r="W30" s="63">
        <v>42.700890000000001</v>
      </c>
      <c r="X30" s="63">
        <v>42.429951000000003</v>
      </c>
      <c r="Y30" s="63">
        <v>42.187851000000002</v>
      </c>
      <c r="Z30" s="63">
        <v>41.967509999999997</v>
      </c>
      <c r="AA30" s="63">
        <v>41.751483999999998</v>
      </c>
      <c r="AB30" s="63">
        <v>41.559834000000002</v>
      </c>
      <c r="AC30" s="63">
        <v>41.367401000000001</v>
      </c>
      <c r="AD30" s="63">
        <v>41.181888999999998</v>
      </c>
      <c r="AE30" s="63">
        <v>41.001975999999999</v>
      </c>
      <c r="AF30" s="63">
        <v>40.846888999999997</v>
      </c>
      <c r="AG30" s="78">
        <v>-7.6880000000000004E-3</v>
      </c>
    </row>
    <row r="31" spans="1:33" ht="14.5" x14ac:dyDescent="0.35">
      <c r="B31"/>
      <c r="C31"/>
      <c r="D31"/>
      <c r="E31"/>
      <c r="F31"/>
      <c r="G31"/>
      <c r="H31"/>
      <c r="I31"/>
      <c r="J31"/>
      <c r="K31"/>
      <c r="L31"/>
      <c r="M31"/>
      <c r="N31"/>
      <c r="O31"/>
      <c r="P31"/>
      <c r="Q31"/>
      <c r="R31"/>
      <c r="S31"/>
      <c r="T31"/>
      <c r="U31"/>
      <c r="V31"/>
      <c r="W31"/>
      <c r="X31"/>
      <c r="Y31"/>
      <c r="Z31"/>
      <c r="AA31"/>
      <c r="AB31"/>
      <c r="AC31"/>
      <c r="AD31"/>
      <c r="AE31"/>
      <c r="AF31"/>
      <c r="AG31"/>
    </row>
    <row r="32" spans="1:33" ht="14.5" x14ac:dyDescent="0.35">
      <c r="B32" s="73" t="s">
        <v>475</v>
      </c>
      <c r="C32"/>
      <c r="D32"/>
      <c r="E32"/>
      <c r="F32"/>
      <c r="G32"/>
      <c r="H32"/>
      <c r="I32"/>
      <c r="J32"/>
      <c r="K32"/>
      <c r="L32"/>
      <c r="M32"/>
      <c r="N32"/>
      <c r="O32"/>
      <c r="P32"/>
      <c r="Q32"/>
      <c r="R32"/>
      <c r="S32"/>
      <c r="T32"/>
      <c r="U32"/>
      <c r="V32"/>
      <c r="W32"/>
      <c r="X32"/>
      <c r="Y32"/>
      <c r="Z32"/>
      <c r="AA32"/>
      <c r="AB32"/>
      <c r="AC32"/>
      <c r="AD32"/>
      <c r="AE32"/>
      <c r="AF32"/>
      <c r="AG32"/>
    </row>
    <row r="33" spans="1:33" ht="14.5" x14ac:dyDescent="0.35">
      <c r="B33" s="73" t="s">
        <v>476</v>
      </c>
      <c r="C33"/>
      <c r="D33"/>
      <c r="E33"/>
      <c r="F33"/>
      <c r="G33"/>
      <c r="H33"/>
      <c r="I33"/>
      <c r="J33"/>
      <c r="K33"/>
      <c r="L33"/>
      <c r="M33"/>
      <c r="N33"/>
      <c r="O33"/>
      <c r="P33"/>
      <c r="Q33"/>
      <c r="R33"/>
      <c r="S33"/>
      <c r="T33"/>
      <c r="U33"/>
      <c r="V33"/>
      <c r="W33"/>
      <c r="X33"/>
      <c r="Y33"/>
      <c r="Z33"/>
      <c r="AA33"/>
      <c r="AB33"/>
      <c r="AC33"/>
      <c r="AD33"/>
      <c r="AE33"/>
      <c r="AF33"/>
      <c r="AG33"/>
    </row>
    <row r="34" spans="1:33" s="71" customFormat="1" ht="14.5" x14ac:dyDescent="0.35">
      <c r="A34" s="70" t="s">
        <v>303</v>
      </c>
      <c r="B34" s="76" t="s">
        <v>52</v>
      </c>
      <c r="C34" s="62">
        <v>0.70427600000000001</v>
      </c>
      <c r="D34" s="62">
        <v>0.72012799999999999</v>
      </c>
      <c r="E34" s="62">
        <v>0.67578099999999997</v>
      </c>
      <c r="F34" s="62">
        <v>0.67229099999999997</v>
      </c>
      <c r="G34" s="62">
        <v>0.66813</v>
      </c>
      <c r="H34" s="62">
        <v>0.66225599999999996</v>
      </c>
      <c r="I34" s="62">
        <v>0.65533399999999997</v>
      </c>
      <c r="J34" s="62">
        <v>0.64874399999999999</v>
      </c>
      <c r="K34" s="62">
        <v>0.64197899999999997</v>
      </c>
      <c r="L34" s="62">
        <v>0.63521399999999995</v>
      </c>
      <c r="M34" s="62">
        <v>0.62843099999999996</v>
      </c>
      <c r="N34" s="62">
        <v>0.62171900000000002</v>
      </c>
      <c r="O34" s="62">
        <v>0.61501399999999995</v>
      </c>
      <c r="P34" s="62">
        <v>0.60858000000000001</v>
      </c>
      <c r="Q34" s="62">
        <v>0.60311199999999998</v>
      </c>
      <c r="R34" s="62">
        <v>0.59827799999999998</v>
      </c>
      <c r="S34" s="62">
        <v>0.59368399999999999</v>
      </c>
      <c r="T34" s="62">
        <v>0.58896800000000005</v>
      </c>
      <c r="U34" s="62">
        <v>0.58405399999999996</v>
      </c>
      <c r="V34" s="62">
        <v>0.57903300000000002</v>
      </c>
      <c r="W34" s="62">
        <v>0.57379199999999997</v>
      </c>
      <c r="X34" s="62">
        <v>0.568523</v>
      </c>
      <c r="Y34" s="62">
        <v>0.56357199999999996</v>
      </c>
      <c r="Z34" s="62">
        <v>0.55869500000000005</v>
      </c>
      <c r="AA34" s="62">
        <v>0.55349700000000002</v>
      </c>
      <c r="AB34" s="62">
        <v>0.54873899999999998</v>
      </c>
      <c r="AC34" s="62">
        <v>0.54370200000000002</v>
      </c>
      <c r="AD34" s="62">
        <v>0.53867100000000001</v>
      </c>
      <c r="AE34" s="62">
        <v>0.53368700000000002</v>
      </c>
      <c r="AF34" s="62">
        <v>0.529034</v>
      </c>
      <c r="AG34" s="78">
        <v>-9.8180000000000003E-3</v>
      </c>
    </row>
    <row r="35" spans="1:33" s="71" customFormat="1" ht="14.5" x14ac:dyDescent="0.35">
      <c r="A35" s="70" t="s">
        <v>304</v>
      </c>
      <c r="B35" s="76" t="s">
        <v>53</v>
      </c>
      <c r="C35" s="62">
        <v>0.80194100000000001</v>
      </c>
      <c r="D35" s="62">
        <v>0.73817699999999997</v>
      </c>
      <c r="E35" s="62">
        <v>0.87121199999999999</v>
      </c>
      <c r="F35" s="62">
        <v>0.88632599999999995</v>
      </c>
      <c r="G35" s="62">
        <v>0.90185400000000004</v>
      </c>
      <c r="H35" s="62">
        <v>0.91625999999999996</v>
      </c>
      <c r="I35" s="62">
        <v>0.92889299999999997</v>
      </c>
      <c r="J35" s="62">
        <v>0.94165399999999999</v>
      </c>
      <c r="K35" s="62">
        <v>0.95411599999999996</v>
      </c>
      <c r="L35" s="62">
        <v>0.96709000000000001</v>
      </c>
      <c r="M35" s="62">
        <v>0.98088399999999998</v>
      </c>
      <c r="N35" s="62">
        <v>0.995919</v>
      </c>
      <c r="O35" s="62">
        <v>1.0117069999999999</v>
      </c>
      <c r="P35" s="62">
        <v>1.0280320000000001</v>
      </c>
      <c r="Q35" s="62">
        <v>1.0466040000000001</v>
      </c>
      <c r="R35" s="62">
        <v>1.0669979999999999</v>
      </c>
      <c r="S35" s="62">
        <v>1.0890029999999999</v>
      </c>
      <c r="T35" s="62">
        <v>1.1106450000000001</v>
      </c>
      <c r="U35" s="62">
        <v>1.1324430000000001</v>
      </c>
      <c r="V35" s="62">
        <v>1.153438</v>
      </c>
      <c r="W35" s="62">
        <v>1.17479</v>
      </c>
      <c r="X35" s="62">
        <v>1.196499</v>
      </c>
      <c r="Y35" s="62">
        <v>1.2191209999999999</v>
      </c>
      <c r="Z35" s="62">
        <v>1.24247</v>
      </c>
      <c r="AA35" s="62">
        <v>1.2654479999999999</v>
      </c>
      <c r="AB35" s="62">
        <v>1.28959</v>
      </c>
      <c r="AC35" s="62">
        <v>1.3136810000000001</v>
      </c>
      <c r="AD35" s="62">
        <v>1.338233</v>
      </c>
      <c r="AE35" s="62">
        <v>1.3627050000000001</v>
      </c>
      <c r="AF35" s="62">
        <v>1.3878250000000001</v>
      </c>
      <c r="AG35" s="78">
        <v>1.9092000000000001E-2</v>
      </c>
    </row>
    <row r="36" spans="1:33" s="71" customFormat="1" ht="14.5" x14ac:dyDescent="0.35">
      <c r="A36" s="70" t="s">
        <v>305</v>
      </c>
      <c r="B36" s="76" t="s">
        <v>54</v>
      </c>
      <c r="C36" s="62">
        <v>0.60017100000000001</v>
      </c>
      <c r="D36" s="62">
        <v>0.60204400000000002</v>
      </c>
      <c r="E36" s="62">
        <v>0.602989</v>
      </c>
      <c r="F36" s="62">
        <v>0.60469700000000004</v>
      </c>
      <c r="G36" s="62">
        <v>0.60580199999999995</v>
      </c>
      <c r="H36" s="62">
        <v>0.60523000000000005</v>
      </c>
      <c r="I36" s="62">
        <v>0.60414000000000001</v>
      </c>
      <c r="J36" s="62">
        <v>0.60311300000000001</v>
      </c>
      <c r="K36" s="62">
        <v>0.60209199999999996</v>
      </c>
      <c r="L36" s="62">
        <v>0.60127399999999998</v>
      </c>
      <c r="M36" s="62">
        <v>0.60072199999999998</v>
      </c>
      <c r="N36" s="62">
        <v>0.60066299999999995</v>
      </c>
      <c r="O36" s="62">
        <v>0.6008</v>
      </c>
      <c r="P36" s="62">
        <v>0.60121000000000002</v>
      </c>
      <c r="Q36" s="62">
        <v>0.60289099999999995</v>
      </c>
      <c r="R36" s="62">
        <v>0.60538099999999995</v>
      </c>
      <c r="S36" s="62">
        <v>0.60822299999999996</v>
      </c>
      <c r="T36" s="62">
        <v>0.61105799999999999</v>
      </c>
      <c r="U36" s="62">
        <v>0.61357300000000004</v>
      </c>
      <c r="V36" s="62">
        <v>0.615456</v>
      </c>
      <c r="W36" s="62">
        <v>0.61726400000000003</v>
      </c>
      <c r="X36" s="62">
        <v>0.61887599999999998</v>
      </c>
      <c r="Y36" s="62">
        <v>0.62087999999999999</v>
      </c>
      <c r="Z36" s="62">
        <v>0.62304899999999996</v>
      </c>
      <c r="AA36" s="62">
        <v>0.625031</v>
      </c>
      <c r="AB36" s="62">
        <v>0.62755899999999998</v>
      </c>
      <c r="AC36" s="62">
        <v>0.629942</v>
      </c>
      <c r="AD36" s="62">
        <v>0.63244699999999998</v>
      </c>
      <c r="AE36" s="62">
        <v>0.63505500000000004</v>
      </c>
      <c r="AF36" s="62">
        <v>0.63812800000000003</v>
      </c>
      <c r="AG36" s="78">
        <v>2.117E-3</v>
      </c>
    </row>
    <row r="37" spans="1:33" s="71" customFormat="1" ht="14.5" x14ac:dyDescent="0.35">
      <c r="A37" s="70" t="s">
        <v>306</v>
      </c>
      <c r="B37" s="76" t="s">
        <v>16</v>
      </c>
      <c r="C37" s="62">
        <v>0.29633300000000001</v>
      </c>
      <c r="D37" s="62">
        <v>0.294545</v>
      </c>
      <c r="E37" s="62">
        <v>0.29242699999999999</v>
      </c>
      <c r="F37" s="62">
        <v>0.29052699999999998</v>
      </c>
      <c r="G37" s="62">
        <v>0.288802</v>
      </c>
      <c r="H37" s="62">
        <v>0.28720200000000001</v>
      </c>
      <c r="I37" s="62">
        <v>0.285773</v>
      </c>
      <c r="J37" s="62">
        <v>0.284609</v>
      </c>
      <c r="K37" s="62">
        <v>0.28368599999999999</v>
      </c>
      <c r="L37" s="62">
        <v>0.28299099999999999</v>
      </c>
      <c r="M37" s="62">
        <v>0.28257300000000002</v>
      </c>
      <c r="N37" s="62">
        <v>0.28259699999999999</v>
      </c>
      <c r="O37" s="62">
        <v>0.28294999999999998</v>
      </c>
      <c r="P37" s="62">
        <v>0.28357199999999999</v>
      </c>
      <c r="Q37" s="62">
        <v>0.284499</v>
      </c>
      <c r="R37" s="62">
        <v>0.285744</v>
      </c>
      <c r="S37" s="62">
        <v>0.28731299999999999</v>
      </c>
      <c r="T37" s="62">
        <v>0.28921599999999997</v>
      </c>
      <c r="U37" s="62">
        <v>0.29142499999999999</v>
      </c>
      <c r="V37" s="62">
        <v>0.29393900000000001</v>
      </c>
      <c r="W37" s="62">
        <v>0.29672999999999999</v>
      </c>
      <c r="X37" s="62">
        <v>0.299757</v>
      </c>
      <c r="Y37" s="62">
        <v>0.30272900000000003</v>
      </c>
      <c r="Z37" s="62">
        <v>0.305641</v>
      </c>
      <c r="AA37" s="62">
        <v>0.30848599999999998</v>
      </c>
      <c r="AB37" s="62">
        <v>0.31125799999999998</v>
      </c>
      <c r="AC37" s="62">
        <v>0.31395200000000001</v>
      </c>
      <c r="AD37" s="62">
        <v>0.31654700000000002</v>
      </c>
      <c r="AE37" s="62">
        <v>0.31905</v>
      </c>
      <c r="AF37" s="62">
        <v>0.32145000000000001</v>
      </c>
      <c r="AG37" s="78">
        <v>2.8089999999999999E-3</v>
      </c>
    </row>
    <row r="38" spans="1:33" s="71" customFormat="1" ht="14.5" x14ac:dyDescent="0.35">
      <c r="A38" s="70" t="s">
        <v>307</v>
      </c>
      <c r="B38" s="76" t="s">
        <v>14</v>
      </c>
      <c r="C38" s="62">
        <v>5.5350999999999997E-2</v>
      </c>
      <c r="D38" s="62">
        <v>5.5617E-2</v>
      </c>
      <c r="E38" s="62">
        <v>5.5842000000000003E-2</v>
      </c>
      <c r="F38" s="62">
        <v>5.6061E-2</v>
      </c>
      <c r="G38" s="62">
        <v>5.6271000000000002E-2</v>
      </c>
      <c r="H38" s="62">
        <v>5.6460999999999997E-2</v>
      </c>
      <c r="I38" s="62">
        <v>5.6638000000000001E-2</v>
      </c>
      <c r="J38" s="62">
        <v>5.6813000000000002E-2</v>
      </c>
      <c r="K38" s="62">
        <v>5.6966000000000003E-2</v>
      </c>
      <c r="L38" s="62">
        <v>5.7085999999999998E-2</v>
      </c>
      <c r="M38" s="62">
        <v>5.7166000000000002E-2</v>
      </c>
      <c r="N38" s="62">
        <v>5.7228000000000001E-2</v>
      </c>
      <c r="O38" s="62">
        <v>5.7304000000000001E-2</v>
      </c>
      <c r="P38" s="62">
        <v>5.7396999999999997E-2</v>
      </c>
      <c r="Q38" s="62">
        <v>5.7515999999999998E-2</v>
      </c>
      <c r="R38" s="62">
        <v>5.7669999999999999E-2</v>
      </c>
      <c r="S38" s="62">
        <v>5.7868999999999997E-2</v>
      </c>
      <c r="T38" s="62">
        <v>5.8062000000000002E-2</v>
      </c>
      <c r="U38" s="62">
        <v>5.8250000000000003E-2</v>
      </c>
      <c r="V38" s="62">
        <v>5.8432999999999999E-2</v>
      </c>
      <c r="W38" s="62">
        <v>5.8604000000000003E-2</v>
      </c>
      <c r="X38" s="62">
        <v>5.876E-2</v>
      </c>
      <c r="Y38" s="62">
        <v>5.8902999999999997E-2</v>
      </c>
      <c r="Z38" s="62">
        <v>5.9033000000000002E-2</v>
      </c>
      <c r="AA38" s="62">
        <v>5.9153999999999998E-2</v>
      </c>
      <c r="AB38" s="62">
        <v>5.9264999999999998E-2</v>
      </c>
      <c r="AC38" s="62">
        <v>5.9371E-2</v>
      </c>
      <c r="AD38" s="62">
        <v>5.9470000000000002E-2</v>
      </c>
      <c r="AE38" s="62">
        <v>5.9568000000000003E-2</v>
      </c>
      <c r="AF38" s="62">
        <v>5.9666999999999998E-2</v>
      </c>
      <c r="AG38" s="78">
        <v>2.5920000000000001E-3</v>
      </c>
    </row>
    <row r="39" spans="1:33" s="71" customFormat="1" ht="14.5" x14ac:dyDescent="0.35">
      <c r="A39" s="70" t="s">
        <v>308</v>
      </c>
      <c r="B39" s="76" t="s">
        <v>55</v>
      </c>
      <c r="C39" s="62">
        <v>0.219114</v>
      </c>
      <c r="D39" s="62">
        <v>0.223334</v>
      </c>
      <c r="E39" s="62">
        <v>0.226963</v>
      </c>
      <c r="F39" s="62">
        <v>0.23058100000000001</v>
      </c>
      <c r="G39" s="62">
        <v>0.23405799999999999</v>
      </c>
      <c r="H39" s="62">
        <v>0.236929</v>
      </c>
      <c r="I39" s="62">
        <v>0.23946799999999999</v>
      </c>
      <c r="J39" s="62">
        <v>0.242087</v>
      </c>
      <c r="K39" s="62">
        <v>0.24473500000000001</v>
      </c>
      <c r="L39" s="62">
        <v>0.24743499999999999</v>
      </c>
      <c r="M39" s="62">
        <v>0.25009500000000001</v>
      </c>
      <c r="N39" s="62">
        <v>0.252863</v>
      </c>
      <c r="O39" s="62">
        <v>0.25564700000000001</v>
      </c>
      <c r="P39" s="62">
        <v>0.258579</v>
      </c>
      <c r="Q39" s="62">
        <v>0.26196399999999997</v>
      </c>
      <c r="R39" s="62">
        <v>0.26566200000000001</v>
      </c>
      <c r="S39" s="62">
        <v>0.26936199999999999</v>
      </c>
      <c r="T39" s="62">
        <v>0.27294600000000002</v>
      </c>
      <c r="U39" s="62">
        <v>0.27649200000000002</v>
      </c>
      <c r="V39" s="62">
        <v>0.27982200000000002</v>
      </c>
      <c r="W39" s="62">
        <v>0.28312100000000001</v>
      </c>
      <c r="X39" s="62">
        <v>0.28630699999999998</v>
      </c>
      <c r="Y39" s="62">
        <v>0.28962100000000002</v>
      </c>
      <c r="Z39" s="62">
        <v>0.29295599999999999</v>
      </c>
      <c r="AA39" s="62">
        <v>0.296128</v>
      </c>
      <c r="AB39" s="62">
        <v>0.29947600000000002</v>
      </c>
      <c r="AC39" s="62">
        <v>0.30269200000000002</v>
      </c>
      <c r="AD39" s="62">
        <v>0.30591000000000002</v>
      </c>
      <c r="AE39" s="62">
        <v>0.30911899999999998</v>
      </c>
      <c r="AF39" s="62">
        <v>0.31248500000000001</v>
      </c>
      <c r="AG39" s="78">
        <v>1.2315E-2</v>
      </c>
    </row>
    <row r="40" spans="1:33" s="71" customFormat="1" ht="14.5" x14ac:dyDescent="0.35">
      <c r="A40" s="70" t="s">
        <v>309</v>
      </c>
      <c r="B40" s="76" t="s">
        <v>56</v>
      </c>
      <c r="C40" s="62">
        <v>6.9045999999999996E-2</v>
      </c>
      <c r="D40" s="62">
        <v>6.8857000000000002E-2</v>
      </c>
      <c r="E40" s="62">
        <v>6.8612999999999993E-2</v>
      </c>
      <c r="F40" s="62">
        <v>6.8351999999999996E-2</v>
      </c>
      <c r="G40" s="62">
        <v>6.8066000000000002E-2</v>
      </c>
      <c r="H40" s="62">
        <v>6.7743999999999999E-2</v>
      </c>
      <c r="I40" s="62">
        <v>6.7393999999999996E-2</v>
      </c>
      <c r="J40" s="62">
        <v>6.7074999999999996E-2</v>
      </c>
      <c r="K40" s="62">
        <v>6.6782999999999995E-2</v>
      </c>
      <c r="L40" s="62">
        <v>6.651E-2</v>
      </c>
      <c r="M40" s="62">
        <v>6.6253999999999993E-2</v>
      </c>
      <c r="N40" s="62">
        <v>6.6043000000000004E-2</v>
      </c>
      <c r="O40" s="62">
        <v>6.5856999999999999E-2</v>
      </c>
      <c r="P40" s="62">
        <v>6.5687999999999996E-2</v>
      </c>
      <c r="Q40" s="62">
        <v>6.5540000000000001E-2</v>
      </c>
      <c r="R40" s="62">
        <v>6.5424999999999997E-2</v>
      </c>
      <c r="S40" s="62">
        <v>6.5340999999999996E-2</v>
      </c>
      <c r="T40" s="62">
        <v>6.5294000000000005E-2</v>
      </c>
      <c r="U40" s="62">
        <v>6.5282999999999994E-2</v>
      </c>
      <c r="V40" s="62">
        <v>6.5309000000000006E-2</v>
      </c>
      <c r="W40" s="62">
        <v>6.5374000000000002E-2</v>
      </c>
      <c r="X40" s="62">
        <v>6.5471000000000001E-2</v>
      </c>
      <c r="Y40" s="62">
        <v>6.5610000000000002E-2</v>
      </c>
      <c r="Z40" s="62">
        <v>6.5795999999999993E-2</v>
      </c>
      <c r="AA40" s="62">
        <v>6.6031000000000006E-2</v>
      </c>
      <c r="AB40" s="62">
        <v>6.6314999999999999E-2</v>
      </c>
      <c r="AC40" s="62">
        <v>6.6638000000000003E-2</v>
      </c>
      <c r="AD40" s="62">
        <v>6.6954E-2</v>
      </c>
      <c r="AE40" s="62">
        <v>6.7264000000000004E-2</v>
      </c>
      <c r="AF40" s="62">
        <v>6.7567000000000002E-2</v>
      </c>
      <c r="AG40" s="78">
        <v>-7.4700000000000005E-4</v>
      </c>
    </row>
    <row r="41" spans="1:33" s="71" customFormat="1" ht="14.5" x14ac:dyDescent="0.35">
      <c r="A41" s="70" t="s">
        <v>310</v>
      </c>
      <c r="B41" s="76" t="s">
        <v>15</v>
      </c>
      <c r="C41" s="62">
        <v>0.20247000000000001</v>
      </c>
      <c r="D41" s="62">
        <v>0.200929</v>
      </c>
      <c r="E41" s="62">
        <v>0.20061300000000001</v>
      </c>
      <c r="F41" s="62">
        <v>0.20100100000000001</v>
      </c>
      <c r="G41" s="62">
        <v>0.199933</v>
      </c>
      <c r="H41" s="62">
        <v>0.19875300000000001</v>
      </c>
      <c r="I41" s="62">
        <v>0.198154</v>
      </c>
      <c r="J41" s="62">
        <v>0.198273</v>
      </c>
      <c r="K41" s="62">
        <v>0.19869400000000001</v>
      </c>
      <c r="L41" s="62">
        <v>0.196717</v>
      </c>
      <c r="M41" s="62">
        <v>0.19527900000000001</v>
      </c>
      <c r="N41" s="62">
        <v>0.19428300000000001</v>
      </c>
      <c r="O41" s="62">
        <v>0.19358500000000001</v>
      </c>
      <c r="P41" s="62">
        <v>0.193249</v>
      </c>
      <c r="Q41" s="62">
        <v>0.19348499999999999</v>
      </c>
      <c r="R41" s="62">
        <v>0.193991</v>
      </c>
      <c r="S41" s="62">
        <v>0.19454299999999999</v>
      </c>
      <c r="T41" s="62">
        <v>0.19508400000000001</v>
      </c>
      <c r="U41" s="62">
        <v>0.195661</v>
      </c>
      <c r="V41" s="62">
        <v>0.19287699999999999</v>
      </c>
      <c r="W41" s="62">
        <v>0.19070699999999999</v>
      </c>
      <c r="X41" s="62">
        <v>0.18893599999999999</v>
      </c>
      <c r="Y41" s="62">
        <v>0.187697</v>
      </c>
      <c r="Z41" s="62">
        <v>0.186858</v>
      </c>
      <c r="AA41" s="62">
        <v>0.18615999999999999</v>
      </c>
      <c r="AB41" s="62">
        <v>0.185692</v>
      </c>
      <c r="AC41" s="62">
        <v>0.18520400000000001</v>
      </c>
      <c r="AD41" s="62">
        <v>0.18476899999999999</v>
      </c>
      <c r="AE41" s="62">
        <v>0.18436900000000001</v>
      </c>
      <c r="AF41" s="62">
        <v>0.18429899999999999</v>
      </c>
      <c r="AG41" s="78">
        <v>-3.2369999999999999E-3</v>
      </c>
    </row>
    <row r="42" spans="1:33" s="71" customFormat="1" ht="14.5" x14ac:dyDescent="0.35">
      <c r="A42" s="70" t="s">
        <v>311</v>
      </c>
      <c r="B42" s="76" t="s">
        <v>477</v>
      </c>
      <c r="C42" s="62">
        <v>3.6983000000000002E-2</v>
      </c>
      <c r="D42" s="62">
        <v>3.7259E-2</v>
      </c>
      <c r="E42" s="62">
        <v>3.7506999999999999E-2</v>
      </c>
      <c r="F42" s="62">
        <v>3.7760000000000002E-2</v>
      </c>
      <c r="G42" s="62">
        <v>3.8008E-2</v>
      </c>
      <c r="H42" s="62">
        <v>3.8244E-2</v>
      </c>
      <c r="I42" s="62">
        <v>3.8471999999999999E-2</v>
      </c>
      <c r="J42" s="62">
        <v>3.8712999999999997E-2</v>
      </c>
      <c r="K42" s="62">
        <v>3.8960000000000002E-2</v>
      </c>
      <c r="L42" s="62">
        <v>3.9227999999999999E-2</v>
      </c>
      <c r="M42" s="62">
        <v>3.9495000000000002E-2</v>
      </c>
      <c r="N42" s="62">
        <v>3.9780999999999997E-2</v>
      </c>
      <c r="O42" s="62">
        <v>4.0072000000000003E-2</v>
      </c>
      <c r="P42" s="62">
        <v>4.0356000000000003E-2</v>
      </c>
      <c r="Q42" s="62">
        <v>4.0635999999999999E-2</v>
      </c>
      <c r="R42" s="62">
        <v>4.0911999999999997E-2</v>
      </c>
      <c r="S42" s="62">
        <v>4.1188000000000002E-2</v>
      </c>
      <c r="T42" s="62">
        <v>4.1466000000000003E-2</v>
      </c>
      <c r="U42" s="62">
        <v>4.1744000000000003E-2</v>
      </c>
      <c r="V42" s="62">
        <v>4.2023999999999999E-2</v>
      </c>
      <c r="W42" s="62">
        <v>4.2299999999999997E-2</v>
      </c>
      <c r="X42" s="62">
        <v>4.2569000000000003E-2</v>
      </c>
      <c r="Y42" s="62">
        <v>4.2833000000000003E-2</v>
      </c>
      <c r="Z42" s="62">
        <v>4.3091999999999998E-2</v>
      </c>
      <c r="AA42" s="62">
        <v>4.3347999999999998E-2</v>
      </c>
      <c r="AB42" s="62">
        <v>4.36E-2</v>
      </c>
      <c r="AC42" s="62">
        <v>4.3848999999999999E-2</v>
      </c>
      <c r="AD42" s="62">
        <v>4.4091999999999999E-2</v>
      </c>
      <c r="AE42" s="62">
        <v>4.4331000000000002E-2</v>
      </c>
      <c r="AF42" s="62">
        <v>4.4566000000000001E-2</v>
      </c>
      <c r="AG42" s="78">
        <v>6.4520000000000003E-3</v>
      </c>
    </row>
    <row r="43" spans="1:33" s="71" customFormat="1" ht="14.5" x14ac:dyDescent="0.35">
      <c r="A43" s="70" t="s">
        <v>312</v>
      </c>
      <c r="B43" s="76" t="s">
        <v>478</v>
      </c>
      <c r="C43" s="62">
        <v>2.7088999999999998E-2</v>
      </c>
      <c r="D43" s="62">
        <v>2.7503E-2</v>
      </c>
      <c r="E43" s="62">
        <v>2.7888E-2</v>
      </c>
      <c r="F43" s="62">
        <v>2.8265999999999999E-2</v>
      </c>
      <c r="G43" s="62">
        <v>2.8629999999999999E-2</v>
      </c>
      <c r="H43" s="62">
        <v>2.8972000000000001E-2</v>
      </c>
      <c r="I43" s="62">
        <v>2.9294000000000001E-2</v>
      </c>
      <c r="J43" s="62">
        <v>2.9659999999999999E-2</v>
      </c>
      <c r="K43" s="62">
        <v>3.0065000000000001E-2</v>
      </c>
      <c r="L43" s="62">
        <v>3.0504E-2</v>
      </c>
      <c r="M43" s="62">
        <v>3.0976E-2</v>
      </c>
      <c r="N43" s="62">
        <v>3.1502000000000002E-2</v>
      </c>
      <c r="O43" s="62">
        <v>3.2071000000000002E-2</v>
      </c>
      <c r="P43" s="62">
        <v>3.2677999999999999E-2</v>
      </c>
      <c r="Q43" s="62">
        <v>3.3278000000000002E-2</v>
      </c>
      <c r="R43" s="62">
        <v>3.3873E-2</v>
      </c>
      <c r="S43" s="62">
        <v>3.4467999999999999E-2</v>
      </c>
      <c r="T43" s="62">
        <v>3.5062999999999997E-2</v>
      </c>
      <c r="U43" s="62">
        <v>3.5658000000000002E-2</v>
      </c>
      <c r="V43" s="62">
        <v>3.6253000000000001E-2</v>
      </c>
      <c r="W43" s="62">
        <v>3.6844000000000002E-2</v>
      </c>
      <c r="X43" s="62">
        <v>3.7429999999999998E-2</v>
      </c>
      <c r="Y43" s="62">
        <v>3.8011999999999997E-2</v>
      </c>
      <c r="Z43" s="62">
        <v>3.8589999999999999E-2</v>
      </c>
      <c r="AA43" s="62">
        <v>3.9163999999999997E-2</v>
      </c>
      <c r="AB43" s="62">
        <v>3.9734999999999999E-2</v>
      </c>
      <c r="AC43" s="62">
        <v>4.0302999999999999E-2</v>
      </c>
      <c r="AD43" s="62">
        <v>4.0866E-2</v>
      </c>
      <c r="AE43" s="62">
        <v>4.1425999999999998E-2</v>
      </c>
      <c r="AF43" s="62">
        <v>4.1980000000000003E-2</v>
      </c>
      <c r="AG43" s="78">
        <v>1.5221E-2</v>
      </c>
    </row>
    <row r="44" spans="1:33" s="71" customFormat="1" ht="14.5" x14ac:dyDescent="0.35">
      <c r="A44" s="70" t="s">
        <v>313</v>
      </c>
      <c r="B44" s="76" t="s">
        <v>479</v>
      </c>
      <c r="C44" s="62">
        <v>0.19058900000000001</v>
      </c>
      <c r="D44" s="62">
        <v>0.18588499999999999</v>
      </c>
      <c r="E44" s="62">
        <v>0.18157300000000001</v>
      </c>
      <c r="F44" s="62">
        <v>0.177533</v>
      </c>
      <c r="G44" s="62">
        <v>0.173564</v>
      </c>
      <c r="H44" s="62">
        <v>0.16933100000000001</v>
      </c>
      <c r="I44" s="62">
        <v>0.16511300000000001</v>
      </c>
      <c r="J44" s="62">
        <v>0.16119700000000001</v>
      </c>
      <c r="K44" s="62">
        <v>0.15751399999999999</v>
      </c>
      <c r="L44" s="62">
        <v>0.15406400000000001</v>
      </c>
      <c r="M44" s="62">
        <v>0.15079200000000001</v>
      </c>
      <c r="N44" s="62">
        <v>0.147725</v>
      </c>
      <c r="O44" s="62">
        <v>0.14485999999999999</v>
      </c>
      <c r="P44" s="62">
        <v>0.142206</v>
      </c>
      <c r="Q44" s="62">
        <v>0.14000699999999999</v>
      </c>
      <c r="R44" s="62">
        <v>0.13813600000000001</v>
      </c>
      <c r="S44" s="62">
        <v>0.136488</v>
      </c>
      <c r="T44" s="62">
        <v>0.135023</v>
      </c>
      <c r="U44" s="62">
        <v>0.13378000000000001</v>
      </c>
      <c r="V44" s="62">
        <v>0.13266700000000001</v>
      </c>
      <c r="W44" s="62">
        <v>0.13175500000000001</v>
      </c>
      <c r="X44" s="62">
        <v>0.13100999999999999</v>
      </c>
      <c r="Y44" s="62">
        <v>0.13051299999999999</v>
      </c>
      <c r="Z44" s="62">
        <v>0.130242</v>
      </c>
      <c r="AA44" s="62">
        <v>0.130137</v>
      </c>
      <c r="AB44" s="62">
        <v>0.13028100000000001</v>
      </c>
      <c r="AC44" s="62">
        <v>0.13052900000000001</v>
      </c>
      <c r="AD44" s="62">
        <v>0.13089000000000001</v>
      </c>
      <c r="AE44" s="62">
        <v>0.131355</v>
      </c>
      <c r="AF44" s="62">
        <v>0.131991</v>
      </c>
      <c r="AG44" s="78">
        <v>-1.2588999999999999E-2</v>
      </c>
    </row>
    <row r="45" spans="1:33" s="71" customFormat="1" ht="14.5" x14ac:dyDescent="0.35">
      <c r="A45" s="70" t="s">
        <v>314</v>
      </c>
      <c r="B45" s="76" t="s">
        <v>480</v>
      </c>
      <c r="C45" s="62">
        <v>0.12254</v>
      </c>
      <c r="D45" s="62">
        <v>0.120642</v>
      </c>
      <c r="E45" s="62">
        <v>0.118626</v>
      </c>
      <c r="F45" s="62">
        <v>0.11645999999999999</v>
      </c>
      <c r="G45" s="62">
        <v>0.11401799999999999</v>
      </c>
      <c r="H45" s="62">
        <v>0.111151</v>
      </c>
      <c r="I45" s="62">
        <v>0.108074</v>
      </c>
      <c r="J45" s="62">
        <v>0.105006</v>
      </c>
      <c r="K45" s="62">
        <v>0.101909</v>
      </c>
      <c r="L45" s="62">
        <v>9.8815E-2</v>
      </c>
      <c r="M45" s="62">
        <v>9.5691999999999999E-2</v>
      </c>
      <c r="N45" s="62">
        <v>9.2605000000000007E-2</v>
      </c>
      <c r="O45" s="62">
        <v>8.9555999999999997E-2</v>
      </c>
      <c r="P45" s="62">
        <v>8.6572999999999997E-2</v>
      </c>
      <c r="Q45" s="62">
        <v>8.3811999999999998E-2</v>
      </c>
      <c r="R45" s="62">
        <v>8.1226999999999994E-2</v>
      </c>
      <c r="S45" s="62">
        <v>7.8728999999999993E-2</v>
      </c>
      <c r="T45" s="62">
        <v>7.6351000000000002E-2</v>
      </c>
      <c r="U45" s="62">
        <v>7.4117000000000002E-2</v>
      </c>
      <c r="V45" s="62">
        <v>7.1984999999999993E-2</v>
      </c>
      <c r="W45" s="62">
        <v>7.0014999999999994E-2</v>
      </c>
      <c r="X45" s="62">
        <v>6.8220000000000003E-2</v>
      </c>
      <c r="Y45" s="62">
        <v>6.6650000000000001E-2</v>
      </c>
      <c r="Z45" s="62">
        <v>6.5319000000000002E-2</v>
      </c>
      <c r="AA45" s="62">
        <v>6.4184000000000005E-2</v>
      </c>
      <c r="AB45" s="62">
        <v>6.3372999999999999E-2</v>
      </c>
      <c r="AC45" s="62">
        <v>6.2765000000000001E-2</v>
      </c>
      <c r="AD45" s="62">
        <v>6.2357000000000003E-2</v>
      </c>
      <c r="AE45" s="62">
        <v>6.2153E-2</v>
      </c>
      <c r="AF45" s="62">
        <v>6.2146E-2</v>
      </c>
      <c r="AG45" s="78">
        <v>-2.3140000000000001E-2</v>
      </c>
    </row>
    <row r="46" spans="1:33" s="71" customFormat="1" ht="14.5" x14ac:dyDescent="0.35">
      <c r="A46" s="70" t="s">
        <v>315</v>
      </c>
      <c r="B46" s="76" t="s">
        <v>57</v>
      </c>
      <c r="C46" s="62">
        <v>8.1726999999999994E-2</v>
      </c>
      <c r="D46" s="62">
        <v>8.6350999999999997E-2</v>
      </c>
      <c r="E46" s="62">
        <v>8.1643999999999994E-2</v>
      </c>
      <c r="F46" s="62">
        <v>8.2217999999999999E-2</v>
      </c>
      <c r="G46" s="62">
        <v>8.2794999999999994E-2</v>
      </c>
      <c r="H46" s="62">
        <v>8.3181000000000005E-2</v>
      </c>
      <c r="I46" s="62">
        <v>8.3486000000000005E-2</v>
      </c>
      <c r="J46" s="62">
        <v>8.3602999999999997E-2</v>
      </c>
      <c r="K46" s="62">
        <v>8.3548999999999998E-2</v>
      </c>
      <c r="L46" s="62">
        <v>8.3384E-2</v>
      </c>
      <c r="M46" s="62">
        <v>8.3085999999999993E-2</v>
      </c>
      <c r="N46" s="62">
        <v>8.2588999999999996E-2</v>
      </c>
      <c r="O46" s="62">
        <v>8.1886E-2</v>
      </c>
      <c r="P46" s="62">
        <v>8.1034999999999996E-2</v>
      </c>
      <c r="Q46" s="62">
        <v>8.0085000000000003E-2</v>
      </c>
      <c r="R46" s="62">
        <v>7.9031000000000004E-2</v>
      </c>
      <c r="S46" s="62">
        <v>7.7850000000000003E-2</v>
      </c>
      <c r="T46" s="62">
        <v>7.6550000000000007E-2</v>
      </c>
      <c r="U46" s="62">
        <v>7.5212000000000001E-2</v>
      </c>
      <c r="V46" s="62">
        <v>7.3925000000000005E-2</v>
      </c>
      <c r="W46" s="62">
        <v>7.2672E-2</v>
      </c>
      <c r="X46" s="62">
        <v>7.1480000000000002E-2</v>
      </c>
      <c r="Y46" s="62">
        <v>7.0406999999999997E-2</v>
      </c>
      <c r="Z46" s="62">
        <v>6.9449999999999998E-2</v>
      </c>
      <c r="AA46" s="62">
        <v>6.8598000000000006E-2</v>
      </c>
      <c r="AB46" s="62">
        <v>6.7849999999999994E-2</v>
      </c>
      <c r="AC46" s="62">
        <v>6.7191000000000001E-2</v>
      </c>
      <c r="AD46" s="62">
        <v>6.6628000000000007E-2</v>
      </c>
      <c r="AE46" s="62">
        <v>6.6155000000000005E-2</v>
      </c>
      <c r="AF46" s="62">
        <v>6.5777000000000002E-2</v>
      </c>
      <c r="AG46" s="78">
        <v>-7.4590000000000004E-3</v>
      </c>
    </row>
    <row r="47" spans="1:33" s="71" customFormat="1" ht="14.5" x14ac:dyDescent="0.35">
      <c r="A47" s="70" t="s">
        <v>316</v>
      </c>
      <c r="B47" s="76" t="s">
        <v>58</v>
      </c>
      <c r="C47" s="62">
        <v>1.7743500000000001</v>
      </c>
      <c r="D47" s="62">
        <v>1.7344580000000001</v>
      </c>
      <c r="E47" s="62">
        <v>1.777666</v>
      </c>
      <c r="F47" s="62">
        <v>1.8093250000000001</v>
      </c>
      <c r="G47" s="62">
        <v>1.8407819999999999</v>
      </c>
      <c r="H47" s="62">
        <v>1.8691070000000001</v>
      </c>
      <c r="I47" s="62">
        <v>1.894396</v>
      </c>
      <c r="J47" s="62">
        <v>1.9228449999999999</v>
      </c>
      <c r="K47" s="62">
        <v>1.9517800000000001</v>
      </c>
      <c r="L47" s="62">
        <v>1.981412</v>
      </c>
      <c r="M47" s="62">
        <v>2.0101019999999998</v>
      </c>
      <c r="N47" s="62">
        <v>2.039863</v>
      </c>
      <c r="O47" s="62">
        <v>2.070373</v>
      </c>
      <c r="P47" s="62">
        <v>2.099307</v>
      </c>
      <c r="Q47" s="62">
        <v>2.1305209999999999</v>
      </c>
      <c r="R47" s="62">
        <v>2.1637360000000001</v>
      </c>
      <c r="S47" s="62">
        <v>2.1984300000000001</v>
      </c>
      <c r="T47" s="62">
        <v>2.2334939999999999</v>
      </c>
      <c r="U47" s="62">
        <v>2.2694209999999999</v>
      </c>
      <c r="V47" s="62">
        <v>2.304824</v>
      </c>
      <c r="W47" s="62">
        <v>2.3393660000000001</v>
      </c>
      <c r="X47" s="62">
        <v>2.374844</v>
      </c>
      <c r="Y47" s="62">
        <v>2.4114089999999999</v>
      </c>
      <c r="Z47" s="62">
        <v>2.448985</v>
      </c>
      <c r="AA47" s="62">
        <v>2.4874350000000001</v>
      </c>
      <c r="AB47" s="62">
        <v>2.5285839999999999</v>
      </c>
      <c r="AC47" s="62">
        <v>2.570128</v>
      </c>
      <c r="AD47" s="62">
        <v>2.6128070000000001</v>
      </c>
      <c r="AE47" s="62">
        <v>2.657311</v>
      </c>
      <c r="AF47" s="62">
        <v>2.7062970000000002</v>
      </c>
      <c r="AG47" s="78">
        <v>1.4663000000000001E-2</v>
      </c>
    </row>
    <row r="48" spans="1:33" s="71" customFormat="1" ht="12" x14ac:dyDescent="0.3">
      <c r="A48" s="70" t="s">
        <v>317</v>
      </c>
      <c r="B48" s="73" t="s">
        <v>481</v>
      </c>
      <c r="C48" s="74">
        <v>5.1819819999999996</v>
      </c>
      <c r="D48" s="74">
        <v>5.0957290000000004</v>
      </c>
      <c r="E48" s="74">
        <v>5.2193449999999997</v>
      </c>
      <c r="F48" s="74">
        <v>5.2613969999999997</v>
      </c>
      <c r="G48" s="74">
        <v>5.3007140000000001</v>
      </c>
      <c r="H48" s="74">
        <v>5.3308200000000001</v>
      </c>
      <c r="I48" s="74">
        <v>5.3546300000000002</v>
      </c>
      <c r="J48" s="74">
        <v>5.3833929999999999</v>
      </c>
      <c r="K48" s="74">
        <v>5.4128280000000002</v>
      </c>
      <c r="L48" s="74">
        <v>5.4417260000000001</v>
      </c>
      <c r="M48" s="74">
        <v>5.471546</v>
      </c>
      <c r="N48" s="74">
        <v>5.5053789999999996</v>
      </c>
      <c r="O48" s="74">
        <v>5.5416819999999998</v>
      </c>
      <c r="P48" s="74">
        <v>5.5784630000000002</v>
      </c>
      <c r="Q48" s="74">
        <v>5.6239520000000001</v>
      </c>
      <c r="R48" s="74">
        <v>5.6760640000000002</v>
      </c>
      <c r="S48" s="74">
        <v>5.7324890000000002</v>
      </c>
      <c r="T48" s="74">
        <v>5.7892169999999998</v>
      </c>
      <c r="U48" s="74">
        <v>5.8471130000000002</v>
      </c>
      <c r="V48" s="74">
        <v>5.8999819999999996</v>
      </c>
      <c r="W48" s="74">
        <v>5.9533360000000002</v>
      </c>
      <c r="X48" s="74">
        <v>6.0086820000000003</v>
      </c>
      <c r="Y48" s="74">
        <v>6.0679559999999997</v>
      </c>
      <c r="Z48" s="74">
        <v>6.1301769999999998</v>
      </c>
      <c r="AA48" s="74">
        <v>6.1928020000000004</v>
      </c>
      <c r="AB48" s="74">
        <v>6.261317</v>
      </c>
      <c r="AC48" s="74">
        <v>6.3299469999999998</v>
      </c>
      <c r="AD48" s="74">
        <v>6.4006420000000004</v>
      </c>
      <c r="AE48" s="74">
        <v>6.4735469999999999</v>
      </c>
      <c r="AF48" s="74">
        <v>6.5532120000000003</v>
      </c>
      <c r="AG48" s="75">
        <v>8.1279999999999998E-3</v>
      </c>
    </row>
    <row r="49" spans="1:33" s="71" customFormat="1" ht="14.5" x14ac:dyDescent="0.35">
      <c r="A49" s="70" t="s">
        <v>482</v>
      </c>
      <c r="B49" s="76" t="s">
        <v>483</v>
      </c>
      <c r="C49" s="62">
        <v>9.6773999999999999E-2</v>
      </c>
      <c r="D49" s="62">
        <v>0.10704900000000001</v>
      </c>
      <c r="E49" s="62">
        <v>0.117365</v>
      </c>
      <c r="F49" s="62">
        <v>0.125197</v>
      </c>
      <c r="G49" s="62">
        <v>0.13267799999999999</v>
      </c>
      <c r="H49" s="62">
        <v>0.14006299999999999</v>
      </c>
      <c r="I49" s="62">
        <v>0.14744599999999999</v>
      </c>
      <c r="J49" s="62">
        <v>0.15514800000000001</v>
      </c>
      <c r="K49" s="62">
        <v>0.16309000000000001</v>
      </c>
      <c r="L49" s="62">
        <v>0.17113300000000001</v>
      </c>
      <c r="M49" s="62">
        <v>0.179503</v>
      </c>
      <c r="N49" s="62">
        <v>0.18815100000000001</v>
      </c>
      <c r="O49" s="62">
        <v>0.19745199999999999</v>
      </c>
      <c r="P49" s="62">
        <v>0.20738100000000001</v>
      </c>
      <c r="Q49" s="62">
        <v>0.21725800000000001</v>
      </c>
      <c r="R49" s="62">
        <v>0.227242</v>
      </c>
      <c r="S49" s="62">
        <v>0.23796500000000001</v>
      </c>
      <c r="T49" s="62">
        <v>0.2487</v>
      </c>
      <c r="U49" s="62">
        <v>0.25990799999999997</v>
      </c>
      <c r="V49" s="62">
        <v>0.27201700000000001</v>
      </c>
      <c r="W49" s="62">
        <v>0.28448499999999999</v>
      </c>
      <c r="X49" s="62">
        <v>0.29792400000000002</v>
      </c>
      <c r="Y49" s="62">
        <v>0.31203399999999998</v>
      </c>
      <c r="Z49" s="62">
        <v>0.326403</v>
      </c>
      <c r="AA49" s="62">
        <v>0.34159400000000001</v>
      </c>
      <c r="AB49" s="62">
        <v>0.35733300000000001</v>
      </c>
      <c r="AC49" s="62">
        <v>0.37381300000000001</v>
      </c>
      <c r="AD49" s="62">
        <v>0.39113999999999999</v>
      </c>
      <c r="AE49" s="62">
        <v>0.40933199999999997</v>
      </c>
      <c r="AF49" s="62">
        <v>0.42791299999999999</v>
      </c>
      <c r="AG49" s="78">
        <v>5.2596999999999998E-2</v>
      </c>
    </row>
    <row r="50" spans="1:33" s="71" customFormat="1" ht="15" customHeight="1" x14ac:dyDescent="0.3">
      <c r="A50" s="70" t="s">
        <v>484</v>
      </c>
      <c r="B50" s="73" t="s">
        <v>485</v>
      </c>
      <c r="C50" s="74">
        <v>5.0852079999999997</v>
      </c>
      <c r="D50" s="74">
        <v>4.9886799999999996</v>
      </c>
      <c r="E50" s="74">
        <v>5.1019800000000002</v>
      </c>
      <c r="F50" s="74">
        <v>5.1361999999999997</v>
      </c>
      <c r="G50" s="74">
        <v>5.1680349999999997</v>
      </c>
      <c r="H50" s="74">
        <v>5.1907569999999996</v>
      </c>
      <c r="I50" s="74">
        <v>5.2071839999999998</v>
      </c>
      <c r="J50" s="74">
        <v>5.2282460000000004</v>
      </c>
      <c r="K50" s="74">
        <v>5.2497379999999998</v>
      </c>
      <c r="L50" s="74">
        <v>5.2705929999999999</v>
      </c>
      <c r="M50" s="74">
        <v>5.2920429999999996</v>
      </c>
      <c r="N50" s="74">
        <v>5.3172280000000001</v>
      </c>
      <c r="O50" s="74">
        <v>5.3442309999999997</v>
      </c>
      <c r="P50" s="74">
        <v>5.3710820000000004</v>
      </c>
      <c r="Q50" s="74">
        <v>5.4066929999999997</v>
      </c>
      <c r="R50" s="74">
        <v>5.4488219999999998</v>
      </c>
      <c r="S50" s="74">
        <v>5.4945240000000002</v>
      </c>
      <c r="T50" s="74">
        <v>5.5405170000000004</v>
      </c>
      <c r="U50" s="74">
        <v>5.5872039999999998</v>
      </c>
      <c r="V50" s="74">
        <v>5.6279659999999998</v>
      </c>
      <c r="W50" s="74">
        <v>5.6688510000000001</v>
      </c>
      <c r="X50" s="74">
        <v>5.7107580000000002</v>
      </c>
      <c r="Y50" s="74">
        <v>5.755922</v>
      </c>
      <c r="Z50" s="74">
        <v>5.8037739999999998</v>
      </c>
      <c r="AA50" s="74">
        <v>5.8512089999999999</v>
      </c>
      <c r="AB50" s="74">
        <v>5.9039840000000003</v>
      </c>
      <c r="AC50" s="74">
        <v>5.9561339999999996</v>
      </c>
      <c r="AD50" s="74">
        <v>6.0095029999999996</v>
      </c>
      <c r="AE50" s="74">
        <v>6.0642149999999999</v>
      </c>
      <c r="AF50" s="74">
        <v>6.125299</v>
      </c>
      <c r="AG50" s="75">
        <v>6.4380000000000001E-3</v>
      </c>
    </row>
    <row r="51" spans="1:33" s="71" customFormat="1" ht="15" customHeight="1" x14ac:dyDescent="0.35">
      <c r="B51"/>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35">
      <c r="B52" s="73" t="s">
        <v>18</v>
      </c>
      <c r="C52"/>
      <c r="D52"/>
      <c r="E52"/>
      <c r="F52"/>
      <c r="G52"/>
      <c r="H52"/>
      <c r="I52"/>
      <c r="J52"/>
      <c r="K52"/>
      <c r="L52"/>
      <c r="M52"/>
      <c r="N52"/>
      <c r="O52"/>
      <c r="P52"/>
      <c r="Q52"/>
      <c r="R52"/>
      <c r="S52"/>
      <c r="T52"/>
      <c r="U52"/>
      <c r="V52"/>
      <c r="W52"/>
      <c r="X52"/>
      <c r="Y52"/>
      <c r="Z52"/>
      <c r="AA52"/>
      <c r="AB52"/>
      <c r="AC52"/>
      <c r="AD52"/>
      <c r="AE52"/>
      <c r="AF52"/>
      <c r="AG52"/>
    </row>
    <row r="53" spans="1:33" s="71" customFormat="1" ht="15" customHeight="1" x14ac:dyDescent="0.35">
      <c r="A53" s="70" t="s">
        <v>318</v>
      </c>
      <c r="B53" s="76" t="s">
        <v>52</v>
      </c>
      <c r="C53" s="62">
        <v>3.5826090000000002</v>
      </c>
      <c r="D53" s="62">
        <v>3.6539090000000001</v>
      </c>
      <c r="E53" s="62">
        <v>3.5638010000000002</v>
      </c>
      <c r="F53" s="62">
        <v>3.5655670000000002</v>
      </c>
      <c r="G53" s="62">
        <v>3.5666760000000002</v>
      </c>
      <c r="H53" s="62">
        <v>3.5590609999999998</v>
      </c>
      <c r="I53" s="62">
        <v>3.54636</v>
      </c>
      <c r="J53" s="62">
        <v>3.5272049999999999</v>
      </c>
      <c r="K53" s="62">
        <v>3.5034510000000001</v>
      </c>
      <c r="L53" s="62">
        <v>3.4796740000000002</v>
      </c>
      <c r="M53" s="62">
        <v>3.457192</v>
      </c>
      <c r="N53" s="62">
        <v>3.4345560000000002</v>
      </c>
      <c r="O53" s="62">
        <v>3.41188</v>
      </c>
      <c r="P53" s="62">
        <v>3.391613</v>
      </c>
      <c r="Q53" s="62">
        <v>3.3750499999999999</v>
      </c>
      <c r="R53" s="62">
        <v>3.3605010000000002</v>
      </c>
      <c r="S53" s="62">
        <v>3.3456640000000002</v>
      </c>
      <c r="T53" s="62">
        <v>3.3309380000000002</v>
      </c>
      <c r="U53" s="62">
        <v>3.3162180000000001</v>
      </c>
      <c r="V53" s="62">
        <v>3.302915</v>
      </c>
      <c r="W53" s="62">
        <v>3.288789</v>
      </c>
      <c r="X53" s="62">
        <v>3.275674</v>
      </c>
      <c r="Y53" s="62">
        <v>3.2639529999999999</v>
      </c>
      <c r="Z53" s="62">
        <v>3.25278</v>
      </c>
      <c r="AA53" s="62">
        <v>3.2411940000000001</v>
      </c>
      <c r="AB53" s="62">
        <v>3.228952</v>
      </c>
      <c r="AC53" s="62">
        <v>3.2157650000000002</v>
      </c>
      <c r="AD53" s="62">
        <v>3.201775</v>
      </c>
      <c r="AE53" s="62">
        <v>3.1866300000000001</v>
      </c>
      <c r="AF53" s="62">
        <v>3.1708769999999999</v>
      </c>
      <c r="AG53" s="78">
        <v>-4.2009999999999999E-3</v>
      </c>
    </row>
    <row r="54" spans="1:33" s="71" customFormat="1" ht="15" customHeight="1" x14ac:dyDescent="0.35">
      <c r="A54" s="70" t="s">
        <v>319</v>
      </c>
      <c r="B54" s="76" t="s">
        <v>53</v>
      </c>
      <c r="C54" s="62">
        <v>5.6049000000000002E-2</v>
      </c>
      <c r="D54" s="62">
        <v>5.2447000000000001E-2</v>
      </c>
      <c r="E54" s="62">
        <v>5.9926E-2</v>
      </c>
      <c r="F54" s="62">
        <v>6.0000999999999999E-2</v>
      </c>
      <c r="G54" s="62">
        <v>6.0075999999999997E-2</v>
      </c>
      <c r="H54" s="62">
        <v>6.0092E-2</v>
      </c>
      <c r="I54" s="62">
        <v>6.0003000000000001E-2</v>
      </c>
      <c r="J54" s="62">
        <v>5.9853999999999997E-2</v>
      </c>
      <c r="K54" s="62">
        <v>5.9641E-2</v>
      </c>
      <c r="L54" s="62">
        <v>5.9434000000000001E-2</v>
      </c>
      <c r="M54" s="62">
        <v>5.9221999999999997E-2</v>
      </c>
      <c r="N54" s="62">
        <v>5.8951000000000003E-2</v>
      </c>
      <c r="O54" s="62">
        <v>5.8714000000000002E-2</v>
      </c>
      <c r="P54" s="62">
        <v>5.8524E-2</v>
      </c>
      <c r="Q54" s="62">
        <v>5.8457000000000002E-2</v>
      </c>
      <c r="R54" s="62">
        <v>5.8520000000000003E-2</v>
      </c>
      <c r="S54" s="62">
        <v>5.8701999999999997E-2</v>
      </c>
      <c r="T54" s="62">
        <v>5.8900000000000001E-2</v>
      </c>
      <c r="U54" s="62">
        <v>5.9114E-2</v>
      </c>
      <c r="V54" s="62">
        <v>5.9310000000000002E-2</v>
      </c>
      <c r="W54" s="62">
        <v>5.9503E-2</v>
      </c>
      <c r="X54" s="62">
        <v>5.9704E-2</v>
      </c>
      <c r="Y54" s="62">
        <v>5.9915000000000003E-2</v>
      </c>
      <c r="Z54" s="62">
        <v>6.0152999999999998E-2</v>
      </c>
      <c r="AA54" s="62">
        <v>6.0398E-2</v>
      </c>
      <c r="AB54" s="62">
        <v>6.0630999999999997E-2</v>
      </c>
      <c r="AC54" s="62">
        <v>6.0880999999999998E-2</v>
      </c>
      <c r="AD54" s="62">
        <v>6.1128000000000002E-2</v>
      </c>
      <c r="AE54" s="62">
        <v>6.1364000000000002E-2</v>
      </c>
      <c r="AF54" s="62">
        <v>6.1579000000000002E-2</v>
      </c>
      <c r="AG54" s="78">
        <v>3.2499999999999999E-3</v>
      </c>
    </row>
    <row r="55" spans="1:33" s="71" customFormat="1" ht="15" customHeight="1" x14ac:dyDescent="0.35">
      <c r="A55" s="70" t="s">
        <v>320</v>
      </c>
      <c r="B55" s="76" t="s">
        <v>54</v>
      </c>
      <c r="C55" s="62">
        <v>0.99475999999999998</v>
      </c>
      <c r="D55" s="62">
        <v>0.99115799999999998</v>
      </c>
      <c r="E55" s="62">
        <v>0.99432100000000001</v>
      </c>
      <c r="F55" s="62">
        <v>1.0041020000000001</v>
      </c>
      <c r="G55" s="62">
        <v>1.0158389999999999</v>
      </c>
      <c r="H55" s="62">
        <v>1.0271490000000001</v>
      </c>
      <c r="I55" s="62">
        <v>1.0381050000000001</v>
      </c>
      <c r="J55" s="62">
        <v>1.04741</v>
      </c>
      <c r="K55" s="62">
        <v>1.055631</v>
      </c>
      <c r="L55" s="62">
        <v>1.0640499999999999</v>
      </c>
      <c r="M55" s="62">
        <v>1.071957</v>
      </c>
      <c r="N55" s="62">
        <v>1.077596</v>
      </c>
      <c r="O55" s="62">
        <v>1.0831040000000001</v>
      </c>
      <c r="P55" s="62">
        <v>1.089137</v>
      </c>
      <c r="Q55" s="62">
        <v>1.09581</v>
      </c>
      <c r="R55" s="62">
        <v>1.1024860000000001</v>
      </c>
      <c r="S55" s="62">
        <v>1.1084039999999999</v>
      </c>
      <c r="T55" s="62">
        <v>1.1135349999999999</v>
      </c>
      <c r="U55" s="62">
        <v>1.1181639999999999</v>
      </c>
      <c r="V55" s="62">
        <v>1.12266</v>
      </c>
      <c r="W55" s="62">
        <v>1.1265609999999999</v>
      </c>
      <c r="X55" s="62">
        <v>1.1306830000000001</v>
      </c>
      <c r="Y55" s="62">
        <v>1.135351</v>
      </c>
      <c r="Z55" s="62">
        <v>1.1403350000000001</v>
      </c>
      <c r="AA55" s="62">
        <v>1.1456189999999999</v>
      </c>
      <c r="AB55" s="62">
        <v>1.1508910000000001</v>
      </c>
      <c r="AC55" s="62">
        <v>1.156156</v>
      </c>
      <c r="AD55" s="62">
        <v>1.1613439999999999</v>
      </c>
      <c r="AE55" s="62">
        <v>1.1662790000000001</v>
      </c>
      <c r="AF55" s="62">
        <v>1.1710229999999999</v>
      </c>
      <c r="AG55" s="78">
        <v>5.6410000000000002E-3</v>
      </c>
    </row>
    <row r="56" spans="1:33" s="71" customFormat="1" ht="15" customHeight="1" x14ac:dyDescent="0.35">
      <c r="A56" s="70" t="s">
        <v>321</v>
      </c>
      <c r="B56" s="76" t="s">
        <v>14</v>
      </c>
      <c r="C56" s="62">
        <v>0.103405</v>
      </c>
      <c r="D56" s="62">
        <v>0.103508</v>
      </c>
      <c r="E56" s="62">
        <v>0.103562</v>
      </c>
      <c r="F56" s="62">
        <v>0.103635</v>
      </c>
      <c r="G56" s="62">
        <v>0.103716</v>
      </c>
      <c r="H56" s="62">
        <v>0.10377400000000001</v>
      </c>
      <c r="I56" s="62">
        <v>0.103822</v>
      </c>
      <c r="J56" s="62">
        <v>0.103907</v>
      </c>
      <c r="K56" s="62">
        <v>0.104072</v>
      </c>
      <c r="L56" s="62">
        <v>0.10431</v>
      </c>
      <c r="M56" s="62">
        <v>0.104629</v>
      </c>
      <c r="N56" s="62">
        <v>0.105071</v>
      </c>
      <c r="O56" s="62">
        <v>0.10562000000000001</v>
      </c>
      <c r="P56" s="62">
        <v>0.106207</v>
      </c>
      <c r="Q56" s="62">
        <v>0.10684399999999999</v>
      </c>
      <c r="R56" s="62">
        <v>0.107526</v>
      </c>
      <c r="S56" s="62">
        <v>0.108255</v>
      </c>
      <c r="T56" s="62">
        <v>0.109012</v>
      </c>
      <c r="U56" s="62">
        <v>0.109796</v>
      </c>
      <c r="V56" s="62">
        <v>0.11061</v>
      </c>
      <c r="W56" s="62">
        <v>0.111447</v>
      </c>
      <c r="X56" s="62">
        <v>0.112306</v>
      </c>
      <c r="Y56" s="62">
        <v>0.11318599999999999</v>
      </c>
      <c r="Z56" s="62">
        <v>0.11408799999999999</v>
      </c>
      <c r="AA56" s="62">
        <v>0.115007</v>
      </c>
      <c r="AB56" s="62">
        <v>0.115935</v>
      </c>
      <c r="AC56" s="62">
        <v>0.116865</v>
      </c>
      <c r="AD56" s="62">
        <v>0.117784</v>
      </c>
      <c r="AE56" s="62">
        <v>0.118685</v>
      </c>
      <c r="AF56" s="62">
        <v>0.119559</v>
      </c>
      <c r="AG56" s="78">
        <v>5.0179999999999999E-3</v>
      </c>
    </row>
    <row r="57" spans="1:33" s="71" customFormat="1" ht="15" customHeight="1" x14ac:dyDescent="0.35">
      <c r="A57" s="70" t="s">
        <v>322</v>
      </c>
      <c r="B57" s="76" t="s">
        <v>55</v>
      </c>
      <c r="C57" s="62">
        <v>3.9669999999999997E-2</v>
      </c>
      <c r="D57" s="62">
        <v>3.9942999999999999E-2</v>
      </c>
      <c r="E57" s="62">
        <v>4.0480000000000002E-2</v>
      </c>
      <c r="F57" s="62">
        <v>4.1263000000000001E-2</v>
      </c>
      <c r="G57" s="62">
        <v>4.2118000000000003E-2</v>
      </c>
      <c r="H57" s="62">
        <v>4.2955E-2</v>
      </c>
      <c r="I57" s="62">
        <v>4.3791999999999998E-2</v>
      </c>
      <c r="J57" s="62">
        <v>4.4510000000000001E-2</v>
      </c>
      <c r="K57" s="62">
        <v>4.5144999999999998E-2</v>
      </c>
      <c r="L57" s="62">
        <v>4.5762999999999998E-2</v>
      </c>
      <c r="M57" s="62">
        <v>4.6392999999999997E-2</v>
      </c>
      <c r="N57" s="62">
        <v>4.6927000000000003E-2</v>
      </c>
      <c r="O57" s="62">
        <v>4.7469999999999998E-2</v>
      </c>
      <c r="P57" s="62">
        <v>4.8056000000000001E-2</v>
      </c>
      <c r="Q57" s="62">
        <v>4.8680000000000001E-2</v>
      </c>
      <c r="R57" s="62">
        <v>4.9311000000000001E-2</v>
      </c>
      <c r="S57" s="62">
        <v>4.9953999999999998E-2</v>
      </c>
      <c r="T57" s="62">
        <v>5.0604999999999997E-2</v>
      </c>
      <c r="U57" s="62">
        <v>5.1264999999999998E-2</v>
      </c>
      <c r="V57" s="62">
        <v>5.1942000000000002E-2</v>
      </c>
      <c r="W57" s="62">
        <v>5.2610999999999998E-2</v>
      </c>
      <c r="X57" s="62">
        <v>5.33E-2</v>
      </c>
      <c r="Y57" s="62">
        <v>5.4015000000000001E-2</v>
      </c>
      <c r="Z57" s="62">
        <v>5.4737000000000001E-2</v>
      </c>
      <c r="AA57" s="62">
        <v>5.5459000000000001E-2</v>
      </c>
      <c r="AB57" s="62">
        <v>5.6162999999999998E-2</v>
      </c>
      <c r="AC57" s="62">
        <v>5.6853000000000001E-2</v>
      </c>
      <c r="AD57" s="62">
        <v>5.7528000000000003E-2</v>
      </c>
      <c r="AE57" s="62">
        <v>5.8180999999999997E-2</v>
      </c>
      <c r="AF57" s="62">
        <v>5.8823E-2</v>
      </c>
      <c r="AG57" s="78">
        <v>1.3676000000000001E-2</v>
      </c>
    </row>
    <row r="58" spans="1:33" s="71" customFormat="1" ht="15" customHeight="1" x14ac:dyDescent="0.35">
      <c r="A58" s="70" t="s">
        <v>323</v>
      </c>
      <c r="B58" s="76" t="s">
        <v>23</v>
      </c>
      <c r="C58" s="62">
        <v>0.230883</v>
      </c>
      <c r="D58" s="62">
        <v>0.22923199999999999</v>
      </c>
      <c r="E58" s="62">
        <v>0.22867999999999999</v>
      </c>
      <c r="F58" s="62">
        <v>0.229301</v>
      </c>
      <c r="G58" s="62">
        <v>0.23025699999999999</v>
      </c>
      <c r="H58" s="62">
        <v>0.231045</v>
      </c>
      <c r="I58" s="62">
        <v>0.23161599999999999</v>
      </c>
      <c r="J58" s="62">
        <v>0.231519</v>
      </c>
      <c r="K58" s="62">
        <v>0.230958</v>
      </c>
      <c r="L58" s="62">
        <v>0.230297</v>
      </c>
      <c r="M58" s="62">
        <v>0.22970599999999999</v>
      </c>
      <c r="N58" s="62">
        <v>0.228467</v>
      </c>
      <c r="O58" s="62">
        <v>0.22737399999999999</v>
      </c>
      <c r="P58" s="62">
        <v>0.226629</v>
      </c>
      <c r="Q58" s="62">
        <v>0.226192</v>
      </c>
      <c r="R58" s="62">
        <v>0.22590399999999999</v>
      </c>
      <c r="S58" s="62">
        <v>0.22559399999999999</v>
      </c>
      <c r="T58" s="62">
        <v>0.22525100000000001</v>
      </c>
      <c r="U58" s="62">
        <v>0.22487799999999999</v>
      </c>
      <c r="V58" s="62">
        <v>0.22451499999999999</v>
      </c>
      <c r="W58" s="62">
        <v>0.22409000000000001</v>
      </c>
      <c r="X58" s="62">
        <v>0.223721</v>
      </c>
      <c r="Y58" s="62">
        <v>0.22345699999999999</v>
      </c>
      <c r="Z58" s="62">
        <v>0.22323799999999999</v>
      </c>
      <c r="AA58" s="62">
        <v>0.22303999999999999</v>
      </c>
      <c r="AB58" s="62">
        <v>0.22281200000000001</v>
      </c>
      <c r="AC58" s="62">
        <v>0.222557</v>
      </c>
      <c r="AD58" s="62">
        <v>0.22228400000000001</v>
      </c>
      <c r="AE58" s="62">
        <v>0.221969</v>
      </c>
      <c r="AF58" s="62">
        <v>0.22164500000000001</v>
      </c>
      <c r="AG58" s="78">
        <v>-1.407E-3</v>
      </c>
    </row>
    <row r="59" spans="1:33" s="71" customFormat="1" ht="15" customHeight="1" x14ac:dyDescent="0.3">
      <c r="A59" s="70" t="s">
        <v>324</v>
      </c>
      <c r="B59" s="73" t="s">
        <v>17</v>
      </c>
      <c r="C59" s="74">
        <v>5.0073759999999998</v>
      </c>
      <c r="D59" s="74">
        <v>5.0701960000000001</v>
      </c>
      <c r="E59" s="74">
        <v>4.9907700000000004</v>
      </c>
      <c r="F59" s="74">
        <v>5.0038710000000002</v>
      </c>
      <c r="G59" s="74">
        <v>5.0186830000000002</v>
      </c>
      <c r="H59" s="74">
        <v>5.0240770000000001</v>
      </c>
      <c r="I59" s="74">
        <v>5.0236980000000004</v>
      </c>
      <c r="J59" s="74">
        <v>5.014405</v>
      </c>
      <c r="K59" s="74">
        <v>4.9988989999999998</v>
      </c>
      <c r="L59" s="74">
        <v>4.9835289999999999</v>
      </c>
      <c r="M59" s="74">
        <v>4.9690989999999999</v>
      </c>
      <c r="N59" s="74">
        <v>4.951568</v>
      </c>
      <c r="O59" s="74">
        <v>4.9341609999999996</v>
      </c>
      <c r="P59" s="74">
        <v>4.9201649999999999</v>
      </c>
      <c r="Q59" s="74">
        <v>4.911035</v>
      </c>
      <c r="R59" s="74">
        <v>4.9042500000000002</v>
      </c>
      <c r="S59" s="74">
        <v>4.8965740000000002</v>
      </c>
      <c r="T59" s="74">
        <v>4.8882409999999998</v>
      </c>
      <c r="U59" s="74">
        <v>4.879435</v>
      </c>
      <c r="V59" s="74">
        <v>4.8719530000000004</v>
      </c>
      <c r="W59" s="74">
        <v>4.8630019999999998</v>
      </c>
      <c r="X59" s="74">
        <v>4.8553889999999997</v>
      </c>
      <c r="Y59" s="74">
        <v>4.8498780000000004</v>
      </c>
      <c r="Z59" s="74">
        <v>4.845332</v>
      </c>
      <c r="AA59" s="74">
        <v>4.8407159999999996</v>
      </c>
      <c r="AB59" s="74">
        <v>4.8353849999999996</v>
      </c>
      <c r="AC59" s="74">
        <v>4.8290759999999997</v>
      </c>
      <c r="AD59" s="74">
        <v>4.8218430000000003</v>
      </c>
      <c r="AE59" s="74">
        <v>4.8131089999999999</v>
      </c>
      <c r="AF59" s="74">
        <v>4.8035059999999996</v>
      </c>
      <c r="AG59" s="75">
        <v>-1.4319999999999999E-3</v>
      </c>
    </row>
    <row r="60" spans="1:33" s="71" customFormat="1" ht="15" customHeight="1" x14ac:dyDescent="0.35">
      <c r="B60"/>
      <c r="C60"/>
      <c r="D60"/>
      <c r="E60"/>
      <c r="F60"/>
      <c r="G60"/>
      <c r="H60"/>
      <c r="I60"/>
      <c r="J60"/>
      <c r="K60"/>
      <c r="L60"/>
      <c r="M60"/>
      <c r="N60"/>
      <c r="O60"/>
      <c r="P60"/>
      <c r="Q60"/>
      <c r="R60"/>
      <c r="S60"/>
      <c r="T60"/>
      <c r="U60"/>
      <c r="V60"/>
      <c r="W60"/>
      <c r="X60"/>
      <c r="Y60"/>
      <c r="Z60"/>
      <c r="AA60"/>
      <c r="AB60"/>
      <c r="AC60"/>
      <c r="AD60"/>
      <c r="AE60"/>
      <c r="AF60"/>
      <c r="AG60"/>
    </row>
    <row r="61" spans="1:33" s="71" customFormat="1" ht="15" customHeight="1" x14ac:dyDescent="0.35">
      <c r="B61" s="73" t="s">
        <v>486</v>
      </c>
      <c r="C61"/>
      <c r="D61"/>
      <c r="E61"/>
      <c r="F61"/>
      <c r="G61"/>
      <c r="H61"/>
      <c r="I61"/>
      <c r="J61"/>
      <c r="K61"/>
      <c r="L61"/>
      <c r="M61"/>
      <c r="N61"/>
      <c r="O61"/>
      <c r="P61"/>
      <c r="Q61"/>
      <c r="R61"/>
      <c r="S61"/>
      <c r="T61"/>
      <c r="U61"/>
      <c r="V61"/>
      <c r="W61"/>
      <c r="X61"/>
      <c r="Y61"/>
      <c r="Z61"/>
      <c r="AA61"/>
      <c r="AB61"/>
      <c r="AC61"/>
      <c r="AD61"/>
      <c r="AE61"/>
      <c r="AF61"/>
      <c r="AG61"/>
    </row>
    <row r="62" spans="1:33" s="71" customFormat="1" ht="15" customHeight="1" x14ac:dyDescent="0.35">
      <c r="A62" s="70" t="s">
        <v>325</v>
      </c>
      <c r="B62" s="76" t="s">
        <v>52</v>
      </c>
      <c r="C62" s="62">
        <v>0.36505799999999999</v>
      </c>
      <c r="D62" s="62">
        <v>0.38913999999999999</v>
      </c>
      <c r="E62" s="62">
        <v>0.36434</v>
      </c>
      <c r="F62" s="62">
        <v>0.35612899999999997</v>
      </c>
      <c r="G62" s="62">
        <v>0.34764899999999999</v>
      </c>
      <c r="H62" s="62">
        <v>0.33928900000000001</v>
      </c>
      <c r="I62" s="62">
        <v>0.33138200000000001</v>
      </c>
      <c r="J62" s="62">
        <v>0.32439499999999999</v>
      </c>
      <c r="K62" s="62">
        <v>0.31809999999999999</v>
      </c>
      <c r="L62" s="62">
        <v>0.31240000000000001</v>
      </c>
      <c r="M62" s="62">
        <v>0.30679000000000001</v>
      </c>
      <c r="N62" s="62">
        <v>0.30127700000000002</v>
      </c>
      <c r="O62" s="62">
        <v>0.29595700000000003</v>
      </c>
      <c r="P62" s="62">
        <v>0.29095599999999999</v>
      </c>
      <c r="Q62" s="62">
        <v>0.28611900000000001</v>
      </c>
      <c r="R62" s="62">
        <v>0.28138099999999999</v>
      </c>
      <c r="S62" s="62">
        <v>0.27668199999999998</v>
      </c>
      <c r="T62" s="62">
        <v>0.27211200000000002</v>
      </c>
      <c r="U62" s="62">
        <v>0.26768599999999998</v>
      </c>
      <c r="V62" s="62">
        <v>0.26330999999999999</v>
      </c>
      <c r="W62" s="62">
        <v>0.25894499999999998</v>
      </c>
      <c r="X62" s="62">
        <v>0.25467800000000002</v>
      </c>
      <c r="Y62" s="62">
        <v>0.25026599999999999</v>
      </c>
      <c r="Z62" s="62">
        <v>0.24578</v>
      </c>
      <c r="AA62" s="62">
        <v>0.24150099999999999</v>
      </c>
      <c r="AB62" s="62">
        <v>0.23723900000000001</v>
      </c>
      <c r="AC62" s="62">
        <v>0.23309299999999999</v>
      </c>
      <c r="AD62" s="62">
        <v>0.22903899999999999</v>
      </c>
      <c r="AE62" s="62">
        <v>0.22495699999999999</v>
      </c>
      <c r="AF62" s="62">
        <v>0.22097700000000001</v>
      </c>
      <c r="AG62" s="78">
        <v>-1.7160999999999999E-2</v>
      </c>
    </row>
    <row r="63" spans="1:33" s="71" customFormat="1" ht="15" customHeight="1" x14ac:dyDescent="0.35">
      <c r="A63" s="70" t="s">
        <v>326</v>
      </c>
      <c r="B63" s="76" t="s">
        <v>54</v>
      </c>
      <c r="C63" s="62">
        <v>4.6672999999999999E-2</v>
      </c>
      <c r="D63" s="62">
        <v>4.4477000000000003E-2</v>
      </c>
      <c r="E63" s="62">
        <v>4.2646999999999997E-2</v>
      </c>
      <c r="F63" s="62">
        <v>4.0967000000000003E-2</v>
      </c>
      <c r="G63" s="62">
        <v>3.9448999999999998E-2</v>
      </c>
      <c r="H63" s="62">
        <v>3.8122999999999997E-2</v>
      </c>
      <c r="I63" s="62">
        <v>3.7006999999999998E-2</v>
      </c>
      <c r="J63" s="62">
        <v>3.6151999999999997E-2</v>
      </c>
      <c r="K63" s="62">
        <v>3.5534999999999997E-2</v>
      </c>
      <c r="L63" s="62">
        <v>3.5140999999999999E-2</v>
      </c>
      <c r="M63" s="62">
        <v>3.4687000000000003E-2</v>
      </c>
      <c r="N63" s="62">
        <v>3.4202999999999997E-2</v>
      </c>
      <c r="O63" s="62">
        <v>3.3702000000000003E-2</v>
      </c>
      <c r="P63" s="62">
        <v>3.3202000000000002E-2</v>
      </c>
      <c r="Q63" s="62">
        <v>3.2689999999999997E-2</v>
      </c>
      <c r="R63" s="62">
        <v>3.2163999999999998E-2</v>
      </c>
      <c r="S63" s="62">
        <v>3.1626000000000001E-2</v>
      </c>
      <c r="T63" s="62">
        <v>3.1085000000000002E-2</v>
      </c>
      <c r="U63" s="62">
        <v>3.0557000000000001E-2</v>
      </c>
      <c r="V63" s="62">
        <v>3.0027000000000002E-2</v>
      </c>
      <c r="W63" s="62">
        <v>2.9505E-2</v>
      </c>
      <c r="X63" s="62">
        <v>2.9010999999999999E-2</v>
      </c>
      <c r="Y63" s="62">
        <v>2.8523E-2</v>
      </c>
      <c r="Z63" s="62">
        <v>2.8049000000000001E-2</v>
      </c>
      <c r="AA63" s="62">
        <v>2.7616999999999999E-2</v>
      </c>
      <c r="AB63" s="62">
        <v>2.7202E-2</v>
      </c>
      <c r="AC63" s="62">
        <v>2.6817000000000001E-2</v>
      </c>
      <c r="AD63" s="62">
        <v>2.6457000000000001E-2</v>
      </c>
      <c r="AE63" s="62">
        <v>2.6103999999999999E-2</v>
      </c>
      <c r="AF63" s="62">
        <v>2.5767000000000002E-2</v>
      </c>
      <c r="AG63" s="78">
        <v>-2.0275999999999999E-2</v>
      </c>
    </row>
    <row r="64" spans="1:33" s="71" customFormat="1" ht="15" customHeight="1" x14ac:dyDescent="0.35">
      <c r="A64" s="70" t="s">
        <v>327</v>
      </c>
      <c r="B64" s="76" t="s">
        <v>274</v>
      </c>
      <c r="C64" s="62">
        <v>7.8150000000000008E-3</v>
      </c>
      <c r="D64" s="62">
        <v>7.7609999999999997E-3</v>
      </c>
      <c r="E64" s="62">
        <v>7.7320000000000002E-3</v>
      </c>
      <c r="F64" s="62">
        <v>7.6930000000000002E-3</v>
      </c>
      <c r="G64" s="62">
        <v>7.6449999999999999E-3</v>
      </c>
      <c r="H64" s="62">
        <v>7.5960000000000003E-3</v>
      </c>
      <c r="I64" s="62">
        <v>7.5510000000000004E-3</v>
      </c>
      <c r="J64" s="62">
        <v>7.5180000000000004E-3</v>
      </c>
      <c r="K64" s="62">
        <v>7.4939999999999998E-3</v>
      </c>
      <c r="L64" s="62">
        <v>7.4770000000000001E-3</v>
      </c>
      <c r="M64" s="62">
        <v>7.4580000000000002E-3</v>
      </c>
      <c r="N64" s="62">
        <v>7.437E-3</v>
      </c>
      <c r="O64" s="62">
        <v>7.417E-3</v>
      </c>
      <c r="P64" s="62">
        <v>7.4000000000000003E-3</v>
      </c>
      <c r="Q64" s="62">
        <v>7.3850000000000001E-3</v>
      </c>
      <c r="R64" s="62">
        <v>7.3699999999999998E-3</v>
      </c>
      <c r="S64" s="62">
        <v>7.352E-3</v>
      </c>
      <c r="T64" s="62">
        <v>7.3330000000000001E-3</v>
      </c>
      <c r="U64" s="62">
        <v>7.3159999999999996E-3</v>
      </c>
      <c r="V64" s="62">
        <v>7.2960000000000004E-3</v>
      </c>
      <c r="W64" s="62">
        <v>7.2750000000000002E-3</v>
      </c>
      <c r="X64" s="62">
        <v>7.2560000000000003E-3</v>
      </c>
      <c r="Y64" s="62">
        <v>7.2350000000000001E-3</v>
      </c>
      <c r="Z64" s="62">
        <v>7.2110000000000004E-3</v>
      </c>
      <c r="AA64" s="62">
        <v>7.1929999999999997E-3</v>
      </c>
      <c r="AB64" s="62">
        <v>7.1739999999999998E-3</v>
      </c>
      <c r="AC64" s="62">
        <v>7.1599999999999997E-3</v>
      </c>
      <c r="AD64" s="62">
        <v>7.1479999999999998E-3</v>
      </c>
      <c r="AE64" s="62">
        <v>7.1349999999999998E-3</v>
      </c>
      <c r="AF64" s="62">
        <v>7.1240000000000001E-3</v>
      </c>
      <c r="AG64" s="78">
        <v>-3.186E-3</v>
      </c>
    </row>
    <row r="65" spans="1:33" s="71" customFormat="1" ht="15" customHeight="1" x14ac:dyDescent="0.3">
      <c r="A65" s="70" t="s">
        <v>328</v>
      </c>
      <c r="B65" s="73" t="s">
        <v>17</v>
      </c>
      <c r="C65" s="74">
        <v>0.41954599999999997</v>
      </c>
      <c r="D65" s="74">
        <v>0.44137799999999999</v>
      </c>
      <c r="E65" s="74">
        <v>0.414719</v>
      </c>
      <c r="F65" s="74">
        <v>0.40478900000000001</v>
      </c>
      <c r="G65" s="74">
        <v>0.39474300000000001</v>
      </c>
      <c r="H65" s="74">
        <v>0.38500800000000002</v>
      </c>
      <c r="I65" s="74">
        <v>0.37594100000000003</v>
      </c>
      <c r="J65" s="74">
        <v>0.368066</v>
      </c>
      <c r="K65" s="74">
        <v>0.36113000000000001</v>
      </c>
      <c r="L65" s="74">
        <v>0.355018</v>
      </c>
      <c r="M65" s="74">
        <v>0.348935</v>
      </c>
      <c r="N65" s="74">
        <v>0.34291700000000003</v>
      </c>
      <c r="O65" s="74">
        <v>0.33707500000000001</v>
      </c>
      <c r="P65" s="74">
        <v>0.33155800000000002</v>
      </c>
      <c r="Q65" s="74">
        <v>0.32619399999999998</v>
      </c>
      <c r="R65" s="74">
        <v>0.32091500000000001</v>
      </c>
      <c r="S65" s="74">
        <v>0.31565900000000002</v>
      </c>
      <c r="T65" s="74">
        <v>0.31052999999999997</v>
      </c>
      <c r="U65" s="74">
        <v>0.30555900000000003</v>
      </c>
      <c r="V65" s="74">
        <v>0.30063299999999998</v>
      </c>
      <c r="W65" s="74">
        <v>0.29572500000000002</v>
      </c>
      <c r="X65" s="74">
        <v>0.29094500000000001</v>
      </c>
      <c r="Y65" s="74">
        <v>0.286024</v>
      </c>
      <c r="Z65" s="74">
        <v>0.28104099999999999</v>
      </c>
      <c r="AA65" s="74">
        <v>0.27631099999999997</v>
      </c>
      <c r="AB65" s="74">
        <v>0.27161600000000002</v>
      </c>
      <c r="AC65" s="74">
        <v>0.26706999999999997</v>
      </c>
      <c r="AD65" s="74">
        <v>0.26264399999999999</v>
      </c>
      <c r="AE65" s="74">
        <v>0.25819500000000001</v>
      </c>
      <c r="AF65" s="74">
        <v>0.25387799999999999</v>
      </c>
      <c r="AG65" s="75">
        <v>-1.7172E-2</v>
      </c>
    </row>
    <row r="66" spans="1:33" s="71" customFormat="1" ht="14.5" x14ac:dyDescent="0.35">
      <c r="B66"/>
      <c r="C66"/>
      <c r="D66"/>
      <c r="E66"/>
      <c r="F66"/>
      <c r="G66"/>
      <c r="H66"/>
      <c r="I66"/>
      <c r="J66"/>
      <c r="K66"/>
      <c r="L66"/>
      <c r="M66"/>
      <c r="N66"/>
      <c r="O66"/>
      <c r="P66"/>
      <c r="Q66"/>
      <c r="R66"/>
      <c r="S66"/>
      <c r="T66"/>
      <c r="U66"/>
      <c r="V66"/>
      <c r="W66"/>
      <c r="X66"/>
      <c r="Y66"/>
      <c r="Z66"/>
      <c r="AA66"/>
      <c r="AB66"/>
      <c r="AC66"/>
      <c r="AD66"/>
      <c r="AE66"/>
      <c r="AF66"/>
      <c r="AG66"/>
    </row>
    <row r="67" spans="1:33" s="71" customFormat="1" ht="15" customHeight="1" x14ac:dyDescent="0.35">
      <c r="B67" s="73" t="s">
        <v>59</v>
      </c>
      <c r="C67"/>
      <c r="D67"/>
      <c r="E67"/>
      <c r="F67"/>
      <c r="G67"/>
      <c r="H67"/>
      <c r="I67"/>
      <c r="J67"/>
      <c r="K67"/>
      <c r="L67"/>
      <c r="M67"/>
      <c r="N67"/>
      <c r="O67"/>
      <c r="P67"/>
      <c r="Q67"/>
      <c r="R67"/>
      <c r="S67"/>
      <c r="T67"/>
      <c r="U67"/>
      <c r="V67"/>
      <c r="W67"/>
      <c r="X67"/>
      <c r="Y67"/>
      <c r="Z67"/>
      <c r="AA67"/>
      <c r="AB67"/>
      <c r="AC67"/>
      <c r="AD67"/>
      <c r="AE67"/>
      <c r="AF67"/>
      <c r="AG67"/>
    </row>
    <row r="68" spans="1:33" s="71" customFormat="1" ht="15" customHeight="1" x14ac:dyDescent="0.35">
      <c r="A68" s="70" t="s">
        <v>329</v>
      </c>
      <c r="B68" s="76" t="s">
        <v>52</v>
      </c>
      <c r="C68" s="62">
        <v>0.325206</v>
      </c>
      <c r="D68" s="62">
        <v>0.33110499999999998</v>
      </c>
      <c r="E68" s="62">
        <v>0.31375199999999998</v>
      </c>
      <c r="F68" s="62">
        <v>0.31013400000000002</v>
      </c>
      <c r="G68" s="62">
        <v>0.30696699999999999</v>
      </c>
      <c r="H68" s="62">
        <v>0.30363299999999999</v>
      </c>
      <c r="I68" s="62">
        <v>0.30011900000000002</v>
      </c>
      <c r="J68" s="62">
        <v>0.296431</v>
      </c>
      <c r="K68" s="62">
        <v>0.29259499999999999</v>
      </c>
      <c r="L68" s="62">
        <v>0.288823</v>
      </c>
      <c r="M68" s="62">
        <v>0.28520200000000001</v>
      </c>
      <c r="N68" s="62">
        <v>0.281692</v>
      </c>
      <c r="O68" s="62">
        <v>0.27834399999999998</v>
      </c>
      <c r="P68" s="62">
        <v>0.27527699999999999</v>
      </c>
      <c r="Q68" s="62">
        <v>0.27251700000000001</v>
      </c>
      <c r="R68" s="62">
        <v>0.26999099999999998</v>
      </c>
      <c r="S68" s="62">
        <v>0.267538</v>
      </c>
      <c r="T68" s="62">
        <v>0.26513999999999999</v>
      </c>
      <c r="U68" s="62">
        <v>0.26279799999999998</v>
      </c>
      <c r="V68" s="62">
        <v>0.260515</v>
      </c>
      <c r="W68" s="62">
        <v>0.258239</v>
      </c>
      <c r="X68" s="62">
        <v>0.25594</v>
      </c>
      <c r="Y68" s="62">
        <v>0.253577</v>
      </c>
      <c r="Z68" s="62">
        <v>0.25120999999999999</v>
      </c>
      <c r="AA68" s="62">
        <v>0.24895100000000001</v>
      </c>
      <c r="AB68" s="62">
        <v>0.24688099999999999</v>
      </c>
      <c r="AC68" s="62">
        <v>0.24496899999999999</v>
      </c>
      <c r="AD68" s="62">
        <v>0.243116</v>
      </c>
      <c r="AE68" s="62">
        <v>0.241254</v>
      </c>
      <c r="AF68" s="62">
        <v>0.239429</v>
      </c>
      <c r="AG68" s="78">
        <v>-1.0503E-2</v>
      </c>
    </row>
    <row r="69" spans="1:33" s="71" customFormat="1" ht="15" customHeight="1" x14ac:dyDescent="0.35">
      <c r="A69" s="70" t="s">
        <v>330</v>
      </c>
      <c r="B69" s="76" t="s">
        <v>54</v>
      </c>
      <c r="C69" s="62">
        <v>6.3187999999999994E-2</v>
      </c>
      <c r="D69" s="62">
        <v>6.0481E-2</v>
      </c>
      <c r="E69" s="62">
        <v>5.8305000000000003E-2</v>
      </c>
      <c r="F69" s="62">
        <v>5.6653000000000002E-2</v>
      </c>
      <c r="G69" s="62">
        <v>5.5284E-2</v>
      </c>
      <c r="H69" s="62">
        <v>5.4059999999999997E-2</v>
      </c>
      <c r="I69" s="62">
        <v>5.2935000000000003E-2</v>
      </c>
      <c r="J69" s="62">
        <v>5.1905E-2</v>
      </c>
      <c r="K69" s="62">
        <v>5.0991000000000002E-2</v>
      </c>
      <c r="L69" s="62">
        <v>5.0228000000000002E-2</v>
      </c>
      <c r="M69" s="62">
        <v>4.9378999999999999E-2</v>
      </c>
      <c r="N69" s="62">
        <v>4.8453000000000003E-2</v>
      </c>
      <c r="O69" s="62">
        <v>4.7503999999999998E-2</v>
      </c>
      <c r="P69" s="62">
        <v>4.6557000000000001E-2</v>
      </c>
      <c r="Q69" s="62">
        <v>4.5630999999999998E-2</v>
      </c>
      <c r="R69" s="62">
        <v>4.4726000000000002E-2</v>
      </c>
      <c r="S69" s="62">
        <v>4.3829E-2</v>
      </c>
      <c r="T69" s="62">
        <v>4.2937999999999997E-2</v>
      </c>
      <c r="U69" s="62">
        <v>4.2074E-2</v>
      </c>
      <c r="V69" s="62">
        <v>4.1237999999999997E-2</v>
      </c>
      <c r="W69" s="62">
        <v>4.0431000000000002E-2</v>
      </c>
      <c r="X69" s="62">
        <v>3.9662000000000003E-2</v>
      </c>
      <c r="Y69" s="62">
        <v>3.8927999999999997E-2</v>
      </c>
      <c r="Z69" s="62">
        <v>3.8238000000000001E-2</v>
      </c>
      <c r="AA69" s="62">
        <v>3.7615000000000003E-2</v>
      </c>
      <c r="AB69" s="62">
        <v>3.7062999999999999E-2</v>
      </c>
      <c r="AC69" s="62">
        <v>3.6569999999999998E-2</v>
      </c>
      <c r="AD69" s="62">
        <v>3.6110000000000003E-2</v>
      </c>
      <c r="AE69" s="62">
        <v>3.5671000000000001E-2</v>
      </c>
      <c r="AF69" s="62">
        <v>3.5249999999999997E-2</v>
      </c>
      <c r="AG69" s="78">
        <v>-1.9924999999999998E-2</v>
      </c>
    </row>
    <row r="70" spans="1:33" s="71" customFormat="1" ht="15" customHeight="1" x14ac:dyDescent="0.35">
      <c r="A70" s="70" t="s">
        <v>331</v>
      </c>
      <c r="B70" s="76" t="s">
        <v>14</v>
      </c>
      <c r="C70" s="62">
        <v>1.6974E-2</v>
      </c>
      <c r="D70" s="62">
        <v>1.6801E-2</v>
      </c>
      <c r="E70" s="62">
        <v>1.6618000000000001E-2</v>
      </c>
      <c r="F70" s="62">
        <v>1.6431000000000001E-2</v>
      </c>
      <c r="G70" s="62">
        <v>1.6239E-2</v>
      </c>
      <c r="H70" s="62">
        <v>1.6036000000000002E-2</v>
      </c>
      <c r="I70" s="62">
        <v>1.5817999999999999E-2</v>
      </c>
      <c r="J70" s="62">
        <v>1.559E-2</v>
      </c>
      <c r="K70" s="62">
        <v>1.5353E-2</v>
      </c>
      <c r="L70" s="62">
        <v>1.5106E-2</v>
      </c>
      <c r="M70" s="62">
        <v>1.4852000000000001E-2</v>
      </c>
      <c r="N70" s="62">
        <v>1.4593E-2</v>
      </c>
      <c r="O70" s="62">
        <v>1.4376E-2</v>
      </c>
      <c r="P70" s="62">
        <v>1.4196E-2</v>
      </c>
      <c r="Q70" s="62">
        <v>1.4057999999999999E-2</v>
      </c>
      <c r="R70" s="62">
        <v>1.3963E-2</v>
      </c>
      <c r="S70" s="62">
        <v>1.3908999999999999E-2</v>
      </c>
      <c r="T70" s="62">
        <v>1.3849999999999999E-2</v>
      </c>
      <c r="U70" s="62">
        <v>1.3786E-2</v>
      </c>
      <c r="V70" s="62">
        <v>1.3716000000000001E-2</v>
      </c>
      <c r="W70" s="62">
        <v>1.3639999999999999E-2</v>
      </c>
      <c r="X70" s="62">
        <v>1.3559999999999999E-2</v>
      </c>
      <c r="Y70" s="62">
        <v>1.3476E-2</v>
      </c>
      <c r="Z70" s="62">
        <v>1.3391E-2</v>
      </c>
      <c r="AA70" s="62">
        <v>1.3309E-2</v>
      </c>
      <c r="AB70" s="62">
        <v>1.323E-2</v>
      </c>
      <c r="AC70" s="62">
        <v>1.3157E-2</v>
      </c>
      <c r="AD70" s="62">
        <v>1.3088000000000001E-2</v>
      </c>
      <c r="AE70" s="62">
        <v>1.3024000000000001E-2</v>
      </c>
      <c r="AF70" s="62">
        <v>1.2962E-2</v>
      </c>
      <c r="AG70" s="78">
        <v>-9.2569999999999996E-3</v>
      </c>
    </row>
    <row r="71" spans="1:33" s="71" customFormat="1" ht="15" customHeight="1" x14ac:dyDescent="0.35">
      <c r="A71" s="70" t="s">
        <v>332</v>
      </c>
      <c r="B71" s="76" t="s">
        <v>487</v>
      </c>
      <c r="C71" s="62">
        <v>7.3318999999999995E-2</v>
      </c>
      <c r="D71" s="62">
        <v>7.4316999999999994E-2</v>
      </c>
      <c r="E71" s="62">
        <v>7.5613E-2</v>
      </c>
      <c r="F71" s="62">
        <v>7.7313999999999994E-2</v>
      </c>
      <c r="G71" s="62">
        <v>7.9147999999999996E-2</v>
      </c>
      <c r="H71" s="62">
        <v>8.0949999999999994E-2</v>
      </c>
      <c r="I71" s="62">
        <v>8.2686999999999997E-2</v>
      </c>
      <c r="J71" s="62">
        <v>8.4347000000000005E-2</v>
      </c>
      <c r="K71" s="62">
        <v>8.5945999999999995E-2</v>
      </c>
      <c r="L71" s="62">
        <v>8.7522000000000003E-2</v>
      </c>
      <c r="M71" s="62">
        <v>8.9096999999999996E-2</v>
      </c>
      <c r="N71" s="62">
        <v>9.0658000000000002E-2</v>
      </c>
      <c r="O71" s="62">
        <v>9.2254000000000003E-2</v>
      </c>
      <c r="P71" s="62">
        <v>9.3904000000000001E-2</v>
      </c>
      <c r="Q71" s="62">
        <v>9.5626000000000003E-2</v>
      </c>
      <c r="R71" s="62">
        <v>9.7406000000000006E-2</v>
      </c>
      <c r="S71" s="62">
        <v>9.9199999999999997E-2</v>
      </c>
      <c r="T71" s="62">
        <v>0.10098699999999999</v>
      </c>
      <c r="U71" s="62">
        <v>0.102788</v>
      </c>
      <c r="V71" s="62">
        <v>0.10458199999999999</v>
      </c>
      <c r="W71" s="62">
        <v>0.106361</v>
      </c>
      <c r="X71" s="62">
        <v>0.10813300000000001</v>
      </c>
      <c r="Y71" s="62">
        <v>0.109885</v>
      </c>
      <c r="Z71" s="62">
        <v>0.111636</v>
      </c>
      <c r="AA71" s="62">
        <v>0.11344600000000001</v>
      </c>
      <c r="AB71" s="62">
        <v>0.11534999999999999</v>
      </c>
      <c r="AC71" s="62">
        <v>0.117329</v>
      </c>
      <c r="AD71" s="62">
        <v>0.11933100000000001</v>
      </c>
      <c r="AE71" s="62">
        <v>0.121325</v>
      </c>
      <c r="AF71" s="62">
        <v>0.123316</v>
      </c>
      <c r="AG71" s="78">
        <v>1.8089999999999998E-2</v>
      </c>
    </row>
    <row r="72" spans="1:33" s="71" customFormat="1" ht="15" customHeight="1" x14ac:dyDescent="0.3">
      <c r="A72" s="70" t="s">
        <v>333</v>
      </c>
      <c r="B72" s="73" t="s">
        <v>17</v>
      </c>
      <c r="C72" s="74">
        <v>0.478688</v>
      </c>
      <c r="D72" s="74">
        <v>0.48270299999999999</v>
      </c>
      <c r="E72" s="74">
        <v>0.46428799999999998</v>
      </c>
      <c r="F72" s="74">
        <v>0.46053100000000002</v>
      </c>
      <c r="G72" s="74">
        <v>0.45763900000000002</v>
      </c>
      <c r="H72" s="74">
        <v>0.454679</v>
      </c>
      <c r="I72" s="74">
        <v>0.45155899999999999</v>
      </c>
      <c r="J72" s="74">
        <v>0.44827299999999998</v>
      </c>
      <c r="K72" s="74">
        <v>0.444886</v>
      </c>
      <c r="L72" s="74">
        <v>0.44168000000000002</v>
      </c>
      <c r="M72" s="74">
        <v>0.438529</v>
      </c>
      <c r="N72" s="74">
        <v>0.43539699999999998</v>
      </c>
      <c r="O72" s="74">
        <v>0.432479</v>
      </c>
      <c r="P72" s="74">
        <v>0.42993500000000001</v>
      </c>
      <c r="Q72" s="74">
        <v>0.42783199999999999</v>
      </c>
      <c r="R72" s="74">
        <v>0.42608699999999999</v>
      </c>
      <c r="S72" s="74">
        <v>0.42447600000000002</v>
      </c>
      <c r="T72" s="74">
        <v>0.42291499999999999</v>
      </c>
      <c r="U72" s="74">
        <v>0.42144599999999999</v>
      </c>
      <c r="V72" s="74">
        <v>0.42004999999999998</v>
      </c>
      <c r="W72" s="74">
        <v>0.41867199999999999</v>
      </c>
      <c r="X72" s="74">
        <v>0.41729500000000003</v>
      </c>
      <c r="Y72" s="74">
        <v>0.41586600000000001</v>
      </c>
      <c r="Z72" s="74">
        <v>0.41447600000000001</v>
      </c>
      <c r="AA72" s="74">
        <v>0.41332099999999999</v>
      </c>
      <c r="AB72" s="74">
        <v>0.41252299999999997</v>
      </c>
      <c r="AC72" s="74">
        <v>0.41202299999999997</v>
      </c>
      <c r="AD72" s="74">
        <v>0.41164600000000001</v>
      </c>
      <c r="AE72" s="74">
        <v>0.411273</v>
      </c>
      <c r="AF72" s="74">
        <v>0.41095599999999999</v>
      </c>
      <c r="AG72" s="75">
        <v>-5.2469999999999999E-3</v>
      </c>
    </row>
    <row r="73" spans="1:33" s="71" customFormat="1" ht="14.5" x14ac:dyDescent="0.35">
      <c r="B73"/>
      <c r="C73"/>
      <c r="D73"/>
      <c r="E73"/>
      <c r="F73"/>
      <c r="G73"/>
      <c r="H73"/>
      <c r="I73"/>
      <c r="J73"/>
      <c r="K73"/>
      <c r="L73"/>
      <c r="M73"/>
      <c r="N73"/>
      <c r="O73"/>
      <c r="P73"/>
      <c r="Q73"/>
      <c r="R73"/>
      <c r="S73"/>
      <c r="T73"/>
      <c r="U73"/>
      <c r="V73"/>
      <c r="W73"/>
      <c r="X73"/>
      <c r="Y73"/>
      <c r="Z73"/>
      <c r="AA73"/>
      <c r="AB73"/>
      <c r="AC73"/>
      <c r="AD73"/>
      <c r="AE73"/>
      <c r="AF73"/>
      <c r="AG73"/>
    </row>
    <row r="74" spans="1:33" s="71" customFormat="1" ht="15" customHeight="1" x14ac:dyDescent="0.35">
      <c r="A74" s="70" t="s">
        <v>334</v>
      </c>
      <c r="B74" s="76" t="s">
        <v>488</v>
      </c>
      <c r="C74" s="62">
        <v>0.463756</v>
      </c>
      <c r="D74" s="62">
        <v>0.48347000000000001</v>
      </c>
      <c r="E74" s="62">
        <v>0.45056499999999999</v>
      </c>
      <c r="F74" s="62">
        <v>0.44564500000000001</v>
      </c>
      <c r="G74" s="62">
        <v>0.44262699999999999</v>
      </c>
      <c r="H74" s="62">
        <v>0.43996499999999999</v>
      </c>
      <c r="I74" s="62">
        <v>0.43640200000000001</v>
      </c>
      <c r="J74" s="62">
        <v>0.43136099999999999</v>
      </c>
      <c r="K74" s="62">
        <v>0.42503099999999999</v>
      </c>
      <c r="L74" s="62">
        <v>0.41720099999999999</v>
      </c>
      <c r="M74" s="62">
        <v>0.40995500000000001</v>
      </c>
      <c r="N74" s="62">
        <v>0.40315299999999998</v>
      </c>
      <c r="O74" s="62">
        <v>0.395951</v>
      </c>
      <c r="P74" s="62">
        <v>0.38813300000000001</v>
      </c>
      <c r="Q74" s="62">
        <v>0.38009500000000002</v>
      </c>
      <c r="R74" s="62">
        <v>0.37219799999999997</v>
      </c>
      <c r="S74" s="62">
        <v>0.365149</v>
      </c>
      <c r="T74" s="62">
        <v>0.35866100000000001</v>
      </c>
      <c r="U74" s="62">
        <v>0.352049</v>
      </c>
      <c r="V74" s="62">
        <v>0.34626299999999999</v>
      </c>
      <c r="W74" s="62">
        <v>0.34099299999999999</v>
      </c>
      <c r="X74" s="62">
        <v>0.335841</v>
      </c>
      <c r="Y74" s="62">
        <v>0.331453</v>
      </c>
      <c r="Z74" s="62">
        <v>0.32778600000000002</v>
      </c>
      <c r="AA74" s="62">
        <v>0.32377099999999998</v>
      </c>
      <c r="AB74" s="62">
        <v>0.320077</v>
      </c>
      <c r="AC74" s="62">
        <v>0.31587799999999999</v>
      </c>
      <c r="AD74" s="62">
        <v>0.311247</v>
      </c>
      <c r="AE74" s="62">
        <v>0.30682100000000001</v>
      </c>
      <c r="AF74" s="62">
        <v>0.30205900000000002</v>
      </c>
      <c r="AG74" s="78">
        <v>-1.4675000000000001E-2</v>
      </c>
    </row>
    <row r="75" spans="1:33" ht="15" customHeight="1" x14ac:dyDescent="0.35">
      <c r="B75"/>
      <c r="C75"/>
      <c r="D75"/>
      <c r="E75"/>
      <c r="F75"/>
      <c r="G75"/>
      <c r="H75"/>
      <c r="I75"/>
      <c r="J75"/>
      <c r="K75"/>
      <c r="L75"/>
      <c r="M75"/>
      <c r="N75"/>
      <c r="O75"/>
      <c r="P75"/>
      <c r="Q75"/>
      <c r="R75"/>
      <c r="S75"/>
      <c r="T75"/>
      <c r="U75"/>
      <c r="V75"/>
      <c r="W75"/>
      <c r="X75"/>
      <c r="Y75"/>
      <c r="Z75"/>
      <c r="AA75"/>
      <c r="AB75"/>
      <c r="AC75"/>
      <c r="AD75"/>
      <c r="AE75"/>
      <c r="AF75"/>
      <c r="AG75"/>
    </row>
    <row r="76" spans="1:33" ht="15" customHeight="1" x14ac:dyDescent="0.35">
      <c r="B76" s="73" t="s">
        <v>489</v>
      </c>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35">
      <c r="A77" s="61" t="s">
        <v>335</v>
      </c>
      <c r="B77" s="76" t="s">
        <v>60</v>
      </c>
      <c r="C77" s="62">
        <v>5.440906</v>
      </c>
      <c r="D77" s="62">
        <v>5.5777520000000003</v>
      </c>
      <c r="E77" s="62">
        <v>5.3682379999999998</v>
      </c>
      <c r="F77" s="62">
        <v>5.3497669999999999</v>
      </c>
      <c r="G77" s="62">
        <v>5.3320489999999996</v>
      </c>
      <c r="H77" s="62">
        <v>5.3042040000000004</v>
      </c>
      <c r="I77" s="62">
        <v>5.2695970000000001</v>
      </c>
      <c r="J77" s="62">
        <v>5.2281360000000001</v>
      </c>
      <c r="K77" s="62">
        <v>5.1811550000000004</v>
      </c>
      <c r="L77" s="62">
        <v>5.1333140000000004</v>
      </c>
      <c r="M77" s="62">
        <v>5.0875690000000002</v>
      </c>
      <c r="N77" s="62">
        <v>5.0423970000000002</v>
      </c>
      <c r="O77" s="62">
        <v>4.997147</v>
      </c>
      <c r="P77" s="62">
        <v>4.9545589999999997</v>
      </c>
      <c r="Q77" s="62">
        <v>4.916893</v>
      </c>
      <c r="R77" s="62">
        <v>4.8823499999999997</v>
      </c>
      <c r="S77" s="62">
        <v>4.8487159999999996</v>
      </c>
      <c r="T77" s="62">
        <v>4.8158180000000002</v>
      </c>
      <c r="U77" s="62">
        <v>4.7828039999999996</v>
      </c>
      <c r="V77" s="62">
        <v>4.7520360000000004</v>
      </c>
      <c r="W77" s="62">
        <v>4.720758</v>
      </c>
      <c r="X77" s="62">
        <v>4.6906569999999999</v>
      </c>
      <c r="Y77" s="62">
        <v>4.6628210000000001</v>
      </c>
      <c r="Z77" s="62">
        <v>4.6362509999999997</v>
      </c>
      <c r="AA77" s="62">
        <v>4.6089140000000004</v>
      </c>
      <c r="AB77" s="62">
        <v>4.5818880000000002</v>
      </c>
      <c r="AC77" s="62">
        <v>4.5534059999999998</v>
      </c>
      <c r="AD77" s="62">
        <v>4.5238490000000002</v>
      </c>
      <c r="AE77" s="62">
        <v>4.4933500000000004</v>
      </c>
      <c r="AF77" s="62">
        <v>4.4623759999999999</v>
      </c>
      <c r="AG77" s="78">
        <v>-6.8129999999999996E-3</v>
      </c>
    </row>
    <row r="78" spans="1:33" ht="15" customHeight="1" x14ac:dyDescent="0.35">
      <c r="A78" s="61" t="s">
        <v>336</v>
      </c>
      <c r="B78" s="76" t="s">
        <v>61</v>
      </c>
      <c r="C78" s="62">
        <v>0.857989</v>
      </c>
      <c r="D78" s="62">
        <v>0.79062399999999999</v>
      </c>
      <c r="E78" s="62">
        <v>0.93113800000000002</v>
      </c>
      <c r="F78" s="62">
        <v>0.94632799999999995</v>
      </c>
      <c r="G78" s="62">
        <v>0.96193099999999998</v>
      </c>
      <c r="H78" s="62">
        <v>0.976352</v>
      </c>
      <c r="I78" s="62">
        <v>0.988896</v>
      </c>
      <c r="J78" s="62">
        <v>1.0015080000000001</v>
      </c>
      <c r="K78" s="62">
        <v>1.013757</v>
      </c>
      <c r="L78" s="62">
        <v>1.026524</v>
      </c>
      <c r="M78" s="62">
        <v>1.040106</v>
      </c>
      <c r="N78" s="62">
        <v>1.05487</v>
      </c>
      <c r="O78" s="62">
        <v>1.0704210000000001</v>
      </c>
      <c r="P78" s="62">
        <v>1.0865560000000001</v>
      </c>
      <c r="Q78" s="62">
        <v>1.105062</v>
      </c>
      <c r="R78" s="62">
        <v>1.125518</v>
      </c>
      <c r="S78" s="62">
        <v>1.147705</v>
      </c>
      <c r="T78" s="62">
        <v>1.1695439999999999</v>
      </c>
      <c r="U78" s="62">
        <v>1.1915560000000001</v>
      </c>
      <c r="V78" s="62">
        <v>1.212747</v>
      </c>
      <c r="W78" s="62">
        <v>1.234294</v>
      </c>
      <c r="X78" s="62">
        <v>1.2562040000000001</v>
      </c>
      <c r="Y78" s="62">
        <v>1.2790360000000001</v>
      </c>
      <c r="Z78" s="62">
        <v>1.3026219999999999</v>
      </c>
      <c r="AA78" s="62">
        <v>1.3258460000000001</v>
      </c>
      <c r="AB78" s="62">
        <v>1.350222</v>
      </c>
      <c r="AC78" s="62">
        <v>1.3745620000000001</v>
      </c>
      <c r="AD78" s="62">
        <v>1.3993610000000001</v>
      </c>
      <c r="AE78" s="62">
        <v>1.4240699999999999</v>
      </c>
      <c r="AF78" s="62">
        <v>1.4494050000000001</v>
      </c>
      <c r="AG78" s="78">
        <v>1.8244E-2</v>
      </c>
    </row>
    <row r="79" spans="1:33" ht="14.5" x14ac:dyDescent="0.35">
      <c r="A79" s="61" t="s">
        <v>337</v>
      </c>
      <c r="B79" s="76" t="s">
        <v>62</v>
      </c>
      <c r="C79" s="62">
        <v>1.7047909999999999</v>
      </c>
      <c r="D79" s="62">
        <v>1.698159</v>
      </c>
      <c r="E79" s="62">
        <v>1.6982619999999999</v>
      </c>
      <c r="F79" s="62">
        <v>1.70642</v>
      </c>
      <c r="G79" s="62">
        <v>1.716375</v>
      </c>
      <c r="H79" s="62">
        <v>1.7245619999999999</v>
      </c>
      <c r="I79" s="62">
        <v>1.7321869999999999</v>
      </c>
      <c r="J79" s="62">
        <v>1.73858</v>
      </c>
      <c r="K79" s="62">
        <v>1.7442489999999999</v>
      </c>
      <c r="L79" s="62">
        <v>1.750694</v>
      </c>
      <c r="M79" s="62">
        <v>1.7567459999999999</v>
      </c>
      <c r="N79" s="62">
        <v>1.760915</v>
      </c>
      <c r="O79" s="62">
        <v>1.76511</v>
      </c>
      <c r="P79" s="62">
        <v>1.770106</v>
      </c>
      <c r="Q79" s="62">
        <v>1.7770220000000001</v>
      </c>
      <c r="R79" s="62">
        <v>1.7847569999999999</v>
      </c>
      <c r="S79" s="62">
        <v>1.792082</v>
      </c>
      <c r="T79" s="62">
        <v>1.798616</v>
      </c>
      <c r="U79" s="62">
        <v>1.8043689999999999</v>
      </c>
      <c r="V79" s="62">
        <v>1.8093809999999999</v>
      </c>
      <c r="W79" s="62">
        <v>1.813761</v>
      </c>
      <c r="X79" s="62">
        <v>1.8182320000000001</v>
      </c>
      <c r="Y79" s="62">
        <v>1.823682</v>
      </c>
      <c r="Z79" s="62">
        <v>1.8296730000000001</v>
      </c>
      <c r="AA79" s="62">
        <v>1.8358829999999999</v>
      </c>
      <c r="AB79" s="62">
        <v>1.8427150000000001</v>
      </c>
      <c r="AC79" s="62">
        <v>1.849485</v>
      </c>
      <c r="AD79" s="62">
        <v>1.856358</v>
      </c>
      <c r="AE79" s="62">
        <v>1.8631089999999999</v>
      </c>
      <c r="AF79" s="62">
        <v>1.8701680000000001</v>
      </c>
      <c r="AG79" s="78">
        <v>3.1979999999999999E-3</v>
      </c>
    </row>
    <row r="80" spans="1:33" ht="15" customHeight="1" x14ac:dyDescent="0.35">
      <c r="A80" s="61" t="s">
        <v>338</v>
      </c>
      <c r="B80" s="76" t="s">
        <v>63</v>
      </c>
      <c r="C80" s="62">
        <v>0.29633300000000001</v>
      </c>
      <c r="D80" s="62">
        <v>0.294545</v>
      </c>
      <c r="E80" s="62">
        <v>0.29242699999999999</v>
      </c>
      <c r="F80" s="62">
        <v>0.29052699999999998</v>
      </c>
      <c r="G80" s="62">
        <v>0.288802</v>
      </c>
      <c r="H80" s="62">
        <v>0.28720200000000001</v>
      </c>
      <c r="I80" s="62">
        <v>0.285773</v>
      </c>
      <c r="J80" s="62">
        <v>0.284609</v>
      </c>
      <c r="K80" s="62">
        <v>0.28368599999999999</v>
      </c>
      <c r="L80" s="62">
        <v>0.28299099999999999</v>
      </c>
      <c r="M80" s="62">
        <v>0.28257300000000002</v>
      </c>
      <c r="N80" s="62">
        <v>0.28259699999999999</v>
      </c>
      <c r="O80" s="62">
        <v>0.28294999999999998</v>
      </c>
      <c r="P80" s="62">
        <v>0.28357199999999999</v>
      </c>
      <c r="Q80" s="62">
        <v>0.284499</v>
      </c>
      <c r="R80" s="62">
        <v>0.285744</v>
      </c>
      <c r="S80" s="62">
        <v>0.28731299999999999</v>
      </c>
      <c r="T80" s="62">
        <v>0.28921599999999997</v>
      </c>
      <c r="U80" s="62">
        <v>0.29142499999999999</v>
      </c>
      <c r="V80" s="62">
        <v>0.29393900000000001</v>
      </c>
      <c r="W80" s="62">
        <v>0.29672999999999999</v>
      </c>
      <c r="X80" s="62">
        <v>0.299757</v>
      </c>
      <c r="Y80" s="62">
        <v>0.30272900000000003</v>
      </c>
      <c r="Z80" s="62">
        <v>0.305641</v>
      </c>
      <c r="AA80" s="62">
        <v>0.30848599999999998</v>
      </c>
      <c r="AB80" s="62">
        <v>0.31125799999999998</v>
      </c>
      <c r="AC80" s="62">
        <v>0.31395200000000001</v>
      </c>
      <c r="AD80" s="62">
        <v>0.31654700000000002</v>
      </c>
      <c r="AE80" s="62">
        <v>0.31905</v>
      </c>
      <c r="AF80" s="62">
        <v>0.32145000000000001</v>
      </c>
      <c r="AG80" s="78">
        <v>2.8089999999999999E-3</v>
      </c>
    </row>
    <row r="81" spans="1:33" ht="14.5" x14ac:dyDescent="0.35">
      <c r="A81" s="61" t="s">
        <v>339</v>
      </c>
      <c r="B81" s="76" t="s">
        <v>64</v>
      </c>
      <c r="C81" s="62">
        <v>0.17573</v>
      </c>
      <c r="D81" s="62">
        <v>0.175926</v>
      </c>
      <c r="E81" s="62">
        <v>0.17602200000000001</v>
      </c>
      <c r="F81" s="62">
        <v>0.17612700000000001</v>
      </c>
      <c r="G81" s="62">
        <v>0.17622599999999999</v>
      </c>
      <c r="H81" s="62">
        <v>0.17627200000000001</v>
      </c>
      <c r="I81" s="62">
        <v>0.17627799999999999</v>
      </c>
      <c r="J81" s="62">
        <v>0.17630999999999999</v>
      </c>
      <c r="K81" s="62">
        <v>0.17639099999999999</v>
      </c>
      <c r="L81" s="62">
        <v>0.17650199999999999</v>
      </c>
      <c r="M81" s="62">
        <v>0.176647</v>
      </c>
      <c r="N81" s="62">
        <v>0.17689299999999999</v>
      </c>
      <c r="O81" s="62">
        <v>0.17729900000000001</v>
      </c>
      <c r="P81" s="62">
        <v>0.17780000000000001</v>
      </c>
      <c r="Q81" s="62">
        <v>0.17841899999999999</v>
      </c>
      <c r="R81" s="62">
        <v>0.17915900000000001</v>
      </c>
      <c r="S81" s="62">
        <v>0.180033</v>
      </c>
      <c r="T81" s="62">
        <v>0.180923</v>
      </c>
      <c r="U81" s="62">
        <v>0.18183099999999999</v>
      </c>
      <c r="V81" s="62">
        <v>0.182758</v>
      </c>
      <c r="W81" s="62">
        <v>0.18369199999999999</v>
      </c>
      <c r="X81" s="62">
        <v>0.18462500000000001</v>
      </c>
      <c r="Y81" s="62">
        <v>0.18556500000000001</v>
      </c>
      <c r="Z81" s="62">
        <v>0.18651200000000001</v>
      </c>
      <c r="AA81" s="62">
        <v>0.187469</v>
      </c>
      <c r="AB81" s="62">
        <v>0.18842999999999999</v>
      </c>
      <c r="AC81" s="62">
        <v>0.189392</v>
      </c>
      <c r="AD81" s="62">
        <v>0.19034200000000001</v>
      </c>
      <c r="AE81" s="62">
        <v>0.191277</v>
      </c>
      <c r="AF81" s="62">
        <v>0.192188</v>
      </c>
      <c r="AG81" s="78">
        <v>3.0920000000000001E-3</v>
      </c>
    </row>
    <row r="82" spans="1:33" ht="15" customHeight="1" x14ac:dyDescent="0.35">
      <c r="A82" s="61" t="s">
        <v>340</v>
      </c>
      <c r="B82" s="76" t="s">
        <v>65</v>
      </c>
      <c r="C82" s="62">
        <v>0.25878499999999999</v>
      </c>
      <c r="D82" s="62">
        <v>0.26327699999999998</v>
      </c>
      <c r="E82" s="62">
        <v>0.26744299999999999</v>
      </c>
      <c r="F82" s="62">
        <v>0.27184399999999997</v>
      </c>
      <c r="G82" s="62">
        <v>0.276175</v>
      </c>
      <c r="H82" s="62">
        <v>0.27988400000000002</v>
      </c>
      <c r="I82" s="62">
        <v>0.28326000000000001</v>
      </c>
      <c r="J82" s="62">
        <v>0.28659699999999999</v>
      </c>
      <c r="K82" s="62">
        <v>0.28988000000000003</v>
      </c>
      <c r="L82" s="62">
        <v>0.29319800000000001</v>
      </c>
      <c r="M82" s="62">
        <v>0.296487</v>
      </c>
      <c r="N82" s="62">
        <v>0.29978900000000003</v>
      </c>
      <c r="O82" s="62">
        <v>0.30311700000000003</v>
      </c>
      <c r="P82" s="62">
        <v>0.30663499999999999</v>
      </c>
      <c r="Q82" s="62">
        <v>0.31064399999999998</v>
      </c>
      <c r="R82" s="62">
        <v>0.31497399999999998</v>
      </c>
      <c r="S82" s="62">
        <v>0.31931599999999999</v>
      </c>
      <c r="T82" s="62">
        <v>0.32355200000000001</v>
      </c>
      <c r="U82" s="62">
        <v>0.32775700000000002</v>
      </c>
      <c r="V82" s="62">
        <v>0.33176499999999998</v>
      </c>
      <c r="W82" s="62">
        <v>0.33573199999999997</v>
      </c>
      <c r="X82" s="62">
        <v>0.33960699999999999</v>
      </c>
      <c r="Y82" s="62">
        <v>0.343636</v>
      </c>
      <c r="Z82" s="62">
        <v>0.34769299999999997</v>
      </c>
      <c r="AA82" s="62">
        <v>0.35158699999999998</v>
      </c>
      <c r="AB82" s="62">
        <v>0.35564000000000001</v>
      </c>
      <c r="AC82" s="62">
        <v>0.359545</v>
      </c>
      <c r="AD82" s="62">
        <v>0.36343799999999998</v>
      </c>
      <c r="AE82" s="62">
        <v>0.36730099999999999</v>
      </c>
      <c r="AF82" s="62">
        <v>0.371307</v>
      </c>
      <c r="AG82" s="78">
        <v>1.2527E-2</v>
      </c>
    </row>
    <row r="83" spans="1:33" ht="15" customHeight="1" x14ac:dyDescent="0.35">
      <c r="A83" s="61" t="s">
        <v>341</v>
      </c>
      <c r="B83" s="76" t="s">
        <v>66</v>
      </c>
      <c r="C83" s="62">
        <v>6.9045999999999996E-2</v>
      </c>
      <c r="D83" s="62">
        <v>6.8857000000000002E-2</v>
      </c>
      <c r="E83" s="62">
        <v>6.8612999999999993E-2</v>
      </c>
      <c r="F83" s="62">
        <v>6.8351999999999996E-2</v>
      </c>
      <c r="G83" s="62">
        <v>6.8066000000000002E-2</v>
      </c>
      <c r="H83" s="62">
        <v>6.7743999999999999E-2</v>
      </c>
      <c r="I83" s="62">
        <v>6.7393999999999996E-2</v>
      </c>
      <c r="J83" s="62">
        <v>6.7074999999999996E-2</v>
      </c>
      <c r="K83" s="62">
        <v>6.6782999999999995E-2</v>
      </c>
      <c r="L83" s="62">
        <v>6.651E-2</v>
      </c>
      <c r="M83" s="62">
        <v>6.6253999999999993E-2</v>
      </c>
      <c r="N83" s="62">
        <v>6.6043000000000004E-2</v>
      </c>
      <c r="O83" s="62">
        <v>6.5856999999999999E-2</v>
      </c>
      <c r="P83" s="62">
        <v>6.5687999999999996E-2</v>
      </c>
      <c r="Q83" s="62">
        <v>6.5540000000000001E-2</v>
      </c>
      <c r="R83" s="62">
        <v>6.5424999999999997E-2</v>
      </c>
      <c r="S83" s="62">
        <v>6.5340999999999996E-2</v>
      </c>
      <c r="T83" s="62">
        <v>6.5294000000000005E-2</v>
      </c>
      <c r="U83" s="62">
        <v>6.5282999999999994E-2</v>
      </c>
      <c r="V83" s="62">
        <v>6.5309000000000006E-2</v>
      </c>
      <c r="W83" s="62">
        <v>6.5374000000000002E-2</v>
      </c>
      <c r="X83" s="62">
        <v>6.5471000000000001E-2</v>
      </c>
      <c r="Y83" s="62">
        <v>6.5610000000000002E-2</v>
      </c>
      <c r="Z83" s="62">
        <v>6.5795999999999993E-2</v>
      </c>
      <c r="AA83" s="62">
        <v>6.6031000000000006E-2</v>
      </c>
      <c r="AB83" s="62">
        <v>6.6314999999999999E-2</v>
      </c>
      <c r="AC83" s="62">
        <v>6.6638000000000003E-2</v>
      </c>
      <c r="AD83" s="62">
        <v>6.6954E-2</v>
      </c>
      <c r="AE83" s="62">
        <v>6.7264000000000004E-2</v>
      </c>
      <c r="AF83" s="62">
        <v>6.7567000000000002E-2</v>
      </c>
      <c r="AG83" s="78">
        <v>-7.4700000000000005E-4</v>
      </c>
    </row>
    <row r="84" spans="1:33" ht="15" customHeight="1" x14ac:dyDescent="0.35">
      <c r="A84" s="61" t="s">
        <v>342</v>
      </c>
      <c r="B84" s="76" t="s">
        <v>67</v>
      </c>
      <c r="C84" s="62">
        <v>0.20247000000000001</v>
      </c>
      <c r="D84" s="62">
        <v>0.200929</v>
      </c>
      <c r="E84" s="62">
        <v>0.20061300000000001</v>
      </c>
      <c r="F84" s="62">
        <v>0.20100100000000001</v>
      </c>
      <c r="G84" s="62">
        <v>0.199933</v>
      </c>
      <c r="H84" s="62">
        <v>0.19875300000000001</v>
      </c>
      <c r="I84" s="62">
        <v>0.198154</v>
      </c>
      <c r="J84" s="62">
        <v>0.198273</v>
      </c>
      <c r="K84" s="62">
        <v>0.19869400000000001</v>
      </c>
      <c r="L84" s="62">
        <v>0.196717</v>
      </c>
      <c r="M84" s="62">
        <v>0.19527900000000001</v>
      </c>
      <c r="N84" s="62">
        <v>0.19428300000000001</v>
      </c>
      <c r="O84" s="62">
        <v>0.19358500000000001</v>
      </c>
      <c r="P84" s="62">
        <v>0.193249</v>
      </c>
      <c r="Q84" s="62">
        <v>0.19348499999999999</v>
      </c>
      <c r="R84" s="62">
        <v>0.193991</v>
      </c>
      <c r="S84" s="62">
        <v>0.19454299999999999</v>
      </c>
      <c r="T84" s="62">
        <v>0.19508400000000001</v>
      </c>
      <c r="U84" s="62">
        <v>0.195661</v>
      </c>
      <c r="V84" s="62">
        <v>0.19287699999999999</v>
      </c>
      <c r="W84" s="62">
        <v>0.19070699999999999</v>
      </c>
      <c r="X84" s="62">
        <v>0.18893599999999999</v>
      </c>
      <c r="Y84" s="62">
        <v>0.187697</v>
      </c>
      <c r="Z84" s="62">
        <v>0.186858</v>
      </c>
      <c r="AA84" s="62">
        <v>0.18615999999999999</v>
      </c>
      <c r="AB84" s="62">
        <v>0.185692</v>
      </c>
      <c r="AC84" s="62">
        <v>0.18520400000000001</v>
      </c>
      <c r="AD84" s="62">
        <v>0.18476899999999999</v>
      </c>
      <c r="AE84" s="62">
        <v>0.18436900000000001</v>
      </c>
      <c r="AF84" s="62">
        <v>0.18429899999999999</v>
      </c>
      <c r="AG84" s="78">
        <v>-3.2369999999999999E-3</v>
      </c>
    </row>
    <row r="85" spans="1:33" ht="15" customHeight="1" x14ac:dyDescent="0.35">
      <c r="A85" s="61" t="s">
        <v>343</v>
      </c>
      <c r="B85" s="76" t="s">
        <v>490</v>
      </c>
      <c r="C85" s="62">
        <v>3.6983000000000002E-2</v>
      </c>
      <c r="D85" s="62">
        <v>3.7259E-2</v>
      </c>
      <c r="E85" s="62">
        <v>3.7506999999999999E-2</v>
      </c>
      <c r="F85" s="62">
        <v>3.7760000000000002E-2</v>
      </c>
      <c r="G85" s="62">
        <v>3.8008E-2</v>
      </c>
      <c r="H85" s="62">
        <v>3.8244E-2</v>
      </c>
      <c r="I85" s="62">
        <v>3.8471999999999999E-2</v>
      </c>
      <c r="J85" s="62">
        <v>3.8712999999999997E-2</v>
      </c>
      <c r="K85" s="62">
        <v>3.8960000000000002E-2</v>
      </c>
      <c r="L85" s="62">
        <v>3.9227999999999999E-2</v>
      </c>
      <c r="M85" s="62">
        <v>3.9495000000000002E-2</v>
      </c>
      <c r="N85" s="62">
        <v>3.9780999999999997E-2</v>
      </c>
      <c r="O85" s="62">
        <v>4.0072000000000003E-2</v>
      </c>
      <c r="P85" s="62">
        <v>4.0356000000000003E-2</v>
      </c>
      <c r="Q85" s="62">
        <v>4.0635999999999999E-2</v>
      </c>
      <c r="R85" s="62">
        <v>4.0911999999999997E-2</v>
      </c>
      <c r="S85" s="62">
        <v>4.1188000000000002E-2</v>
      </c>
      <c r="T85" s="62">
        <v>4.1466000000000003E-2</v>
      </c>
      <c r="U85" s="62">
        <v>4.1744000000000003E-2</v>
      </c>
      <c r="V85" s="62">
        <v>4.2023999999999999E-2</v>
      </c>
      <c r="W85" s="62">
        <v>4.2299999999999997E-2</v>
      </c>
      <c r="X85" s="62">
        <v>4.2569000000000003E-2</v>
      </c>
      <c r="Y85" s="62">
        <v>4.2833000000000003E-2</v>
      </c>
      <c r="Z85" s="62">
        <v>4.3091999999999998E-2</v>
      </c>
      <c r="AA85" s="62">
        <v>4.3347999999999998E-2</v>
      </c>
      <c r="AB85" s="62">
        <v>4.36E-2</v>
      </c>
      <c r="AC85" s="62">
        <v>4.3848999999999999E-2</v>
      </c>
      <c r="AD85" s="62">
        <v>4.4091999999999999E-2</v>
      </c>
      <c r="AE85" s="62">
        <v>4.4331000000000002E-2</v>
      </c>
      <c r="AF85" s="62">
        <v>4.4566000000000001E-2</v>
      </c>
      <c r="AG85" s="78">
        <v>6.4520000000000003E-3</v>
      </c>
    </row>
    <row r="86" spans="1:33" ht="15" customHeight="1" x14ac:dyDescent="0.35">
      <c r="A86" s="61" t="s">
        <v>344</v>
      </c>
      <c r="B86" s="76" t="s">
        <v>491</v>
      </c>
      <c r="C86" s="62">
        <v>2.7088999999999998E-2</v>
      </c>
      <c r="D86" s="62">
        <v>2.7503E-2</v>
      </c>
      <c r="E86" s="62">
        <v>2.7888E-2</v>
      </c>
      <c r="F86" s="62">
        <v>2.8265999999999999E-2</v>
      </c>
      <c r="G86" s="62">
        <v>2.8629999999999999E-2</v>
      </c>
      <c r="H86" s="62">
        <v>2.8972000000000001E-2</v>
      </c>
      <c r="I86" s="62">
        <v>2.9294000000000001E-2</v>
      </c>
      <c r="J86" s="62">
        <v>2.9659999999999999E-2</v>
      </c>
      <c r="K86" s="62">
        <v>3.0065000000000001E-2</v>
      </c>
      <c r="L86" s="62">
        <v>3.0504E-2</v>
      </c>
      <c r="M86" s="62">
        <v>3.0976E-2</v>
      </c>
      <c r="N86" s="62">
        <v>3.1502000000000002E-2</v>
      </c>
      <c r="O86" s="62">
        <v>3.2071000000000002E-2</v>
      </c>
      <c r="P86" s="62">
        <v>3.2677999999999999E-2</v>
      </c>
      <c r="Q86" s="62">
        <v>3.3278000000000002E-2</v>
      </c>
      <c r="R86" s="62">
        <v>3.3873E-2</v>
      </c>
      <c r="S86" s="62">
        <v>3.4467999999999999E-2</v>
      </c>
      <c r="T86" s="62">
        <v>3.5062999999999997E-2</v>
      </c>
      <c r="U86" s="62">
        <v>3.5658000000000002E-2</v>
      </c>
      <c r="V86" s="62">
        <v>3.6253000000000001E-2</v>
      </c>
      <c r="W86" s="62">
        <v>3.6844000000000002E-2</v>
      </c>
      <c r="X86" s="62">
        <v>3.7429999999999998E-2</v>
      </c>
      <c r="Y86" s="62">
        <v>3.8011999999999997E-2</v>
      </c>
      <c r="Z86" s="62">
        <v>3.8589999999999999E-2</v>
      </c>
      <c r="AA86" s="62">
        <v>3.9163999999999997E-2</v>
      </c>
      <c r="AB86" s="62">
        <v>3.9734999999999999E-2</v>
      </c>
      <c r="AC86" s="62">
        <v>4.0302999999999999E-2</v>
      </c>
      <c r="AD86" s="62">
        <v>4.0866E-2</v>
      </c>
      <c r="AE86" s="62">
        <v>4.1425999999999998E-2</v>
      </c>
      <c r="AF86" s="62">
        <v>4.1980000000000003E-2</v>
      </c>
      <c r="AG86" s="78">
        <v>1.5221E-2</v>
      </c>
    </row>
    <row r="87" spans="1:33" ht="15" customHeight="1" x14ac:dyDescent="0.35">
      <c r="A87" s="61" t="s">
        <v>345</v>
      </c>
      <c r="B87" s="76" t="s">
        <v>492</v>
      </c>
      <c r="C87" s="62">
        <v>0.19058900000000001</v>
      </c>
      <c r="D87" s="62">
        <v>0.18588499999999999</v>
      </c>
      <c r="E87" s="62">
        <v>0.18157300000000001</v>
      </c>
      <c r="F87" s="62">
        <v>0.177533</v>
      </c>
      <c r="G87" s="62">
        <v>0.173564</v>
      </c>
      <c r="H87" s="62">
        <v>0.16933100000000001</v>
      </c>
      <c r="I87" s="62">
        <v>0.16511300000000001</v>
      </c>
      <c r="J87" s="62">
        <v>0.16119700000000001</v>
      </c>
      <c r="K87" s="62">
        <v>0.15751399999999999</v>
      </c>
      <c r="L87" s="62">
        <v>0.15406400000000001</v>
      </c>
      <c r="M87" s="62">
        <v>0.15079200000000001</v>
      </c>
      <c r="N87" s="62">
        <v>0.147725</v>
      </c>
      <c r="O87" s="62">
        <v>0.14485999999999999</v>
      </c>
      <c r="P87" s="62">
        <v>0.142206</v>
      </c>
      <c r="Q87" s="62">
        <v>0.14000699999999999</v>
      </c>
      <c r="R87" s="62">
        <v>0.13813600000000001</v>
      </c>
      <c r="S87" s="62">
        <v>0.136488</v>
      </c>
      <c r="T87" s="62">
        <v>0.135023</v>
      </c>
      <c r="U87" s="62">
        <v>0.13378000000000001</v>
      </c>
      <c r="V87" s="62">
        <v>0.13266700000000001</v>
      </c>
      <c r="W87" s="62">
        <v>0.13175500000000001</v>
      </c>
      <c r="X87" s="62">
        <v>0.13100999999999999</v>
      </c>
      <c r="Y87" s="62">
        <v>0.13051299999999999</v>
      </c>
      <c r="Z87" s="62">
        <v>0.130242</v>
      </c>
      <c r="AA87" s="62">
        <v>0.130137</v>
      </c>
      <c r="AB87" s="62">
        <v>0.13028100000000001</v>
      </c>
      <c r="AC87" s="62">
        <v>0.13052900000000001</v>
      </c>
      <c r="AD87" s="62">
        <v>0.13089000000000001</v>
      </c>
      <c r="AE87" s="62">
        <v>0.131355</v>
      </c>
      <c r="AF87" s="62">
        <v>0.131991</v>
      </c>
      <c r="AG87" s="78">
        <v>-1.2588999999999999E-2</v>
      </c>
    </row>
    <row r="88" spans="1:33" ht="15" customHeight="1" x14ac:dyDescent="0.35">
      <c r="A88" s="61" t="s">
        <v>346</v>
      </c>
      <c r="B88" s="76" t="s">
        <v>493</v>
      </c>
      <c r="C88" s="62">
        <v>0.12254</v>
      </c>
      <c r="D88" s="62">
        <v>0.120642</v>
      </c>
      <c r="E88" s="62">
        <v>0.118626</v>
      </c>
      <c r="F88" s="62">
        <v>0.11645999999999999</v>
      </c>
      <c r="G88" s="62">
        <v>0.11401799999999999</v>
      </c>
      <c r="H88" s="62">
        <v>0.111151</v>
      </c>
      <c r="I88" s="62">
        <v>0.108074</v>
      </c>
      <c r="J88" s="62">
        <v>0.105006</v>
      </c>
      <c r="K88" s="62">
        <v>0.101909</v>
      </c>
      <c r="L88" s="62">
        <v>9.8815E-2</v>
      </c>
      <c r="M88" s="62">
        <v>9.5691999999999999E-2</v>
      </c>
      <c r="N88" s="62">
        <v>9.2605000000000007E-2</v>
      </c>
      <c r="O88" s="62">
        <v>8.9555999999999997E-2</v>
      </c>
      <c r="P88" s="62">
        <v>8.6572999999999997E-2</v>
      </c>
      <c r="Q88" s="62">
        <v>8.3811999999999998E-2</v>
      </c>
      <c r="R88" s="62">
        <v>8.1226999999999994E-2</v>
      </c>
      <c r="S88" s="62">
        <v>7.8728999999999993E-2</v>
      </c>
      <c r="T88" s="62">
        <v>7.6351000000000002E-2</v>
      </c>
      <c r="U88" s="62">
        <v>7.4117000000000002E-2</v>
      </c>
      <c r="V88" s="62">
        <v>7.1984999999999993E-2</v>
      </c>
      <c r="W88" s="62">
        <v>7.0014999999999994E-2</v>
      </c>
      <c r="X88" s="62">
        <v>6.8220000000000003E-2</v>
      </c>
      <c r="Y88" s="62">
        <v>6.6650000000000001E-2</v>
      </c>
      <c r="Z88" s="62">
        <v>6.5319000000000002E-2</v>
      </c>
      <c r="AA88" s="62">
        <v>6.4184000000000005E-2</v>
      </c>
      <c r="AB88" s="62">
        <v>6.3372999999999999E-2</v>
      </c>
      <c r="AC88" s="62">
        <v>6.2765000000000001E-2</v>
      </c>
      <c r="AD88" s="62">
        <v>6.2357000000000003E-2</v>
      </c>
      <c r="AE88" s="62">
        <v>6.2153E-2</v>
      </c>
      <c r="AF88" s="62">
        <v>6.2146E-2</v>
      </c>
      <c r="AG88" s="78">
        <v>-2.3140000000000001E-2</v>
      </c>
    </row>
    <row r="89" spans="1:33" ht="15" customHeight="1" x14ac:dyDescent="0.35">
      <c r="A89" s="61" t="s">
        <v>347</v>
      </c>
      <c r="B89" s="76" t="s">
        <v>68</v>
      </c>
      <c r="C89" s="62">
        <v>8.1726999999999994E-2</v>
      </c>
      <c r="D89" s="62">
        <v>8.6350999999999997E-2</v>
      </c>
      <c r="E89" s="62">
        <v>8.1643999999999994E-2</v>
      </c>
      <c r="F89" s="62">
        <v>8.2217999999999999E-2</v>
      </c>
      <c r="G89" s="62">
        <v>8.2794999999999994E-2</v>
      </c>
      <c r="H89" s="62">
        <v>8.3181000000000005E-2</v>
      </c>
      <c r="I89" s="62">
        <v>8.3486000000000005E-2</v>
      </c>
      <c r="J89" s="62">
        <v>8.3602999999999997E-2</v>
      </c>
      <c r="K89" s="62">
        <v>8.3548999999999998E-2</v>
      </c>
      <c r="L89" s="62">
        <v>8.3384E-2</v>
      </c>
      <c r="M89" s="62">
        <v>8.3085999999999993E-2</v>
      </c>
      <c r="N89" s="62">
        <v>8.2588999999999996E-2</v>
      </c>
      <c r="O89" s="62">
        <v>8.1886E-2</v>
      </c>
      <c r="P89" s="62">
        <v>8.1034999999999996E-2</v>
      </c>
      <c r="Q89" s="62">
        <v>8.0085000000000003E-2</v>
      </c>
      <c r="R89" s="62">
        <v>7.9031000000000004E-2</v>
      </c>
      <c r="S89" s="62">
        <v>7.7850000000000003E-2</v>
      </c>
      <c r="T89" s="62">
        <v>7.6550000000000007E-2</v>
      </c>
      <c r="U89" s="62">
        <v>7.5212000000000001E-2</v>
      </c>
      <c r="V89" s="62">
        <v>7.3925000000000005E-2</v>
      </c>
      <c r="W89" s="62">
        <v>7.2672E-2</v>
      </c>
      <c r="X89" s="62">
        <v>7.1480000000000002E-2</v>
      </c>
      <c r="Y89" s="62">
        <v>7.0406999999999997E-2</v>
      </c>
      <c r="Z89" s="62">
        <v>6.9449999999999998E-2</v>
      </c>
      <c r="AA89" s="62">
        <v>6.8598000000000006E-2</v>
      </c>
      <c r="AB89" s="62">
        <v>6.7849999999999994E-2</v>
      </c>
      <c r="AC89" s="62">
        <v>6.7191000000000001E-2</v>
      </c>
      <c r="AD89" s="62">
        <v>6.6628000000000007E-2</v>
      </c>
      <c r="AE89" s="62">
        <v>6.6155000000000005E-2</v>
      </c>
      <c r="AF89" s="62">
        <v>6.5777000000000002E-2</v>
      </c>
      <c r="AG89" s="78">
        <v>-7.4590000000000004E-3</v>
      </c>
    </row>
    <row r="90" spans="1:33" ht="15" customHeight="1" x14ac:dyDescent="0.35">
      <c r="A90" s="61" t="s">
        <v>348</v>
      </c>
      <c r="B90" s="76" t="s">
        <v>494</v>
      </c>
      <c r="C90" s="62">
        <v>2.0863679999999998</v>
      </c>
      <c r="D90" s="62">
        <v>2.0457679999999998</v>
      </c>
      <c r="E90" s="62">
        <v>2.0896919999999999</v>
      </c>
      <c r="F90" s="62">
        <v>2.1236329999999999</v>
      </c>
      <c r="G90" s="62">
        <v>2.1578330000000001</v>
      </c>
      <c r="H90" s="62">
        <v>2.1886969999999999</v>
      </c>
      <c r="I90" s="62">
        <v>2.2162510000000002</v>
      </c>
      <c r="J90" s="62">
        <v>2.2462300000000002</v>
      </c>
      <c r="K90" s="62">
        <v>2.2761779999999998</v>
      </c>
      <c r="L90" s="62">
        <v>2.3067069999999998</v>
      </c>
      <c r="M90" s="62">
        <v>2.3363619999999998</v>
      </c>
      <c r="N90" s="62">
        <v>2.366425</v>
      </c>
      <c r="O90" s="62">
        <v>2.397418</v>
      </c>
      <c r="P90" s="62">
        <v>2.4272399999999998</v>
      </c>
      <c r="Q90" s="62">
        <v>2.459724</v>
      </c>
      <c r="R90" s="62">
        <v>2.4944160000000002</v>
      </c>
      <c r="S90" s="62">
        <v>2.5305749999999998</v>
      </c>
      <c r="T90" s="62">
        <v>2.5670660000000001</v>
      </c>
      <c r="U90" s="62">
        <v>2.604403</v>
      </c>
      <c r="V90" s="62">
        <v>2.6412170000000001</v>
      </c>
      <c r="W90" s="62">
        <v>2.6770930000000002</v>
      </c>
      <c r="X90" s="62">
        <v>2.7139540000000002</v>
      </c>
      <c r="Y90" s="62">
        <v>2.751986</v>
      </c>
      <c r="Z90" s="62">
        <v>2.7910699999999999</v>
      </c>
      <c r="AA90" s="62">
        <v>2.8311139999999999</v>
      </c>
      <c r="AB90" s="62">
        <v>2.87392</v>
      </c>
      <c r="AC90" s="62">
        <v>2.917173</v>
      </c>
      <c r="AD90" s="62">
        <v>2.96157</v>
      </c>
      <c r="AE90" s="62">
        <v>3.0077389999999999</v>
      </c>
      <c r="AF90" s="62">
        <v>3.0583819999999999</v>
      </c>
      <c r="AG90" s="78">
        <v>1.3276E-2</v>
      </c>
    </row>
    <row r="91" spans="1:33" ht="15" customHeight="1" x14ac:dyDescent="0.3">
      <c r="A91" s="61" t="s">
        <v>495</v>
      </c>
      <c r="B91" s="73" t="s">
        <v>496</v>
      </c>
      <c r="C91" s="74">
        <v>11.551346000000001</v>
      </c>
      <c r="D91" s="74">
        <v>11.573475999999999</v>
      </c>
      <c r="E91" s="74">
        <v>11.539688</v>
      </c>
      <c r="F91" s="74">
        <v>11.576233999999999</v>
      </c>
      <c r="G91" s="74">
        <v>11.614405</v>
      </c>
      <c r="H91" s="74">
        <v>11.634548000000001</v>
      </c>
      <c r="I91" s="74">
        <v>11.642229</v>
      </c>
      <c r="J91" s="74">
        <v>11.645496</v>
      </c>
      <c r="K91" s="74">
        <v>11.642771</v>
      </c>
      <c r="L91" s="74">
        <v>11.639153</v>
      </c>
      <c r="M91" s="74">
        <v>11.638062</v>
      </c>
      <c r="N91" s="74">
        <v>11.638413</v>
      </c>
      <c r="O91" s="74">
        <v>11.641349</v>
      </c>
      <c r="P91" s="74">
        <v>11.648254</v>
      </c>
      <c r="Q91" s="74">
        <v>11.669105</v>
      </c>
      <c r="R91" s="74">
        <v>11.699512</v>
      </c>
      <c r="S91" s="74">
        <v>11.734348000000001</v>
      </c>
      <c r="T91" s="74">
        <v>11.769564000000001</v>
      </c>
      <c r="U91" s="74">
        <v>11.8056</v>
      </c>
      <c r="V91" s="74">
        <v>11.838881000000001</v>
      </c>
      <c r="W91" s="74">
        <v>11.871727999999999</v>
      </c>
      <c r="X91" s="74">
        <v>11.908151999999999</v>
      </c>
      <c r="Y91" s="74">
        <v>11.951174999999999</v>
      </c>
      <c r="Z91" s="74">
        <v>11.998811999999999</v>
      </c>
      <c r="AA91" s="74">
        <v>12.046920999999999</v>
      </c>
      <c r="AB91" s="74">
        <v>12.100917000000001</v>
      </c>
      <c r="AC91" s="74">
        <v>12.153995</v>
      </c>
      <c r="AD91" s="74">
        <v>12.208019999999999</v>
      </c>
      <c r="AE91" s="74">
        <v>12.262948</v>
      </c>
      <c r="AF91" s="74">
        <v>12.323603</v>
      </c>
      <c r="AG91" s="75">
        <v>2.2339999999999999E-3</v>
      </c>
    </row>
    <row r="92" spans="1:33" ht="14.5" x14ac:dyDescent="0.35">
      <c r="A92" s="61" t="s">
        <v>497</v>
      </c>
      <c r="B92" s="76" t="s">
        <v>498</v>
      </c>
      <c r="C92" s="62">
        <v>9.6773999999999999E-2</v>
      </c>
      <c r="D92" s="62">
        <v>0.10704900000000001</v>
      </c>
      <c r="E92" s="62">
        <v>0.117365</v>
      </c>
      <c r="F92" s="62">
        <v>0.125197</v>
      </c>
      <c r="G92" s="62">
        <v>0.13267799999999999</v>
      </c>
      <c r="H92" s="62">
        <v>0.14006299999999999</v>
      </c>
      <c r="I92" s="62">
        <v>0.14744599999999999</v>
      </c>
      <c r="J92" s="62">
        <v>0.15514800000000001</v>
      </c>
      <c r="K92" s="62">
        <v>0.16309000000000001</v>
      </c>
      <c r="L92" s="62">
        <v>0.17113300000000001</v>
      </c>
      <c r="M92" s="62">
        <v>0.179503</v>
      </c>
      <c r="N92" s="62">
        <v>0.18815100000000001</v>
      </c>
      <c r="O92" s="62">
        <v>0.19745199999999999</v>
      </c>
      <c r="P92" s="62">
        <v>0.20738100000000001</v>
      </c>
      <c r="Q92" s="62">
        <v>0.21725800000000001</v>
      </c>
      <c r="R92" s="62">
        <v>0.227242</v>
      </c>
      <c r="S92" s="62">
        <v>0.23796500000000001</v>
      </c>
      <c r="T92" s="62">
        <v>0.2487</v>
      </c>
      <c r="U92" s="62">
        <v>0.25990799999999997</v>
      </c>
      <c r="V92" s="62">
        <v>0.27201700000000001</v>
      </c>
      <c r="W92" s="62">
        <v>0.28448499999999999</v>
      </c>
      <c r="X92" s="62">
        <v>0.29792400000000002</v>
      </c>
      <c r="Y92" s="62">
        <v>0.31203399999999998</v>
      </c>
      <c r="Z92" s="62">
        <v>0.326403</v>
      </c>
      <c r="AA92" s="62">
        <v>0.34159400000000001</v>
      </c>
      <c r="AB92" s="62">
        <v>0.35733300000000001</v>
      </c>
      <c r="AC92" s="62">
        <v>0.37381300000000001</v>
      </c>
      <c r="AD92" s="62">
        <v>0.39113999999999999</v>
      </c>
      <c r="AE92" s="62">
        <v>0.40933199999999997</v>
      </c>
      <c r="AF92" s="62">
        <v>0.42791299999999999</v>
      </c>
      <c r="AG92" s="78">
        <v>5.2596999999999998E-2</v>
      </c>
    </row>
    <row r="93" spans="1:33" ht="15" customHeight="1" x14ac:dyDescent="0.3">
      <c r="A93" s="61" t="s">
        <v>349</v>
      </c>
      <c r="B93" s="73" t="s">
        <v>499</v>
      </c>
      <c r="C93" s="74">
        <v>11.454572000000001</v>
      </c>
      <c r="D93" s="74">
        <v>11.466426999999999</v>
      </c>
      <c r="E93" s="74">
        <v>11.422323</v>
      </c>
      <c r="F93" s="74">
        <v>11.451036999999999</v>
      </c>
      <c r="G93" s="74">
        <v>11.481726999999999</v>
      </c>
      <c r="H93" s="74">
        <v>11.494484999999999</v>
      </c>
      <c r="I93" s="74">
        <v>11.494783</v>
      </c>
      <c r="J93" s="74">
        <v>11.490349</v>
      </c>
      <c r="K93" s="74">
        <v>11.479680999999999</v>
      </c>
      <c r="L93" s="74">
        <v>11.468021</v>
      </c>
      <c r="M93" s="74">
        <v>11.458558999999999</v>
      </c>
      <c r="N93" s="74">
        <v>11.450262</v>
      </c>
      <c r="O93" s="74">
        <v>11.443897</v>
      </c>
      <c r="P93" s="74">
        <v>11.440873</v>
      </c>
      <c r="Q93" s="74">
        <v>11.451846</v>
      </c>
      <c r="R93" s="74">
        <v>11.47227</v>
      </c>
      <c r="S93" s="74">
        <v>11.496383</v>
      </c>
      <c r="T93" s="74">
        <v>11.520864</v>
      </c>
      <c r="U93" s="74">
        <v>11.545692000000001</v>
      </c>
      <c r="V93" s="74">
        <v>11.566865</v>
      </c>
      <c r="W93" s="74">
        <v>11.587243000000001</v>
      </c>
      <c r="X93" s="74">
        <v>11.610227999999999</v>
      </c>
      <c r="Y93" s="74">
        <v>11.639139999999999</v>
      </c>
      <c r="Z93" s="74">
        <v>11.672408000000001</v>
      </c>
      <c r="AA93" s="74">
        <v>11.705327</v>
      </c>
      <c r="AB93" s="74">
        <v>11.743584999999999</v>
      </c>
      <c r="AC93" s="74">
        <v>11.780181000000001</v>
      </c>
      <c r="AD93" s="74">
        <v>11.816879999999999</v>
      </c>
      <c r="AE93" s="74">
        <v>11.853616000000001</v>
      </c>
      <c r="AF93" s="74">
        <v>11.89569</v>
      </c>
      <c r="AG93" s="75">
        <v>1.304E-3</v>
      </c>
    </row>
    <row r="94" spans="1:33" ht="15" customHeight="1" x14ac:dyDescent="0.3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
      <c r="A95" s="61" t="s">
        <v>350</v>
      </c>
      <c r="B95" s="73" t="s">
        <v>24</v>
      </c>
      <c r="C95" s="74">
        <v>9.377542</v>
      </c>
      <c r="D95" s="74">
        <v>9.1963310000000007</v>
      </c>
      <c r="E95" s="74">
        <v>9.3147649999999995</v>
      </c>
      <c r="F95" s="74">
        <v>9.184469</v>
      </c>
      <c r="G95" s="74">
        <v>9.0870949999999997</v>
      </c>
      <c r="H95" s="74">
        <v>9.0249279999999992</v>
      </c>
      <c r="I95" s="74">
        <v>8.956861</v>
      </c>
      <c r="J95" s="74">
        <v>8.8754849999999994</v>
      </c>
      <c r="K95" s="74">
        <v>8.864312</v>
      </c>
      <c r="L95" s="74">
        <v>8.8607410000000009</v>
      </c>
      <c r="M95" s="74">
        <v>8.8675859999999993</v>
      </c>
      <c r="N95" s="74">
        <v>8.8757260000000002</v>
      </c>
      <c r="O95" s="74">
        <v>8.8423300000000005</v>
      </c>
      <c r="P95" s="74">
        <v>8.8421749999999992</v>
      </c>
      <c r="Q95" s="74">
        <v>8.8506970000000003</v>
      </c>
      <c r="R95" s="74">
        <v>8.8824009999999998</v>
      </c>
      <c r="S95" s="74">
        <v>8.9188469999999995</v>
      </c>
      <c r="T95" s="74">
        <v>8.9518529999999998</v>
      </c>
      <c r="U95" s="74">
        <v>9.0008339999999993</v>
      </c>
      <c r="V95" s="74">
        <v>9.0408740000000005</v>
      </c>
      <c r="W95" s="74">
        <v>9.0822369999999992</v>
      </c>
      <c r="X95" s="74">
        <v>9.1199980000000007</v>
      </c>
      <c r="Y95" s="74">
        <v>9.1570750000000007</v>
      </c>
      <c r="Z95" s="74">
        <v>9.2039639999999991</v>
      </c>
      <c r="AA95" s="74">
        <v>9.2492990000000006</v>
      </c>
      <c r="AB95" s="74">
        <v>9.2903389999999995</v>
      </c>
      <c r="AC95" s="74">
        <v>9.3359839999999998</v>
      </c>
      <c r="AD95" s="74">
        <v>9.39344</v>
      </c>
      <c r="AE95" s="74">
        <v>9.4465240000000001</v>
      </c>
      <c r="AF95" s="74">
        <v>9.5187679999999997</v>
      </c>
      <c r="AG95" s="75">
        <v>5.1599999999999997E-4</v>
      </c>
    </row>
    <row r="96" spans="1:33" ht="15" customHeight="1" x14ac:dyDescent="0.35">
      <c r="B96"/>
      <c r="C96"/>
      <c r="D96"/>
      <c r="E96"/>
      <c r="F96"/>
      <c r="G96"/>
      <c r="H96"/>
      <c r="I96"/>
      <c r="J96"/>
      <c r="K96"/>
      <c r="L96"/>
      <c r="M96"/>
      <c r="N96"/>
      <c r="O96"/>
      <c r="P96"/>
      <c r="Q96"/>
      <c r="R96"/>
      <c r="S96"/>
      <c r="T96"/>
      <c r="U96"/>
      <c r="V96"/>
      <c r="W96"/>
      <c r="X96"/>
      <c r="Y96"/>
      <c r="Z96"/>
      <c r="AA96"/>
      <c r="AB96"/>
      <c r="AC96"/>
      <c r="AD96"/>
      <c r="AE96"/>
      <c r="AF96"/>
      <c r="AG96"/>
    </row>
    <row r="97" spans="1:33" ht="15" customHeight="1" x14ac:dyDescent="0.35">
      <c r="B97" s="73" t="s">
        <v>500</v>
      </c>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35">
      <c r="A98" s="61" t="s">
        <v>351</v>
      </c>
      <c r="B98" s="76" t="s">
        <v>60</v>
      </c>
      <c r="C98" s="62">
        <v>6.7396729999999998</v>
      </c>
      <c r="D98" s="62">
        <v>6.9052930000000003</v>
      </c>
      <c r="E98" s="62">
        <v>6.6020500000000002</v>
      </c>
      <c r="F98" s="62">
        <v>6.5519759999999998</v>
      </c>
      <c r="G98" s="62">
        <v>6.5068700000000002</v>
      </c>
      <c r="H98" s="62">
        <v>6.4556680000000002</v>
      </c>
      <c r="I98" s="62">
        <v>6.3968670000000003</v>
      </c>
      <c r="J98" s="62">
        <v>6.3294779999999999</v>
      </c>
      <c r="K98" s="62">
        <v>6.2651849999999998</v>
      </c>
      <c r="L98" s="62">
        <v>6.2012489999999998</v>
      </c>
      <c r="M98" s="62">
        <v>6.1406330000000002</v>
      </c>
      <c r="N98" s="62">
        <v>6.0802319999999996</v>
      </c>
      <c r="O98" s="62">
        <v>6.0147589999999997</v>
      </c>
      <c r="P98" s="62">
        <v>5.9564769999999996</v>
      </c>
      <c r="Q98" s="62">
        <v>5.9042190000000003</v>
      </c>
      <c r="R98" s="62">
        <v>5.8576750000000004</v>
      </c>
      <c r="S98" s="62">
        <v>5.8124390000000004</v>
      </c>
      <c r="T98" s="62">
        <v>5.7674599999999998</v>
      </c>
      <c r="U98" s="62">
        <v>5.7237419999999997</v>
      </c>
      <c r="V98" s="62">
        <v>5.6822499999999998</v>
      </c>
      <c r="W98" s="62">
        <v>5.6400940000000004</v>
      </c>
      <c r="X98" s="62">
        <v>5.5986269999999996</v>
      </c>
      <c r="Y98" s="62">
        <v>5.5594530000000004</v>
      </c>
      <c r="Z98" s="62">
        <v>5.5223120000000003</v>
      </c>
      <c r="AA98" s="62">
        <v>5.4839060000000002</v>
      </c>
      <c r="AB98" s="62">
        <v>5.4454200000000004</v>
      </c>
      <c r="AC98" s="62">
        <v>5.4056889999999997</v>
      </c>
      <c r="AD98" s="62">
        <v>5.3658999999999999</v>
      </c>
      <c r="AE98" s="62">
        <v>5.3247559999999998</v>
      </c>
      <c r="AF98" s="62">
        <v>5.2845560000000003</v>
      </c>
      <c r="AG98" s="78">
        <v>-8.352E-3</v>
      </c>
    </row>
    <row r="99" spans="1:33" ht="15" customHeight="1" x14ac:dyDescent="0.35">
      <c r="A99" s="61" t="s">
        <v>352</v>
      </c>
      <c r="B99" s="76" t="s">
        <v>61</v>
      </c>
      <c r="C99" s="62">
        <v>2.3368630000000001</v>
      </c>
      <c r="D99" s="62">
        <v>2.1514389999999999</v>
      </c>
      <c r="E99" s="62">
        <v>2.52176</v>
      </c>
      <c r="F99" s="62">
        <v>2.5312800000000002</v>
      </c>
      <c r="G99" s="62">
        <v>2.5477259999999999</v>
      </c>
      <c r="H99" s="62">
        <v>2.5694539999999999</v>
      </c>
      <c r="I99" s="62">
        <v>2.5867260000000001</v>
      </c>
      <c r="J99" s="62">
        <v>2.6001099999999999</v>
      </c>
      <c r="K99" s="62">
        <v>2.6248550000000002</v>
      </c>
      <c r="L99" s="62">
        <v>2.6524160000000001</v>
      </c>
      <c r="M99" s="62">
        <v>2.6837740000000001</v>
      </c>
      <c r="N99" s="62">
        <v>2.717355</v>
      </c>
      <c r="O99" s="62">
        <v>2.7444090000000001</v>
      </c>
      <c r="P99" s="62">
        <v>2.779026</v>
      </c>
      <c r="Q99" s="62">
        <v>2.8184100000000001</v>
      </c>
      <c r="R99" s="62">
        <v>2.8649580000000001</v>
      </c>
      <c r="S99" s="62">
        <v>2.9154779999999998</v>
      </c>
      <c r="T99" s="62">
        <v>2.9641009999999999</v>
      </c>
      <c r="U99" s="62">
        <v>3.0159750000000001</v>
      </c>
      <c r="V99" s="62">
        <v>3.065741</v>
      </c>
      <c r="W99" s="62">
        <v>3.116555</v>
      </c>
      <c r="X99" s="62">
        <v>3.1670950000000002</v>
      </c>
      <c r="Y99" s="62">
        <v>3.2186360000000001</v>
      </c>
      <c r="Z99" s="62">
        <v>3.2731140000000001</v>
      </c>
      <c r="AA99" s="62">
        <v>3.3263199999999999</v>
      </c>
      <c r="AB99" s="62">
        <v>3.3796059999999999</v>
      </c>
      <c r="AC99" s="62">
        <v>3.4338289999999998</v>
      </c>
      <c r="AD99" s="62">
        <v>3.4912860000000001</v>
      </c>
      <c r="AE99" s="62">
        <v>3.5469650000000001</v>
      </c>
      <c r="AF99" s="62">
        <v>3.606249</v>
      </c>
      <c r="AG99" s="78">
        <v>1.5073E-2</v>
      </c>
    </row>
    <row r="100" spans="1:33" ht="15" customHeight="1" x14ac:dyDescent="0.35">
      <c r="A100" s="61" t="s">
        <v>353</v>
      </c>
      <c r="B100" s="76" t="s">
        <v>62</v>
      </c>
      <c r="C100" s="62">
        <v>2.8115770000000002</v>
      </c>
      <c r="D100" s="62">
        <v>2.8080129999999999</v>
      </c>
      <c r="E100" s="62">
        <v>2.7991739999999998</v>
      </c>
      <c r="F100" s="62">
        <v>2.7877550000000002</v>
      </c>
      <c r="G100" s="62">
        <v>2.7816000000000001</v>
      </c>
      <c r="H100" s="62">
        <v>2.7768760000000001</v>
      </c>
      <c r="I100" s="62">
        <v>2.7713960000000002</v>
      </c>
      <c r="J100" s="62">
        <v>2.7624559999999998</v>
      </c>
      <c r="K100" s="62">
        <v>2.7609279999999998</v>
      </c>
      <c r="L100" s="62">
        <v>2.761568</v>
      </c>
      <c r="M100" s="62">
        <v>2.7633760000000001</v>
      </c>
      <c r="N100" s="62">
        <v>2.7635999999999998</v>
      </c>
      <c r="O100" s="62">
        <v>2.759204</v>
      </c>
      <c r="P100" s="62">
        <v>2.7598889999999998</v>
      </c>
      <c r="Q100" s="62">
        <v>2.7639860000000001</v>
      </c>
      <c r="R100" s="62">
        <v>2.7716599999999998</v>
      </c>
      <c r="S100" s="62">
        <v>2.7794080000000001</v>
      </c>
      <c r="T100" s="62">
        <v>2.7859500000000001</v>
      </c>
      <c r="U100" s="62">
        <v>2.7928649999999999</v>
      </c>
      <c r="V100" s="62">
        <v>2.7981099999999999</v>
      </c>
      <c r="W100" s="62">
        <v>2.8027479999999998</v>
      </c>
      <c r="X100" s="62">
        <v>2.8066200000000001</v>
      </c>
      <c r="Y100" s="62">
        <v>2.8114919999999999</v>
      </c>
      <c r="Z100" s="62">
        <v>2.817796</v>
      </c>
      <c r="AA100" s="62">
        <v>2.8239589999999999</v>
      </c>
      <c r="AB100" s="62">
        <v>2.8302830000000001</v>
      </c>
      <c r="AC100" s="62">
        <v>2.836954</v>
      </c>
      <c r="AD100" s="62">
        <v>2.8450000000000002</v>
      </c>
      <c r="AE100" s="62">
        <v>2.8524310000000002</v>
      </c>
      <c r="AF100" s="62">
        <v>2.8618929999999998</v>
      </c>
      <c r="AG100" s="78">
        <v>6.1200000000000002E-4</v>
      </c>
    </row>
    <row r="101" spans="1:33" ht="14.5" x14ac:dyDescent="0.35">
      <c r="A101" s="61" t="s">
        <v>354</v>
      </c>
      <c r="B101" s="76" t="s">
        <v>63</v>
      </c>
      <c r="C101" s="62">
        <v>0.84280699999999997</v>
      </c>
      <c r="D101" s="62">
        <v>0.837534</v>
      </c>
      <c r="E101" s="62">
        <v>0.82632799999999995</v>
      </c>
      <c r="F101" s="62">
        <v>0.81005400000000005</v>
      </c>
      <c r="G101" s="62">
        <v>0.796624</v>
      </c>
      <c r="H101" s="62">
        <v>0.78655900000000001</v>
      </c>
      <c r="I101" s="62">
        <v>0.77734400000000003</v>
      </c>
      <c r="J101" s="62">
        <v>0.76777700000000004</v>
      </c>
      <c r="K101" s="62">
        <v>0.76271199999999995</v>
      </c>
      <c r="L101" s="62">
        <v>0.75876200000000005</v>
      </c>
      <c r="M101" s="62">
        <v>0.75608200000000003</v>
      </c>
      <c r="N101" s="62">
        <v>0.75433499999999998</v>
      </c>
      <c r="O101" s="62">
        <v>0.75112400000000001</v>
      </c>
      <c r="P101" s="62">
        <v>0.75042299999999995</v>
      </c>
      <c r="Q101" s="62">
        <v>0.75024000000000002</v>
      </c>
      <c r="R101" s="62">
        <v>0.75156800000000001</v>
      </c>
      <c r="S101" s="62">
        <v>0.75370800000000004</v>
      </c>
      <c r="T101" s="62">
        <v>0.756525</v>
      </c>
      <c r="U101" s="62">
        <v>0.76092400000000004</v>
      </c>
      <c r="V101" s="62">
        <v>0.76615</v>
      </c>
      <c r="W101" s="62">
        <v>0.77215400000000001</v>
      </c>
      <c r="X101" s="62">
        <v>0.77848899999999999</v>
      </c>
      <c r="Y101" s="62">
        <v>0.78436600000000001</v>
      </c>
      <c r="Z101" s="62">
        <v>0.79037199999999996</v>
      </c>
      <c r="AA101" s="62">
        <v>0.79615499999999995</v>
      </c>
      <c r="AB101" s="62">
        <v>0.80107499999999998</v>
      </c>
      <c r="AC101" s="62">
        <v>0.80608800000000003</v>
      </c>
      <c r="AD101" s="62">
        <v>0.81137199999999998</v>
      </c>
      <c r="AE101" s="62">
        <v>0.81608199999999997</v>
      </c>
      <c r="AF101" s="62">
        <v>0.82101999999999997</v>
      </c>
      <c r="AG101" s="78">
        <v>-9.0300000000000005E-4</v>
      </c>
    </row>
    <row r="102" spans="1:33" ht="14.5" x14ac:dyDescent="0.35">
      <c r="A102" s="61" t="s">
        <v>355</v>
      </c>
      <c r="B102" s="76" t="s">
        <v>64</v>
      </c>
      <c r="C102" s="62">
        <v>0.277804</v>
      </c>
      <c r="D102" s="62">
        <v>0.27845500000000001</v>
      </c>
      <c r="E102" s="62">
        <v>0.27797500000000003</v>
      </c>
      <c r="F102" s="62">
        <v>0.27637800000000001</v>
      </c>
      <c r="G102" s="62">
        <v>0.275171</v>
      </c>
      <c r="H102" s="62">
        <v>0.27444000000000002</v>
      </c>
      <c r="I102" s="62">
        <v>0.27370299999999997</v>
      </c>
      <c r="J102" s="62">
        <v>0.27275899999999997</v>
      </c>
      <c r="K102" s="62">
        <v>0.27258300000000002</v>
      </c>
      <c r="L102" s="62">
        <v>0.272476</v>
      </c>
      <c r="M102" s="62">
        <v>0.27244000000000002</v>
      </c>
      <c r="N102" s="62">
        <v>0.272424</v>
      </c>
      <c r="O102" s="62">
        <v>0.27211600000000002</v>
      </c>
      <c r="P102" s="62">
        <v>0.27229399999999998</v>
      </c>
      <c r="Q102" s="62">
        <v>0.27257599999999998</v>
      </c>
      <c r="R102" s="62">
        <v>0.27317399999999997</v>
      </c>
      <c r="S102" s="62">
        <v>0.27397100000000002</v>
      </c>
      <c r="T102" s="62">
        <v>0.27473799999999998</v>
      </c>
      <c r="U102" s="62">
        <v>0.275675</v>
      </c>
      <c r="V102" s="62">
        <v>0.27662999999999999</v>
      </c>
      <c r="W102" s="62">
        <v>0.27758699999999997</v>
      </c>
      <c r="X102" s="62">
        <v>0.27846900000000002</v>
      </c>
      <c r="Y102" s="62">
        <v>0.27927800000000003</v>
      </c>
      <c r="Z102" s="62">
        <v>0.280136</v>
      </c>
      <c r="AA102" s="62">
        <v>0.28098099999999998</v>
      </c>
      <c r="AB102" s="62">
        <v>0.28169300000000003</v>
      </c>
      <c r="AC102" s="62">
        <v>0.28245900000000002</v>
      </c>
      <c r="AD102" s="62">
        <v>0.283306</v>
      </c>
      <c r="AE102" s="62">
        <v>0.284076</v>
      </c>
      <c r="AF102" s="62">
        <v>0.284918</v>
      </c>
      <c r="AG102" s="78">
        <v>8.7200000000000005E-4</v>
      </c>
    </row>
    <row r="103" spans="1:33" ht="15" customHeight="1" x14ac:dyDescent="0.35">
      <c r="A103" s="61" t="s">
        <v>356</v>
      </c>
      <c r="B103" s="76" t="s">
        <v>65</v>
      </c>
      <c r="C103" s="62">
        <v>0.66285799999999995</v>
      </c>
      <c r="D103" s="62">
        <v>0.67498899999999995</v>
      </c>
      <c r="E103" s="62">
        <v>0.68182200000000004</v>
      </c>
      <c r="F103" s="62">
        <v>0.68417499999999998</v>
      </c>
      <c r="G103" s="62">
        <v>0.68773600000000001</v>
      </c>
      <c r="H103" s="62">
        <v>0.691832</v>
      </c>
      <c r="I103" s="62">
        <v>0.69518000000000002</v>
      </c>
      <c r="J103" s="62">
        <v>0.69757599999999997</v>
      </c>
      <c r="K103" s="62">
        <v>0.70313300000000001</v>
      </c>
      <c r="L103" s="62">
        <v>0.70919100000000002</v>
      </c>
      <c r="M103" s="62">
        <v>0.71557099999999996</v>
      </c>
      <c r="N103" s="62">
        <v>0.72189199999999998</v>
      </c>
      <c r="O103" s="62">
        <v>0.72611400000000004</v>
      </c>
      <c r="P103" s="62">
        <v>0.73233899999999996</v>
      </c>
      <c r="Q103" s="62">
        <v>0.73949399999999998</v>
      </c>
      <c r="R103" s="62">
        <v>0.74806099999999998</v>
      </c>
      <c r="S103" s="62">
        <v>0.75656999999999996</v>
      </c>
      <c r="T103" s="62">
        <v>0.76457200000000003</v>
      </c>
      <c r="U103" s="62">
        <v>0.77319800000000005</v>
      </c>
      <c r="V103" s="62">
        <v>0.78129800000000005</v>
      </c>
      <c r="W103" s="62">
        <v>0.78935200000000005</v>
      </c>
      <c r="X103" s="62">
        <v>0.79685899999999998</v>
      </c>
      <c r="Y103" s="62">
        <v>0.80441700000000005</v>
      </c>
      <c r="Z103" s="62">
        <v>0.81230500000000005</v>
      </c>
      <c r="AA103" s="62">
        <v>0.81971899999999998</v>
      </c>
      <c r="AB103" s="62">
        <v>0.82691599999999998</v>
      </c>
      <c r="AC103" s="62">
        <v>0.83403099999999997</v>
      </c>
      <c r="AD103" s="62">
        <v>0.84163699999999997</v>
      </c>
      <c r="AE103" s="62">
        <v>0.84886300000000003</v>
      </c>
      <c r="AF103" s="62">
        <v>0.85694499999999996</v>
      </c>
      <c r="AG103" s="78">
        <v>8.8950000000000001E-3</v>
      </c>
    </row>
    <row r="104" spans="1:33" ht="15" customHeight="1" x14ac:dyDescent="0.35">
      <c r="A104" s="61" t="s">
        <v>357</v>
      </c>
      <c r="B104" s="76" t="s">
        <v>66</v>
      </c>
      <c r="C104" s="62">
        <v>0.196376</v>
      </c>
      <c r="D104" s="62">
        <v>0.195794</v>
      </c>
      <c r="E104" s="62">
        <v>0.193883</v>
      </c>
      <c r="F104" s="62">
        <v>0.190581</v>
      </c>
      <c r="G104" s="62">
        <v>0.187752</v>
      </c>
      <c r="H104" s="62">
        <v>0.185532</v>
      </c>
      <c r="I104" s="62">
        <v>0.18332100000000001</v>
      </c>
      <c r="J104" s="62">
        <v>0.180946</v>
      </c>
      <c r="K104" s="62">
        <v>0.17955099999999999</v>
      </c>
      <c r="L104" s="62">
        <v>0.17832899999999999</v>
      </c>
      <c r="M104" s="62">
        <v>0.17727499999999999</v>
      </c>
      <c r="N104" s="62">
        <v>0.176288</v>
      </c>
      <c r="O104" s="62">
        <v>0.17482600000000001</v>
      </c>
      <c r="P104" s="62">
        <v>0.17383100000000001</v>
      </c>
      <c r="Q104" s="62">
        <v>0.17283299999999999</v>
      </c>
      <c r="R104" s="62">
        <v>0.17208100000000001</v>
      </c>
      <c r="S104" s="62">
        <v>0.171408</v>
      </c>
      <c r="T104" s="62">
        <v>0.170794</v>
      </c>
      <c r="U104" s="62">
        <v>0.170457</v>
      </c>
      <c r="V104" s="62">
        <v>0.17022699999999999</v>
      </c>
      <c r="W104" s="62">
        <v>0.17011699999999999</v>
      </c>
      <c r="X104" s="62">
        <v>0.17003299999999999</v>
      </c>
      <c r="Y104" s="62">
        <v>0.16999400000000001</v>
      </c>
      <c r="Z104" s="62">
        <v>0.17014599999999999</v>
      </c>
      <c r="AA104" s="62">
        <v>0.17041600000000001</v>
      </c>
      <c r="AB104" s="62">
        <v>0.17067199999999999</v>
      </c>
      <c r="AC104" s="62">
        <v>0.171097</v>
      </c>
      <c r="AD104" s="62">
        <v>0.17161699999999999</v>
      </c>
      <c r="AE104" s="62">
        <v>0.17205200000000001</v>
      </c>
      <c r="AF104" s="62">
        <v>0.172573</v>
      </c>
      <c r="AG104" s="78">
        <v>-4.4460000000000003E-3</v>
      </c>
    </row>
    <row r="105" spans="1:33" ht="15" customHeight="1" x14ac:dyDescent="0.35">
      <c r="A105" s="61" t="s">
        <v>358</v>
      </c>
      <c r="B105" s="76" t="s">
        <v>67</v>
      </c>
      <c r="C105" s="62">
        <v>0.57584800000000003</v>
      </c>
      <c r="D105" s="62">
        <v>0.57133599999999996</v>
      </c>
      <c r="E105" s="62">
        <v>0.56688400000000005</v>
      </c>
      <c r="F105" s="62">
        <v>0.56043699999999996</v>
      </c>
      <c r="G105" s="62">
        <v>0.55148900000000001</v>
      </c>
      <c r="H105" s="62">
        <v>0.54432400000000003</v>
      </c>
      <c r="I105" s="62">
        <v>0.53900800000000004</v>
      </c>
      <c r="J105" s="62">
        <v>0.53487200000000001</v>
      </c>
      <c r="K105" s="62">
        <v>0.53420400000000001</v>
      </c>
      <c r="L105" s="62">
        <v>0.52744199999999997</v>
      </c>
      <c r="M105" s="62">
        <v>0.522509</v>
      </c>
      <c r="N105" s="62">
        <v>0.518598</v>
      </c>
      <c r="O105" s="62">
        <v>0.51389399999999996</v>
      </c>
      <c r="P105" s="62">
        <v>0.51139999999999997</v>
      </c>
      <c r="Q105" s="62">
        <v>0.51023099999999999</v>
      </c>
      <c r="R105" s="62">
        <v>0.51023799999999997</v>
      </c>
      <c r="S105" s="62">
        <v>0.51034199999999996</v>
      </c>
      <c r="T105" s="62">
        <v>0.510297</v>
      </c>
      <c r="U105" s="62">
        <v>0.51088</v>
      </c>
      <c r="V105" s="62">
        <v>0.50273299999999999</v>
      </c>
      <c r="W105" s="62">
        <v>0.49626100000000001</v>
      </c>
      <c r="X105" s="62">
        <v>0.49067899999999998</v>
      </c>
      <c r="Y105" s="62">
        <v>0.486321</v>
      </c>
      <c r="Z105" s="62">
        <v>0.48320600000000002</v>
      </c>
      <c r="AA105" s="62">
        <v>0.48044999999999999</v>
      </c>
      <c r="AB105" s="62">
        <v>0.47791</v>
      </c>
      <c r="AC105" s="62">
        <v>0.475522</v>
      </c>
      <c r="AD105" s="62">
        <v>0.47360099999999999</v>
      </c>
      <c r="AE105" s="62">
        <v>0.47158899999999998</v>
      </c>
      <c r="AF105" s="62">
        <v>0.47072199999999997</v>
      </c>
      <c r="AG105" s="78">
        <v>-6.927E-3</v>
      </c>
    </row>
    <row r="106" spans="1:33" ht="15" customHeight="1" x14ac:dyDescent="0.35">
      <c r="A106" s="61" t="s">
        <v>359</v>
      </c>
      <c r="B106" s="76" t="s">
        <v>490</v>
      </c>
      <c r="C106" s="62">
        <v>0.105185</v>
      </c>
      <c r="D106" s="62">
        <v>0.105945</v>
      </c>
      <c r="E106" s="62">
        <v>0.105986</v>
      </c>
      <c r="F106" s="62">
        <v>0.105282</v>
      </c>
      <c r="G106" s="62">
        <v>0.104841</v>
      </c>
      <c r="H106" s="62">
        <v>0.104739</v>
      </c>
      <c r="I106" s="62">
        <v>0.10465000000000001</v>
      </c>
      <c r="J106" s="62">
        <v>0.104433</v>
      </c>
      <c r="K106" s="62">
        <v>0.10474799999999999</v>
      </c>
      <c r="L106" s="62">
        <v>0.10517899999999999</v>
      </c>
      <c r="M106" s="62">
        <v>0.10567600000000001</v>
      </c>
      <c r="N106" s="62">
        <v>0.106188</v>
      </c>
      <c r="O106" s="62">
        <v>0.106375</v>
      </c>
      <c r="P106" s="62">
        <v>0.106796</v>
      </c>
      <c r="Q106" s="62">
        <v>0.107159</v>
      </c>
      <c r="R106" s="62">
        <v>0.10760599999999999</v>
      </c>
      <c r="S106" s="62">
        <v>0.10804800000000001</v>
      </c>
      <c r="T106" s="62">
        <v>0.10846500000000001</v>
      </c>
      <c r="U106" s="62">
        <v>0.108997</v>
      </c>
      <c r="V106" s="62">
        <v>0.10953499999999999</v>
      </c>
      <c r="W106" s="62">
        <v>0.110073</v>
      </c>
      <c r="X106" s="62">
        <v>0.110554</v>
      </c>
      <c r="Y106" s="62">
        <v>0.11097899999999999</v>
      </c>
      <c r="Z106" s="62">
        <v>0.11143400000000001</v>
      </c>
      <c r="AA106" s="62">
        <v>0.111874</v>
      </c>
      <c r="AB106" s="62">
        <v>0.11221200000000001</v>
      </c>
      <c r="AC106" s="62">
        <v>0.112584</v>
      </c>
      <c r="AD106" s="62">
        <v>0.11301600000000001</v>
      </c>
      <c r="AE106" s="62">
        <v>0.11339299999999999</v>
      </c>
      <c r="AF106" s="62">
        <v>0.113827</v>
      </c>
      <c r="AG106" s="78">
        <v>2.7260000000000001E-3</v>
      </c>
    </row>
    <row r="107" spans="1:33" ht="15" customHeight="1" x14ac:dyDescent="0.35">
      <c r="A107" s="61" t="s">
        <v>360</v>
      </c>
      <c r="B107" s="76" t="s">
        <v>491</v>
      </c>
      <c r="C107" s="62">
        <v>7.7044000000000001E-2</v>
      </c>
      <c r="D107" s="62">
        <v>7.8203999999999996E-2</v>
      </c>
      <c r="E107" s="62">
        <v>7.8805E-2</v>
      </c>
      <c r="F107" s="62">
        <v>7.8811000000000006E-2</v>
      </c>
      <c r="G107" s="62">
        <v>7.8971E-2</v>
      </c>
      <c r="H107" s="62">
        <v>7.9343999999999998E-2</v>
      </c>
      <c r="I107" s="62">
        <v>7.9685000000000006E-2</v>
      </c>
      <c r="J107" s="62">
        <v>8.0013000000000001E-2</v>
      </c>
      <c r="K107" s="62">
        <v>8.0833000000000002E-2</v>
      </c>
      <c r="L107" s="62">
        <v>8.1786999999999999E-2</v>
      </c>
      <c r="M107" s="62">
        <v>8.2882999999999998E-2</v>
      </c>
      <c r="N107" s="62">
        <v>8.4087999999999996E-2</v>
      </c>
      <c r="O107" s="62">
        <v>8.5135000000000002E-2</v>
      </c>
      <c r="P107" s="62">
        <v>8.6474999999999996E-2</v>
      </c>
      <c r="Q107" s="62">
        <v>8.7756000000000001E-2</v>
      </c>
      <c r="R107" s="62">
        <v>8.9094000000000007E-2</v>
      </c>
      <c r="S107" s="62">
        <v>9.042E-2</v>
      </c>
      <c r="T107" s="62">
        <v>9.1716000000000006E-2</v>
      </c>
      <c r="U107" s="62">
        <v>9.3104000000000006E-2</v>
      </c>
      <c r="V107" s="62">
        <v>9.4492000000000007E-2</v>
      </c>
      <c r="W107" s="62">
        <v>9.5877000000000004E-2</v>
      </c>
      <c r="X107" s="62">
        <v>9.7209000000000004E-2</v>
      </c>
      <c r="Y107" s="62">
        <v>9.8488000000000006E-2</v>
      </c>
      <c r="Z107" s="62">
        <v>9.9791000000000005E-2</v>
      </c>
      <c r="AA107" s="62">
        <v>0.101077</v>
      </c>
      <c r="AB107" s="62">
        <v>0.10226499999999999</v>
      </c>
      <c r="AC107" s="62">
        <v>0.103481</v>
      </c>
      <c r="AD107" s="62">
        <v>0.10474899999999999</v>
      </c>
      <c r="AE107" s="62">
        <v>0.105961</v>
      </c>
      <c r="AF107" s="62">
        <v>0.107223</v>
      </c>
      <c r="AG107" s="78">
        <v>1.1462999999999999E-2</v>
      </c>
    </row>
    <row r="108" spans="1:33" ht="15" customHeight="1" x14ac:dyDescent="0.35">
      <c r="A108" s="61" t="s">
        <v>361</v>
      </c>
      <c r="B108" s="76" t="s">
        <v>492</v>
      </c>
      <c r="C108" s="62">
        <v>0.54205899999999996</v>
      </c>
      <c r="D108" s="62">
        <v>0.52856000000000003</v>
      </c>
      <c r="E108" s="62">
        <v>0.51308299999999996</v>
      </c>
      <c r="F108" s="62">
        <v>0.49500300000000003</v>
      </c>
      <c r="G108" s="62">
        <v>0.47875400000000001</v>
      </c>
      <c r="H108" s="62">
        <v>0.46374599999999999</v>
      </c>
      <c r="I108" s="62">
        <v>0.44913199999999998</v>
      </c>
      <c r="J108" s="62">
        <v>0.43485400000000002</v>
      </c>
      <c r="K108" s="62">
        <v>0.42348799999999998</v>
      </c>
      <c r="L108" s="62">
        <v>0.413078</v>
      </c>
      <c r="M108" s="62">
        <v>0.403474</v>
      </c>
      <c r="N108" s="62">
        <v>0.39432299999999998</v>
      </c>
      <c r="O108" s="62">
        <v>0.384548</v>
      </c>
      <c r="P108" s="62">
        <v>0.37632199999999999</v>
      </c>
      <c r="Q108" s="62">
        <v>0.36920700000000001</v>
      </c>
      <c r="R108" s="62">
        <v>0.36332900000000001</v>
      </c>
      <c r="S108" s="62">
        <v>0.358047</v>
      </c>
      <c r="T108" s="62">
        <v>0.35318899999999998</v>
      </c>
      <c r="U108" s="62">
        <v>0.34930699999999998</v>
      </c>
      <c r="V108" s="62">
        <v>0.34579500000000002</v>
      </c>
      <c r="W108" s="62">
        <v>0.34285399999999999</v>
      </c>
      <c r="X108" s="62">
        <v>0.34024199999999999</v>
      </c>
      <c r="Y108" s="62">
        <v>0.33815800000000001</v>
      </c>
      <c r="Z108" s="62">
        <v>0.33679900000000002</v>
      </c>
      <c r="AA108" s="62">
        <v>0.335864</v>
      </c>
      <c r="AB108" s="62">
        <v>0.33529900000000001</v>
      </c>
      <c r="AC108" s="62">
        <v>0.33514100000000002</v>
      </c>
      <c r="AD108" s="62">
        <v>0.33549699999999999</v>
      </c>
      <c r="AE108" s="62">
        <v>0.33598699999999998</v>
      </c>
      <c r="AF108" s="62">
        <v>0.337121</v>
      </c>
      <c r="AG108" s="78">
        <v>-1.6244000000000001E-2</v>
      </c>
    </row>
    <row r="109" spans="1:33" ht="15" customHeight="1" x14ac:dyDescent="0.35">
      <c r="A109" s="61" t="s">
        <v>362</v>
      </c>
      <c r="B109" s="76" t="s">
        <v>493</v>
      </c>
      <c r="C109" s="62">
        <v>0.34851799999999999</v>
      </c>
      <c r="D109" s="62">
        <v>0.34304200000000001</v>
      </c>
      <c r="E109" s="62">
        <v>0.33520899999999998</v>
      </c>
      <c r="F109" s="62">
        <v>0.324716</v>
      </c>
      <c r="G109" s="62">
        <v>0.31450499999999998</v>
      </c>
      <c r="H109" s="62">
        <v>0.30441099999999999</v>
      </c>
      <c r="I109" s="62">
        <v>0.29397800000000002</v>
      </c>
      <c r="J109" s="62">
        <v>0.283271</v>
      </c>
      <c r="K109" s="62">
        <v>0.27399099999999998</v>
      </c>
      <c r="L109" s="62">
        <v>0.26494600000000001</v>
      </c>
      <c r="M109" s="62">
        <v>0.25604199999999999</v>
      </c>
      <c r="N109" s="62">
        <v>0.24719099999999999</v>
      </c>
      <c r="O109" s="62">
        <v>0.237736</v>
      </c>
      <c r="P109" s="62">
        <v>0.229099</v>
      </c>
      <c r="Q109" s="62">
        <v>0.22101699999999999</v>
      </c>
      <c r="R109" s="62">
        <v>0.213644</v>
      </c>
      <c r="S109" s="62">
        <v>0.20652899999999999</v>
      </c>
      <c r="T109" s="62">
        <v>0.19971800000000001</v>
      </c>
      <c r="U109" s="62">
        <v>0.193523</v>
      </c>
      <c r="V109" s="62">
        <v>0.18762899999999999</v>
      </c>
      <c r="W109" s="62">
        <v>0.18219299999999999</v>
      </c>
      <c r="X109" s="62">
        <v>0.177173</v>
      </c>
      <c r="Y109" s="62">
        <v>0.17268900000000001</v>
      </c>
      <c r="Z109" s="62">
        <v>0.16891300000000001</v>
      </c>
      <c r="AA109" s="62">
        <v>0.16564799999999999</v>
      </c>
      <c r="AB109" s="62">
        <v>0.163101</v>
      </c>
      <c r="AC109" s="62">
        <v>0.16115299999999999</v>
      </c>
      <c r="AD109" s="62">
        <v>0.159834</v>
      </c>
      <c r="AE109" s="62">
        <v>0.15897800000000001</v>
      </c>
      <c r="AF109" s="62">
        <v>0.15872800000000001</v>
      </c>
      <c r="AG109" s="78">
        <v>-2.6755999999999999E-2</v>
      </c>
    </row>
    <row r="110" spans="1:33" ht="15" customHeight="1" x14ac:dyDescent="0.35">
      <c r="A110" s="61" t="s">
        <v>363</v>
      </c>
      <c r="B110" s="76" t="s">
        <v>68</v>
      </c>
      <c r="C110" s="62">
        <v>0.23244200000000001</v>
      </c>
      <c r="D110" s="62">
        <v>0.24553800000000001</v>
      </c>
      <c r="E110" s="62">
        <v>0.23070599999999999</v>
      </c>
      <c r="F110" s="62">
        <v>0.229242</v>
      </c>
      <c r="G110" s="62">
        <v>0.22838</v>
      </c>
      <c r="H110" s="62">
        <v>0.22780900000000001</v>
      </c>
      <c r="I110" s="62">
        <v>0.22709299999999999</v>
      </c>
      <c r="J110" s="62">
        <v>0.22553100000000001</v>
      </c>
      <c r="K110" s="62">
        <v>0.22462799999999999</v>
      </c>
      <c r="L110" s="62">
        <v>0.22357199999999999</v>
      </c>
      <c r="M110" s="62">
        <v>0.22231200000000001</v>
      </c>
      <c r="N110" s="62">
        <v>0.22045400000000001</v>
      </c>
      <c r="O110" s="62">
        <v>0.21737699999999999</v>
      </c>
      <c r="P110" s="62">
        <v>0.214444</v>
      </c>
      <c r="Q110" s="62">
        <v>0.21118899999999999</v>
      </c>
      <c r="R110" s="62">
        <v>0.20787</v>
      </c>
      <c r="S110" s="62">
        <v>0.20422299999999999</v>
      </c>
      <c r="T110" s="62">
        <v>0.200237</v>
      </c>
      <c r="U110" s="62">
        <v>0.196383</v>
      </c>
      <c r="V110" s="62">
        <v>0.192685</v>
      </c>
      <c r="W110" s="62">
        <v>0.189109</v>
      </c>
      <c r="X110" s="62">
        <v>0.185638</v>
      </c>
      <c r="Y110" s="62">
        <v>0.182423</v>
      </c>
      <c r="Z110" s="62">
        <v>0.179595</v>
      </c>
      <c r="AA110" s="62">
        <v>0.17704</v>
      </c>
      <c r="AB110" s="62">
        <v>0.174623</v>
      </c>
      <c r="AC110" s="62">
        <v>0.172518</v>
      </c>
      <c r="AD110" s="62">
        <v>0.17078099999999999</v>
      </c>
      <c r="AE110" s="62">
        <v>0.169214</v>
      </c>
      <c r="AF110" s="62">
        <v>0.16800300000000001</v>
      </c>
      <c r="AG110" s="78">
        <v>-1.1133000000000001E-2</v>
      </c>
    </row>
    <row r="111" spans="1:33" ht="15" customHeight="1" x14ac:dyDescent="0.35">
      <c r="A111" s="61" t="s">
        <v>364</v>
      </c>
      <c r="B111" s="76" t="s">
        <v>494</v>
      </c>
      <c r="C111" s="62">
        <v>5.3584769999999997</v>
      </c>
      <c r="D111" s="62">
        <v>5.2432049999999997</v>
      </c>
      <c r="E111" s="62">
        <v>5.3352789999999999</v>
      </c>
      <c r="F111" s="62">
        <v>5.3591160000000002</v>
      </c>
      <c r="G111" s="62">
        <v>5.3946120000000004</v>
      </c>
      <c r="H111" s="62">
        <v>5.4385130000000004</v>
      </c>
      <c r="I111" s="62">
        <v>5.4748869999999998</v>
      </c>
      <c r="J111" s="62">
        <v>5.5105550000000001</v>
      </c>
      <c r="K111" s="62">
        <v>5.5719079999999996</v>
      </c>
      <c r="L111" s="62">
        <v>5.6378969999999997</v>
      </c>
      <c r="M111" s="62">
        <v>5.7046939999999999</v>
      </c>
      <c r="N111" s="62">
        <v>5.7715639999999997</v>
      </c>
      <c r="O111" s="62">
        <v>5.8230940000000002</v>
      </c>
      <c r="P111" s="62">
        <v>5.8833700000000002</v>
      </c>
      <c r="Q111" s="62">
        <v>5.9475020000000001</v>
      </c>
      <c r="R111" s="62">
        <v>6.0217790000000004</v>
      </c>
      <c r="S111" s="62">
        <v>6.0992749999999996</v>
      </c>
      <c r="T111" s="62">
        <v>6.1759000000000004</v>
      </c>
      <c r="U111" s="62">
        <v>6.260548</v>
      </c>
      <c r="V111" s="62">
        <v>6.343909</v>
      </c>
      <c r="W111" s="62">
        <v>6.4252500000000001</v>
      </c>
      <c r="X111" s="62">
        <v>6.506742</v>
      </c>
      <c r="Y111" s="62">
        <v>6.588495</v>
      </c>
      <c r="Z111" s="62">
        <v>6.675033</v>
      </c>
      <c r="AA111" s="62">
        <v>6.7633570000000001</v>
      </c>
      <c r="AB111" s="62">
        <v>6.8530660000000001</v>
      </c>
      <c r="AC111" s="62">
        <v>6.9459910000000002</v>
      </c>
      <c r="AD111" s="62">
        <v>7.0459079999999998</v>
      </c>
      <c r="AE111" s="62">
        <v>7.1474399999999996</v>
      </c>
      <c r="AF111" s="62">
        <v>7.2642860000000002</v>
      </c>
      <c r="AG111" s="78">
        <v>1.0548E-2</v>
      </c>
    </row>
    <row r="112" spans="1:33" ht="15" customHeight="1" x14ac:dyDescent="0.3">
      <c r="A112" s="61" t="s">
        <v>365</v>
      </c>
      <c r="B112" s="73" t="s">
        <v>501</v>
      </c>
      <c r="C112" s="74">
        <v>21.107531000000002</v>
      </c>
      <c r="D112" s="74">
        <v>20.967345999999999</v>
      </c>
      <c r="E112" s="74">
        <v>21.068943000000001</v>
      </c>
      <c r="F112" s="74">
        <v>20.984804</v>
      </c>
      <c r="G112" s="74">
        <v>20.935032</v>
      </c>
      <c r="H112" s="74">
        <v>20.903248000000001</v>
      </c>
      <c r="I112" s="74">
        <v>20.852969999999999</v>
      </c>
      <c r="J112" s="74">
        <v>20.78463</v>
      </c>
      <c r="K112" s="74">
        <v>20.782748999999999</v>
      </c>
      <c r="L112" s="74">
        <v>20.787890999999998</v>
      </c>
      <c r="M112" s="74">
        <v>20.806743999999998</v>
      </c>
      <c r="N112" s="74">
        <v>20.828531000000002</v>
      </c>
      <c r="O112" s="74">
        <v>20.810711000000001</v>
      </c>
      <c r="P112" s="74">
        <v>20.832186</v>
      </c>
      <c r="Q112" s="74">
        <v>20.875820000000001</v>
      </c>
      <c r="R112" s="74">
        <v>20.952736000000002</v>
      </c>
      <c r="S112" s="74">
        <v>21.039867000000001</v>
      </c>
      <c r="T112" s="74">
        <v>21.123660999999998</v>
      </c>
      <c r="U112" s="74">
        <v>21.225576</v>
      </c>
      <c r="V112" s="74">
        <v>21.317184000000001</v>
      </c>
      <c r="W112" s="74">
        <v>21.410222999999998</v>
      </c>
      <c r="X112" s="74">
        <v>21.504428999999998</v>
      </c>
      <c r="Y112" s="74">
        <v>21.60519</v>
      </c>
      <c r="Z112" s="74">
        <v>21.720953000000002</v>
      </c>
      <c r="AA112" s="74">
        <v>21.836766999999998</v>
      </c>
      <c r="AB112" s="74">
        <v>21.954139999999999</v>
      </c>
      <c r="AC112" s="74">
        <v>22.076533999999999</v>
      </c>
      <c r="AD112" s="74">
        <v>22.213502999999999</v>
      </c>
      <c r="AE112" s="74">
        <v>22.347785999999999</v>
      </c>
      <c r="AF112" s="74">
        <v>22.508064000000001</v>
      </c>
      <c r="AG112" s="75">
        <v>2.2179999999999999E-3</v>
      </c>
    </row>
    <row r="113" spans="1:33" ht="15" customHeight="1" x14ac:dyDescent="0.35">
      <c r="A113" s="61" t="s">
        <v>502</v>
      </c>
      <c r="B113" s="76" t="s">
        <v>503</v>
      </c>
      <c r="C113" s="62">
        <v>9.6773999999999999E-2</v>
      </c>
      <c r="D113" s="62">
        <v>0.10704900000000001</v>
      </c>
      <c r="E113" s="62">
        <v>0.117365</v>
      </c>
      <c r="F113" s="62">
        <v>0.125197</v>
      </c>
      <c r="G113" s="62">
        <v>0.13267799999999999</v>
      </c>
      <c r="H113" s="62">
        <v>0.14006299999999999</v>
      </c>
      <c r="I113" s="62">
        <v>0.14744599999999999</v>
      </c>
      <c r="J113" s="62">
        <v>0.15514800000000001</v>
      </c>
      <c r="K113" s="62">
        <v>0.16309000000000001</v>
      </c>
      <c r="L113" s="62">
        <v>0.17113300000000001</v>
      </c>
      <c r="M113" s="62">
        <v>0.179503</v>
      </c>
      <c r="N113" s="62">
        <v>0.18815100000000001</v>
      </c>
      <c r="O113" s="62">
        <v>0.19745199999999999</v>
      </c>
      <c r="P113" s="62">
        <v>0.20738100000000001</v>
      </c>
      <c r="Q113" s="62">
        <v>0.21725800000000001</v>
      </c>
      <c r="R113" s="62">
        <v>0.227242</v>
      </c>
      <c r="S113" s="62">
        <v>0.23796500000000001</v>
      </c>
      <c r="T113" s="62">
        <v>0.2487</v>
      </c>
      <c r="U113" s="62">
        <v>0.25990799999999997</v>
      </c>
      <c r="V113" s="62">
        <v>0.27201700000000001</v>
      </c>
      <c r="W113" s="62">
        <v>0.28448499999999999</v>
      </c>
      <c r="X113" s="62">
        <v>0.29792400000000002</v>
      </c>
      <c r="Y113" s="62">
        <v>0.31203399999999998</v>
      </c>
      <c r="Z113" s="62">
        <v>0.326403</v>
      </c>
      <c r="AA113" s="62">
        <v>0.34159400000000001</v>
      </c>
      <c r="AB113" s="62">
        <v>0.35733300000000001</v>
      </c>
      <c r="AC113" s="62">
        <v>0.37381300000000001</v>
      </c>
      <c r="AD113" s="62">
        <v>0.39113999999999999</v>
      </c>
      <c r="AE113" s="62">
        <v>0.40933199999999997</v>
      </c>
      <c r="AF113" s="62">
        <v>0.42791299999999999</v>
      </c>
      <c r="AG113" s="78">
        <v>5.2596999999999998E-2</v>
      </c>
    </row>
    <row r="114" spans="1:33" ht="15" customHeight="1" x14ac:dyDescent="0.3">
      <c r="A114" s="61" t="s">
        <v>504</v>
      </c>
      <c r="B114" s="73" t="s">
        <v>505</v>
      </c>
      <c r="C114" s="74">
        <v>21.010757000000002</v>
      </c>
      <c r="D114" s="74">
        <v>20.860296000000002</v>
      </c>
      <c r="E114" s="74">
        <v>20.951578000000001</v>
      </c>
      <c r="F114" s="74">
        <v>20.859608000000001</v>
      </c>
      <c r="G114" s="74">
        <v>20.802353</v>
      </c>
      <c r="H114" s="74">
        <v>20.763186000000001</v>
      </c>
      <c r="I114" s="74">
        <v>20.705524</v>
      </c>
      <c r="J114" s="74">
        <v>20.629481999999999</v>
      </c>
      <c r="K114" s="74">
        <v>20.619658999999999</v>
      </c>
      <c r="L114" s="74">
        <v>20.616758000000001</v>
      </c>
      <c r="M114" s="74">
        <v>20.627241000000001</v>
      </c>
      <c r="N114" s="74">
        <v>20.640381000000001</v>
      </c>
      <c r="O114" s="74">
        <v>20.61326</v>
      </c>
      <c r="P114" s="74">
        <v>20.624804999999999</v>
      </c>
      <c r="Q114" s="74">
        <v>20.658562</v>
      </c>
      <c r="R114" s="74">
        <v>20.725494000000001</v>
      </c>
      <c r="S114" s="74">
        <v>20.801902999999999</v>
      </c>
      <c r="T114" s="74">
        <v>20.874962</v>
      </c>
      <c r="U114" s="74">
        <v>20.965668000000001</v>
      </c>
      <c r="V114" s="74">
        <v>21.045168</v>
      </c>
      <c r="W114" s="74">
        <v>21.125737999999998</v>
      </c>
      <c r="X114" s="74">
        <v>21.206505</v>
      </c>
      <c r="Y114" s="74">
        <v>21.293156</v>
      </c>
      <c r="Z114" s="74">
        <v>21.394549999999999</v>
      </c>
      <c r="AA114" s="74">
        <v>21.495173999999999</v>
      </c>
      <c r="AB114" s="74">
        <v>21.596806999999998</v>
      </c>
      <c r="AC114" s="74">
        <v>21.702721</v>
      </c>
      <c r="AD114" s="74">
        <v>21.822362999999999</v>
      </c>
      <c r="AE114" s="74">
        <v>21.938454</v>
      </c>
      <c r="AF114" s="74">
        <v>22.080151000000001</v>
      </c>
      <c r="AG114" s="75">
        <v>1.7129999999999999E-3</v>
      </c>
    </row>
    <row r="115" spans="1:33" ht="15" customHeight="1" x14ac:dyDescent="0.3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x14ac:dyDescent="0.35">
      <c r="B116" s="73" t="s">
        <v>506</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x14ac:dyDescent="0.35">
      <c r="A117" s="61" t="s">
        <v>366</v>
      </c>
      <c r="B117" s="76" t="s">
        <v>69</v>
      </c>
      <c r="C117" s="62">
        <v>1.3916E-2</v>
      </c>
      <c r="D117" s="62">
        <v>1.5650000000000001E-2</v>
      </c>
      <c r="E117" s="62">
        <v>1.7245E-2</v>
      </c>
      <c r="F117" s="62">
        <v>1.8103999999999999E-2</v>
      </c>
      <c r="G117" s="62">
        <v>1.9044999999999999E-2</v>
      </c>
      <c r="H117" s="62">
        <v>1.9845999999999999E-2</v>
      </c>
      <c r="I117" s="62">
        <v>2.0566000000000001E-2</v>
      </c>
      <c r="J117" s="62">
        <v>2.1271999999999999E-2</v>
      </c>
      <c r="K117" s="62">
        <v>2.197E-2</v>
      </c>
      <c r="L117" s="62">
        <v>2.2662999999999999E-2</v>
      </c>
      <c r="M117" s="62">
        <v>2.3252999999999999E-2</v>
      </c>
      <c r="N117" s="62">
        <v>2.3845000000000002E-2</v>
      </c>
      <c r="O117" s="62">
        <v>2.4421000000000002E-2</v>
      </c>
      <c r="P117" s="62">
        <v>2.4924999999999999E-2</v>
      </c>
      <c r="Q117" s="62">
        <v>2.5409999999999999E-2</v>
      </c>
      <c r="R117" s="62">
        <v>2.5918E-2</v>
      </c>
      <c r="S117" s="62">
        <v>2.6393E-2</v>
      </c>
      <c r="T117" s="62">
        <v>2.6922999999999999E-2</v>
      </c>
      <c r="U117" s="62">
        <v>2.7501999999999999E-2</v>
      </c>
      <c r="V117" s="62">
        <v>2.8138E-2</v>
      </c>
      <c r="W117" s="62">
        <v>2.8794E-2</v>
      </c>
      <c r="X117" s="62">
        <v>2.9492000000000001E-2</v>
      </c>
      <c r="Y117" s="62">
        <v>3.0227E-2</v>
      </c>
      <c r="Z117" s="62">
        <v>3.0984000000000001E-2</v>
      </c>
      <c r="AA117" s="62">
        <v>3.1743E-2</v>
      </c>
      <c r="AB117" s="62">
        <v>3.2532999999999999E-2</v>
      </c>
      <c r="AC117" s="62">
        <v>3.3385999999999999E-2</v>
      </c>
      <c r="AD117" s="62">
        <v>3.4241000000000001E-2</v>
      </c>
      <c r="AE117" s="62">
        <v>3.5097999999999997E-2</v>
      </c>
      <c r="AF117" s="62">
        <v>3.5983000000000001E-2</v>
      </c>
      <c r="AG117" s="78">
        <v>3.3300999999999997E-2</v>
      </c>
    </row>
    <row r="118" spans="1:33" ht="15" customHeight="1" x14ac:dyDescent="0.35">
      <c r="A118" s="61" t="s">
        <v>367</v>
      </c>
      <c r="B118" s="76" t="s">
        <v>70</v>
      </c>
      <c r="C118" s="62">
        <v>4.8445000000000002E-2</v>
      </c>
      <c r="D118" s="62">
        <v>5.4163000000000003E-2</v>
      </c>
      <c r="E118" s="62">
        <v>5.7647999999999998E-2</v>
      </c>
      <c r="F118" s="62">
        <v>5.7015000000000003E-2</v>
      </c>
      <c r="G118" s="62">
        <v>5.6885999999999999E-2</v>
      </c>
      <c r="H118" s="62">
        <v>5.6571999999999997E-2</v>
      </c>
      <c r="I118" s="62">
        <v>5.6569000000000001E-2</v>
      </c>
      <c r="J118" s="62">
        <v>5.6689999999999997E-2</v>
      </c>
      <c r="K118" s="62">
        <v>5.6779000000000003E-2</v>
      </c>
      <c r="L118" s="62">
        <v>5.6772999999999997E-2</v>
      </c>
      <c r="M118" s="62">
        <v>5.6855999999999997E-2</v>
      </c>
      <c r="N118" s="62">
        <v>5.7213E-2</v>
      </c>
      <c r="O118" s="62">
        <v>5.7431000000000003E-2</v>
      </c>
      <c r="P118" s="62">
        <v>5.7514999999999997E-2</v>
      </c>
      <c r="Q118" s="62">
        <v>5.7547000000000001E-2</v>
      </c>
      <c r="R118" s="62">
        <v>5.7618999999999997E-2</v>
      </c>
      <c r="S118" s="62">
        <v>5.7757999999999997E-2</v>
      </c>
      <c r="T118" s="62">
        <v>5.8098999999999998E-2</v>
      </c>
      <c r="U118" s="62">
        <v>5.8430999999999997E-2</v>
      </c>
      <c r="V118" s="62">
        <v>5.8702999999999998E-2</v>
      </c>
      <c r="W118" s="62">
        <v>5.8959999999999999E-2</v>
      </c>
      <c r="X118" s="62">
        <v>5.9111999999999998E-2</v>
      </c>
      <c r="Y118" s="62">
        <v>5.9450999999999997E-2</v>
      </c>
      <c r="Z118" s="62">
        <v>5.9602000000000002E-2</v>
      </c>
      <c r="AA118" s="62">
        <v>5.9852000000000002E-2</v>
      </c>
      <c r="AB118" s="62">
        <v>6.0192000000000002E-2</v>
      </c>
      <c r="AC118" s="62">
        <v>6.0316000000000002E-2</v>
      </c>
      <c r="AD118" s="62">
        <v>6.0858000000000002E-2</v>
      </c>
      <c r="AE118" s="62">
        <v>6.0950999999999998E-2</v>
      </c>
      <c r="AF118" s="62">
        <v>6.1275000000000003E-2</v>
      </c>
      <c r="AG118" s="78">
        <v>8.1349999999999999E-3</v>
      </c>
    </row>
    <row r="119" spans="1:33" ht="15" customHeight="1" x14ac:dyDescent="0.35">
      <c r="A119" s="61" t="s">
        <v>368</v>
      </c>
      <c r="B119" s="76" t="s">
        <v>27</v>
      </c>
      <c r="C119" s="62">
        <v>0.277555</v>
      </c>
      <c r="D119" s="62">
        <v>0.30805700000000003</v>
      </c>
      <c r="E119" s="62">
        <v>0.33670600000000001</v>
      </c>
      <c r="F119" s="62">
        <v>0.35755799999999999</v>
      </c>
      <c r="G119" s="62">
        <v>0.37832300000000002</v>
      </c>
      <c r="H119" s="62">
        <v>0.39463399999999998</v>
      </c>
      <c r="I119" s="62">
        <v>0.41504400000000002</v>
      </c>
      <c r="J119" s="62">
        <v>0.43620300000000001</v>
      </c>
      <c r="K119" s="62">
        <v>0.45814700000000003</v>
      </c>
      <c r="L119" s="62">
        <v>0.47954799999999997</v>
      </c>
      <c r="M119" s="62">
        <v>0.50221400000000005</v>
      </c>
      <c r="N119" s="62">
        <v>0.52819899999999997</v>
      </c>
      <c r="O119" s="62">
        <v>0.55421299999999996</v>
      </c>
      <c r="P119" s="62">
        <v>0.58063399999999998</v>
      </c>
      <c r="Q119" s="62">
        <v>0.60695299999999996</v>
      </c>
      <c r="R119" s="62">
        <v>0.63433300000000004</v>
      </c>
      <c r="S119" s="62">
        <v>0.66400499999999996</v>
      </c>
      <c r="T119" s="62">
        <v>0.69608300000000001</v>
      </c>
      <c r="U119" s="62">
        <v>0.72950300000000001</v>
      </c>
      <c r="V119" s="62">
        <v>0.76487899999999998</v>
      </c>
      <c r="W119" s="62">
        <v>0.800346</v>
      </c>
      <c r="X119" s="62">
        <v>0.83840899999999996</v>
      </c>
      <c r="Y119" s="62">
        <v>0.88090900000000005</v>
      </c>
      <c r="Z119" s="62">
        <v>0.92092300000000005</v>
      </c>
      <c r="AA119" s="62">
        <v>0.96540300000000001</v>
      </c>
      <c r="AB119" s="62">
        <v>1.0121260000000001</v>
      </c>
      <c r="AC119" s="62">
        <v>1.058214</v>
      </c>
      <c r="AD119" s="62">
        <v>1.1136360000000001</v>
      </c>
      <c r="AE119" s="62">
        <v>1.164774</v>
      </c>
      <c r="AF119" s="62">
        <v>1.2198960000000001</v>
      </c>
      <c r="AG119" s="78">
        <v>5.2377E-2</v>
      </c>
    </row>
    <row r="120" spans="1:33" ht="15" customHeight="1" x14ac:dyDescent="0.35">
      <c r="A120" s="61" t="s">
        <v>369</v>
      </c>
      <c r="B120" s="76" t="s">
        <v>28</v>
      </c>
      <c r="C120" s="62">
        <v>1.7200000000000001E-4</v>
      </c>
      <c r="D120" s="62">
        <v>1.7200000000000001E-4</v>
      </c>
      <c r="E120" s="62">
        <v>1.7000000000000001E-4</v>
      </c>
      <c r="F120" s="62">
        <v>1.6799999999999999E-4</v>
      </c>
      <c r="G120" s="62">
        <v>1.6699999999999999E-4</v>
      </c>
      <c r="H120" s="62">
        <v>1.65E-4</v>
      </c>
      <c r="I120" s="62">
        <v>1.64E-4</v>
      </c>
      <c r="J120" s="62">
        <v>1.64E-4</v>
      </c>
      <c r="K120" s="62">
        <v>1.6200000000000001E-4</v>
      </c>
      <c r="L120" s="62">
        <v>1.6200000000000001E-4</v>
      </c>
      <c r="M120" s="62">
        <v>1.6200000000000001E-4</v>
      </c>
      <c r="N120" s="62">
        <v>1.6200000000000001E-4</v>
      </c>
      <c r="O120" s="62">
        <v>1.6100000000000001E-4</v>
      </c>
      <c r="P120" s="62">
        <v>1.6100000000000001E-4</v>
      </c>
      <c r="Q120" s="62">
        <v>1.6000000000000001E-4</v>
      </c>
      <c r="R120" s="62">
        <v>1.6000000000000001E-4</v>
      </c>
      <c r="S120" s="62">
        <v>1.6000000000000001E-4</v>
      </c>
      <c r="T120" s="62">
        <v>1.6000000000000001E-4</v>
      </c>
      <c r="U120" s="62">
        <v>1.6000000000000001E-4</v>
      </c>
      <c r="V120" s="62">
        <v>1.6200000000000001E-4</v>
      </c>
      <c r="W120" s="62">
        <v>1.63E-4</v>
      </c>
      <c r="X120" s="62">
        <v>1.65E-4</v>
      </c>
      <c r="Y120" s="62">
        <v>1.6699999999999999E-4</v>
      </c>
      <c r="Z120" s="62">
        <v>1.6899999999999999E-4</v>
      </c>
      <c r="AA120" s="62">
        <v>1.7100000000000001E-4</v>
      </c>
      <c r="AB120" s="62">
        <v>1.7200000000000001E-4</v>
      </c>
      <c r="AC120" s="62">
        <v>1.74E-4</v>
      </c>
      <c r="AD120" s="62">
        <v>1.76E-4</v>
      </c>
      <c r="AE120" s="62">
        <v>1.7799999999999999E-4</v>
      </c>
      <c r="AF120" s="62">
        <v>1.8000000000000001E-4</v>
      </c>
      <c r="AG120" s="78">
        <v>1.6050000000000001E-3</v>
      </c>
    </row>
    <row r="121" spans="1:33" ht="15" customHeight="1" x14ac:dyDescent="0.3">
      <c r="A121" s="61" t="s">
        <v>370</v>
      </c>
      <c r="B121" s="73" t="s">
        <v>29</v>
      </c>
      <c r="C121" s="74">
        <v>0.34008899999999997</v>
      </c>
      <c r="D121" s="74">
        <v>0.37804300000000002</v>
      </c>
      <c r="E121" s="74">
        <v>0.411769</v>
      </c>
      <c r="F121" s="74">
        <v>0.43284600000000001</v>
      </c>
      <c r="G121" s="74">
        <v>0.45442199999999999</v>
      </c>
      <c r="H121" s="74">
        <v>0.47121800000000003</v>
      </c>
      <c r="I121" s="74">
        <v>0.49234299999999998</v>
      </c>
      <c r="J121" s="74">
        <v>0.51432800000000001</v>
      </c>
      <c r="K121" s="74">
        <v>0.53705800000000004</v>
      </c>
      <c r="L121" s="74">
        <v>0.55914600000000003</v>
      </c>
      <c r="M121" s="74">
        <v>0.58248500000000003</v>
      </c>
      <c r="N121" s="74">
        <v>0.60941900000000004</v>
      </c>
      <c r="O121" s="74">
        <v>0.63622699999999999</v>
      </c>
      <c r="P121" s="74">
        <v>0.66323500000000002</v>
      </c>
      <c r="Q121" s="74">
        <v>0.69007099999999999</v>
      </c>
      <c r="R121" s="74">
        <v>0.71802900000000003</v>
      </c>
      <c r="S121" s="74">
        <v>0.74831499999999995</v>
      </c>
      <c r="T121" s="74">
        <v>0.78126399999999996</v>
      </c>
      <c r="U121" s="74">
        <v>0.81559700000000002</v>
      </c>
      <c r="V121" s="74">
        <v>0.85188200000000003</v>
      </c>
      <c r="W121" s="74">
        <v>0.88826300000000002</v>
      </c>
      <c r="X121" s="74">
        <v>0.92717899999999998</v>
      </c>
      <c r="Y121" s="74">
        <v>0.97075500000000003</v>
      </c>
      <c r="Z121" s="74">
        <v>1.0116780000000001</v>
      </c>
      <c r="AA121" s="74">
        <v>1.057169</v>
      </c>
      <c r="AB121" s="74">
        <v>1.1050230000000001</v>
      </c>
      <c r="AC121" s="74">
        <v>1.1520900000000001</v>
      </c>
      <c r="AD121" s="74">
        <v>1.208912</v>
      </c>
      <c r="AE121" s="74">
        <v>1.261002</v>
      </c>
      <c r="AF121" s="74">
        <v>1.3173349999999999</v>
      </c>
      <c r="AG121" s="75">
        <v>4.7802999999999998E-2</v>
      </c>
    </row>
    <row r="122" spans="1:33" ht="15" customHeight="1" x14ac:dyDescent="0.35">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x14ac:dyDescent="0.35">
      <c r="B123" s="73"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x14ac:dyDescent="0.35">
      <c r="A124" s="61" t="s">
        <v>371</v>
      </c>
      <c r="B124" s="76" t="s">
        <v>31</v>
      </c>
      <c r="C124" s="77">
        <v>5890</v>
      </c>
      <c r="D124" s="77">
        <v>6269</v>
      </c>
      <c r="E124" s="77">
        <v>6083</v>
      </c>
      <c r="F124" s="77">
        <v>6065</v>
      </c>
      <c r="G124" s="77">
        <v>6048</v>
      </c>
      <c r="H124" s="77">
        <v>6030</v>
      </c>
      <c r="I124" s="77">
        <v>6012</v>
      </c>
      <c r="J124" s="77">
        <v>5994</v>
      </c>
      <c r="K124" s="77">
        <v>5976</v>
      </c>
      <c r="L124" s="77">
        <v>5958</v>
      </c>
      <c r="M124" s="77">
        <v>5940</v>
      </c>
      <c r="N124" s="77">
        <v>5922</v>
      </c>
      <c r="O124" s="77">
        <v>5904</v>
      </c>
      <c r="P124" s="77">
        <v>5886</v>
      </c>
      <c r="Q124" s="77">
        <v>5868</v>
      </c>
      <c r="R124" s="77">
        <v>5850</v>
      </c>
      <c r="S124" s="77">
        <v>5832</v>
      </c>
      <c r="T124" s="77">
        <v>5814</v>
      </c>
      <c r="U124" s="77">
        <v>5795</v>
      </c>
      <c r="V124" s="77">
        <v>5777</v>
      </c>
      <c r="W124" s="77">
        <v>5759</v>
      </c>
      <c r="X124" s="77">
        <v>5741</v>
      </c>
      <c r="Y124" s="77">
        <v>5723</v>
      </c>
      <c r="Z124" s="77">
        <v>5704</v>
      </c>
      <c r="AA124" s="77">
        <v>5686</v>
      </c>
      <c r="AB124" s="77">
        <v>5668</v>
      </c>
      <c r="AC124" s="77">
        <v>5650</v>
      </c>
      <c r="AD124" s="77">
        <v>5632</v>
      </c>
      <c r="AE124" s="77">
        <v>5614</v>
      </c>
      <c r="AF124" s="77">
        <v>5595</v>
      </c>
      <c r="AG124" s="78">
        <v>-1.7700000000000001E-3</v>
      </c>
    </row>
    <row r="125" spans="1:33" ht="15" customHeight="1" x14ac:dyDescent="0.35">
      <c r="A125" s="61" t="s">
        <v>372</v>
      </c>
      <c r="B125" s="76" t="s">
        <v>32</v>
      </c>
      <c r="C125" s="77">
        <v>5356</v>
      </c>
      <c r="D125" s="77">
        <v>5620</v>
      </c>
      <c r="E125" s="77">
        <v>5448</v>
      </c>
      <c r="F125" s="77">
        <v>5431</v>
      </c>
      <c r="G125" s="77">
        <v>5414</v>
      </c>
      <c r="H125" s="77">
        <v>5397</v>
      </c>
      <c r="I125" s="77">
        <v>5380</v>
      </c>
      <c r="J125" s="77">
        <v>5363</v>
      </c>
      <c r="K125" s="77">
        <v>5347</v>
      </c>
      <c r="L125" s="77">
        <v>5330</v>
      </c>
      <c r="M125" s="77">
        <v>5313</v>
      </c>
      <c r="N125" s="77">
        <v>5296</v>
      </c>
      <c r="O125" s="77">
        <v>5279</v>
      </c>
      <c r="P125" s="77">
        <v>5262</v>
      </c>
      <c r="Q125" s="77">
        <v>5245</v>
      </c>
      <c r="R125" s="77">
        <v>5228</v>
      </c>
      <c r="S125" s="77">
        <v>5211</v>
      </c>
      <c r="T125" s="77">
        <v>5194</v>
      </c>
      <c r="U125" s="77">
        <v>5177</v>
      </c>
      <c r="V125" s="77">
        <v>5160</v>
      </c>
      <c r="W125" s="77">
        <v>5143</v>
      </c>
      <c r="X125" s="77">
        <v>5127</v>
      </c>
      <c r="Y125" s="77">
        <v>5110</v>
      </c>
      <c r="Z125" s="77">
        <v>5093</v>
      </c>
      <c r="AA125" s="77">
        <v>5076</v>
      </c>
      <c r="AB125" s="77">
        <v>5059</v>
      </c>
      <c r="AC125" s="77">
        <v>5042</v>
      </c>
      <c r="AD125" s="77">
        <v>5025</v>
      </c>
      <c r="AE125" s="77">
        <v>5008</v>
      </c>
      <c r="AF125" s="77">
        <v>4991</v>
      </c>
      <c r="AG125" s="78">
        <v>-2.431E-3</v>
      </c>
    </row>
    <row r="126" spans="1:33" ht="15" customHeight="1" x14ac:dyDescent="0.35">
      <c r="A126" s="61" t="s">
        <v>373</v>
      </c>
      <c r="B126" s="76" t="s">
        <v>33</v>
      </c>
      <c r="C126" s="77">
        <v>5925</v>
      </c>
      <c r="D126" s="77">
        <v>6246</v>
      </c>
      <c r="E126" s="77">
        <v>6075</v>
      </c>
      <c r="F126" s="77">
        <v>6065</v>
      </c>
      <c r="G126" s="77">
        <v>6055</v>
      </c>
      <c r="H126" s="77">
        <v>6045</v>
      </c>
      <c r="I126" s="77">
        <v>6035</v>
      </c>
      <c r="J126" s="77">
        <v>6026</v>
      </c>
      <c r="K126" s="77">
        <v>6016</v>
      </c>
      <c r="L126" s="77">
        <v>6006</v>
      </c>
      <c r="M126" s="77">
        <v>5996</v>
      </c>
      <c r="N126" s="77">
        <v>5986</v>
      </c>
      <c r="O126" s="77">
        <v>5976</v>
      </c>
      <c r="P126" s="77">
        <v>5966</v>
      </c>
      <c r="Q126" s="77">
        <v>5956</v>
      </c>
      <c r="R126" s="77">
        <v>5946</v>
      </c>
      <c r="S126" s="77">
        <v>5936</v>
      </c>
      <c r="T126" s="77">
        <v>5926</v>
      </c>
      <c r="U126" s="77">
        <v>5916</v>
      </c>
      <c r="V126" s="77">
        <v>5906</v>
      </c>
      <c r="W126" s="77">
        <v>5896</v>
      </c>
      <c r="X126" s="77">
        <v>5886</v>
      </c>
      <c r="Y126" s="77">
        <v>5876</v>
      </c>
      <c r="Z126" s="77">
        <v>5867</v>
      </c>
      <c r="AA126" s="77">
        <v>5857</v>
      </c>
      <c r="AB126" s="77">
        <v>5847</v>
      </c>
      <c r="AC126" s="77">
        <v>5837</v>
      </c>
      <c r="AD126" s="77">
        <v>5827</v>
      </c>
      <c r="AE126" s="77">
        <v>5817</v>
      </c>
      <c r="AF126" s="77">
        <v>5807</v>
      </c>
      <c r="AG126" s="78">
        <v>-6.9300000000000004E-4</v>
      </c>
    </row>
    <row r="127" spans="1:33" ht="15" customHeight="1" x14ac:dyDescent="0.35">
      <c r="A127" s="61" t="s">
        <v>374</v>
      </c>
      <c r="B127" s="76" t="s">
        <v>34</v>
      </c>
      <c r="C127" s="77">
        <v>6356</v>
      </c>
      <c r="D127" s="77">
        <v>6592</v>
      </c>
      <c r="E127" s="77">
        <v>6430</v>
      </c>
      <c r="F127" s="77">
        <v>6425</v>
      </c>
      <c r="G127" s="77">
        <v>6419</v>
      </c>
      <c r="H127" s="77">
        <v>6413</v>
      </c>
      <c r="I127" s="77">
        <v>6407</v>
      </c>
      <c r="J127" s="77">
        <v>6401</v>
      </c>
      <c r="K127" s="77">
        <v>6394</v>
      </c>
      <c r="L127" s="77">
        <v>6388</v>
      </c>
      <c r="M127" s="77">
        <v>6381</v>
      </c>
      <c r="N127" s="77">
        <v>6375</v>
      </c>
      <c r="O127" s="77">
        <v>6368</v>
      </c>
      <c r="P127" s="77">
        <v>6361</v>
      </c>
      <c r="Q127" s="77">
        <v>6355</v>
      </c>
      <c r="R127" s="77">
        <v>6348</v>
      </c>
      <c r="S127" s="77">
        <v>6341</v>
      </c>
      <c r="T127" s="77">
        <v>6334</v>
      </c>
      <c r="U127" s="77">
        <v>6328</v>
      </c>
      <c r="V127" s="77">
        <v>6321</v>
      </c>
      <c r="W127" s="77">
        <v>6314</v>
      </c>
      <c r="X127" s="77">
        <v>6307</v>
      </c>
      <c r="Y127" s="77">
        <v>6300</v>
      </c>
      <c r="Z127" s="77">
        <v>6293</v>
      </c>
      <c r="AA127" s="77">
        <v>6286</v>
      </c>
      <c r="AB127" s="77">
        <v>6279</v>
      </c>
      <c r="AC127" s="77">
        <v>6272</v>
      </c>
      <c r="AD127" s="77">
        <v>6265</v>
      </c>
      <c r="AE127" s="77">
        <v>6257</v>
      </c>
      <c r="AF127" s="77">
        <v>6250</v>
      </c>
      <c r="AG127" s="78">
        <v>-5.8E-4</v>
      </c>
    </row>
    <row r="128" spans="1:33" ht="15" customHeight="1" x14ac:dyDescent="0.35">
      <c r="A128" s="61" t="s">
        <v>375</v>
      </c>
      <c r="B128" s="76" t="s">
        <v>35</v>
      </c>
      <c r="C128" s="77">
        <v>2454</v>
      </c>
      <c r="D128" s="77">
        <v>2507</v>
      </c>
      <c r="E128" s="77">
        <v>2434</v>
      </c>
      <c r="F128" s="77">
        <v>2420</v>
      </c>
      <c r="G128" s="77">
        <v>2406</v>
      </c>
      <c r="H128" s="77">
        <v>2393</v>
      </c>
      <c r="I128" s="77">
        <v>2379</v>
      </c>
      <c r="J128" s="77">
        <v>2366</v>
      </c>
      <c r="K128" s="77">
        <v>2352</v>
      </c>
      <c r="L128" s="77">
        <v>2338</v>
      </c>
      <c r="M128" s="77">
        <v>2325</v>
      </c>
      <c r="N128" s="77">
        <v>2311</v>
      </c>
      <c r="O128" s="77">
        <v>2297</v>
      </c>
      <c r="P128" s="77">
        <v>2284</v>
      </c>
      <c r="Q128" s="77">
        <v>2270</v>
      </c>
      <c r="R128" s="77">
        <v>2257</v>
      </c>
      <c r="S128" s="77">
        <v>2243</v>
      </c>
      <c r="T128" s="77">
        <v>2230</v>
      </c>
      <c r="U128" s="77">
        <v>2216</v>
      </c>
      <c r="V128" s="77">
        <v>2203</v>
      </c>
      <c r="W128" s="77">
        <v>2189</v>
      </c>
      <c r="X128" s="77">
        <v>2176</v>
      </c>
      <c r="Y128" s="77">
        <v>2162</v>
      </c>
      <c r="Z128" s="77">
        <v>2149</v>
      </c>
      <c r="AA128" s="77">
        <v>2136</v>
      </c>
      <c r="AB128" s="77">
        <v>2122</v>
      </c>
      <c r="AC128" s="77">
        <v>2109</v>
      </c>
      <c r="AD128" s="77">
        <v>2096</v>
      </c>
      <c r="AE128" s="77">
        <v>2082</v>
      </c>
      <c r="AF128" s="77">
        <v>2069</v>
      </c>
      <c r="AG128" s="78">
        <v>-5.8669999999999998E-3</v>
      </c>
    </row>
    <row r="129" spans="1:33" ht="15" customHeight="1" x14ac:dyDescent="0.35">
      <c r="A129" s="61" t="s">
        <v>376</v>
      </c>
      <c r="B129" s="76" t="s">
        <v>36</v>
      </c>
      <c r="C129" s="77">
        <v>3318</v>
      </c>
      <c r="D129" s="77">
        <v>3345</v>
      </c>
      <c r="E129" s="77">
        <v>3230</v>
      </c>
      <c r="F129" s="77">
        <v>3221</v>
      </c>
      <c r="G129" s="77">
        <v>3211</v>
      </c>
      <c r="H129" s="77">
        <v>3202</v>
      </c>
      <c r="I129" s="77">
        <v>3192</v>
      </c>
      <c r="J129" s="77">
        <v>3183</v>
      </c>
      <c r="K129" s="77">
        <v>3173</v>
      </c>
      <c r="L129" s="77">
        <v>3163</v>
      </c>
      <c r="M129" s="77">
        <v>3154</v>
      </c>
      <c r="N129" s="77">
        <v>3144</v>
      </c>
      <c r="O129" s="77">
        <v>3134</v>
      </c>
      <c r="P129" s="77">
        <v>3124</v>
      </c>
      <c r="Q129" s="77">
        <v>3114</v>
      </c>
      <c r="R129" s="77">
        <v>3104</v>
      </c>
      <c r="S129" s="77">
        <v>3094</v>
      </c>
      <c r="T129" s="77">
        <v>3084</v>
      </c>
      <c r="U129" s="77">
        <v>3074</v>
      </c>
      <c r="V129" s="77">
        <v>3064</v>
      </c>
      <c r="W129" s="77">
        <v>3054</v>
      </c>
      <c r="X129" s="77">
        <v>3044</v>
      </c>
      <c r="Y129" s="77">
        <v>3034</v>
      </c>
      <c r="Z129" s="77">
        <v>3024</v>
      </c>
      <c r="AA129" s="77">
        <v>3014</v>
      </c>
      <c r="AB129" s="77">
        <v>3004</v>
      </c>
      <c r="AC129" s="77">
        <v>2994</v>
      </c>
      <c r="AD129" s="77">
        <v>2984</v>
      </c>
      <c r="AE129" s="77">
        <v>2974</v>
      </c>
      <c r="AF129" s="77">
        <v>2963</v>
      </c>
      <c r="AG129" s="78">
        <v>-3.8939999999999999E-3</v>
      </c>
    </row>
    <row r="130" spans="1:33" ht="15" customHeight="1" x14ac:dyDescent="0.35">
      <c r="A130" s="61" t="s">
        <v>377</v>
      </c>
      <c r="B130" s="76" t="s">
        <v>37</v>
      </c>
      <c r="C130" s="77">
        <v>2149</v>
      </c>
      <c r="D130" s="77">
        <v>2015</v>
      </c>
      <c r="E130" s="77">
        <v>1961</v>
      </c>
      <c r="F130" s="77">
        <v>1953</v>
      </c>
      <c r="G130" s="77">
        <v>1945</v>
      </c>
      <c r="H130" s="77">
        <v>1937</v>
      </c>
      <c r="I130" s="77">
        <v>1929</v>
      </c>
      <c r="J130" s="77">
        <v>1921</v>
      </c>
      <c r="K130" s="77">
        <v>1913</v>
      </c>
      <c r="L130" s="77">
        <v>1905</v>
      </c>
      <c r="M130" s="77">
        <v>1897</v>
      </c>
      <c r="N130" s="77">
        <v>1889</v>
      </c>
      <c r="O130" s="77">
        <v>1881</v>
      </c>
      <c r="P130" s="77">
        <v>1873</v>
      </c>
      <c r="Q130" s="77">
        <v>1866</v>
      </c>
      <c r="R130" s="77">
        <v>1858</v>
      </c>
      <c r="S130" s="77">
        <v>1850</v>
      </c>
      <c r="T130" s="77">
        <v>1842</v>
      </c>
      <c r="U130" s="77">
        <v>1834</v>
      </c>
      <c r="V130" s="77">
        <v>1827</v>
      </c>
      <c r="W130" s="77">
        <v>1819</v>
      </c>
      <c r="X130" s="77">
        <v>1811</v>
      </c>
      <c r="Y130" s="77">
        <v>1804</v>
      </c>
      <c r="Z130" s="77">
        <v>1796</v>
      </c>
      <c r="AA130" s="77">
        <v>1788</v>
      </c>
      <c r="AB130" s="77">
        <v>1781</v>
      </c>
      <c r="AC130" s="77">
        <v>1773</v>
      </c>
      <c r="AD130" s="77">
        <v>1765</v>
      </c>
      <c r="AE130" s="77">
        <v>1758</v>
      </c>
      <c r="AF130" s="77">
        <v>1750</v>
      </c>
      <c r="AG130" s="78">
        <v>-7.0569999999999999E-3</v>
      </c>
    </row>
    <row r="131" spans="1:33" ht="15" customHeight="1" x14ac:dyDescent="0.35">
      <c r="A131" s="61" t="s">
        <v>378</v>
      </c>
      <c r="B131" s="76" t="s">
        <v>38</v>
      </c>
      <c r="C131" s="77">
        <v>4954</v>
      </c>
      <c r="D131" s="77">
        <v>4959</v>
      </c>
      <c r="E131" s="77">
        <v>4809</v>
      </c>
      <c r="F131" s="77">
        <v>4797</v>
      </c>
      <c r="G131" s="77">
        <v>4785</v>
      </c>
      <c r="H131" s="77">
        <v>4773</v>
      </c>
      <c r="I131" s="77">
        <v>4761</v>
      </c>
      <c r="J131" s="77">
        <v>4748</v>
      </c>
      <c r="K131" s="77">
        <v>4736</v>
      </c>
      <c r="L131" s="77">
        <v>4723</v>
      </c>
      <c r="M131" s="77">
        <v>4710</v>
      </c>
      <c r="N131" s="77">
        <v>4698</v>
      </c>
      <c r="O131" s="77">
        <v>4685</v>
      </c>
      <c r="P131" s="77">
        <v>4672</v>
      </c>
      <c r="Q131" s="77">
        <v>4659</v>
      </c>
      <c r="R131" s="77">
        <v>4645</v>
      </c>
      <c r="S131" s="77">
        <v>4632</v>
      </c>
      <c r="T131" s="77">
        <v>4619</v>
      </c>
      <c r="U131" s="77">
        <v>4606</v>
      </c>
      <c r="V131" s="77">
        <v>4593</v>
      </c>
      <c r="W131" s="77">
        <v>4580</v>
      </c>
      <c r="X131" s="77">
        <v>4566</v>
      </c>
      <c r="Y131" s="77">
        <v>4553</v>
      </c>
      <c r="Z131" s="77">
        <v>4540</v>
      </c>
      <c r="AA131" s="77">
        <v>4527</v>
      </c>
      <c r="AB131" s="77">
        <v>4514</v>
      </c>
      <c r="AC131" s="77">
        <v>4500</v>
      </c>
      <c r="AD131" s="77">
        <v>4487</v>
      </c>
      <c r="AE131" s="77">
        <v>4474</v>
      </c>
      <c r="AF131" s="77">
        <v>4461</v>
      </c>
      <c r="AG131" s="78">
        <v>-3.6080000000000001E-3</v>
      </c>
    </row>
    <row r="132" spans="1:33" ht="15" customHeight="1" x14ac:dyDescent="0.35">
      <c r="A132" s="61" t="s">
        <v>379</v>
      </c>
      <c r="B132" s="76" t="s">
        <v>39</v>
      </c>
      <c r="C132" s="77">
        <v>3424</v>
      </c>
      <c r="D132" s="77">
        <v>3480</v>
      </c>
      <c r="E132" s="77">
        <v>3247</v>
      </c>
      <c r="F132" s="77">
        <v>3237</v>
      </c>
      <c r="G132" s="77">
        <v>3228</v>
      </c>
      <c r="H132" s="77">
        <v>3218</v>
      </c>
      <c r="I132" s="77">
        <v>3208</v>
      </c>
      <c r="J132" s="77">
        <v>3198</v>
      </c>
      <c r="K132" s="77">
        <v>3188</v>
      </c>
      <c r="L132" s="77">
        <v>3178</v>
      </c>
      <c r="M132" s="77">
        <v>3167</v>
      </c>
      <c r="N132" s="77">
        <v>3157</v>
      </c>
      <c r="O132" s="77">
        <v>3147</v>
      </c>
      <c r="P132" s="77">
        <v>3137</v>
      </c>
      <c r="Q132" s="77">
        <v>3127</v>
      </c>
      <c r="R132" s="77">
        <v>3116</v>
      </c>
      <c r="S132" s="77">
        <v>3106</v>
      </c>
      <c r="T132" s="77">
        <v>3096</v>
      </c>
      <c r="U132" s="77">
        <v>3085</v>
      </c>
      <c r="V132" s="77">
        <v>3075</v>
      </c>
      <c r="W132" s="77">
        <v>3065</v>
      </c>
      <c r="X132" s="77">
        <v>3054</v>
      </c>
      <c r="Y132" s="77">
        <v>3044</v>
      </c>
      <c r="Z132" s="77">
        <v>3034</v>
      </c>
      <c r="AA132" s="77">
        <v>3023</v>
      </c>
      <c r="AB132" s="77">
        <v>3013</v>
      </c>
      <c r="AC132" s="77">
        <v>3003</v>
      </c>
      <c r="AD132" s="77">
        <v>2992</v>
      </c>
      <c r="AE132" s="77">
        <v>2982</v>
      </c>
      <c r="AF132" s="77">
        <v>2972</v>
      </c>
      <c r="AG132" s="78">
        <v>-4.8700000000000002E-3</v>
      </c>
    </row>
    <row r="133" spans="1:33" ht="15" customHeight="1" x14ac:dyDescent="0.3">
      <c r="A133" s="61" t="s">
        <v>380</v>
      </c>
      <c r="B133" s="73" t="s">
        <v>40</v>
      </c>
      <c r="C133" s="60">
        <v>4071.6916500000002</v>
      </c>
      <c r="D133" s="60">
        <v>4181.7236329999996</v>
      </c>
      <c r="E133" s="60">
        <v>4034.5815429999998</v>
      </c>
      <c r="F133" s="60">
        <v>4018.084961</v>
      </c>
      <c r="G133" s="60">
        <v>4001.724365</v>
      </c>
      <c r="H133" s="60">
        <v>3985.4624020000001</v>
      </c>
      <c r="I133" s="60">
        <v>3968.9880370000001</v>
      </c>
      <c r="J133" s="60">
        <v>3952.8745119999999</v>
      </c>
      <c r="K133" s="60">
        <v>3936.5290530000002</v>
      </c>
      <c r="L133" s="60">
        <v>3920.0708009999998</v>
      </c>
      <c r="M133" s="60">
        <v>3903.6604000000002</v>
      </c>
      <c r="N133" s="60">
        <v>3887.3151859999998</v>
      </c>
      <c r="O133" s="60">
        <v>3870.8471679999998</v>
      </c>
      <c r="P133" s="60">
        <v>3854.6083979999999</v>
      </c>
      <c r="Q133" s="60">
        <v>3838.3706050000001</v>
      </c>
      <c r="R133" s="60">
        <v>3821.8947750000002</v>
      </c>
      <c r="S133" s="60">
        <v>3805.4589839999999</v>
      </c>
      <c r="T133" s="60">
        <v>3789.2316890000002</v>
      </c>
      <c r="U133" s="60">
        <v>3772.6372070000002</v>
      </c>
      <c r="V133" s="60">
        <v>3756.5234380000002</v>
      </c>
      <c r="W133" s="60">
        <v>3740.0522460000002</v>
      </c>
      <c r="X133" s="60">
        <v>3723.6364749999998</v>
      </c>
      <c r="Y133" s="60">
        <v>3707.2749020000001</v>
      </c>
      <c r="Z133" s="60">
        <v>3691.0686040000001</v>
      </c>
      <c r="AA133" s="60">
        <v>3674.6044919999999</v>
      </c>
      <c r="AB133" s="60">
        <v>3658.2719729999999</v>
      </c>
      <c r="AC133" s="60">
        <v>3642.0092770000001</v>
      </c>
      <c r="AD133" s="60">
        <v>3625.7854000000002</v>
      </c>
      <c r="AE133" s="60">
        <v>3609.7651369999999</v>
      </c>
      <c r="AF133" s="60">
        <v>3593.8842770000001</v>
      </c>
      <c r="AG133" s="75">
        <v>-4.2950000000000002E-3</v>
      </c>
    </row>
    <row r="134" spans="1:33" ht="15" customHeight="1" x14ac:dyDescent="0.35">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x14ac:dyDescent="0.35">
      <c r="B135" s="73"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x14ac:dyDescent="0.35">
      <c r="A136" s="61" t="s">
        <v>381</v>
      </c>
      <c r="B136" s="76" t="s">
        <v>31</v>
      </c>
      <c r="C136" s="77">
        <v>600</v>
      </c>
      <c r="D136" s="77">
        <v>485</v>
      </c>
      <c r="E136" s="77">
        <v>598</v>
      </c>
      <c r="F136" s="77">
        <v>604</v>
      </c>
      <c r="G136" s="77">
        <v>611</v>
      </c>
      <c r="H136" s="77">
        <v>618</v>
      </c>
      <c r="I136" s="77">
        <v>624</v>
      </c>
      <c r="J136" s="77">
        <v>631</v>
      </c>
      <c r="K136" s="77">
        <v>638</v>
      </c>
      <c r="L136" s="77">
        <v>644</v>
      </c>
      <c r="M136" s="77">
        <v>651</v>
      </c>
      <c r="N136" s="77">
        <v>658</v>
      </c>
      <c r="O136" s="77">
        <v>664</v>
      </c>
      <c r="P136" s="77">
        <v>671</v>
      </c>
      <c r="Q136" s="77">
        <v>678</v>
      </c>
      <c r="R136" s="77">
        <v>685</v>
      </c>
      <c r="S136" s="77">
        <v>691</v>
      </c>
      <c r="T136" s="77">
        <v>698</v>
      </c>
      <c r="U136" s="77">
        <v>705</v>
      </c>
      <c r="V136" s="77">
        <v>712</v>
      </c>
      <c r="W136" s="77">
        <v>718</v>
      </c>
      <c r="X136" s="77">
        <v>725</v>
      </c>
      <c r="Y136" s="77">
        <v>732</v>
      </c>
      <c r="Z136" s="77">
        <v>739</v>
      </c>
      <c r="AA136" s="77">
        <v>745</v>
      </c>
      <c r="AB136" s="77">
        <v>752</v>
      </c>
      <c r="AC136" s="77">
        <v>759</v>
      </c>
      <c r="AD136" s="77">
        <v>766</v>
      </c>
      <c r="AE136" s="77">
        <v>772</v>
      </c>
      <c r="AF136" s="77">
        <v>779</v>
      </c>
      <c r="AG136" s="78">
        <v>9.0430000000000007E-3</v>
      </c>
    </row>
    <row r="137" spans="1:33" ht="15" customHeight="1" x14ac:dyDescent="0.35">
      <c r="A137" s="61" t="s">
        <v>382</v>
      </c>
      <c r="B137" s="76" t="s">
        <v>32</v>
      </c>
      <c r="C137" s="77">
        <v>835</v>
      </c>
      <c r="D137" s="77">
        <v>682</v>
      </c>
      <c r="E137" s="77">
        <v>839</v>
      </c>
      <c r="F137" s="77">
        <v>847</v>
      </c>
      <c r="G137" s="77">
        <v>856</v>
      </c>
      <c r="H137" s="77">
        <v>864</v>
      </c>
      <c r="I137" s="77">
        <v>872</v>
      </c>
      <c r="J137" s="77">
        <v>881</v>
      </c>
      <c r="K137" s="77">
        <v>889</v>
      </c>
      <c r="L137" s="77">
        <v>897</v>
      </c>
      <c r="M137" s="77">
        <v>906</v>
      </c>
      <c r="N137" s="77">
        <v>914</v>
      </c>
      <c r="O137" s="77">
        <v>922</v>
      </c>
      <c r="P137" s="77">
        <v>931</v>
      </c>
      <c r="Q137" s="77">
        <v>939</v>
      </c>
      <c r="R137" s="77">
        <v>947</v>
      </c>
      <c r="S137" s="77">
        <v>956</v>
      </c>
      <c r="T137" s="77">
        <v>964</v>
      </c>
      <c r="U137" s="77">
        <v>972</v>
      </c>
      <c r="V137" s="77">
        <v>981</v>
      </c>
      <c r="W137" s="77">
        <v>989</v>
      </c>
      <c r="X137" s="77">
        <v>998</v>
      </c>
      <c r="Y137" s="77">
        <v>1006</v>
      </c>
      <c r="Z137" s="77">
        <v>1014</v>
      </c>
      <c r="AA137" s="77">
        <v>1023</v>
      </c>
      <c r="AB137" s="77">
        <v>1031</v>
      </c>
      <c r="AC137" s="77">
        <v>1039</v>
      </c>
      <c r="AD137" s="77">
        <v>1048</v>
      </c>
      <c r="AE137" s="77">
        <v>1056</v>
      </c>
      <c r="AF137" s="77">
        <v>1064</v>
      </c>
      <c r="AG137" s="78">
        <v>8.3920000000000002E-3</v>
      </c>
    </row>
    <row r="138" spans="1:33" ht="15" customHeight="1" x14ac:dyDescent="0.35">
      <c r="A138" s="61" t="s">
        <v>383</v>
      </c>
      <c r="B138" s="76" t="s">
        <v>33</v>
      </c>
      <c r="C138" s="77">
        <v>909</v>
      </c>
      <c r="D138" s="77">
        <v>733</v>
      </c>
      <c r="E138" s="77">
        <v>856</v>
      </c>
      <c r="F138" s="77">
        <v>862</v>
      </c>
      <c r="G138" s="77">
        <v>868</v>
      </c>
      <c r="H138" s="77">
        <v>873</v>
      </c>
      <c r="I138" s="77">
        <v>879</v>
      </c>
      <c r="J138" s="77">
        <v>885</v>
      </c>
      <c r="K138" s="77">
        <v>891</v>
      </c>
      <c r="L138" s="77">
        <v>897</v>
      </c>
      <c r="M138" s="77">
        <v>902</v>
      </c>
      <c r="N138" s="77">
        <v>908</v>
      </c>
      <c r="O138" s="77">
        <v>914</v>
      </c>
      <c r="P138" s="77">
        <v>920</v>
      </c>
      <c r="Q138" s="77">
        <v>926</v>
      </c>
      <c r="R138" s="77">
        <v>931</v>
      </c>
      <c r="S138" s="77">
        <v>937</v>
      </c>
      <c r="T138" s="77">
        <v>943</v>
      </c>
      <c r="U138" s="77">
        <v>949</v>
      </c>
      <c r="V138" s="77">
        <v>955</v>
      </c>
      <c r="W138" s="77">
        <v>960</v>
      </c>
      <c r="X138" s="77">
        <v>966</v>
      </c>
      <c r="Y138" s="77">
        <v>972</v>
      </c>
      <c r="Z138" s="77">
        <v>978</v>
      </c>
      <c r="AA138" s="77">
        <v>984</v>
      </c>
      <c r="AB138" s="77">
        <v>990</v>
      </c>
      <c r="AC138" s="77">
        <v>995</v>
      </c>
      <c r="AD138" s="77">
        <v>1001</v>
      </c>
      <c r="AE138" s="77">
        <v>1007</v>
      </c>
      <c r="AF138" s="77">
        <v>1013</v>
      </c>
      <c r="AG138" s="78">
        <v>3.7420000000000001E-3</v>
      </c>
    </row>
    <row r="139" spans="1:33" ht="15" customHeight="1" x14ac:dyDescent="0.35">
      <c r="A139" s="61" t="s">
        <v>384</v>
      </c>
      <c r="B139" s="76" t="s">
        <v>34</v>
      </c>
      <c r="C139" s="77">
        <v>1089</v>
      </c>
      <c r="D139" s="77">
        <v>918</v>
      </c>
      <c r="E139" s="77">
        <v>1036</v>
      </c>
      <c r="F139" s="77">
        <v>1042</v>
      </c>
      <c r="G139" s="77">
        <v>1047</v>
      </c>
      <c r="H139" s="77">
        <v>1053</v>
      </c>
      <c r="I139" s="77">
        <v>1058</v>
      </c>
      <c r="J139" s="77">
        <v>1064</v>
      </c>
      <c r="K139" s="77">
        <v>1070</v>
      </c>
      <c r="L139" s="77">
        <v>1076</v>
      </c>
      <c r="M139" s="77">
        <v>1081</v>
      </c>
      <c r="N139" s="77">
        <v>1087</v>
      </c>
      <c r="O139" s="77">
        <v>1093</v>
      </c>
      <c r="P139" s="77">
        <v>1099</v>
      </c>
      <c r="Q139" s="77">
        <v>1104</v>
      </c>
      <c r="R139" s="77">
        <v>1110</v>
      </c>
      <c r="S139" s="77">
        <v>1116</v>
      </c>
      <c r="T139" s="77">
        <v>1122</v>
      </c>
      <c r="U139" s="77">
        <v>1128</v>
      </c>
      <c r="V139" s="77">
        <v>1134</v>
      </c>
      <c r="W139" s="77">
        <v>1139</v>
      </c>
      <c r="X139" s="77">
        <v>1145</v>
      </c>
      <c r="Y139" s="77">
        <v>1151</v>
      </c>
      <c r="Z139" s="77">
        <v>1157</v>
      </c>
      <c r="AA139" s="77">
        <v>1163</v>
      </c>
      <c r="AB139" s="77">
        <v>1169</v>
      </c>
      <c r="AC139" s="77">
        <v>1175</v>
      </c>
      <c r="AD139" s="77">
        <v>1180</v>
      </c>
      <c r="AE139" s="77">
        <v>1186</v>
      </c>
      <c r="AF139" s="77">
        <v>1192</v>
      </c>
      <c r="AG139" s="78">
        <v>3.1210000000000001E-3</v>
      </c>
    </row>
    <row r="140" spans="1:33" ht="15" customHeight="1" x14ac:dyDescent="0.35">
      <c r="A140" s="61" t="s">
        <v>385</v>
      </c>
      <c r="B140" s="76" t="s">
        <v>35</v>
      </c>
      <c r="C140" s="77">
        <v>2213</v>
      </c>
      <c r="D140" s="77">
        <v>2190</v>
      </c>
      <c r="E140" s="77">
        <v>2386</v>
      </c>
      <c r="F140" s="77">
        <v>2402</v>
      </c>
      <c r="G140" s="77">
        <v>2418</v>
      </c>
      <c r="H140" s="77">
        <v>2435</v>
      </c>
      <c r="I140" s="77">
        <v>2451</v>
      </c>
      <c r="J140" s="77">
        <v>2467</v>
      </c>
      <c r="K140" s="77">
        <v>2483</v>
      </c>
      <c r="L140" s="77">
        <v>2500</v>
      </c>
      <c r="M140" s="77">
        <v>2516</v>
      </c>
      <c r="N140" s="77">
        <v>2532</v>
      </c>
      <c r="O140" s="77">
        <v>2549</v>
      </c>
      <c r="P140" s="77">
        <v>2565</v>
      </c>
      <c r="Q140" s="77">
        <v>2582</v>
      </c>
      <c r="R140" s="77">
        <v>2598</v>
      </c>
      <c r="S140" s="77">
        <v>2615</v>
      </c>
      <c r="T140" s="77">
        <v>2631</v>
      </c>
      <c r="U140" s="77">
        <v>2648</v>
      </c>
      <c r="V140" s="77">
        <v>2664</v>
      </c>
      <c r="W140" s="77">
        <v>2681</v>
      </c>
      <c r="X140" s="77">
        <v>2698</v>
      </c>
      <c r="Y140" s="77">
        <v>2714</v>
      </c>
      <c r="Z140" s="77">
        <v>2731</v>
      </c>
      <c r="AA140" s="77">
        <v>2748</v>
      </c>
      <c r="AB140" s="77">
        <v>2764</v>
      </c>
      <c r="AC140" s="77">
        <v>2781</v>
      </c>
      <c r="AD140" s="77">
        <v>2798</v>
      </c>
      <c r="AE140" s="77">
        <v>2815</v>
      </c>
      <c r="AF140" s="77">
        <v>2831</v>
      </c>
      <c r="AG140" s="78">
        <v>8.5290000000000001E-3</v>
      </c>
    </row>
    <row r="141" spans="1:33" ht="14.5" x14ac:dyDescent="0.35">
      <c r="A141" s="61" t="s">
        <v>386</v>
      </c>
      <c r="B141" s="76" t="s">
        <v>36</v>
      </c>
      <c r="C141" s="77">
        <v>1605</v>
      </c>
      <c r="D141" s="77">
        <v>1628</v>
      </c>
      <c r="E141" s="77">
        <v>1803</v>
      </c>
      <c r="F141" s="77">
        <v>1813</v>
      </c>
      <c r="G141" s="77">
        <v>1822</v>
      </c>
      <c r="H141" s="77">
        <v>1832</v>
      </c>
      <c r="I141" s="77">
        <v>1841</v>
      </c>
      <c r="J141" s="77">
        <v>1851</v>
      </c>
      <c r="K141" s="77">
        <v>1860</v>
      </c>
      <c r="L141" s="77">
        <v>1870</v>
      </c>
      <c r="M141" s="77">
        <v>1880</v>
      </c>
      <c r="N141" s="77">
        <v>1889</v>
      </c>
      <c r="O141" s="77">
        <v>1899</v>
      </c>
      <c r="P141" s="77">
        <v>1909</v>
      </c>
      <c r="Q141" s="77">
        <v>1919</v>
      </c>
      <c r="R141" s="77">
        <v>1928</v>
      </c>
      <c r="S141" s="77">
        <v>1938</v>
      </c>
      <c r="T141" s="77">
        <v>1948</v>
      </c>
      <c r="U141" s="77">
        <v>1958</v>
      </c>
      <c r="V141" s="77">
        <v>1967</v>
      </c>
      <c r="W141" s="77">
        <v>1977</v>
      </c>
      <c r="X141" s="77">
        <v>1987</v>
      </c>
      <c r="Y141" s="77">
        <v>1997</v>
      </c>
      <c r="Z141" s="77">
        <v>2007</v>
      </c>
      <c r="AA141" s="77">
        <v>2016</v>
      </c>
      <c r="AB141" s="77">
        <v>2026</v>
      </c>
      <c r="AC141" s="77">
        <v>2036</v>
      </c>
      <c r="AD141" s="77">
        <v>2046</v>
      </c>
      <c r="AE141" s="77">
        <v>2056</v>
      </c>
      <c r="AF141" s="77">
        <v>2065</v>
      </c>
      <c r="AG141" s="78">
        <v>8.7279999999999996E-3</v>
      </c>
    </row>
    <row r="142" spans="1:33" ht="14.5" x14ac:dyDescent="0.35">
      <c r="A142" s="61" t="s">
        <v>387</v>
      </c>
      <c r="B142" s="76" t="s">
        <v>37</v>
      </c>
      <c r="C142" s="77">
        <v>2605</v>
      </c>
      <c r="D142" s="77">
        <v>2648</v>
      </c>
      <c r="E142" s="77">
        <v>2872</v>
      </c>
      <c r="F142" s="77">
        <v>2887</v>
      </c>
      <c r="G142" s="77">
        <v>2901</v>
      </c>
      <c r="H142" s="77">
        <v>2916</v>
      </c>
      <c r="I142" s="77">
        <v>2930</v>
      </c>
      <c r="J142" s="77">
        <v>2945</v>
      </c>
      <c r="K142" s="77">
        <v>2960</v>
      </c>
      <c r="L142" s="77">
        <v>2974</v>
      </c>
      <c r="M142" s="77">
        <v>2989</v>
      </c>
      <c r="N142" s="77">
        <v>3003</v>
      </c>
      <c r="O142" s="77">
        <v>3018</v>
      </c>
      <c r="P142" s="77">
        <v>3033</v>
      </c>
      <c r="Q142" s="77">
        <v>3047</v>
      </c>
      <c r="R142" s="77">
        <v>3062</v>
      </c>
      <c r="S142" s="77">
        <v>3076</v>
      </c>
      <c r="T142" s="77">
        <v>3091</v>
      </c>
      <c r="U142" s="77">
        <v>3106</v>
      </c>
      <c r="V142" s="77">
        <v>3120</v>
      </c>
      <c r="W142" s="77">
        <v>3135</v>
      </c>
      <c r="X142" s="77">
        <v>3149</v>
      </c>
      <c r="Y142" s="77">
        <v>3164</v>
      </c>
      <c r="Z142" s="77">
        <v>3178</v>
      </c>
      <c r="AA142" s="77">
        <v>3193</v>
      </c>
      <c r="AB142" s="77">
        <v>3207</v>
      </c>
      <c r="AC142" s="77">
        <v>3222</v>
      </c>
      <c r="AD142" s="77">
        <v>3237</v>
      </c>
      <c r="AE142" s="77">
        <v>3251</v>
      </c>
      <c r="AF142" s="77">
        <v>3266</v>
      </c>
      <c r="AG142" s="78">
        <v>7.8279999999999999E-3</v>
      </c>
    </row>
    <row r="143" spans="1:33" ht="14.5" x14ac:dyDescent="0.35">
      <c r="A143" s="61" t="s">
        <v>388</v>
      </c>
      <c r="B143" s="76" t="s">
        <v>38</v>
      </c>
      <c r="C143" s="77">
        <v>1561</v>
      </c>
      <c r="D143" s="77">
        <v>1450</v>
      </c>
      <c r="E143" s="77">
        <v>1575</v>
      </c>
      <c r="F143" s="77">
        <v>1585</v>
      </c>
      <c r="G143" s="77">
        <v>1594</v>
      </c>
      <c r="H143" s="77">
        <v>1604</v>
      </c>
      <c r="I143" s="77">
        <v>1614</v>
      </c>
      <c r="J143" s="77">
        <v>1624</v>
      </c>
      <c r="K143" s="77">
        <v>1634</v>
      </c>
      <c r="L143" s="77">
        <v>1643</v>
      </c>
      <c r="M143" s="77">
        <v>1654</v>
      </c>
      <c r="N143" s="77">
        <v>1664</v>
      </c>
      <c r="O143" s="77">
        <v>1674</v>
      </c>
      <c r="P143" s="77">
        <v>1684</v>
      </c>
      <c r="Q143" s="77">
        <v>1694</v>
      </c>
      <c r="R143" s="77">
        <v>1705</v>
      </c>
      <c r="S143" s="77">
        <v>1715</v>
      </c>
      <c r="T143" s="77">
        <v>1725</v>
      </c>
      <c r="U143" s="77">
        <v>1735</v>
      </c>
      <c r="V143" s="77">
        <v>1746</v>
      </c>
      <c r="W143" s="77">
        <v>1756</v>
      </c>
      <c r="X143" s="77">
        <v>1767</v>
      </c>
      <c r="Y143" s="77">
        <v>1777</v>
      </c>
      <c r="Z143" s="77">
        <v>1788</v>
      </c>
      <c r="AA143" s="77">
        <v>1798</v>
      </c>
      <c r="AB143" s="77">
        <v>1808</v>
      </c>
      <c r="AC143" s="77">
        <v>1819</v>
      </c>
      <c r="AD143" s="77">
        <v>1829</v>
      </c>
      <c r="AE143" s="77">
        <v>1840</v>
      </c>
      <c r="AF143" s="77">
        <v>1850</v>
      </c>
      <c r="AG143" s="78">
        <v>5.8739999999999999E-3</v>
      </c>
    </row>
    <row r="144" spans="1:33" ht="14.5" x14ac:dyDescent="0.35">
      <c r="A144" s="61" t="s">
        <v>389</v>
      </c>
      <c r="B144" s="76" t="s">
        <v>39</v>
      </c>
      <c r="C144" s="77">
        <v>1017</v>
      </c>
      <c r="D144" s="77">
        <v>853</v>
      </c>
      <c r="E144" s="77">
        <v>990</v>
      </c>
      <c r="F144" s="77">
        <v>997</v>
      </c>
      <c r="G144" s="77">
        <v>1004</v>
      </c>
      <c r="H144" s="77">
        <v>1012</v>
      </c>
      <c r="I144" s="77">
        <v>1019</v>
      </c>
      <c r="J144" s="77">
        <v>1026</v>
      </c>
      <c r="K144" s="77">
        <v>1033</v>
      </c>
      <c r="L144" s="77">
        <v>1041</v>
      </c>
      <c r="M144" s="77">
        <v>1048</v>
      </c>
      <c r="N144" s="77">
        <v>1055</v>
      </c>
      <c r="O144" s="77">
        <v>1063</v>
      </c>
      <c r="P144" s="77">
        <v>1070</v>
      </c>
      <c r="Q144" s="77">
        <v>1077</v>
      </c>
      <c r="R144" s="77">
        <v>1085</v>
      </c>
      <c r="S144" s="77">
        <v>1092</v>
      </c>
      <c r="T144" s="77">
        <v>1100</v>
      </c>
      <c r="U144" s="77">
        <v>1107</v>
      </c>
      <c r="V144" s="77">
        <v>1114</v>
      </c>
      <c r="W144" s="77">
        <v>1122</v>
      </c>
      <c r="X144" s="77">
        <v>1129</v>
      </c>
      <c r="Y144" s="77">
        <v>1137</v>
      </c>
      <c r="Z144" s="77">
        <v>1144</v>
      </c>
      <c r="AA144" s="77">
        <v>1151</v>
      </c>
      <c r="AB144" s="77">
        <v>1159</v>
      </c>
      <c r="AC144" s="77">
        <v>1166</v>
      </c>
      <c r="AD144" s="77">
        <v>1174</v>
      </c>
      <c r="AE144" s="77">
        <v>1181</v>
      </c>
      <c r="AF144" s="77">
        <v>1188</v>
      </c>
      <c r="AG144" s="78">
        <v>5.3730000000000002E-3</v>
      </c>
    </row>
    <row r="145" spans="1:33" ht="12" x14ac:dyDescent="0.3">
      <c r="A145" s="61" t="s">
        <v>390</v>
      </c>
      <c r="B145" s="73" t="s">
        <v>40</v>
      </c>
      <c r="C145" s="60">
        <v>1480.0982670000001</v>
      </c>
      <c r="D145" s="60">
        <v>1388.9644780000001</v>
      </c>
      <c r="E145" s="60">
        <v>1550.6990969999999</v>
      </c>
      <c r="F145" s="60">
        <v>1563.199707</v>
      </c>
      <c r="G145" s="60">
        <v>1575.5548100000001</v>
      </c>
      <c r="H145" s="60">
        <v>1588.360962</v>
      </c>
      <c r="I145" s="60">
        <v>1600.6530760000001</v>
      </c>
      <c r="J145" s="60">
        <v>1613.3710940000001</v>
      </c>
      <c r="K145" s="60">
        <v>1625.9259030000001</v>
      </c>
      <c r="L145" s="60">
        <v>1638.6750489999999</v>
      </c>
      <c r="M145" s="60">
        <v>1651.329712</v>
      </c>
      <c r="N145" s="60">
        <v>1663.8204350000001</v>
      </c>
      <c r="O145" s="60">
        <v>1676.8538820000001</v>
      </c>
      <c r="P145" s="60">
        <v>1689.6938479999999</v>
      </c>
      <c r="Q145" s="60">
        <v>1702.456543</v>
      </c>
      <c r="R145" s="60">
        <v>1715.2974850000001</v>
      </c>
      <c r="S145" s="60">
        <v>1728.24585</v>
      </c>
      <c r="T145" s="60">
        <v>1741.2354740000001</v>
      </c>
      <c r="U145" s="60">
        <v>1754.2924800000001</v>
      </c>
      <c r="V145" s="60">
        <v>1767.1669919999999</v>
      </c>
      <c r="W145" s="60">
        <v>1780.2073969999999</v>
      </c>
      <c r="X145" s="60">
        <v>1793.3945309999999</v>
      </c>
      <c r="Y145" s="60">
        <v>1806.5004879999999</v>
      </c>
      <c r="Z145" s="60">
        <v>1819.6241460000001</v>
      </c>
      <c r="AA145" s="60">
        <v>1832.8323969999999</v>
      </c>
      <c r="AB145" s="60">
        <v>1845.8476559999999</v>
      </c>
      <c r="AC145" s="60">
        <v>1859.011841</v>
      </c>
      <c r="AD145" s="60">
        <v>1872.3980710000001</v>
      </c>
      <c r="AE145" s="60">
        <v>1885.389404</v>
      </c>
      <c r="AF145" s="60">
        <v>1898.128052</v>
      </c>
      <c r="AG145" s="75">
        <v>8.6149999999999994E-3</v>
      </c>
    </row>
    <row r="146" spans="1:33" thickBot="1" x14ac:dyDescent="0.4">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24" x14ac:dyDescent="0.3">
      <c r="B147" s="59" t="s">
        <v>507</v>
      </c>
    </row>
    <row r="148" spans="1:33" ht="12" x14ac:dyDescent="0.3">
      <c r="B148" s="58" t="s">
        <v>508</v>
      </c>
    </row>
    <row r="149" spans="1:33" ht="12" x14ac:dyDescent="0.3">
      <c r="B149" s="58" t="s">
        <v>509</v>
      </c>
    </row>
    <row r="150" spans="1:33" ht="15" customHeight="1" x14ac:dyDescent="0.3">
      <c r="B150" s="58" t="s">
        <v>639</v>
      </c>
    </row>
    <row r="151" spans="1:33" ht="15" customHeight="1" x14ac:dyDescent="0.3">
      <c r="B151" s="58" t="s">
        <v>510</v>
      </c>
    </row>
    <row r="152" spans="1:33" ht="15" customHeight="1" x14ac:dyDescent="0.3">
      <c r="B152" s="58" t="s">
        <v>511</v>
      </c>
    </row>
    <row r="153" spans="1:33" ht="15" customHeight="1" x14ac:dyDescent="0.3">
      <c r="B153" s="58" t="s">
        <v>71</v>
      </c>
    </row>
    <row r="154" spans="1:33" ht="15" customHeight="1" x14ac:dyDescent="0.3">
      <c r="B154" s="58" t="s">
        <v>512</v>
      </c>
    </row>
    <row r="155" spans="1:33" ht="15" customHeight="1" x14ac:dyDescent="0.3">
      <c r="B155" s="58" t="s">
        <v>513</v>
      </c>
    </row>
    <row r="156" spans="1:33" ht="15" customHeight="1" x14ac:dyDescent="0.3">
      <c r="B156" s="58" t="s">
        <v>514</v>
      </c>
    </row>
    <row r="157" spans="1:33" ht="15" customHeight="1" x14ac:dyDescent="0.3">
      <c r="B157" s="58" t="s">
        <v>515</v>
      </c>
    </row>
    <row r="158" spans="1:33" ht="15" customHeight="1" x14ac:dyDescent="0.3">
      <c r="B158" s="58" t="s">
        <v>516</v>
      </c>
    </row>
    <row r="159" spans="1:33" ht="15" customHeight="1" x14ac:dyDescent="0.3">
      <c r="B159" s="58" t="s">
        <v>267</v>
      </c>
    </row>
    <row r="160" spans="1:33" ht="15" customHeight="1" x14ac:dyDescent="0.3">
      <c r="B160" s="58" t="s">
        <v>517</v>
      </c>
    </row>
    <row r="161" spans="2:2" ht="15" customHeight="1" x14ac:dyDescent="0.3">
      <c r="B161" s="58" t="s">
        <v>275</v>
      </c>
    </row>
    <row r="162" spans="2:2" ht="15" customHeight="1" x14ac:dyDescent="0.3">
      <c r="B162" s="58" t="s">
        <v>518</v>
      </c>
    </row>
    <row r="163" spans="2:2" ht="15" customHeight="1" x14ac:dyDescent="0.3">
      <c r="B163" s="58" t="s">
        <v>519</v>
      </c>
    </row>
    <row r="164" spans="2:2" ht="15" customHeight="1" x14ac:dyDescent="0.3">
      <c r="B164" s="58" t="s">
        <v>520</v>
      </c>
    </row>
    <row r="165" spans="2:2" ht="12" x14ac:dyDescent="0.3">
      <c r="B165" s="58" t="s">
        <v>521</v>
      </c>
    </row>
    <row r="166" spans="2:2" ht="15" customHeight="1" x14ac:dyDescent="0.3">
      <c r="B166" s="58" t="s">
        <v>638</v>
      </c>
    </row>
    <row r="167" spans="2:2" ht="15" customHeight="1" x14ac:dyDescent="0.3">
      <c r="B167" s="58" t="s">
        <v>637</v>
      </c>
    </row>
    <row r="180" ht="12" x14ac:dyDescent="0.3"/>
    <row r="205" ht="12" x14ac:dyDescent="0.3"/>
    <row r="206" ht="12" x14ac:dyDescent="0.3"/>
    <row r="308" spans="2:33" ht="15" customHeight="1" x14ac:dyDescent="0.3">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row>
    <row r="511" spans="2:33" ht="15" customHeight="1" x14ac:dyDescent="0.3">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c r="AE511" s="80"/>
      <c r="AF511" s="80"/>
      <c r="AG511" s="80"/>
    </row>
    <row r="712" spans="2:33" ht="15" customHeight="1" x14ac:dyDescent="0.3">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c r="AE712" s="80"/>
      <c r="AF712" s="80"/>
      <c r="AG712" s="80"/>
    </row>
    <row r="887" spans="2:33" ht="15" customHeight="1" x14ac:dyDescent="0.3">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c r="AE887" s="80"/>
      <c r="AF887" s="80"/>
      <c r="AG887" s="80"/>
    </row>
    <row r="1100" spans="2:33" ht="15" customHeight="1" x14ac:dyDescent="0.3">
      <c r="B1100" s="80"/>
      <c r="C1100" s="80"/>
      <c r="D1100" s="80"/>
      <c r="E1100" s="80"/>
      <c r="F1100" s="80"/>
      <c r="G1100" s="80"/>
      <c r="H1100" s="80"/>
      <c r="I1100" s="80"/>
      <c r="J1100" s="80"/>
      <c r="K1100" s="80"/>
      <c r="L1100" s="80"/>
      <c r="M1100" s="80"/>
      <c r="N1100" s="80"/>
      <c r="O1100" s="80"/>
      <c r="P1100" s="80"/>
      <c r="Q1100" s="80"/>
      <c r="R1100" s="80"/>
      <c r="S1100" s="80"/>
      <c r="T1100" s="80"/>
      <c r="U1100" s="80"/>
      <c r="V1100" s="80"/>
      <c r="W1100" s="80"/>
      <c r="X1100" s="80"/>
      <c r="Y1100" s="80"/>
      <c r="Z1100" s="80"/>
      <c r="AA1100" s="80"/>
      <c r="AB1100" s="80"/>
      <c r="AC1100" s="80"/>
      <c r="AD1100" s="80"/>
      <c r="AE1100" s="80"/>
      <c r="AF1100" s="80"/>
      <c r="AG1100" s="80"/>
    </row>
    <row r="1227" spans="2:33" ht="15" customHeight="1" x14ac:dyDescent="0.3">
      <c r="B1227" s="80"/>
      <c r="C1227" s="80"/>
      <c r="D1227" s="80"/>
      <c r="E1227" s="80"/>
      <c r="F1227" s="80"/>
      <c r="G1227" s="80"/>
      <c r="H1227" s="80"/>
      <c r="I1227" s="80"/>
      <c r="J1227" s="80"/>
      <c r="K1227" s="80"/>
      <c r="L1227" s="80"/>
      <c r="M1227" s="80"/>
      <c r="N1227" s="80"/>
      <c r="O1227" s="80"/>
      <c r="P1227" s="80"/>
      <c r="Q1227" s="80"/>
      <c r="R1227" s="80"/>
      <c r="S1227" s="80"/>
      <c r="T1227" s="80"/>
      <c r="U1227" s="80"/>
      <c r="V1227" s="80"/>
      <c r="W1227" s="80"/>
      <c r="X1227" s="80"/>
      <c r="Y1227" s="80"/>
      <c r="Z1227" s="80"/>
      <c r="AA1227" s="80"/>
      <c r="AB1227" s="80"/>
      <c r="AC1227" s="80"/>
      <c r="AD1227" s="80"/>
      <c r="AE1227" s="80"/>
      <c r="AF1227" s="80"/>
      <c r="AG1227" s="80"/>
    </row>
    <row r="1390" spans="2:33" ht="15" customHeight="1" x14ac:dyDescent="0.3">
      <c r="B1390" s="80"/>
      <c r="C1390" s="80"/>
      <c r="D1390" s="80"/>
      <c r="E1390" s="80"/>
      <c r="F1390" s="80"/>
      <c r="G1390" s="80"/>
      <c r="H1390" s="80"/>
      <c r="I1390" s="80"/>
      <c r="J1390" s="80"/>
      <c r="K1390" s="80"/>
      <c r="L1390" s="80"/>
      <c r="M1390" s="80"/>
      <c r="N1390" s="80"/>
      <c r="O1390" s="80"/>
      <c r="P1390" s="80"/>
      <c r="Q1390" s="80"/>
      <c r="R1390" s="80"/>
      <c r="S1390" s="80"/>
      <c r="T1390" s="80"/>
      <c r="U1390" s="80"/>
      <c r="V1390" s="80"/>
      <c r="W1390" s="80"/>
      <c r="X1390" s="80"/>
      <c r="Y1390" s="80"/>
      <c r="Z1390" s="80"/>
      <c r="AA1390" s="80"/>
      <c r="AB1390" s="80"/>
      <c r="AC1390" s="80"/>
      <c r="AD1390" s="80"/>
      <c r="AE1390" s="80"/>
      <c r="AF1390" s="80"/>
      <c r="AG1390" s="80"/>
    </row>
    <row r="1502" spans="2:33" ht="15" customHeight="1" x14ac:dyDescent="0.3">
      <c r="B1502" s="80"/>
      <c r="C1502" s="80"/>
      <c r="D1502" s="80"/>
      <c r="E1502" s="80"/>
      <c r="F1502" s="80"/>
      <c r="G1502" s="80"/>
      <c r="H1502" s="80"/>
      <c r="I1502" s="80"/>
      <c r="J1502" s="80"/>
      <c r="K1502" s="80"/>
      <c r="L1502" s="80"/>
      <c r="M1502" s="80"/>
      <c r="N1502" s="80"/>
      <c r="O1502" s="80"/>
      <c r="P1502" s="80"/>
      <c r="Q1502" s="80"/>
      <c r="R1502" s="80"/>
      <c r="S1502" s="80"/>
      <c r="T1502" s="80"/>
      <c r="U1502" s="80"/>
      <c r="V1502" s="80"/>
      <c r="W1502" s="80"/>
      <c r="X1502" s="80"/>
      <c r="Y1502" s="80"/>
      <c r="Z1502" s="80"/>
      <c r="AA1502" s="80"/>
      <c r="AB1502" s="80"/>
      <c r="AC1502" s="80"/>
      <c r="AD1502" s="80"/>
      <c r="AE1502" s="80"/>
      <c r="AF1502" s="80"/>
      <c r="AG1502" s="80"/>
    </row>
    <row r="1604" spans="2:33" ht="15" customHeight="1" x14ac:dyDescent="0.3">
      <c r="B1604" s="80"/>
      <c r="C1604" s="80"/>
      <c r="D1604" s="80"/>
      <c r="E1604" s="80"/>
      <c r="F1604" s="80"/>
      <c r="G1604" s="80"/>
      <c r="H1604" s="80"/>
      <c r="I1604" s="80"/>
      <c r="J1604" s="80"/>
      <c r="K1604" s="80"/>
      <c r="L1604" s="80"/>
      <c r="M1604" s="80"/>
      <c r="N1604" s="80"/>
      <c r="O1604" s="80"/>
      <c r="P1604" s="80"/>
      <c r="Q1604" s="80"/>
      <c r="R1604" s="80"/>
      <c r="S1604" s="80"/>
      <c r="T1604" s="80"/>
      <c r="U1604" s="80"/>
      <c r="V1604" s="80"/>
      <c r="W1604" s="80"/>
      <c r="X1604" s="80"/>
      <c r="Y1604" s="80"/>
      <c r="Z1604" s="80"/>
      <c r="AA1604" s="80"/>
      <c r="AB1604" s="80"/>
      <c r="AC1604" s="80"/>
      <c r="AD1604" s="80"/>
      <c r="AE1604" s="80"/>
      <c r="AF1604" s="80"/>
      <c r="AG1604" s="80"/>
    </row>
    <row r="1698" spans="2:33" ht="15" customHeight="1" x14ac:dyDescent="0.3">
      <c r="B1698" s="80"/>
      <c r="C1698" s="80"/>
      <c r="D1698" s="80"/>
      <c r="E1698" s="80"/>
      <c r="F1698" s="80"/>
      <c r="G1698" s="80"/>
      <c r="H1698" s="80"/>
      <c r="I1698" s="80"/>
      <c r="J1698" s="80"/>
      <c r="K1698" s="80"/>
      <c r="L1698" s="80"/>
      <c r="M1698" s="80"/>
      <c r="N1698" s="80"/>
      <c r="O1698" s="80"/>
      <c r="P1698" s="80"/>
      <c r="Q1698" s="80"/>
      <c r="R1698" s="80"/>
      <c r="S1698" s="80"/>
      <c r="T1698" s="80"/>
      <c r="U1698" s="80"/>
      <c r="V1698" s="80"/>
      <c r="W1698" s="80"/>
      <c r="X1698" s="80"/>
      <c r="Y1698" s="80"/>
      <c r="Z1698" s="80"/>
      <c r="AA1698" s="80"/>
      <c r="AB1698" s="80"/>
      <c r="AC1698" s="80"/>
      <c r="AD1698" s="80"/>
      <c r="AE1698" s="80"/>
      <c r="AF1698" s="80"/>
      <c r="AG1698" s="80"/>
    </row>
    <row r="1945" spans="2:33" ht="15" customHeight="1" x14ac:dyDescent="0.3">
      <c r="B1945" s="80"/>
      <c r="C1945" s="80"/>
      <c r="D1945" s="80"/>
      <c r="E1945" s="80"/>
      <c r="F1945" s="80"/>
      <c r="G1945" s="80"/>
      <c r="H1945" s="80"/>
      <c r="I1945" s="80"/>
      <c r="J1945" s="80"/>
      <c r="K1945" s="80"/>
      <c r="L1945" s="80"/>
      <c r="M1945" s="80"/>
      <c r="N1945" s="80"/>
      <c r="O1945" s="80"/>
      <c r="P1945" s="80"/>
      <c r="Q1945" s="80"/>
      <c r="R1945" s="80"/>
      <c r="S1945" s="80"/>
      <c r="T1945" s="80"/>
      <c r="U1945" s="80"/>
      <c r="V1945" s="80"/>
      <c r="W1945" s="80"/>
      <c r="X1945" s="80"/>
      <c r="Y1945" s="80"/>
      <c r="Z1945" s="80"/>
      <c r="AA1945" s="80"/>
      <c r="AB1945" s="80"/>
      <c r="AC1945" s="80"/>
      <c r="AD1945" s="80"/>
      <c r="AE1945" s="80"/>
      <c r="AF1945" s="80"/>
      <c r="AG1945" s="80"/>
    </row>
    <row r="2031" spans="2:33" ht="15" customHeight="1" x14ac:dyDescent="0.3">
      <c r="B2031" s="80"/>
      <c r="C2031" s="80"/>
      <c r="D2031" s="80"/>
      <c r="E2031" s="80"/>
      <c r="F2031" s="80"/>
      <c r="G2031" s="80"/>
      <c r="H2031" s="80"/>
      <c r="I2031" s="80"/>
      <c r="J2031" s="80"/>
      <c r="K2031" s="80"/>
      <c r="L2031" s="80"/>
      <c r="M2031" s="80"/>
      <c r="N2031" s="80"/>
      <c r="O2031" s="80"/>
      <c r="P2031" s="80"/>
      <c r="Q2031" s="80"/>
      <c r="R2031" s="80"/>
      <c r="S2031" s="80"/>
      <c r="T2031" s="80"/>
      <c r="U2031" s="80"/>
      <c r="V2031" s="80"/>
      <c r="W2031" s="80"/>
      <c r="X2031" s="80"/>
      <c r="Y2031" s="80"/>
      <c r="Z2031" s="80"/>
      <c r="AA2031" s="80"/>
      <c r="AB2031" s="80"/>
      <c r="AC2031" s="80"/>
      <c r="AD2031" s="80"/>
      <c r="AE2031" s="80"/>
      <c r="AF2031" s="80"/>
      <c r="AG2031" s="80"/>
    </row>
    <row r="2153" spans="2:33" ht="15" customHeight="1" x14ac:dyDescent="0.3">
      <c r="B2153" s="80"/>
      <c r="C2153" s="80"/>
      <c r="D2153" s="80"/>
      <c r="E2153" s="80"/>
      <c r="F2153" s="80"/>
      <c r="G2153" s="80"/>
      <c r="H2153" s="80"/>
      <c r="I2153" s="80"/>
      <c r="J2153" s="80"/>
      <c r="K2153" s="80"/>
      <c r="L2153" s="80"/>
      <c r="M2153" s="80"/>
      <c r="N2153" s="80"/>
      <c r="O2153" s="80"/>
      <c r="P2153" s="80"/>
      <c r="Q2153" s="80"/>
      <c r="R2153" s="80"/>
      <c r="S2153" s="80"/>
      <c r="T2153" s="80"/>
      <c r="U2153" s="80"/>
      <c r="V2153" s="80"/>
      <c r="W2153" s="80"/>
      <c r="X2153" s="80"/>
      <c r="Y2153" s="80"/>
      <c r="Z2153" s="80"/>
      <c r="AA2153" s="80"/>
      <c r="AB2153" s="80"/>
      <c r="AC2153" s="80"/>
      <c r="AD2153" s="80"/>
      <c r="AE2153" s="80"/>
      <c r="AF2153" s="80"/>
      <c r="AG2153" s="80"/>
    </row>
    <row r="2317" spans="2:33" ht="15" customHeight="1" x14ac:dyDescent="0.3">
      <c r="B2317" s="80"/>
      <c r="C2317" s="80"/>
      <c r="D2317" s="80"/>
      <c r="E2317" s="80"/>
      <c r="F2317" s="80"/>
      <c r="G2317" s="80"/>
      <c r="H2317" s="80"/>
      <c r="I2317" s="80"/>
      <c r="J2317" s="80"/>
      <c r="K2317" s="80"/>
      <c r="L2317" s="80"/>
      <c r="M2317" s="80"/>
      <c r="N2317" s="80"/>
      <c r="O2317" s="80"/>
      <c r="P2317" s="80"/>
      <c r="Q2317" s="80"/>
      <c r="R2317" s="80"/>
      <c r="S2317" s="80"/>
      <c r="T2317" s="80"/>
      <c r="U2317" s="80"/>
      <c r="V2317" s="80"/>
      <c r="W2317" s="80"/>
      <c r="X2317" s="80"/>
      <c r="Y2317" s="80"/>
      <c r="Z2317" s="80"/>
      <c r="AA2317" s="80"/>
      <c r="AB2317" s="80"/>
      <c r="AC2317" s="80"/>
      <c r="AD2317" s="80"/>
      <c r="AE2317" s="80"/>
      <c r="AF2317" s="80"/>
      <c r="AG2317" s="80"/>
    </row>
    <row r="2419" spans="2:33" ht="15" customHeight="1" x14ac:dyDescent="0.3">
      <c r="B2419" s="80"/>
      <c r="C2419" s="80"/>
      <c r="D2419" s="80"/>
      <c r="E2419" s="80"/>
      <c r="F2419" s="80"/>
      <c r="G2419" s="80"/>
      <c r="H2419" s="80"/>
      <c r="I2419" s="80"/>
      <c r="J2419" s="80"/>
      <c r="K2419" s="80"/>
      <c r="L2419" s="80"/>
      <c r="M2419" s="80"/>
      <c r="N2419" s="80"/>
      <c r="O2419" s="80"/>
      <c r="P2419" s="80"/>
      <c r="Q2419" s="80"/>
      <c r="R2419" s="80"/>
      <c r="S2419" s="80"/>
      <c r="T2419" s="80"/>
      <c r="U2419" s="80"/>
      <c r="V2419" s="80"/>
      <c r="W2419" s="80"/>
      <c r="X2419" s="80"/>
      <c r="Y2419" s="80"/>
      <c r="Z2419" s="80"/>
      <c r="AA2419" s="80"/>
      <c r="AB2419" s="80"/>
      <c r="AC2419" s="80"/>
      <c r="AD2419" s="80"/>
      <c r="AE2419" s="80"/>
      <c r="AF2419" s="80"/>
      <c r="AG2419" s="80"/>
    </row>
    <row r="2509" spans="2:33" ht="15" customHeight="1" x14ac:dyDescent="0.3">
      <c r="B2509" s="80"/>
      <c r="C2509" s="80"/>
      <c r="D2509" s="80"/>
      <c r="E2509" s="80"/>
      <c r="F2509" s="80"/>
      <c r="G2509" s="80"/>
      <c r="H2509" s="80"/>
      <c r="I2509" s="80"/>
      <c r="J2509" s="80"/>
      <c r="K2509" s="80"/>
      <c r="L2509" s="80"/>
      <c r="M2509" s="80"/>
      <c r="N2509" s="80"/>
      <c r="O2509" s="80"/>
      <c r="P2509" s="80"/>
      <c r="Q2509" s="80"/>
      <c r="R2509" s="80"/>
      <c r="S2509" s="80"/>
      <c r="T2509" s="80"/>
      <c r="U2509" s="80"/>
      <c r="V2509" s="80"/>
      <c r="W2509" s="80"/>
      <c r="X2509" s="80"/>
      <c r="Y2509" s="80"/>
      <c r="Z2509" s="80"/>
      <c r="AA2509" s="80"/>
      <c r="AB2509" s="80"/>
      <c r="AC2509" s="80"/>
      <c r="AD2509" s="80"/>
      <c r="AE2509" s="80"/>
      <c r="AF2509" s="80"/>
      <c r="AG2509" s="80"/>
    </row>
    <row r="2598" spans="2:33" ht="15" customHeight="1" x14ac:dyDescent="0.3">
      <c r="B2598" s="80"/>
      <c r="C2598" s="80"/>
      <c r="D2598" s="80"/>
      <c r="E2598" s="80"/>
      <c r="F2598" s="80"/>
      <c r="G2598" s="80"/>
      <c r="H2598" s="80"/>
      <c r="I2598" s="80"/>
      <c r="J2598" s="80"/>
      <c r="K2598" s="80"/>
      <c r="L2598" s="80"/>
      <c r="M2598" s="80"/>
      <c r="N2598" s="80"/>
      <c r="O2598" s="80"/>
      <c r="P2598" s="80"/>
      <c r="Q2598" s="80"/>
      <c r="R2598" s="80"/>
      <c r="S2598" s="80"/>
      <c r="T2598" s="80"/>
      <c r="U2598" s="80"/>
      <c r="V2598" s="80"/>
      <c r="W2598" s="80"/>
      <c r="X2598" s="80"/>
      <c r="Y2598" s="80"/>
      <c r="Z2598" s="80"/>
      <c r="AA2598" s="80"/>
      <c r="AB2598" s="80"/>
      <c r="AC2598" s="80"/>
      <c r="AD2598" s="80"/>
      <c r="AE2598" s="80"/>
      <c r="AF2598" s="80"/>
      <c r="AG2598" s="80"/>
    </row>
    <row r="2719" spans="2:33" ht="15" customHeight="1" x14ac:dyDescent="0.3">
      <c r="B2719" s="80"/>
      <c r="C2719" s="80"/>
      <c r="D2719" s="80"/>
      <c r="E2719" s="80"/>
      <c r="F2719" s="80"/>
      <c r="G2719" s="80"/>
      <c r="H2719" s="80"/>
      <c r="I2719" s="80"/>
      <c r="J2719" s="80"/>
      <c r="K2719" s="80"/>
      <c r="L2719" s="80"/>
      <c r="M2719" s="80"/>
      <c r="N2719" s="80"/>
      <c r="O2719" s="80"/>
      <c r="P2719" s="80"/>
      <c r="Q2719" s="80"/>
      <c r="R2719" s="80"/>
      <c r="S2719" s="80"/>
      <c r="T2719" s="80"/>
      <c r="U2719" s="80"/>
      <c r="V2719" s="80"/>
      <c r="W2719" s="80"/>
      <c r="X2719" s="80"/>
      <c r="Y2719" s="80"/>
      <c r="Z2719" s="80"/>
      <c r="AA2719" s="80"/>
      <c r="AB2719" s="80"/>
      <c r="AC2719" s="80"/>
      <c r="AD2719" s="80"/>
      <c r="AE2719" s="80"/>
      <c r="AF2719" s="80"/>
      <c r="AG2719" s="80"/>
    </row>
    <row r="2837" spans="2:33" ht="15" customHeight="1" x14ac:dyDescent="0.3">
      <c r="B2837" s="80"/>
      <c r="C2837" s="80"/>
      <c r="D2837" s="80"/>
      <c r="E2837" s="80"/>
      <c r="F2837" s="80"/>
      <c r="G2837" s="80"/>
      <c r="H2837" s="80"/>
      <c r="I2837" s="80"/>
      <c r="J2837" s="80"/>
      <c r="K2837" s="80"/>
      <c r="L2837" s="80"/>
      <c r="M2837" s="80"/>
      <c r="N2837" s="80"/>
      <c r="O2837" s="80"/>
      <c r="P2837" s="80"/>
      <c r="Q2837" s="80"/>
      <c r="R2837" s="80"/>
      <c r="S2837" s="80"/>
      <c r="T2837" s="80"/>
      <c r="U2837" s="80"/>
      <c r="V2837" s="80"/>
      <c r="W2837" s="80"/>
      <c r="X2837" s="80"/>
      <c r="Y2837" s="80"/>
      <c r="Z2837" s="80"/>
      <c r="AA2837" s="80"/>
      <c r="AB2837" s="80"/>
      <c r="AC2837" s="80"/>
      <c r="AD2837" s="80"/>
      <c r="AE2837" s="80"/>
      <c r="AF2837" s="80"/>
      <c r="AG2837" s="80"/>
    </row>
  </sheetData>
  <mergeCells count="19">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 ref="B308:AG308"/>
    <mergeCell ref="B511:AG511"/>
    <mergeCell ref="B712:AG712"/>
    <mergeCell ref="B887:AG887"/>
    <mergeCell ref="B1100:AG1100"/>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4.5" x14ac:dyDescent="0.35"/>
  <cols>
    <col min="1" max="1" width="29.81640625" customWidth="1"/>
    <col min="2" max="31" width="9.54296875" bestFit="1"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Calculations!K121</f>
        <v>390187728567959.19</v>
      </c>
      <c r="C2" s="7">
        <f>Calculations!L121</f>
        <v>378159918967052.56</v>
      </c>
      <c r="D2" s="7">
        <f>Calculations!M121</f>
        <v>385447484092932.88</v>
      </c>
      <c r="E2" s="7">
        <f>Calculations!N121</f>
        <v>392238033837934.13</v>
      </c>
      <c r="F2" s="7">
        <f>Calculations!O121</f>
        <v>398096048895005.25</v>
      </c>
      <c r="G2" s="7">
        <f>Calculations!P121</f>
        <v>403572563992552.44</v>
      </c>
      <c r="H2" s="7">
        <f>Calculations!Q121</f>
        <v>409343475188213.38</v>
      </c>
      <c r="I2" s="7">
        <f>Calculations!R121</f>
        <v>413801099409050.44</v>
      </c>
      <c r="J2" s="7">
        <f>Calculations!S121</f>
        <v>417478153404031.38</v>
      </c>
      <c r="K2" s="7">
        <f>Calculations!T121</f>
        <v>421381565287784.31</v>
      </c>
      <c r="L2" s="7">
        <f>Calculations!U121</f>
        <v>425517690277665.38</v>
      </c>
      <c r="M2" s="7">
        <f>Calculations!V121</f>
        <v>429956622682749.13</v>
      </c>
      <c r="N2" s="7">
        <f>Calculations!W121</f>
        <v>434820046223589.44</v>
      </c>
      <c r="O2" s="7">
        <f>Calculations!X121</f>
        <v>439645712296608.06</v>
      </c>
      <c r="P2" s="7">
        <f>Calculations!Y121</f>
        <v>445033067433012.19</v>
      </c>
      <c r="Q2" s="7">
        <f>Calculations!Z121</f>
        <v>450779305431878.81</v>
      </c>
      <c r="R2" s="7">
        <f>Calculations!AA121</f>
        <v>457201626406540.81</v>
      </c>
      <c r="S2" s="7">
        <f>Calculations!AB121</f>
        <v>463571236460778.75</v>
      </c>
      <c r="T2" s="7">
        <f>Calculations!AC121</f>
        <v>470062904071885.38</v>
      </c>
      <c r="U2" s="7">
        <f>Calculations!AD121</f>
        <v>477104111066137.75</v>
      </c>
      <c r="V2" s="7">
        <f>Calculations!AE121</f>
        <v>484424947624058.94</v>
      </c>
      <c r="W2" s="7">
        <f>Calculations!AF121</f>
        <v>492176630535092.75</v>
      </c>
      <c r="X2" s="7">
        <f>Calculations!AG121</f>
        <v>500290186999109.56</v>
      </c>
      <c r="Y2" s="7">
        <f>Calculations!AH121</f>
        <v>508736644701691.88</v>
      </c>
      <c r="Z2" s="7">
        <f>Calculations!AI121</f>
        <v>517576938962195.5</v>
      </c>
      <c r="AA2" s="7">
        <f>Calculations!AJ121</f>
        <v>526718545292641.38</v>
      </c>
      <c r="AB2" s="7">
        <f>Calculations!AK121</f>
        <v>536130996033352.25</v>
      </c>
      <c r="AC2" s="7">
        <f>Calculations!AL121</f>
        <v>545962517283251.06</v>
      </c>
      <c r="AD2" s="7">
        <f>Calculations!AM121</f>
        <v>556308063466364.44</v>
      </c>
      <c r="AE2" s="7">
        <f>Calculations!AN121</f>
        <v>567207261232089.25</v>
      </c>
    </row>
    <row r="3" spans="1:33" x14ac:dyDescent="0.35">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x14ac:dyDescent="0.35">
      <c r="A4" s="1" t="s">
        <v>78</v>
      </c>
      <c r="B4" s="7">
        <f>Calculations!K123</f>
        <v>43156224965595.398</v>
      </c>
      <c r="C4" s="7">
        <f>Calculations!L123</f>
        <v>42493039342669.797</v>
      </c>
      <c r="D4" s="7">
        <f>Calculations!M123</f>
        <v>42240512911843.273</v>
      </c>
      <c r="E4" s="7">
        <f>Calculations!N123</f>
        <v>42344439407431.391</v>
      </c>
      <c r="F4" s="7">
        <f>Calculations!O123</f>
        <v>42632106451874.039</v>
      </c>
      <c r="G4" s="7">
        <f>Calculations!P123</f>
        <v>42891922690844.336</v>
      </c>
      <c r="H4" s="7">
        <f>Calculations!Q123</f>
        <v>43078280093904.313</v>
      </c>
      <c r="I4" s="7">
        <f>Calculations!R123</f>
        <v>43205758277341.539</v>
      </c>
      <c r="J4" s="7">
        <f>Calculations!S123</f>
        <v>43207440540759.328</v>
      </c>
      <c r="K4" s="7">
        <f>Calculations!T123</f>
        <v>43122018942766.938</v>
      </c>
      <c r="L4" s="7">
        <f>Calculations!U123</f>
        <v>43001456731158.43</v>
      </c>
      <c r="M4" s="7">
        <f>Calculations!V123</f>
        <v>42894165708734.711</v>
      </c>
      <c r="N4" s="7">
        <f>Calculations!W123</f>
        <v>42787809277098.68</v>
      </c>
      <c r="O4" s="7">
        <f>Calculations!X123</f>
        <v>42691359507811.867</v>
      </c>
      <c r="P4" s="7">
        <f>Calculations!Y123</f>
        <v>42603507973771.547</v>
      </c>
      <c r="Q4" s="7">
        <f>Calculations!Z123</f>
        <v>42530609892333.844</v>
      </c>
      <c r="R4" s="7">
        <f>Calculations!AA123</f>
        <v>42440702258560.68</v>
      </c>
      <c r="S4" s="7">
        <f>Calculations!AB123</f>
        <v>42281074152027.852</v>
      </c>
      <c r="T4" s="7">
        <f>Calculations!AC123</f>
        <v>42079950214522.789</v>
      </c>
      <c r="U4" s="7">
        <f>Calculations!AD123</f>
        <v>41944434550311.656</v>
      </c>
      <c r="V4" s="7">
        <f>Calculations!AE123</f>
        <v>41863498988100.055</v>
      </c>
      <c r="W4" s="7">
        <f>Calculations!AF123</f>
        <v>41802750586901.961</v>
      </c>
      <c r="X4" s="7">
        <f>Calculations!AG123</f>
        <v>41742376022018.938</v>
      </c>
      <c r="Y4" s="7">
        <f>Calculations!AH123</f>
        <v>41692655792115.281</v>
      </c>
      <c r="Z4" s="7">
        <f>Calculations!AI123</f>
        <v>41644804743786.938</v>
      </c>
      <c r="AA4" s="7">
        <f>Calculations!AJ123</f>
        <v>41596392940985.992</v>
      </c>
      <c r="AB4" s="7">
        <f>Calculations!AK123</f>
        <v>41539943657411.148</v>
      </c>
      <c r="AC4" s="7">
        <f>Calculations!AL123</f>
        <v>41493214118028.008</v>
      </c>
      <c r="AD4" s="7">
        <f>Calculations!AM123</f>
        <v>41448166842062.656</v>
      </c>
      <c r="AE4" s="7">
        <f>Calculations!AN123</f>
        <v>41390409131385.086</v>
      </c>
    </row>
    <row r="5" spans="1:33" x14ac:dyDescent="0.35">
      <c r="A5" s="1" t="s">
        <v>79</v>
      </c>
      <c r="B5" s="7">
        <f>Calculations!K124</f>
        <v>1460765401117.1377</v>
      </c>
      <c r="C5" s="7">
        <f>Calculations!L124</f>
        <v>1407680644377.8838</v>
      </c>
      <c r="D5" s="7">
        <f>Calculations!M124</f>
        <v>1377026066542.5403</v>
      </c>
      <c r="E5" s="7">
        <f>Calculations!N124</f>
        <v>1370297012871.3672</v>
      </c>
      <c r="F5" s="7">
        <f>Calculations!O124</f>
        <v>1378895248117.866</v>
      </c>
      <c r="G5" s="7">
        <f>Calculations!P124</f>
        <v>1383755120213.7134</v>
      </c>
      <c r="H5" s="7">
        <f>Calculations!Q124</f>
        <v>1385437383631.5066</v>
      </c>
      <c r="I5" s="7">
        <f>Calculations!R124</f>
        <v>1385998138104.1042</v>
      </c>
      <c r="J5" s="7">
        <f>Calculations!S124</f>
        <v>1384502792843.8438</v>
      </c>
      <c r="K5" s="7">
        <f>Calculations!T124</f>
        <v>1381699020480.8547</v>
      </c>
      <c r="L5" s="7">
        <f>Calculations!U124</f>
        <v>1378334493645.2686</v>
      </c>
      <c r="M5" s="7">
        <f>Calculations!V124</f>
        <v>1374596130494.6167</v>
      </c>
      <c r="N5" s="7">
        <f>Calculations!W124</f>
        <v>1370857767343.9651</v>
      </c>
      <c r="O5" s="7">
        <f>Calculations!X124</f>
        <v>1367493240508.3784</v>
      </c>
      <c r="P5" s="7">
        <f>Calculations!Y124</f>
        <v>1364128713672.792</v>
      </c>
      <c r="Q5" s="7">
        <f>Calculations!Z124</f>
        <v>1360577268679.6729</v>
      </c>
      <c r="R5" s="7">
        <f>Calculations!AA124</f>
        <v>1357212741844.0864</v>
      </c>
      <c r="S5" s="7">
        <f>Calculations!AB124</f>
        <v>1353848215008.5</v>
      </c>
      <c r="T5" s="7">
        <f>Calculations!AC124</f>
        <v>1350296770015.3809</v>
      </c>
      <c r="U5" s="7">
        <f>Calculations!AD124</f>
        <v>1347119161337.3269</v>
      </c>
      <c r="V5" s="7">
        <f>Calculations!AE124</f>
        <v>1344128470816.8057</v>
      </c>
      <c r="W5" s="7">
        <f>Calculations!AF124</f>
        <v>1340950862138.7517</v>
      </c>
      <c r="X5" s="7">
        <f>Calculations!AG124</f>
        <v>1337960171618.2305</v>
      </c>
      <c r="Y5" s="7">
        <f>Calculations!AH124</f>
        <v>1335156399255.2417</v>
      </c>
      <c r="Z5" s="7">
        <f>Calculations!AI124</f>
        <v>1332165708734.7202</v>
      </c>
      <c r="AA5" s="7">
        <f>Calculations!AJ124</f>
        <v>1328988100056.6665</v>
      </c>
      <c r="AB5" s="7">
        <f>Calculations!AK124</f>
        <v>1325810491378.6125</v>
      </c>
      <c r="AC5" s="7">
        <f>Calculations!AL124</f>
        <v>1323006719015.6238</v>
      </c>
      <c r="AD5" s="7">
        <f>Calculations!AM124</f>
        <v>1320389864810.1675</v>
      </c>
      <c r="AE5" s="7">
        <f>Calculations!AN124</f>
        <v>1317959928762.2441</v>
      </c>
    </row>
    <row r="6" spans="1:33" x14ac:dyDescent="0.35">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x14ac:dyDescent="0.35">
      <c r="A7" s="1" t="s">
        <v>160</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x14ac:dyDescent="0.35">
      <c r="A8" s="1" t="s">
        <v>268</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x14ac:dyDescent="0.35">
      <c r="A9" s="1" t="s">
        <v>269</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x14ac:dyDescent="0.35">
      <c r="A10" s="1" t="s">
        <v>270</v>
      </c>
      <c r="B10" s="7">
        <f>Calculations!K129</f>
        <v>13704652392131.465</v>
      </c>
      <c r="C10" s="7">
        <f>Calculations!L129</f>
        <v>13745961304946.164</v>
      </c>
      <c r="D10" s="7">
        <f>Calculations!M129</f>
        <v>13814373350603.092</v>
      </c>
      <c r="E10" s="7">
        <f>Calculations!N129</f>
        <v>14031198413340.887</v>
      </c>
      <c r="F10" s="7">
        <f>Calculations!O129</f>
        <v>14390455112118.514</v>
      </c>
      <c r="G10" s="7">
        <f>Calculations!P129</f>
        <v>14804478831053.184</v>
      </c>
      <c r="H10" s="7">
        <f>Calculations!Q129</f>
        <v>15225044685501.496</v>
      </c>
      <c r="I10" s="7">
        <f>Calculations!R129</f>
        <v>15628227151299.279</v>
      </c>
      <c r="J10" s="7">
        <f>Calculations!S129</f>
        <v>16011783210556.141</v>
      </c>
      <c r="K10" s="7">
        <f>Calculations!T129</f>
        <v>16376460535902.211</v>
      </c>
      <c r="L10" s="7">
        <f>Calculations!U129</f>
        <v>16729735853638.791</v>
      </c>
      <c r="M10" s="7">
        <f>Calculations!V129</f>
        <v>17076282117704.199</v>
      </c>
      <c r="N10" s="7">
        <f>Calculations!W129</f>
        <v>17417594673358.697</v>
      </c>
      <c r="O10" s="7">
        <f>Calculations!X129</f>
        <v>17760215656115.926</v>
      </c>
      <c r="P10" s="7">
        <f>Calculations!Y129</f>
        <v>18108444183599.125</v>
      </c>
      <c r="Q10" s="7">
        <f>Calculations!Z129</f>
        <v>18461906419493.238</v>
      </c>
      <c r="R10" s="7">
        <f>Calculations!AA129</f>
        <v>18814060228284.625</v>
      </c>
      <c r="S10" s="7">
        <f>Calculations!AB129</f>
        <v>19160232656034.973</v>
      </c>
      <c r="T10" s="7">
        <f>Calculations!AC129</f>
        <v>19502666720634.664</v>
      </c>
      <c r="U10" s="7">
        <f>Calculations!AD129</f>
        <v>19860801910467.09</v>
      </c>
      <c r="V10" s="7">
        <f>Calculations!AE129</f>
        <v>20238189670525.379</v>
      </c>
      <c r="W10" s="7">
        <f>Calculations!AF129</f>
        <v>20626605601878.09</v>
      </c>
      <c r="X10" s="7">
        <f>Calculations!AG129</f>
        <v>21022685177689.629</v>
      </c>
      <c r="Y10" s="7">
        <f>Calculations!AH129</f>
        <v>21419699344288.836</v>
      </c>
      <c r="Z10" s="7">
        <f>Calculations!AI129</f>
        <v>21814657411155.184</v>
      </c>
      <c r="AA10" s="7">
        <f>Calculations!AJ129</f>
        <v>22204755605925.684</v>
      </c>
      <c r="AB10" s="7">
        <f>Calculations!AK129</f>
        <v>22592423864648.262</v>
      </c>
      <c r="AC10" s="7">
        <f>Calculations!AL129</f>
        <v>22982708977576.297</v>
      </c>
      <c r="AD10" s="7">
        <f>Calculations!AM129</f>
        <v>23379162389702.902</v>
      </c>
      <c r="AE10" s="7">
        <f>Calculations!AN129</f>
        <v>23775241965514.449</v>
      </c>
    </row>
    <row r="11" spans="1:33" x14ac:dyDescent="0.35">
      <c r="A11" s="1" t="s">
        <v>271</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AE6" sqref="AE6"/>
    </sheetView>
  </sheetViews>
  <sheetFormatPr defaultRowHeight="14.5" x14ac:dyDescent="0.35"/>
  <cols>
    <col min="1" max="1" width="29.81640625" customWidth="1"/>
    <col min="2" max="2" width="9.54296875" bestFit="1" customWidth="1"/>
    <col min="3" max="3" width="12" bestFit="1" customWidth="1"/>
    <col min="4" max="30" width="9.54296875" bestFit="1" customWidth="1"/>
    <col min="31" max="31" width="11.8164062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Calculations!K134</f>
        <v>115345000000000</v>
      </c>
      <c r="C2" s="7">
        <f>Calculations!L134</f>
        <v>119371000000000</v>
      </c>
      <c r="D2" s="7">
        <f>Calculations!M134</f>
        <v>118435000000000</v>
      </c>
      <c r="E2" s="7">
        <f>Calculations!N134</f>
        <v>111048000000000</v>
      </c>
      <c r="F2" s="7">
        <f>Calculations!O134</f>
        <v>111257000000000</v>
      </c>
      <c r="G2" s="7">
        <f>Calculations!P134</f>
        <v>111160000000000</v>
      </c>
      <c r="H2" s="7">
        <f>Calculations!Q134</f>
        <v>110583000000000</v>
      </c>
      <c r="I2" s="7">
        <f>Calculations!R134</f>
        <v>109786000000000</v>
      </c>
      <c r="J2" s="7">
        <f>Calculations!S134</f>
        <v>108909000000000</v>
      </c>
      <c r="K2" s="7">
        <f>Calculations!T134</f>
        <v>107975000000000</v>
      </c>
      <c r="L2" s="7">
        <f>Calculations!U134</f>
        <v>107117000000000</v>
      </c>
      <c r="M2" s="7">
        <f>Calculations!V134</f>
        <v>106215000000000</v>
      </c>
      <c r="N2" s="7">
        <f>Calculations!W134</f>
        <v>105168000000000</v>
      </c>
      <c r="O2" s="7">
        <f>Calculations!X134</f>
        <v>104127000000000</v>
      </c>
      <c r="P2" s="7">
        <f>Calculations!Y134</f>
        <v>103044000000000</v>
      </c>
      <c r="Q2" s="7">
        <f>Calculations!Z134</f>
        <v>101895000000000</v>
      </c>
      <c r="R2" s="7">
        <f>Calculations!AA134</f>
        <v>100733000000000</v>
      </c>
      <c r="S2" s="7">
        <f>Calculations!AB134</f>
        <v>99443000000000</v>
      </c>
      <c r="T2" s="7">
        <f>Calculations!AC134</f>
        <v>98095000000000</v>
      </c>
      <c r="U2" s="7">
        <f>Calculations!AD134</f>
        <v>96756000000000</v>
      </c>
      <c r="V2" s="7">
        <f>Calculations!AE134</f>
        <v>95498000000000</v>
      </c>
      <c r="W2" s="7">
        <f>Calculations!AF134</f>
        <v>94244000000000</v>
      </c>
      <c r="X2" s="7">
        <f>Calculations!AG134</f>
        <v>93021000000000</v>
      </c>
      <c r="Y2" s="7">
        <f>Calculations!AH134</f>
        <v>91808000000000</v>
      </c>
      <c r="Z2" s="7">
        <f>Calculations!AI134</f>
        <v>90575000000000</v>
      </c>
      <c r="AA2" s="7">
        <f>Calculations!AJ134</f>
        <v>89338000000000</v>
      </c>
      <c r="AB2" s="7">
        <f>Calculations!AK134</f>
        <v>88111000000000</v>
      </c>
      <c r="AC2" s="7">
        <f>Calculations!AL134</f>
        <v>86904000000000</v>
      </c>
      <c r="AD2" s="7">
        <f>Calculations!AM134</f>
        <v>85747000000000</v>
      </c>
      <c r="AE2" s="7">
        <f>Calculations!AN134</f>
        <v>84614000000000</v>
      </c>
    </row>
    <row r="3" spans="1:33" x14ac:dyDescent="0.35">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x14ac:dyDescent="0.35">
      <c r="A4" s="1" t="s">
        <v>78</v>
      </c>
      <c r="B4" s="7">
        <f>Calculations!K136-'District Heat'!F24</f>
        <v>1652443034867729.5</v>
      </c>
      <c r="C4" s="7">
        <f>Calculations!L136-'District Heat'!G24</f>
        <v>1672321420625701.3</v>
      </c>
      <c r="D4" s="7">
        <f>Calculations!M136-'District Heat'!H24</f>
        <v>1646618505928826</v>
      </c>
      <c r="E4" s="7">
        <f>Calculations!N136-'District Heat'!I24</f>
        <v>1566837976646403.5</v>
      </c>
      <c r="F4" s="7">
        <f>Calculations!O136-'District Heat'!J24</f>
        <v>1596028268277420.3</v>
      </c>
      <c r="G4" s="7">
        <f>Calculations!P136-'District Heat'!K24</f>
        <v>1615279874359637.8</v>
      </c>
      <c r="H4" s="7">
        <f>Calculations!Q136-'District Heat'!L24</f>
        <v>1622790666044324.3</v>
      </c>
      <c r="I4" s="7">
        <f>Calculations!R136-'District Heat'!M24</f>
        <v>1624678073579695</v>
      </c>
      <c r="J4" s="7">
        <f>Calculations!S136-'District Heat'!N24</f>
        <v>1621797767107354.5</v>
      </c>
      <c r="K4" s="7">
        <f>Calculations!T136-'District Heat'!O24</f>
        <v>1616574276099866.8</v>
      </c>
      <c r="L4" s="7">
        <f>Calculations!U136-'District Heat'!P24</f>
        <v>1612647251687891</v>
      </c>
      <c r="M4" s="7">
        <f>Calculations!V136-'District Heat'!Q24</f>
        <v>1609412024148471</v>
      </c>
      <c r="N4" s="7">
        <f>Calculations!W136-'District Heat'!R24</f>
        <v>1604280997897814.5</v>
      </c>
      <c r="O4" s="7">
        <f>Calculations!X136-'District Heat'!S24</f>
        <v>1598576152784042</v>
      </c>
      <c r="P4" s="7">
        <f>Calculations!Y136-'District Heat'!T24</f>
        <v>1592292770030221.5</v>
      </c>
      <c r="Q4" s="7">
        <f>Calculations!Z136-'District Heat'!U24</f>
        <v>1585990468048002.5</v>
      </c>
      <c r="R4" s="7">
        <f>Calculations!AA136-'District Heat'!V24</f>
        <v>1577035577812177.5</v>
      </c>
      <c r="S4" s="7">
        <f>Calculations!AB136-'District Heat'!W24</f>
        <v>1565094204621335.8</v>
      </c>
      <c r="T4" s="7">
        <f>Calculations!AC136-'District Heat'!X24</f>
        <v>1552443709493300.8</v>
      </c>
      <c r="U4" s="7">
        <f>Calculations!AD136-'District Heat'!Y24</f>
        <v>1542104668278634.8</v>
      </c>
      <c r="V4" s="7">
        <f>Calculations!AE136-'District Heat'!Z24</f>
        <v>1533079484695797.3</v>
      </c>
      <c r="W4" s="7">
        <f>Calculations!AF136-'District Heat'!AA24</f>
        <v>1523529284195257.3</v>
      </c>
      <c r="X4" s="7">
        <f>Calculations!AG136-'District Heat'!AB24</f>
        <v>1513653135145572.5</v>
      </c>
      <c r="Y4" s="7">
        <f>Calculations!AH136-'District Heat'!AC24</f>
        <v>1504717543190067.3</v>
      </c>
      <c r="Z4" s="7">
        <f>Calculations!AI136-'District Heat'!AD24</f>
        <v>1495780220194135.5</v>
      </c>
      <c r="AA4" s="7">
        <f>Calculations!AJ136-'District Heat'!AE24</f>
        <v>1486677276250125.3</v>
      </c>
      <c r="AB4" s="7">
        <f>Calculations!AK136-'District Heat'!AF24</f>
        <v>1476642684713268.5</v>
      </c>
      <c r="AC4" s="7">
        <f>Calculations!AL136-'District Heat'!AG24</f>
        <v>1467786904430242</v>
      </c>
      <c r="AD4" s="7">
        <f>Calculations!AM136-'District Heat'!AH24</f>
        <v>1458690036184976.5</v>
      </c>
      <c r="AE4" s="7">
        <f>Calculations!AN136-'District Heat'!AI24</f>
        <v>1449586219251017</v>
      </c>
    </row>
    <row r="5" spans="1:33" x14ac:dyDescent="0.35">
      <c r="A5" s="1" t="s">
        <v>79</v>
      </c>
      <c r="B5" s="7">
        <f>Calculations!K137-'District Heat'!F26</f>
        <v>206474822241416.16</v>
      </c>
      <c r="C5" s="7">
        <f>Calculations!L137-'District Heat'!G26</f>
        <v>203954853434630.13</v>
      </c>
      <c r="D5" s="7">
        <f>Calculations!M137-'District Heat'!H26</f>
        <v>198175695285644.47</v>
      </c>
      <c r="E5" s="7">
        <f>Calculations!N137-'District Heat'!I26</f>
        <v>182409319693557.81</v>
      </c>
      <c r="F5" s="7">
        <f>Calculations!O137-'District Heat'!J26</f>
        <v>184326956115156</v>
      </c>
      <c r="G5" s="7">
        <f>Calculations!P137-'District Heat'!K26</f>
        <v>185810024254587.03</v>
      </c>
      <c r="H5" s="7">
        <f>Calculations!Q137-'District Heat'!L26</f>
        <v>186840637688113.63</v>
      </c>
      <c r="I5" s="7">
        <f>Calculations!R137-'District Heat'!M26</f>
        <v>187858061231572.5</v>
      </c>
      <c r="J5" s="7">
        <f>Calculations!S137-'District Heat'!N26</f>
        <v>187285665735170.28</v>
      </c>
      <c r="K5" s="7">
        <f>Calculations!T137-'District Heat'!O26</f>
        <v>185633431364684.81</v>
      </c>
      <c r="L5" s="7">
        <f>Calculations!U137-'District Heat'!P26</f>
        <v>183684816566198.53</v>
      </c>
      <c r="M5" s="7">
        <f>Calculations!V137-'District Heat'!Q26</f>
        <v>181614068002526.28</v>
      </c>
      <c r="N5" s="7">
        <f>Calculations!W137-'District Heat'!R26</f>
        <v>179413140506924.41</v>
      </c>
      <c r="O5" s="7">
        <f>Calculations!X137-'District Heat'!S26</f>
        <v>177216504833188.94</v>
      </c>
      <c r="P5" s="7">
        <f>Calculations!Y137-'District Heat'!T26</f>
        <v>174944706653192.81</v>
      </c>
      <c r="Q5" s="7">
        <f>Calculations!Z137-'District Heat'!U26</f>
        <v>172519868103042.25</v>
      </c>
      <c r="R5" s="7">
        <f>Calculations!AA137-'District Heat'!V26</f>
        <v>170081931700587.91</v>
      </c>
      <c r="S5" s="7">
        <f>Calculations!AB137-'District Heat'!W26</f>
        <v>167630707571146.22</v>
      </c>
      <c r="T5" s="7">
        <f>Calculations!AC137-'District Heat'!X26</f>
        <v>165101926819385.59</v>
      </c>
      <c r="U5" s="7">
        <f>Calculations!AD137-'District Heat'!Y26</f>
        <v>162568722878867.19</v>
      </c>
      <c r="V5" s="7">
        <f>Calculations!AE137-'District Heat'!Z26</f>
        <v>160155354727811.53</v>
      </c>
      <c r="W5" s="7">
        <f>Calculations!AF137-'District Heat'!AA26</f>
        <v>157730161737739.13</v>
      </c>
      <c r="X5" s="7">
        <f>Calculations!AG137-'District Heat'!AB26</f>
        <v>155311139119752.84</v>
      </c>
      <c r="Y5" s="7">
        <f>Calculations!AH137-'District Heat'!AC26</f>
        <v>152926112399195.38</v>
      </c>
      <c r="Z5" s="7">
        <f>Calculations!AI137-'District Heat'!AD26</f>
        <v>150532206102775.38</v>
      </c>
      <c r="AA5" s="7">
        <f>Calculations!AJ137-'District Heat'!AE26</f>
        <v>148096169118097.81</v>
      </c>
      <c r="AB5" s="7">
        <f>Calculations!AK137-'District Heat'!AF26</f>
        <v>145688759910561.81</v>
      </c>
      <c r="AC5" s="7">
        <f>Calculations!AL137-'District Heat'!AG26</f>
        <v>143391033224705.22</v>
      </c>
      <c r="AD5" s="7">
        <f>Calculations!AM137-'District Heat'!AH26</f>
        <v>141127938765570.41</v>
      </c>
      <c r="AE5" s="7">
        <f>Calculations!AN137-'District Heat'!AI26</f>
        <v>138937475507514.56</v>
      </c>
    </row>
    <row r="6" spans="1:33" x14ac:dyDescent="0.35">
      <c r="A6" s="1" t="s">
        <v>81</v>
      </c>
      <c r="B6" s="7">
        <f>Calculations!K138</f>
        <v>336352809191520</v>
      </c>
      <c r="C6" s="7">
        <f>Calculations!L138</f>
        <v>339996046812363.5</v>
      </c>
      <c r="D6" s="7">
        <f>Calculations!M138</f>
        <v>334473018391392.88</v>
      </c>
      <c r="E6" s="7">
        <f>Calculations!N138</f>
        <v>316936291738747.44</v>
      </c>
      <c r="F6" s="7">
        <f>Calculations!O138</f>
        <v>322271719434109.94</v>
      </c>
      <c r="G6" s="7">
        <f>Calculations!P138</f>
        <v>325787735386410.81</v>
      </c>
      <c r="H6" s="7">
        <f>Calculations!Q138</f>
        <v>327144451222195.38</v>
      </c>
      <c r="I6" s="7">
        <f>Calculations!R138</f>
        <v>327503730258885.19</v>
      </c>
      <c r="J6" s="7">
        <f>Calculations!S138</f>
        <v>326766254465276.13</v>
      </c>
      <c r="K6" s="7">
        <f>Calculations!T138</f>
        <v>325435550494807.06</v>
      </c>
      <c r="L6" s="7">
        <f>Calculations!U138</f>
        <v>324288348410563.06</v>
      </c>
      <c r="M6" s="7">
        <f>Calculations!V138</f>
        <v>323230532554402.94</v>
      </c>
      <c r="N6" s="7">
        <f>Calculations!W138</f>
        <v>321803190563095.38</v>
      </c>
      <c r="O6" s="7">
        <f>Calculations!X138</f>
        <v>320279841141623.63</v>
      </c>
      <c r="P6" s="7">
        <f>Calculations!Y138</f>
        <v>318637625378043.94</v>
      </c>
      <c r="Q6" s="7">
        <f>Calculations!Z138</f>
        <v>316955209458976.75</v>
      </c>
      <c r="R6" s="7">
        <f>Calculations!AA138</f>
        <v>314816088244038.38</v>
      </c>
      <c r="S6" s="7">
        <f>Calculations!AB138</f>
        <v>312144433204642.69</v>
      </c>
      <c r="T6" s="7">
        <f>Calculations!AC138</f>
        <v>309328530548497.81</v>
      </c>
      <c r="U6" s="7">
        <f>Calculations!AD138</f>
        <v>306907377654472.94</v>
      </c>
      <c r="V6" s="7">
        <f>Calculations!AE138</f>
        <v>304744451641579.25</v>
      </c>
      <c r="W6" s="7">
        <f>Calculations!AF138</f>
        <v>302490405276247.25</v>
      </c>
      <c r="X6" s="7">
        <f>Calculations!AG138</f>
        <v>300187330485987.5</v>
      </c>
      <c r="Y6" s="7">
        <f>Calculations!AH138</f>
        <v>298051992815095</v>
      </c>
      <c r="Z6" s="7">
        <f>Calculations!AI138</f>
        <v>295911610418807.94</v>
      </c>
      <c r="AA6" s="7">
        <f>Calculations!AJ138</f>
        <v>293734811411079.38</v>
      </c>
      <c r="AB6" s="7">
        <f>Calculations!AK138</f>
        <v>291406040050841.38</v>
      </c>
      <c r="AC6" s="7">
        <f>Calculations!AL138</f>
        <v>289300024846304.44</v>
      </c>
      <c r="AD6" s="7">
        <f>Calculations!AM138</f>
        <v>287167524833446.31</v>
      </c>
      <c r="AE6" s="7">
        <f>Calculations!AN138</f>
        <v>285050474292108.88</v>
      </c>
    </row>
    <row r="7" spans="1:33" x14ac:dyDescent="0.35">
      <c r="A7" s="1" t="s">
        <v>160</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x14ac:dyDescent="0.35">
      <c r="A8" s="1" t="s">
        <v>268</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x14ac:dyDescent="0.35">
      <c r="A9" s="1" t="s">
        <v>269</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x14ac:dyDescent="0.35">
      <c r="A10" s="1" t="s">
        <v>270</v>
      </c>
      <c r="B10" s="7">
        <f>Calculations!K142</f>
        <v>359363595342854.44</v>
      </c>
      <c r="C10" s="7">
        <f>Calculations!L142</f>
        <v>409804486166869.25</v>
      </c>
      <c r="D10" s="7">
        <f>Calculations!M142</f>
        <v>409854403308727.94</v>
      </c>
      <c r="E10" s="7">
        <f>Calculations!N142</f>
        <v>396630603590175.69</v>
      </c>
      <c r="F10" s="7">
        <f>Calculations!O142</f>
        <v>396654714882987.75</v>
      </c>
      <c r="G10" s="7">
        <f>Calculations!P142</f>
        <v>395639351578116.06</v>
      </c>
      <c r="H10" s="7">
        <f>Calculations!Q142</f>
        <v>394602498753256.88</v>
      </c>
      <c r="I10" s="7">
        <f>Calculations!R142</f>
        <v>394587635888954.31</v>
      </c>
      <c r="J10" s="7">
        <f>Calculations!S142</f>
        <v>394521309689603.5</v>
      </c>
      <c r="K10" s="7">
        <f>Calculations!T142</f>
        <v>394989772780805.38</v>
      </c>
      <c r="L10" s="7">
        <f>Calculations!U142</f>
        <v>394583727155637.25</v>
      </c>
      <c r="M10" s="7">
        <f>Calculations!V142</f>
        <v>394527034046229.38</v>
      </c>
      <c r="N10" s="7">
        <f>Calculations!W142</f>
        <v>394253833788184.63</v>
      </c>
      <c r="O10" s="7">
        <f>Calculations!X142</f>
        <v>393866020353398.19</v>
      </c>
      <c r="P10" s="7">
        <f>Calculations!Y142</f>
        <v>393339501452086.06</v>
      </c>
      <c r="Q10" s="7">
        <f>Calculations!Z142</f>
        <v>392245734520410.31</v>
      </c>
      <c r="R10" s="7">
        <f>Calculations!AA142</f>
        <v>391133212983905.44</v>
      </c>
      <c r="S10" s="7">
        <f>Calculations!AB142</f>
        <v>390164677399615.88</v>
      </c>
      <c r="T10" s="7">
        <f>Calculations!AC142</f>
        <v>389247330475043.5</v>
      </c>
      <c r="U10" s="7">
        <f>Calculations!AD142</f>
        <v>388344227134282.5</v>
      </c>
      <c r="V10" s="7">
        <f>Calculations!AE142</f>
        <v>387288378132242.63</v>
      </c>
      <c r="W10" s="7">
        <f>Calculations!AF142</f>
        <v>385932480865545.5</v>
      </c>
      <c r="X10" s="7">
        <f>Calculations!AG142</f>
        <v>384605379853305.69</v>
      </c>
      <c r="Y10" s="7">
        <f>Calculations!AH142</f>
        <v>383263890455135.69</v>
      </c>
      <c r="Z10" s="7">
        <f>Calculations!AI142</f>
        <v>381774970029381.38</v>
      </c>
      <c r="AA10" s="7">
        <f>Calculations!AJ142</f>
        <v>380207053375089.56</v>
      </c>
      <c r="AB10" s="7">
        <f>Calculations!AK142</f>
        <v>378617518819500.81</v>
      </c>
      <c r="AC10" s="7">
        <f>Calculations!AL142</f>
        <v>377044133947190.19</v>
      </c>
      <c r="AD10" s="7">
        <f>Calculations!AM142</f>
        <v>375454093909028.81</v>
      </c>
      <c r="AE10" s="7">
        <f>Calculations!AN142</f>
        <v>373911541515514.06</v>
      </c>
    </row>
    <row r="11" spans="1:33" x14ac:dyDescent="0.35">
      <c r="A11" s="1" t="s">
        <v>271</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4.5" x14ac:dyDescent="0.35"/>
  <cols>
    <col min="1" max="1" width="29.81640625" customWidth="1"/>
    <col min="2" max="31" width="9.54296875" bestFit="1"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Calculations!K147</f>
        <v>1025491000000000.1</v>
      </c>
      <c r="C2" s="7">
        <f>Calculations!L147</f>
        <v>961542000000000</v>
      </c>
      <c r="D2" s="7">
        <f>Calculations!M147</f>
        <v>884875000000000</v>
      </c>
      <c r="E2" s="7">
        <f>Calculations!N147</f>
        <v>950909000000000</v>
      </c>
      <c r="F2" s="7">
        <f>Calculations!O147</f>
        <v>953835000000000</v>
      </c>
      <c r="G2" s="7">
        <f>Calculations!P147</f>
        <v>953645000000000.13</v>
      </c>
      <c r="H2" s="7">
        <f>Calculations!Q147</f>
        <v>950795000000000</v>
      </c>
      <c r="I2" s="7">
        <f>Calculations!R147</f>
        <v>946828999999999.88</v>
      </c>
      <c r="J2" s="7">
        <f>Calculations!S147</f>
        <v>942852000000000</v>
      </c>
      <c r="K2" s="7">
        <f>Calculations!T147</f>
        <v>938126999999999.88</v>
      </c>
      <c r="L2" s="7">
        <f>Calculations!U147</f>
        <v>934829000000000</v>
      </c>
      <c r="M2" s="7">
        <f>Calculations!V147</f>
        <v>932558000000000</v>
      </c>
      <c r="N2" s="7">
        <f>Calculations!W147</f>
        <v>929798000000000.13</v>
      </c>
      <c r="O2" s="7">
        <f>Calculations!X147</f>
        <v>927600000000000</v>
      </c>
      <c r="P2" s="7">
        <f>Calculations!Y147</f>
        <v>925766000000000</v>
      </c>
      <c r="Q2" s="7">
        <f>Calculations!Z147</f>
        <v>923713999999999.88</v>
      </c>
      <c r="R2" s="7">
        <f>Calculations!AA147</f>
        <v>922003000000000</v>
      </c>
      <c r="S2" s="7">
        <f>Calculations!AB147</f>
        <v>919610000000000</v>
      </c>
      <c r="T2" s="7">
        <f>Calculations!AC147</f>
        <v>917092000000000</v>
      </c>
      <c r="U2" s="7">
        <f>Calculations!AD147</f>
        <v>914657000000000</v>
      </c>
      <c r="V2" s="7">
        <f>Calculations!AE147</f>
        <v>913488000000000.13</v>
      </c>
      <c r="W2" s="7">
        <f>Calculations!AF147</f>
        <v>913131000000000</v>
      </c>
      <c r="X2" s="7">
        <f>Calculations!AG147</f>
        <v>913454999999999.88</v>
      </c>
      <c r="Y2" s="7">
        <f>Calculations!AH147</f>
        <v>914202000000000</v>
      </c>
      <c r="Z2" s="7">
        <f>Calculations!AI147</f>
        <v>915261000000000</v>
      </c>
      <c r="AA2" s="7">
        <f>Calculations!AJ147</f>
        <v>916728000000000</v>
      </c>
      <c r="AB2" s="7">
        <f>Calculations!AK147</f>
        <v>918492000000000</v>
      </c>
      <c r="AC2" s="7">
        <f>Calculations!AL147</f>
        <v>921216000000000</v>
      </c>
      <c r="AD2" s="7">
        <f>Calculations!AM147</f>
        <v>925069000000000</v>
      </c>
      <c r="AE2" s="7">
        <f>Calculations!AN147</f>
        <v>929684000000000.13</v>
      </c>
    </row>
    <row r="3" spans="1:33" x14ac:dyDescent="0.35">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x14ac:dyDescent="0.35">
      <c r="A4" s="1" t="s">
        <v>78</v>
      </c>
      <c r="B4" s="7">
        <f>Calculations!K149</f>
        <v>24743000000000</v>
      </c>
      <c r="C4" s="7">
        <f>Calculations!L149</f>
        <v>23415000000000</v>
      </c>
      <c r="D4" s="7">
        <f>Calculations!M149</f>
        <v>18730000000000</v>
      </c>
      <c r="E4" s="7">
        <f>Calculations!N149</f>
        <v>23886000000000</v>
      </c>
      <c r="F4" s="7">
        <f>Calculations!O149</f>
        <v>24096000000000</v>
      </c>
      <c r="G4" s="7">
        <f>Calculations!P149</f>
        <v>24149000000000</v>
      </c>
      <c r="H4" s="7">
        <f>Calculations!Q149</f>
        <v>24089000000000</v>
      </c>
      <c r="I4" s="7">
        <f>Calculations!R149</f>
        <v>23972000000000</v>
      </c>
      <c r="J4" s="7">
        <f>Calculations!S149</f>
        <v>23829000000000</v>
      </c>
      <c r="K4" s="7">
        <f>Calculations!T149</f>
        <v>23669000000000</v>
      </c>
      <c r="L4" s="7">
        <f>Calculations!U149</f>
        <v>23538000000000</v>
      </c>
      <c r="M4" s="7">
        <f>Calculations!V149</f>
        <v>23449000000000</v>
      </c>
      <c r="N4" s="7">
        <f>Calculations!W149</f>
        <v>23334000000000</v>
      </c>
      <c r="O4" s="7">
        <f>Calculations!X149</f>
        <v>23243000000000</v>
      </c>
      <c r="P4" s="7">
        <f>Calculations!Y149</f>
        <v>23165000000000</v>
      </c>
      <c r="Q4" s="7">
        <f>Calculations!Z149</f>
        <v>23099000000000</v>
      </c>
      <c r="R4" s="7">
        <f>Calculations!AA149</f>
        <v>23010000000000</v>
      </c>
      <c r="S4" s="7">
        <f>Calculations!AB149</f>
        <v>22892000000000</v>
      </c>
      <c r="T4" s="7">
        <f>Calculations!AC149</f>
        <v>22772000000000</v>
      </c>
      <c r="U4" s="7">
        <f>Calculations!AD149</f>
        <v>22706000000000</v>
      </c>
      <c r="V4" s="7">
        <f>Calculations!AE149</f>
        <v>22650000000000</v>
      </c>
      <c r="W4" s="7">
        <f>Calculations!AF149</f>
        <v>22611000000000</v>
      </c>
      <c r="X4" s="7">
        <f>Calculations!AG149</f>
        <v>22577000000000</v>
      </c>
      <c r="Y4" s="7">
        <f>Calculations!AH149</f>
        <v>22566000000000</v>
      </c>
      <c r="Z4" s="7">
        <f>Calculations!AI149</f>
        <v>22575000000000</v>
      </c>
      <c r="AA4" s="7">
        <f>Calculations!AJ149</f>
        <v>22591000000000</v>
      </c>
      <c r="AB4" s="7">
        <f>Calculations!AK149</f>
        <v>22588000000000</v>
      </c>
      <c r="AC4" s="7">
        <f>Calculations!AL149</f>
        <v>22642000000000</v>
      </c>
      <c r="AD4" s="7">
        <f>Calculations!AM149</f>
        <v>22692000000000</v>
      </c>
      <c r="AE4" s="7">
        <f>Calculations!AN149</f>
        <v>22759000000000</v>
      </c>
    </row>
    <row r="5" spans="1:33" x14ac:dyDescent="0.35">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x14ac:dyDescent="0.35">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x14ac:dyDescent="0.35">
      <c r="A7" s="1" t="s">
        <v>160</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x14ac:dyDescent="0.35">
      <c r="A8" s="1" t="s">
        <v>268</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x14ac:dyDescent="0.35">
      <c r="A9" s="1" t="s">
        <v>269</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x14ac:dyDescent="0.35">
      <c r="A10" s="1" t="s">
        <v>270</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x14ac:dyDescent="0.35">
      <c r="A11" s="1" t="s">
        <v>271</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4.5" x14ac:dyDescent="0.35"/>
  <cols>
    <col min="1" max="1" width="29.81640625" customWidth="1"/>
    <col min="2" max="31" width="9.54296875" bestFit="1"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Calculations!K160</f>
        <v>518173000000000</v>
      </c>
      <c r="C2" s="7">
        <f>Calculations!L160</f>
        <v>497245000000000</v>
      </c>
      <c r="D2" s="7">
        <f>Calculations!M160</f>
        <v>488339000000000</v>
      </c>
      <c r="E2" s="7">
        <f>Calculations!N160</f>
        <v>485847000000000</v>
      </c>
      <c r="F2" s="7">
        <f>Calculations!O160</f>
        <v>487276000000000</v>
      </c>
      <c r="G2" s="7">
        <f>Calculations!P160</f>
        <v>488124000000000</v>
      </c>
      <c r="H2" s="7">
        <f>Calculations!Q160</f>
        <v>487793000000000</v>
      </c>
      <c r="I2" s="7">
        <f>Calculations!R160</f>
        <v>487389000000000</v>
      </c>
      <c r="J2" s="7">
        <f>Calculations!S160</f>
        <v>487404000000000</v>
      </c>
      <c r="K2" s="7">
        <f>Calculations!T160</f>
        <v>483568000000000</v>
      </c>
      <c r="L2" s="7">
        <f>Calculations!U160</f>
        <v>480695000000000</v>
      </c>
      <c r="M2" s="7">
        <f>Calculations!V160</f>
        <v>478266000000000</v>
      </c>
      <c r="N2" s="7">
        <f>Calculations!W160</f>
        <v>475673000000000</v>
      </c>
      <c r="O2" s="7">
        <f>Calculations!X160</f>
        <v>473083000000000</v>
      </c>
      <c r="P2" s="7">
        <f>Calculations!Y160</f>
        <v>470385000000000</v>
      </c>
      <c r="Q2" s="7">
        <f>Calculations!Z160</f>
        <v>467473000000000</v>
      </c>
      <c r="R2" s="7">
        <f>Calculations!AA160</f>
        <v>463906000000000</v>
      </c>
      <c r="S2" s="7">
        <f>Calculations!AB160</f>
        <v>459457000000000</v>
      </c>
      <c r="T2" s="7">
        <f>Calculations!AC160</f>
        <v>453673000000000</v>
      </c>
      <c r="U2" s="7">
        <f>Calculations!AD160</f>
        <v>451925000000000</v>
      </c>
      <c r="V2" s="7">
        <f>Calculations!AE160</f>
        <v>451202000000000</v>
      </c>
      <c r="W2" s="7">
        <f>Calculations!AF160</f>
        <v>450837000000000</v>
      </c>
      <c r="X2" s="7">
        <f>Calculations!AG160</f>
        <v>450937000000000</v>
      </c>
      <c r="Y2" s="7">
        <f>Calculations!AH160</f>
        <v>451372000000000</v>
      </c>
      <c r="Z2" s="7">
        <f>Calculations!AI160</f>
        <v>452000000000000</v>
      </c>
      <c r="AA2" s="7">
        <f>Calculations!AJ160</f>
        <v>452744000000000</v>
      </c>
      <c r="AB2" s="7">
        <f>Calculations!AK160</f>
        <v>453744000000000</v>
      </c>
      <c r="AC2" s="7">
        <f>Calculations!AL160</f>
        <v>455037000000000</v>
      </c>
      <c r="AD2" s="7">
        <f>Calculations!AM160</f>
        <v>456829000000000</v>
      </c>
      <c r="AE2" s="7">
        <f>Calculations!AN160</f>
        <v>458954000000000</v>
      </c>
    </row>
    <row r="3" spans="1:33" x14ac:dyDescent="0.35">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x14ac:dyDescent="0.35">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x14ac:dyDescent="0.35">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x14ac:dyDescent="0.35">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x14ac:dyDescent="0.35">
      <c r="A7" s="1" t="s">
        <v>160</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x14ac:dyDescent="0.35">
      <c r="A8" s="1" t="s">
        <v>268</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x14ac:dyDescent="0.35">
      <c r="A9" s="1" t="s">
        <v>269</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x14ac:dyDescent="0.35">
      <c r="A10" s="1" t="s">
        <v>270</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x14ac:dyDescent="0.35">
      <c r="A11" s="1" t="s">
        <v>271</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4.5" x14ac:dyDescent="0.35"/>
  <cols>
    <col min="1" max="1" width="29.81640625" customWidth="1"/>
    <col min="2" max="31" width="10.179687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7">
        <f>Calculations!K173</f>
        <v>758302000000000</v>
      </c>
      <c r="C2" s="7">
        <f>Calculations!L173</f>
        <v>709910000000000</v>
      </c>
      <c r="D2" s="7">
        <f>Calculations!M173</f>
        <v>706653000000000</v>
      </c>
      <c r="E2" s="7">
        <f>Calculations!N173</f>
        <v>707962000000000</v>
      </c>
      <c r="F2" s="7">
        <f>Calculations!O173</f>
        <v>711928999999999.88</v>
      </c>
      <c r="G2" s="7">
        <f>Calculations!P173</f>
        <v>714832000000000</v>
      </c>
      <c r="H2" s="7">
        <f>Calculations!Q173</f>
        <v>716334000000000</v>
      </c>
      <c r="I2" s="7">
        <f>Calculations!R173</f>
        <v>717828000000000</v>
      </c>
      <c r="J2" s="7">
        <f>Calculations!S173</f>
        <v>719743000000000</v>
      </c>
      <c r="K2" s="7">
        <f>Calculations!T173</f>
        <v>720849000000000</v>
      </c>
      <c r="L2" s="7">
        <f>Calculations!U173</f>
        <v>723082999999999.88</v>
      </c>
      <c r="M2" s="7">
        <f>Calculations!V173</f>
        <v>725480000000000</v>
      </c>
      <c r="N2" s="7">
        <f>Calculations!W173</f>
        <v>727447000000000</v>
      </c>
      <c r="O2" s="7">
        <f>Calculations!X173</f>
        <v>729220999999999.88</v>
      </c>
      <c r="P2" s="7">
        <f>Calculations!Y173</f>
        <v>730738000000000</v>
      </c>
      <c r="Q2" s="7">
        <f>Calculations!Z173</f>
        <v>731846000000000</v>
      </c>
      <c r="R2" s="7">
        <f>Calculations!AA173</f>
        <v>732688999999999.88</v>
      </c>
      <c r="S2" s="7">
        <f>Calculations!AB173</f>
        <v>732922000000000.13</v>
      </c>
      <c r="T2" s="7">
        <f>Calculations!AC173</f>
        <v>732744000000000</v>
      </c>
      <c r="U2" s="7">
        <f>Calculations!AD173</f>
        <v>732421000000000</v>
      </c>
      <c r="V2" s="7">
        <f>Calculations!AE173</f>
        <v>732953000000000</v>
      </c>
      <c r="W2" s="7">
        <f>Calculations!AF173</f>
        <v>733596000000000</v>
      </c>
      <c r="X2" s="7">
        <f>Calculations!AG173</f>
        <v>734419000000000</v>
      </c>
      <c r="Y2" s="7">
        <f>Calculations!AH173</f>
        <v>735344000000000</v>
      </c>
      <c r="Z2" s="7">
        <f>Calculations!AI173</f>
        <v>736273000000000.13</v>
      </c>
      <c r="AA2" s="7">
        <f>Calculations!AJ173</f>
        <v>737215000000000</v>
      </c>
      <c r="AB2" s="7">
        <f>Calculations!AK173</f>
        <v>738279999999999.88</v>
      </c>
      <c r="AC2" s="7">
        <f>Calculations!AL173</f>
        <v>739537999999999.88</v>
      </c>
      <c r="AD2" s="7">
        <f>Calculations!AM173</f>
        <v>741082999999999.88</v>
      </c>
      <c r="AE2" s="7">
        <f>Calculations!AN173</f>
        <v>742800000000000</v>
      </c>
    </row>
    <row r="3" spans="1:33" x14ac:dyDescent="0.35">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x14ac:dyDescent="0.35">
      <c r="A4" s="1" t="s">
        <v>78</v>
      </c>
      <c r="B4" s="7">
        <f>Calculations!K175</f>
        <v>955843000000000</v>
      </c>
      <c r="C4" s="7">
        <f>Calculations!L175</f>
        <v>922694999999999.88</v>
      </c>
      <c r="D4" s="7">
        <f>Calculations!M175</f>
        <v>919392000000000</v>
      </c>
      <c r="E4" s="7">
        <f>Calculations!N175</f>
        <v>938734000000000</v>
      </c>
      <c r="F4" s="7">
        <f>Calculations!O175</f>
        <v>964616000000000</v>
      </c>
      <c r="G4" s="7">
        <f>Calculations!P175</f>
        <v>984180000000000</v>
      </c>
      <c r="H4" s="7">
        <f>Calculations!Q175</f>
        <v>997443000000000</v>
      </c>
      <c r="I4" s="7">
        <f>Calculations!R175</f>
        <v>1008210000000000</v>
      </c>
      <c r="J4" s="7">
        <f>Calculations!S175</f>
        <v>1017173000000000.1</v>
      </c>
      <c r="K4" s="7">
        <f>Calculations!T175</f>
        <v>1025331000000000</v>
      </c>
      <c r="L4" s="7">
        <f>Calculations!U175</f>
        <v>1034269000000000.1</v>
      </c>
      <c r="M4" s="7">
        <f>Calculations!V175</f>
        <v>1043705000000000.1</v>
      </c>
      <c r="N4" s="7">
        <f>Calculations!W175</f>
        <v>1052112999999999.9</v>
      </c>
      <c r="O4" s="7">
        <f>Calculations!X175</f>
        <v>1060163999999999.9</v>
      </c>
      <c r="P4" s="7">
        <f>Calculations!Y175</f>
        <v>1067819000000000.1</v>
      </c>
      <c r="Q4" s="7">
        <f>Calculations!Z175</f>
        <v>1075476000000000.1</v>
      </c>
      <c r="R4" s="7">
        <f>Calculations!AA175</f>
        <v>1081194000000000</v>
      </c>
      <c r="S4" s="7">
        <f>Calculations!AB175</f>
        <v>1083819000000000.1</v>
      </c>
      <c r="T4" s="7">
        <f>Calculations!AC175</f>
        <v>1085067000000000</v>
      </c>
      <c r="U4" s="7">
        <f>Calculations!AD175</f>
        <v>1088484999999999.9</v>
      </c>
      <c r="V4" s="7">
        <f>Calculations!AE175</f>
        <v>1093977000000000</v>
      </c>
      <c r="W4" s="7">
        <f>Calculations!AF175</f>
        <v>1099588000000000</v>
      </c>
      <c r="X4" s="7">
        <f>Calculations!AG175</f>
        <v>1105061000000000.1</v>
      </c>
      <c r="Y4" s="7">
        <f>Calculations!AH175</f>
        <v>1111262000000000</v>
      </c>
      <c r="Z4" s="7">
        <f>Calculations!AI175</f>
        <v>1117583000000000</v>
      </c>
      <c r="AA4" s="7">
        <f>Calculations!AJ175</f>
        <v>1123913000000000</v>
      </c>
      <c r="AB4" s="7">
        <f>Calculations!AK175</f>
        <v>1129770000000000</v>
      </c>
      <c r="AC4" s="7">
        <f>Calculations!AL175</f>
        <v>1136531000000000</v>
      </c>
      <c r="AD4" s="7">
        <f>Calculations!AM175</f>
        <v>1143384999999999.8</v>
      </c>
      <c r="AE4" s="7">
        <f>Calculations!AN175</f>
        <v>1149992000000000.3</v>
      </c>
    </row>
    <row r="5" spans="1:33" x14ac:dyDescent="0.35">
      <c r="A5" s="1" t="s">
        <v>79</v>
      </c>
      <c r="B5" s="7">
        <f>Calculations!K176</f>
        <v>6478000000000</v>
      </c>
      <c r="C5" s="7">
        <f>Calculations!L176</f>
        <v>6139000000000</v>
      </c>
      <c r="D5" s="7">
        <f>Calculations!M176</f>
        <v>5899000000000</v>
      </c>
      <c r="E5" s="7">
        <f>Calculations!N176</f>
        <v>5874000000000</v>
      </c>
      <c r="F5" s="7">
        <f>Calculations!O176</f>
        <v>5988000000000</v>
      </c>
      <c r="G5" s="7">
        <f>Calculations!P176</f>
        <v>6086000000000</v>
      </c>
      <c r="H5" s="7">
        <f>Calculations!Q176</f>
        <v>6172000000000</v>
      </c>
      <c r="I5" s="7">
        <f>Calculations!R176</f>
        <v>6260000000000</v>
      </c>
      <c r="J5" s="7">
        <f>Calculations!S176</f>
        <v>6302000000000</v>
      </c>
      <c r="K5" s="7">
        <f>Calculations!T176</f>
        <v>6310000000000</v>
      </c>
      <c r="L5" s="7">
        <f>Calculations!U176</f>
        <v>6305000000000</v>
      </c>
      <c r="M5" s="7">
        <f>Calculations!V176</f>
        <v>6298000000000</v>
      </c>
      <c r="N5" s="7">
        <f>Calculations!W176</f>
        <v>6284000000000</v>
      </c>
      <c r="O5" s="7">
        <f>Calculations!X176</f>
        <v>6269000000000</v>
      </c>
      <c r="P5" s="7">
        <f>Calculations!Y176</f>
        <v>6251000000000</v>
      </c>
      <c r="Q5" s="7">
        <f>Calculations!Z176</f>
        <v>6227000000000</v>
      </c>
      <c r="R5" s="7">
        <f>Calculations!AA176</f>
        <v>6201000000000</v>
      </c>
      <c r="S5" s="7">
        <f>Calculations!AB176</f>
        <v>6173000000000</v>
      </c>
      <c r="T5" s="7">
        <f>Calculations!AC176</f>
        <v>6141000000000</v>
      </c>
      <c r="U5" s="7">
        <f>Calculations!AD176</f>
        <v>6110000000000</v>
      </c>
      <c r="V5" s="7">
        <f>Calculations!AE176</f>
        <v>6080000000000</v>
      </c>
      <c r="W5" s="7">
        <f>Calculations!AF176</f>
        <v>6050000000000</v>
      </c>
      <c r="X5" s="7">
        <f>Calculations!AG176</f>
        <v>6021000000000</v>
      </c>
      <c r="Y5" s="7">
        <f>Calculations!AH176</f>
        <v>5991000000000</v>
      </c>
      <c r="Z5" s="7">
        <f>Calculations!AI176</f>
        <v>5961000000000</v>
      </c>
      <c r="AA5" s="7">
        <f>Calculations!AJ176</f>
        <v>5930000000000</v>
      </c>
      <c r="AB5" s="7">
        <f>Calculations!AK176</f>
        <v>5899000000000</v>
      </c>
      <c r="AC5" s="7">
        <f>Calculations!AL176</f>
        <v>5872000000000</v>
      </c>
      <c r="AD5" s="7">
        <f>Calculations!AM176</f>
        <v>5847000000000</v>
      </c>
      <c r="AE5" s="7">
        <f>Calculations!AN176</f>
        <v>5824000000000</v>
      </c>
    </row>
    <row r="6" spans="1:33" x14ac:dyDescent="0.35">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x14ac:dyDescent="0.35">
      <c r="A7" s="1" t="s">
        <v>160</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x14ac:dyDescent="0.35">
      <c r="A8" s="1" t="s">
        <v>268</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x14ac:dyDescent="0.35">
      <c r="A9" s="1" t="s">
        <v>269</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x14ac:dyDescent="0.35">
      <c r="A10" s="1" t="s">
        <v>270</v>
      </c>
      <c r="B10" s="7">
        <f>Calculations!K181</f>
        <v>10852745732625.082</v>
      </c>
      <c r="C10" s="7">
        <f>Calculations!L181</f>
        <v>11862959766202.879</v>
      </c>
      <c r="D10" s="7">
        <f>Calculations!M181</f>
        <v>11727450160643.121</v>
      </c>
      <c r="E10" s="7">
        <f>Calculations!N181</f>
        <v>12263761892294.73</v>
      </c>
      <c r="F10" s="7">
        <f>Calculations!O181</f>
        <v>12369380443283.674</v>
      </c>
      <c r="G10" s="7">
        <f>Calculations!P181</f>
        <v>12438134243024.658</v>
      </c>
      <c r="H10" s="7">
        <f>Calculations!Q181</f>
        <v>12512132660185.471</v>
      </c>
      <c r="I10" s="7">
        <f>Calculations!R181</f>
        <v>12623513362215.367</v>
      </c>
      <c r="J10" s="7">
        <f>Calculations!S181</f>
        <v>12744498803932.014</v>
      </c>
      <c r="K10" s="7">
        <f>Calculations!T181</f>
        <v>12887071830937.021</v>
      </c>
      <c r="L10" s="7">
        <f>Calculations!U181</f>
        <v>12996408009968.828</v>
      </c>
      <c r="M10" s="7">
        <f>Calculations!V181</f>
        <v>13123811653848.582</v>
      </c>
      <c r="N10" s="7">
        <f>Calculations!W181</f>
        <v>13241888300194.832</v>
      </c>
      <c r="O10" s="7">
        <f>Calculations!X181</f>
        <v>13356698951625.826</v>
      </c>
      <c r="P10" s="7">
        <f>Calculations!Y181</f>
        <v>13468922238590.805</v>
      </c>
      <c r="Q10" s="7">
        <f>Calculations!Z181</f>
        <v>13563043150820.135</v>
      </c>
      <c r="R10" s="7">
        <f>Calculations!AA181</f>
        <v>13656858244864.482</v>
      </c>
      <c r="S10" s="7">
        <f>Calculations!AB181</f>
        <v>13756334480916.535</v>
      </c>
      <c r="T10" s="7">
        <f>Calculations!AC181</f>
        <v>13858329698916.098</v>
      </c>
      <c r="U10" s="7">
        <f>Calculations!AD181</f>
        <v>13966174565410.793</v>
      </c>
      <c r="V10" s="7">
        <f>Calculations!AE181</f>
        <v>14063867521017.949</v>
      </c>
      <c r="W10" s="7">
        <f>Calculations!AF181</f>
        <v>14155061255988.445</v>
      </c>
      <c r="X10" s="7">
        <f>Calculations!AG181</f>
        <v>14252534156199.055</v>
      </c>
      <c r="Y10" s="7">
        <f>Calculations!AH181</f>
        <v>14347160838264.682</v>
      </c>
      <c r="Z10" s="7">
        <f>Calculations!AI181</f>
        <v>14440471816195.477</v>
      </c>
      <c r="AA10" s="7">
        <f>Calculations!AJ181</f>
        <v>14535857766938.4</v>
      </c>
      <c r="AB10" s="7">
        <f>Calculations!AK181</f>
        <v>14631758285670.904</v>
      </c>
      <c r="AC10" s="7">
        <f>Calculations!AL181</f>
        <v>14730853939452.559</v>
      </c>
      <c r="AD10" s="7">
        <f>Calculations!AM181</f>
        <v>14834677544623.988</v>
      </c>
      <c r="AE10" s="7">
        <f>Calculations!AN181</f>
        <v>14941889213722.564</v>
      </c>
    </row>
    <row r="11" spans="1:33" x14ac:dyDescent="0.35">
      <c r="A11" s="1" t="s">
        <v>271</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1" sqref="B1:C1048576"/>
    </sheetView>
  </sheetViews>
  <sheetFormatPr defaultRowHeight="14.5" x14ac:dyDescent="0.35"/>
  <cols>
    <col min="1" max="1" width="29.81640625" customWidth="1"/>
    <col min="2" max="31" width="9.8164062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s="23">
        <f>Calculations!K186-'Water and Waste'!G9</f>
        <v>1972451600000000</v>
      </c>
      <c r="C2" s="23">
        <f>Calculations!L186-'Water and Waste'!H9</f>
        <v>2220937200000000</v>
      </c>
      <c r="D2" s="23">
        <f>Calculations!M186-'Water and Waste'!I9</f>
        <v>2254618800000000</v>
      </c>
      <c r="E2" s="23">
        <f>Calculations!N186-'Water and Waste'!J9</f>
        <v>2240336400000000</v>
      </c>
      <c r="F2" s="23">
        <f>Calculations!O186-'Water and Waste'!K9</f>
        <v>2233581000000000</v>
      </c>
      <c r="G2" s="23">
        <f>Calculations!P186-'Water and Waste'!L9</f>
        <v>2238326600000000</v>
      </c>
      <c r="H2" s="23">
        <f>Calculations!Q186-'Water and Waste'!M9</f>
        <v>2240723200000000</v>
      </c>
      <c r="I2" s="23">
        <f>Calculations!R186-'Water and Waste'!N9</f>
        <v>2267411800000000</v>
      </c>
      <c r="J2" s="23">
        <f>Calculations!S186-'Water and Waste'!O9</f>
        <v>2296565400000000</v>
      </c>
      <c r="K2" s="23">
        <f>Calculations!T186-'Water and Waste'!P9</f>
        <v>2328101000000000</v>
      </c>
      <c r="L2" s="23">
        <f>Calculations!U186-'Water and Waste'!Q9</f>
        <v>2361126600000000</v>
      </c>
      <c r="M2" s="23">
        <f>Calculations!V186-'Water and Waste'!R9</f>
        <v>2395128200000000</v>
      </c>
      <c r="N2" s="23">
        <f>Calculations!W186-'Water and Waste'!S9</f>
        <v>2428068800000000</v>
      </c>
      <c r="O2" s="23">
        <f>Calculations!X186-'Water and Waste'!T9</f>
        <v>2460287399999999.5</v>
      </c>
      <c r="P2" s="23">
        <f>Calculations!Y186-'Water and Waste'!U9</f>
        <v>2492011000000000</v>
      </c>
      <c r="Q2" s="23">
        <f>Calculations!Z186-'Water and Waste'!V9</f>
        <v>2523789600000000</v>
      </c>
      <c r="R2" s="23">
        <f>Calculations!AA186-'Water and Waste'!W9</f>
        <v>2554284200000000</v>
      </c>
      <c r="S2" s="23">
        <f>Calculations!AB186-'Water and Waste'!X9</f>
        <v>2585142799999999.5</v>
      </c>
      <c r="T2" s="23">
        <f>Calculations!AC186-'Water and Waste'!Y9</f>
        <v>2615107400000000</v>
      </c>
      <c r="U2" s="23">
        <f>Calculations!AD186-'Water and Waste'!Z9</f>
        <v>2644972000000000</v>
      </c>
      <c r="V2" s="23">
        <f>Calculations!AE186-'Water and Waste'!AA9</f>
        <v>2675414600000000</v>
      </c>
      <c r="W2" s="23">
        <f>Calculations!AF186-'Water and Waste'!AB9</f>
        <v>2706360200000000</v>
      </c>
      <c r="X2" s="23">
        <f>Calculations!AG186-'Water and Waste'!AC9</f>
        <v>2738780800000000</v>
      </c>
      <c r="Y2" s="23">
        <f>Calculations!AH186-'Water and Waste'!AD9</f>
        <v>2771455400000000</v>
      </c>
      <c r="Z2" s="23">
        <f>Calculations!AI186-'Water and Waste'!AE9</f>
        <v>2805455000000000</v>
      </c>
      <c r="AA2" s="23">
        <f>Calculations!AJ186-'Water and Waste'!AF9</f>
        <v>2840449600000000.5</v>
      </c>
      <c r="AB2" s="23">
        <f>Calculations!AK186-'Water and Waste'!AG9</f>
        <v>2875982199999999.5</v>
      </c>
      <c r="AC2" s="23">
        <f>Calculations!AL186-'Water and Waste'!AH9</f>
        <v>2913249800000000</v>
      </c>
      <c r="AD2" s="23">
        <f>Calculations!AM186-'Water and Waste'!AI9</f>
        <v>2951592400000000</v>
      </c>
      <c r="AE2" s="23">
        <f>Calculations!AN186-'Water and Waste'!AJ9</f>
        <v>2990721000000000.5</v>
      </c>
    </row>
    <row r="3" spans="1:33" x14ac:dyDescent="0.35">
      <c r="A3" s="1" t="s">
        <v>77</v>
      </c>
      <c r="B3" s="7">
        <f>Calculations!K187</f>
        <v>21946040000000</v>
      </c>
      <c r="C3" s="7">
        <f>Calculations!L187</f>
        <v>23969240000000</v>
      </c>
      <c r="D3" s="7">
        <f>Calculations!M187</f>
        <v>24194120000000</v>
      </c>
      <c r="E3" s="7">
        <f>Calculations!N187</f>
        <v>24162680000000</v>
      </c>
      <c r="F3" s="7">
        <f>Calculations!O187</f>
        <v>24189200000000</v>
      </c>
      <c r="G3" s="7">
        <f>Calculations!P187</f>
        <v>24153640000000</v>
      </c>
      <c r="H3" s="7">
        <f>Calculations!Q187</f>
        <v>24119440000000</v>
      </c>
      <c r="I3" s="7">
        <f>Calculations!R187</f>
        <v>24242960000000</v>
      </c>
      <c r="J3" s="7">
        <f>Calculations!S187</f>
        <v>24361400000000</v>
      </c>
      <c r="K3" s="7">
        <f>Calculations!T187</f>
        <v>24514880000000</v>
      </c>
      <c r="L3" s="7">
        <f>Calculations!U187</f>
        <v>24606000000000</v>
      </c>
      <c r="M3" s="7">
        <f>Calculations!V187</f>
        <v>24723840000000</v>
      </c>
      <c r="N3" s="7">
        <f>Calculations!W187</f>
        <v>24830560000000</v>
      </c>
      <c r="O3" s="7">
        <f>Calculations!X187</f>
        <v>24934440000000</v>
      </c>
      <c r="P3" s="7">
        <f>Calculations!Y187</f>
        <v>25035080000000</v>
      </c>
      <c r="Q3" s="7">
        <f>Calculations!Z187</f>
        <v>25102720000000</v>
      </c>
      <c r="R3" s="7">
        <f>Calculations!AA187</f>
        <v>25172560000000</v>
      </c>
      <c r="S3" s="7">
        <f>Calculations!AB187</f>
        <v>25237960000000</v>
      </c>
      <c r="T3" s="7">
        <f>Calculations!AC187</f>
        <v>25296360000000</v>
      </c>
      <c r="U3" s="7">
        <f>Calculations!AD187</f>
        <v>25372360000000</v>
      </c>
      <c r="V3" s="7">
        <f>Calculations!AE187</f>
        <v>25450280000000</v>
      </c>
      <c r="W3" s="7">
        <f>Calculations!AF187</f>
        <v>25517520000000</v>
      </c>
      <c r="X3" s="7">
        <f>Calculations!AG187</f>
        <v>25589840000000</v>
      </c>
      <c r="Y3" s="7">
        <f>Calculations!AH187</f>
        <v>25663920000000</v>
      </c>
      <c r="Z3" s="7">
        <f>Calculations!AI187</f>
        <v>25731200000000</v>
      </c>
      <c r="AA3" s="7">
        <f>Calculations!AJ187</f>
        <v>25796960000000</v>
      </c>
      <c r="AB3" s="7">
        <f>Calculations!AK187</f>
        <v>25864880000000</v>
      </c>
      <c r="AC3" s="7">
        <f>Calculations!AL187</f>
        <v>25937040000000</v>
      </c>
      <c r="AD3" s="7">
        <f>Calculations!AM187</f>
        <v>26011640000000</v>
      </c>
      <c r="AE3" s="7">
        <f>Calculations!AN187</f>
        <v>26087160000000</v>
      </c>
    </row>
    <row r="4" spans="1:33" x14ac:dyDescent="0.35">
      <c r="A4" s="1" t="s">
        <v>78</v>
      </c>
      <c r="B4" s="7">
        <f>Calculations!K188</f>
        <v>696843000000000</v>
      </c>
      <c r="C4" s="7">
        <f>Calculations!L188</f>
        <v>831146000000000</v>
      </c>
      <c r="D4" s="7">
        <f>Calculations!M188</f>
        <v>875367000000000</v>
      </c>
      <c r="E4" s="7">
        <f>Calculations!N188</f>
        <v>831889000000000</v>
      </c>
      <c r="F4" s="7">
        <f>Calculations!O188</f>
        <v>813977000000000</v>
      </c>
      <c r="G4" s="7">
        <f>Calculations!P188</f>
        <v>803446000000000</v>
      </c>
      <c r="H4" s="7">
        <f>Calculations!Q188</f>
        <v>788502000000000</v>
      </c>
      <c r="I4" s="7">
        <f>Calculations!R188</f>
        <v>791534000000000</v>
      </c>
      <c r="J4" s="7">
        <f>Calculations!S188</f>
        <v>792785000000000</v>
      </c>
      <c r="K4" s="7">
        <f>Calculations!T188</f>
        <v>793387000000000</v>
      </c>
      <c r="L4" s="7">
        <f>Calculations!U188</f>
        <v>794001000000000</v>
      </c>
      <c r="M4" s="7">
        <f>Calculations!V188</f>
        <v>795073000000000</v>
      </c>
      <c r="N4" s="7">
        <f>Calculations!W188</f>
        <v>796436000000000</v>
      </c>
      <c r="O4" s="7">
        <f>Calculations!X188</f>
        <v>797354000000000</v>
      </c>
      <c r="P4" s="7">
        <f>Calculations!Y188</f>
        <v>798659000000000</v>
      </c>
      <c r="Q4" s="7">
        <f>Calculations!Z188</f>
        <v>799893000000000</v>
      </c>
      <c r="R4" s="7">
        <f>Calculations!AA188</f>
        <v>800378000000000</v>
      </c>
      <c r="S4" s="7">
        <f>Calculations!AB188</f>
        <v>800362000000000</v>
      </c>
      <c r="T4" s="7">
        <f>Calculations!AC188</f>
        <v>800335000000000</v>
      </c>
      <c r="U4" s="7">
        <f>Calculations!AD188</f>
        <v>801214000000000</v>
      </c>
      <c r="V4" s="7">
        <f>Calculations!AE188</f>
        <v>802251000000000</v>
      </c>
      <c r="W4" s="7">
        <f>Calculations!AF188</f>
        <v>803665000000000</v>
      </c>
      <c r="X4" s="7">
        <f>Calculations!AG188</f>
        <v>804678000000000</v>
      </c>
      <c r="Y4" s="7">
        <f>Calculations!AH188</f>
        <v>806063000000000</v>
      </c>
      <c r="Z4" s="7">
        <f>Calculations!AI188</f>
        <v>807515000000000</v>
      </c>
      <c r="AA4" s="7">
        <f>Calculations!AJ188</f>
        <v>809064000000000</v>
      </c>
      <c r="AB4" s="7">
        <f>Calculations!AK188</f>
        <v>810264000000000</v>
      </c>
      <c r="AC4" s="7">
        <f>Calculations!AL188</f>
        <v>811878000000000</v>
      </c>
      <c r="AD4" s="7">
        <f>Calculations!AM188</f>
        <v>813446000000000</v>
      </c>
      <c r="AE4" s="7">
        <f>Calculations!AN188</f>
        <v>815150000000000</v>
      </c>
    </row>
    <row r="5" spans="1:33" x14ac:dyDescent="0.35">
      <c r="A5" s="1" t="s">
        <v>79</v>
      </c>
      <c r="B5" s="7">
        <f>Calculations!K189</f>
        <v>93407000000000</v>
      </c>
      <c r="C5" s="7">
        <f>Calculations!L189</f>
        <v>79483000000000</v>
      </c>
      <c r="D5" s="7">
        <f>Calculations!M189</f>
        <v>80017000000000</v>
      </c>
      <c r="E5" s="7">
        <f>Calculations!N189</f>
        <v>81909000000000</v>
      </c>
      <c r="F5" s="7">
        <f>Calculations!O189</f>
        <v>83031000000000</v>
      </c>
      <c r="G5" s="7">
        <f>Calculations!P189</f>
        <v>83969000000000</v>
      </c>
      <c r="H5" s="7">
        <f>Calculations!Q189</f>
        <v>84722000000000</v>
      </c>
      <c r="I5" s="7">
        <f>Calculations!R189</f>
        <v>86593000000000</v>
      </c>
      <c r="J5" s="7">
        <f>Calculations!S189</f>
        <v>87726000000000</v>
      </c>
      <c r="K5" s="7">
        <f>Calculations!T189</f>
        <v>88370000000000</v>
      </c>
      <c r="L5" s="7">
        <f>Calculations!U189</f>
        <v>88761000000000</v>
      </c>
      <c r="M5" s="7">
        <f>Calculations!V189</f>
        <v>89126000000000</v>
      </c>
      <c r="N5" s="7">
        <f>Calculations!W189</f>
        <v>89424000000000</v>
      </c>
      <c r="O5" s="7">
        <f>Calculations!X189</f>
        <v>89742000000000</v>
      </c>
      <c r="P5" s="7">
        <f>Calculations!Y189</f>
        <v>90052000000000</v>
      </c>
      <c r="Q5" s="7">
        <f>Calculations!Z189</f>
        <v>90288000000000</v>
      </c>
      <c r="R5" s="7">
        <f>Calculations!AA189</f>
        <v>90517000000000</v>
      </c>
      <c r="S5" s="7">
        <f>Calculations!AB189</f>
        <v>90551000000000</v>
      </c>
      <c r="T5" s="7">
        <f>Calculations!AC189</f>
        <v>90400000000000</v>
      </c>
      <c r="U5" s="7">
        <f>Calculations!AD189</f>
        <v>90397000000000</v>
      </c>
      <c r="V5" s="7">
        <f>Calculations!AE189</f>
        <v>90549000000000</v>
      </c>
      <c r="W5" s="7">
        <f>Calculations!AF189</f>
        <v>90753000000000</v>
      </c>
      <c r="X5" s="7">
        <f>Calculations!AG189</f>
        <v>90953000000000</v>
      </c>
      <c r="Y5" s="7">
        <f>Calculations!AH189</f>
        <v>91165000000000</v>
      </c>
      <c r="Z5" s="7">
        <f>Calculations!AI189</f>
        <v>91366000000000</v>
      </c>
      <c r="AA5" s="7">
        <f>Calculations!AJ189</f>
        <v>91539000000000</v>
      </c>
      <c r="AB5" s="7">
        <f>Calculations!AK189</f>
        <v>91723000000000</v>
      </c>
      <c r="AC5" s="7">
        <f>Calculations!AL189</f>
        <v>91967000000000</v>
      </c>
      <c r="AD5" s="7">
        <f>Calculations!AM189</f>
        <v>92226000000000</v>
      </c>
      <c r="AE5" s="7">
        <f>Calculations!AN189</f>
        <v>92471000000000</v>
      </c>
    </row>
    <row r="6" spans="1:33" x14ac:dyDescent="0.35">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x14ac:dyDescent="0.35">
      <c r="A7" s="1" t="s">
        <v>160</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x14ac:dyDescent="0.35">
      <c r="A8" s="1" t="s">
        <v>268</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x14ac:dyDescent="0.35">
      <c r="A9" s="1" t="s">
        <v>269</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x14ac:dyDescent="0.35">
      <c r="A10" s="1" t="s">
        <v>270</v>
      </c>
      <c r="B10" s="7">
        <f>Calculations!K194</f>
        <v>156488618924520.5</v>
      </c>
      <c r="C10" s="7">
        <f>Calculations!L194</f>
        <v>153594314066927.88</v>
      </c>
      <c r="D10" s="7">
        <f>Calculations!M194</f>
        <v>159077026530628.94</v>
      </c>
      <c r="E10" s="7">
        <f>Calculations!N194</f>
        <v>171009954517529.56</v>
      </c>
      <c r="F10" s="7">
        <f>Calculations!O194</f>
        <v>171516704673728.56</v>
      </c>
      <c r="G10" s="7">
        <f>Calculations!P194</f>
        <v>171609874178859.25</v>
      </c>
      <c r="H10" s="7">
        <f>Calculations!Q194</f>
        <v>171751928586557.63</v>
      </c>
      <c r="I10" s="7">
        <f>Calculations!R194</f>
        <v>174619890748830.31</v>
      </c>
      <c r="J10" s="7">
        <f>Calculations!S194</f>
        <v>177407791506464.5</v>
      </c>
      <c r="K10" s="7">
        <f>Calculations!T194</f>
        <v>180480275388257.63</v>
      </c>
      <c r="L10" s="7">
        <f>Calculations!U194</f>
        <v>182963864834393.94</v>
      </c>
      <c r="M10" s="7">
        <f>Calculations!V194</f>
        <v>185721314299921.94</v>
      </c>
      <c r="N10" s="7">
        <f>Calculations!W194</f>
        <v>188437717911620.44</v>
      </c>
      <c r="O10" s="7">
        <f>Calculations!X194</f>
        <v>191203840694976</v>
      </c>
      <c r="P10" s="7">
        <f>Calculations!Y194</f>
        <v>194033496309323.13</v>
      </c>
      <c r="Q10" s="7">
        <f>Calculations!Z194</f>
        <v>196656502328769.56</v>
      </c>
      <c r="R10" s="7">
        <f>Calculations!AA194</f>
        <v>199351368771230.06</v>
      </c>
      <c r="S10" s="7">
        <f>Calculations!AB194</f>
        <v>201790028119467.56</v>
      </c>
      <c r="T10" s="7">
        <f>Calculations!AC194</f>
        <v>204006979826040.38</v>
      </c>
      <c r="U10" s="7">
        <f>Calculations!AD194</f>
        <v>206626238300306.69</v>
      </c>
      <c r="V10" s="7">
        <f>Calculations!AE194</f>
        <v>209454474346739.31</v>
      </c>
      <c r="W10" s="7">
        <f>Calculations!AF194</f>
        <v>212332937878465.94</v>
      </c>
      <c r="X10" s="7">
        <f>Calculations!AG194</f>
        <v>215298245990495.25</v>
      </c>
      <c r="Y10" s="7">
        <f>Calculations!AH194</f>
        <v>218323028706599.63</v>
      </c>
      <c r="Z10" s="7">
        <f>Calculations!AI194</f>
        <v>221333358154423</v>
      </c>
      <c r="AA10" s="7">
        <f>Calculations!AJ194</f>
        <v>224384128857972.19</v>
      </c>
      <c r="AB10" s="7">
        <f>Calculations!AK194</f>
        <v>227507842894828.31</v>
      </c>
      <c r="AC10" s="7">
        <f>Calculations!AL194</f>
        <v>230713972113357.25</v>
      </c>
      <c r="AD10" s="7">
        <f>Calculations!AM194</f>
        <v>233990588546347.19</v>
      </c>
      <c r="AE10" s="7">
        <f>Calculations!AN194</f>
        <v>237238409270763.38</v>
      </c>
    </row>
    <row r="11" spans="1:33" x14ac:dyDescent="0.35">
      <c r="A11" s="1" t="s">
        <v>271</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4.5" x14ac:dyDescent="0.35"/>
  <cols>
    <col min="1" max="1" width="29.81640625" customWidth="1"/>
    <col min="2" max="31" width="9.81640625" customWidth="1"/>
  </cols>
  <sheetData>
    <row r="1" spans="1:33" x14ac:dyDescent="0.3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5">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5">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x14ac:dyDescent="0.35">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s="1" t="s">
        <v>160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s="1" t="s">
        <v>268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s="1" t="s">
        <v>269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s="1" t="s">
        <v>270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35">
      <c r="A11" s="1" t="s">
        <v>271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3"/>
  <cols>
    <col min="1" max="1" width="18.81640625" style="57" customWidth="1"/>
    <col min="2" max="2" width="46.7265625" style="57" customWidth="1"/>
    <col min="3" max="16384" width="8.7265625" style="57"/>
  </cols>
  <sheetData>
    <row r="1" spans="1:33" ht="15" customHeight="1" thickBot="1" x14ac:dyDescent="0.35">
      <c r="A1" s="93"/>
      <c r="B1" s="94" t="s">
        <v>673</v>
      </c>
      <c r="C1" s="95">
        <v>2022</v>
      </c>
      <c r="D1" s="95">
        <v>2023</v>
      </c>
      <c r="E1" s="95">
        <v>2024</v>
      </c>
      <c r="F1" s="95">
        <v>2025</v>
      </c>
      <c r="G1" s="95">
        <v>2026</v>
      </c>
      <c r="H1" s="95">
        <v>2027</v>
      </c>
      <c r="I1" s="95">
        <v>2028</v>
      </c>
      <c r="J1" s="95">
        <v>2029</v>
      </c>
      <c r="K1" s="95">
        <v>2030</v>
      </c>
      <c r="L1" s="95">
        <v>2031</v>
      </c>
      <c r="M1" s="95">
        <v>2032</v>
      </c>
      <c r="N1" s="95">
        <v>2033</v>
      </c>
      <c r="O1" s="95">
        <v>2034</v>
      </c>
      <c r="P1" s="95">
        <v>2035</v>
      </c>
      <c r="Q1" s="95">
        <v>2036</v>
      </c>
      <c r="R1" s="95">
        <v>2037</v>
      </c>
      <c r="S1" s="95">
        <v>2038</v>
      </c>
      <c r="T1" s="95">
        <v>2039</v>
      </c>
      <c r="U1" s="95">
        <v>2040</v>
      </c>
      <c r="V1" s="95">
        <v>2041</v>
      </c>
      <c r="W1" s="95">
        <v>2042</v>
      </c>
      <c r="X1" s="95">
        <v>2043</v>
      </c>
      <c r="Y1" s="95">
        <v>2044</v>
      </c>
      <c r="Z1" s="95">
        <v>2045</v>
      </c>
      <c r="AA1" s="95">
        <v>2046</v>
      </c>
      <c r="AB1" s="95">
        <v>2047</v>
      </c>
      <c r="AC1" s="95">
        <v>2048</v>
      </c>
      <c r="AD1" s="95">
        <v>2049</v>
      </c>
      <c r="AE1" s="95">
        <v>2050</v>
      </c>
      <c r="AF1" s="93"/>
      <c r="AG1" s="93"/>
    </row>
    <row r="2" spans="1:33" ht="15" customHeight="1" thickTop="1" x14ac:dyDescent="0.3">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row>
    <row r="3" spans="1:33" ht="15" customHeight="1" x14ac:dyDescent="0.3">
      <c r="A3" s="93"/>
      <c r="B3" s="93"/>
      <c r="C3" s="114" t="s">
        <v>164</v>
      </c>
      <c r="D3" s="114" t="s">
        <v>656</v>
      </c>
      <c r="E3" s="98"/>
      <c r="F3" s="98"/>
      <c r="G3" s="98"/>
      <c r="H3" s="93"/>
      <c r="I3" s="93"/>
      <c r="J3" s="93"/>
      <c r="K3" s="93"/>
      <c r="L3" s="93"/>
      <c r="M3" s="93"/>
      <c r="N3" s="93"/>
      <c r="O3" s="93"/>
      <c r="P3" s="93"/>
      <c r="Q3" s="93"/>
      <c r="R3" s="93"/>
      <c r="S3" s="93"/>
      <c r="T3" s="93"/>
      <c r="U3" s="93"/>
      <c r="V3" s="93"/>
      <c r="W3" s="93"/>
      <c r="X3" s="93"/>
      <c r="Y3" s="93"/>
      <c r="Z3" s="93"/>
      <c r="AA3" s="93"/>
      <c r="AB3" s="93"/>
      <c r="AC3" s="93"/>
      <c r="AD3" s="93"/>
      <c r="AE3" s="93"/>
      <c r="AF3" s="93"/>
      <c r="AG3" s="93"/>
    </row>
    <row r="4" spans="1:33" ht="15" customHeight="1" x14ac:dyDescent="0.3">
      <c r="A4" s="93"/>
      <c r="B4" s="93"/>
      <c r="C4" s="114" t="s">
        <v>163</v>
      </c>
      <c r="D4" s="114" t="s">
        <v>674</v>
      </c>
      <c r="E4" s="98"/>
      <c r="F4" s="98"/>
      <c r="G4" s="114" t="s">
        <v>675</v>
      </c>
      <c r="H4" s="93"/>
      <c r="I4" s="93"/>
      <c r="J4" s="93"/>
      <c r="K4" s="93"/>
      <c r="L4" s="93"/>
      <c r="M4" s="93"/>
      <c r="N4" s="93"/>
      <c r="O4" s="93"/>
      <c r="P4" s="93"/>
      <c r="Q4" s="93"/>
      <c r="R4" s="93"/>
      <c r="S4" s="93"/>
      <c r="T4" s="93"/>
      <c r="U4" s="93"/>
      <c r="V4" s="93"/>
      <c r="W4" s="93"/>
      <c r="X4" s="93"/>
      <c r="Y4" s="93"/>
      <c r="Z4" s="93"/>
      <c r="AA4" s="93"/>
      <c r="AB4" s="93"/>
      <c r="AC4" s="93"/>
      <c r="AD4" s="93"/>
      <c r="AE4" s="93"/>
      <c r="AF4" s="93"/>
      <c r="AG4" s="93"/>
    </row>
    <row r="5" spans="1:33" ht="15" customHeight="1" x14ac:dyDescent="0.3">
      <c r="A5" s="93"/>
      <c r="B5" s="93"/>
      <c r="C5" s="114" t="s">
        <v>162</v>
      </c>
      <c r="D5" s="114" t="s">
        <v>657</v>
      </c>
      <c r="E5" s="98"/>
      <c r="F5" s="98"/>
      <c r="G5" s="98"/>
      <c r="H5" s="93"/>
      <c r="I5" s="93"/>
      <c r="J5" s="93"/>
      <c r="K5" s="93"/>
      <c r="L5" s="93"/>
      <c r="M5" s="93"/>
      <c r="N5" s="93"/>
      <c r="O5" s="93"/>
      <c r="P5" s="93"/>
      <c r="Q5" s="93"/>
      <c r="R5" s="93"/>
      <c r="S5" s="93"/>
      <c r="T5" s="93"/>
      <c r="U5" s="93"/>
      <c r="V5" s="93"/>
      <c r="W5" s="93"/>
      <c r="X5" s="93"/>
      <c r="Y5" s="93"/>
      <c r="Z5" s="93"/>
      <c r="AA5" s="93"/>
      <c r="AB5" s="93"/>
      <c r="AC5" s="93"/>
      <c r="AD5" s="93"/>
      <c r="AE5" s="93"/>
      <c r="AF5" s="93"/>
      <c r="AG5" s="93"/>
    </row>
    <row r="6" spans="1:33" ht="15" customHeight="1" x14ac:dyDescent="0.3">
      <c r="A6" s="93"/>
      <c r="B6" s="93"/>
      <c r="C6" s="114" t="s">
        <v>161</v>
      </c>
      <c r="D6" s="98"/>
      <c r="E6" s="114" t="s">
        <v>658</v>
      </c>
      <c r="F6" s="98"/>
      <c r="G6" s="98"/>
      <c r="H6" s="93"/>
      <c r="I6" s="93"/>
      <c r="J6" s="93"/>
      <c r="K6" s="93"/>
      <c r="L6" s="93"/>
      <c r="M6" s="93"/>
      <c r="N6" s="93"/>
      <c r="O6" s="93"/>
      <c r="P6" s="93"/>
      <c r="Q6" s="93"/>
      <c r="R6" s="93"/>
      <c r="S6" s="93"/>
      <c r="T6" s="93"/>
      <c r="U6" s="93"/>
      <c r="V6" s="93"/>
      <c r="W6" s="93"/>
      <c r="X6" s="93"/>
      <c r="Y6" s="93"/>
      <c r="Z6" s="93"/>
      <c r="AA6" s="93"/>
      <c r="AB6" s="93"/>
      <c r="AC6" s="93"/>
      <c r="AD6" s="93"/>
      <c r="AE6" s="93"/>
      <c r="AF6" s="93"/>
      <c r="AG6" s="93"/>
    </row>
    <row r="7" spans="1:33" ht="12" x14ac:dyDescent="0.3">
      <c r="A7" s="93"/>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row>
    <row r="8" spans="1:33" ht="12" x14ac:dyDescent="0.3">
      <c r="A8" s="93"/>
      <c r="B8" s="93"/>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row>
    <row r="9" spans="1:33" ht="12" x14ac:dyDescent="0.3">
      <c r="A9" s="93"/>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row>
    <row r="10" spans="1:33" ht="15" customHeight="1" x14ac:dyDescent="0.35">
      <c r="A10" s="96" t="s">
        <v>293</v>
      </c>
      <c r="B10" s="99" t="s">
        <v>44</v>
      </c>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100" t="s">
        <v>643</v>
      </c>
      <c r="AG10" s="97"/>
    </row>
    <row r="11" spans="1:33" ht="15" customHeight="1" x14ac:dyDescent="0.3">
      <c r="A11" s="93"/>
      <c r="B11" s="101" t="s">
        <v>2</v>
      </c>
      <c r="C11" s="97"/>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100" t="s">
        <v>642</v>
      </c>
      <c r="AG11" s="97"/>
    </row>
    <row r="12" spans="1:33" ht="15" customHeight="1" x14ac:dyDescent="0.3">
      <c r="A12" s="93"/>
      <c r="B12" s="101"/>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0" t="s">
        <v>641</v>
      </c>
      <c r="AG12" s="97"/>
    </row>
    <row r="13" spans="1:33" ht="15" customHeight="1" thickBot="1" x14ac:dyDescent="0.35">
      <c r="A13" s="93"/>
      <c r="B13" s="103" t="s">
        <v>4</v>
      </c>
      <c r="C13" s="103">
        <v>2022</v>
      </c>
      <c r="D13" s="103">
        <v>2023</v>
      </c>
      <c r="E13" s="103">
        <v>2024</v>
      </c>
      <c r="F13" s="103">
        <v>2025</v>
      </c>
      <c r="G13" s="103">
        <v>2026</v>
      </c>
      <c r="H13" s="103">
        <v>2027</v>
      </c>
      <c r="I13" s="103">
        <v>2028</v>
      </c>
      <c r="J13" s="103">
        <v>2029</v>
      </c>
      <c r="K13" s="103">
        <v>2030</v>
      </c>
      <c r="L13" s="103">
        <v>2031</v>
      </c>
      <c r="M13" s="103">
        <v>2032</v>
      </c>
      <c r="N13" s="103">
        <v>2033</v>
      </c>
      <c r="O13" s="103">
        <v>2034</v>
      </c>
      <c r="P13" s="103">
        <v>2035</v>
      </c>
      <c r="Q13" s="103">
        <v>2036</v>
      </c>
      <c r="R13" s="103">
        <v>2037</v>
      </c>
      <c r="S13" s="103">
        <v>2038</v>
      </c>
      <c r="T13" s="103">
        <v>2039</v>
      </c>
      <c r="U13" s="103">
        <v>2040</v>
      </c>
      <c r="V13" s="103">
        <v>2041</v>
      </c>
      <c r="W13" s="103">
        <v>2042</v>
      </c>
      <c r="X13" s="103">
        <v>2043</v>
      </c>
      <c r="Y13" s="103">
        <v>2044</v>
      </c>
      <c r="Z13" s="103">
        <v>2045</v>
      </c>
      <c r="AA13" s="103">
        <v>2046</v>
      </c>
      <c r="AB13" s="103">
        <v>2047</v>
      </c>
      <c r="AC13" s="103">
        <v>2048</v>
      </c>
      <c r="AD13" s="103">
        <v>2049</v>
      </c>
      <c r="AE13" s="103">
        <v>2050</v>
      </c>
      <c r="AF13" s="104" t="s">
        <v>659</v>
      </c>
      <c r="AG13" s="97"/>
    </row>
    <row r="14" spans="1:33" ht="15" customHeight="1" thickTop="1" x14ac:dyDescent="0.3">
      <c r="A14" s="93"/>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97"/>
      <c r="AF14" s="97"/>
      <c r="AG14" s="97"/>
    </row>
    <row r="15" spans="1:33" ht="15" customHeight="1" x14ac:dyDescent="0.3">
      <c r="A15" s="93"/>
      <c r="B15" s="105" t="s">
        <v>5</v>
      </c>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7"/>
    </row>
    <row r="16" spans="1:33" ht="15" customHeight="1" x14ac:dyDescent="0.3">
      <c r="A16" s="93"/>
      <c r="B16" s="105" t="s">
        <v>45</v>
      </c>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row>
    <row r="17" spans="1:33" ht="15" customHeight="1" x14ac:dyDescent="0.3">
      <c r="A17" s="96" t="s">
        <v>294</v>
      </c>
      <c r="B17" s="106" t="s">
        <v>46</v>
      </c>
      <c r="C17" s="107">
        <v>86.924255000000002</v>
      </c>
      <c r="D17" s="107">
        <v>87.748749000000004</v>
      </c>
      <c r="E17" s="107">
        <v>88.617271000000002</v>
      </c>
      <c r="F17" s="107">
        <v>89.514099000000002</v>
      </c>
      <c r="G17" s="107">
        <v>90.404471999999998</v>
      </c>
      <c r="H17" s="107">
        <v>91.297477999999998</v>
      </c>
      <c r="I17" s="107">
        <v>92.195678999999998</v>
      </c>
      <c r="J17" s="107">
        <v>93.089354999999998</v>
      </c>
      <c r="K17" s="107">
        <v>93.966080000000005</v>
      </c>
      <c r="L17" s="107">
        <v>94.826713999999996</v>
      </c>
      <c r="M17" s="107">
        <v>95.679114999999996</v>
      </c>
      <c r="N17" s="107">
        <v>96.513321000000005</v>
      </c>
      <c r="O17" s="107">
        <v>97.325699</v>
      </c>
      <c r="P17" s="107">
        <v>98.133125000000007</v>
      </c>
      <c r="Q17" s="107">
        <v>98.940040999999994</v>
      </c>
      <c r="R17" s="107">
        <v>99.740120000000005</v>
      </c>
      <c r="S17" s="107">
        <v>100.53505699999999</v>
      </c>
      <c r="T17" s="107">
        <v>101.32176200000001</v>
      </c>
      <c r="U17" s="107">
        <v>102.113564</v>
      </c>
      <c r="V17" s="107">
        <v>102.910828</v>
      </c>
      <c r="W17" s="107">
        <v>103.69776899999999</v>
      </c>
      <c r="X17" s="107">
        <v>104.47829400000001</v>
      </c>
      <c r="Y17" s="107">
        <v>105.252831</v>
      </c>
      <c r="Z17" s="107">
        <v>106.020561</v>
      </c>
      <c r="AA17" s="107">
        <v>106.78040300000001</v>
      </c>
      <c r="AB17" s="107">
        <v>107.532082</v>
      </c>
      <c r="AC17" s="107">
        <v>108.274323</v>
      </c>
      <c r="AD17" s="107">
        <v>109.00851400000001</v>
      </c>
      <c r="AE17" s="107">
        <v>109.733574</v>
      </c>
      <c r="AF17" s="108">
        <v>8.3569999999999998E-3</v>
      </c>
      <c r="AG17" s="97"/>
    </row>
    <row r="18" spans="1:33" ht="15" customHeight="1" x14ac:dyDescent="0.3">
      <c r="A18" s="96" t="s">
        <v>295</v>
      </c>
      <c r="B18" s="106" t="s">
        <v>47</v>
      </c>
      <c r="C18" s="107">
        <v>32.842151999999999</v>
      </c>
      <c r="D18" s="107">
        <v>33.209693999999999</v>
      </c>
      <c r="E18" s="107">
        <v>33.532608000000003</v>
      </c>
      <c r="F18" s="107">
        <v>33.853248999999998</v>
      </c>
      <c r="G18" s="107">
        <v>34.177894999999999</v>
      </c>
      <c r="H18" s="107">
        <v>34.506245</v>
      </c>
      <c r="I18" s="107">
        <v>34.834449999999997</v>
      </c>
      <c r="J18" s="107">
        <v>35.154774000000003</v>
      </c>
      <c r="K18" s="107">
        <v>35.461661999999997</v>
      </c>
      <c r="L18" s="107">
        <v>35.761547</v>
      </c>
      <c r="M18" s="107">
        <v>36.061019999999999</v>
      </c>
      <c r="N18" s="107">
        <v>36.353732999999998</v>
      </c>
      <c r="O18" s="107">
        <v>36.637965999999999</v>
      </c>
      <c r="P18" s="107">
        <v>36.919665999999999</v>
      </c>
      <c r="Q18" s="107">
        <v>37.203586999999999</v>
      </c>
      <c r="R18" s="107">
        <v>37.489182</v>
      </c>
      <c r="S18" s="107">
        <v>37.778606000000003</v>
      </c>
      <c r="T18" s="107">
        <v>38.068809999999999</v>
      </c>
      <c r="U18" s="107">
        <v>38.363567000000003</v>
      </c>
      <c r="V18" s="107">
        <v>38.657673000000003</v>
      </c>
      <c r="W18" s="107">
        <v>38.947136</v>
      </c>
      <c r="X18" s="107">
        <v>39.231166999999999</v>
      </c>
      <c r="Y18" s="107">
        <v>39.508026000000001</v>
      </c>
      <c r="Z18" s="107">
        <v>39.779411000000003</v>
      </c>
      <c r="AA18" s="107">
        <v>40.046928000000001</v>
      </c>
      <c r="AB18" s="107">
        <v>40.316867999999999</v>
      </c>
      <c r="AC18" s="107">
        <v>40.587733999999998</v>
      </c>
      <c r="AD18" s="107">
        <v>40.861449999999998</v>
      </c>
      <c r="AE18" s="107">
        <v>41.135033</v>
      </c>
      <c r="AF18" s="108">
        <v>8.0730000000000003E-3</v>
      </c>
      <c r="AG18" s="97"/>
    </row>
    <row r="19" spans="1:33" ht="15" customHeight="1" x14ac:dyDescent="0.3">
      <c r="A19" s="96" t="s">
        <v>296</v>
      </c>
      <c r="B19" s="106" t="s">
        <v>48</v>
      </c>
      <c r="C19" s="107">
        <v>6.6483759999999998</v>
      </c>
      <c r="D19" s="107">
        <v>6.6545350000000001</v>
      </c>
      <c r="E19" s="107">
        <v>6.6566419999999997</v>
      </c>
      <c r="F19" s="107">
        <v>6.6575480000000002</v>
      </c>
      <c r="G19" s="107">
        <v>6.6658239999999997</v>
      </c>
      <c r="H19" s="107">
        <v>6.6793570000000004</v>
      </c>
      <c r="I19" s="107">
        <v>6.6954269999999996</v>
      </c>
      <c r="J19" s="107">
        <v>6.7099359999999999</v>
      </c>
      <c r="K19" s="107">
        <v>6.7167089999999998</v>
      </c>
      <c r="L19" s="107">
        <v>6.7186180000000002</v>
      </c>
      <c r="M19" s="107">
        <v>6.7212909999999999</v>
      </c>
      <c r="N19" s="107">
        <v>6.72682</v>
      </c>
      <c r="O19" s="107">
        <v>6.7331029999999998</v>
      </c>
      <c r="P19" s="107">
        <v>6.7385869999999999</v>
      </c>
      <c r="Q19" s="107">
        <v>6.7454289999999997</v>
      </c>
      <c r="R19" s="107">
        <v>6.7495130000000003</v>
      </c>
      <c r="S19" s="107">
        <v>6.7505759999999997</v>
      </c>
      <c r="T19" s="107">
        <v>6.7500580000000001</v>
      </c>
      <c r="U19" s="107">
        <v>6.7518120000000001</v>
      </c>
      <c r="V19" s="107">
        <v>6.7564760000000001</v>
      </c>
      <c r="W19" s="107">
        <v>6.7624320000000004</v>
      </c>
      <c r="X19" s="107">
        <v>6.7672429999999997</v>
      </c>
      <c r="Y19" s="107">
        <v>6.7696740000000002</v>
      </c>
      <c r="Z19" s="107">
        <v>6.7694460000000003</v>
      </c>
      <c r="AA19" s="107">
        <v>6.7669449999999998</v>
      </c>
      <c r="AB19" s="107">
        <v>6.7646030000000001</v>
      </c>
      <c r="AC19" s="107">
        <v>6.7628839999999997</v>
      </c>
      <c r="AD19" s="107">
        <v>6.7625089999999997</v>
      </c>
      <c r="AE19" s="107">
        <v>6.7626229999999996</v>
      </c>
      <c r="AF19" s="108">
        <v>6.0899999999999995E-4</v>
      </c>
      <c r="AG19" s="97"/>
    </row>
    <row r="20" spans="1:33" ht="15" customHeight="1" x14ac:dyDescent="0.3">
      <c r="A20" s="96" t="s">
        <v>297</v>
      </c>
      <c r="B20" s="105" t="s">
        <v>9</v>
      </c>
      <c r="C20" s="109">
        <v>126.41477999999999</v>
      </c>
      <c r="D20" s="109">
        <v>127.612976</v>
      </c>
      <c r="E20" s="109">
        <v>128.80651900000001</v>
      </c>
      <c r="F20" s="109">
        <v>130.024902</v>
      </c>
      <c r="G20" s="109">
        <v>131.24818400000001</v>
      </c>
      <c r="H20" s="109">
        <v>132.48307800000001</v>
      </c>
      <c r="I20" s="109">
        <v>133.72555500000001</v>
      </c>
      <c r="J20" s="109">
        <v>134.95405600000001</v>
      </c>
      <c r="K20" s="109">
        <v>136.14444</v>
      </c>
      <c r="L20" s="109">
        <v>137.30687</v>
      </c>
      <c r="M20" s="109">
        <v>138.46142599999999</v>
      </c>
      <c r="N20" s="109">
        <v>139.593872</v>
      </c>
      <c r="O20" s="109">
        <v>140.696777</v>
      </c>
      <c r="P20" s="109">
        <v>141.791382</v>
      </c>
      <c r="Q20" s="109">
        <v>142.88905299999999</v>
      </c>
      <c r="R20" s="109">
        <v>143.97882100000001</v>
      </c>
      <c r="S20" s="109">
        <v>145.06424000000001</v>
      </c>
      <c r="T20" s="109">
        <v>146.140625</v>
      </c>
      <c r="U20" s="109">
        <v>147.22894299999999</v>
      </c>
      <c r="V20" s="109">
        <v>148.32496599999999</v>
      </c>
      <c r="W20" s="109">
        <v>149.40733299999999</v>
      </c>
      <c r="X20" s="109">
        <v>150.47669999999999</v>
      </c>
      <c r="Y20" s="109">
        <v>151.53053299999999</v>
      </c>
      <c r="Z20" s="109">
        <v>152.569412</v>
      </c>
      <c r="AA20" s="109">
        <v>153.594269</v>
      </c>
      <c r="AB20" s="109">
        <v>154.61355599999999</v>
      </c>
      <c r="AC20" s="109">
        <v>155.62493900000001</v>
      </c>
      <c r="AD20" s="109">
        <v>156.63247699999999</v>
      </c>
      <c r="AE20" s="109">
        <v>157.631226</v>
      </c>
      <c r="AF20" s="110">
        <v>7.9129999999999999E-3</v>
      </c>
      <c r="AG20" s="97"/>
    </row>
    <row r="21" spans="1:33" ht="15" customHeight="1" x14ac:dyDescent="0.3">
      <c r="A21" s="93"/>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row>
    <row r="22" spans="1:33" ht="15" customHeight="1" x14ac:dyDescent="0.3">
      <c r="A22" s="96" t="s">
        <v>298</v>
      </c>
      <c r="B22" s="105" t="s">
        <v>49</v>
      </c>
      <c r="C22" s="113">
        <v>1798.9157709999999</v>
      </c>
      <c r="D22" s="113">
        <v>1803.5166019999999</v>
      </c>
      <c r="E22" s="113">
        <v>1808.4517820000001</v>
      </c>
      <c r="F22" s="113">
        <v>1813.361328</v>
      </c>
      <c r="G22" s="113">
        <v>1818.1134030000001</v>
      </c>
      <c r="H22" s="113">
        <v>1822.7348629999999</v>
      </c>
      <c r="I22" s="113">
        <v>1827.2745359999999</v>
      </c>
      <c r="J22" s="113">
        <v>1831.799927</v>
      </c>
      <c r="K22" s="113">
        <v>1836.365845</v>
      </c>
      <c r="L22" s="113">
        <v>1840.9107670000001</v>
      </c>
      <c r="M22" s="113">
        <v>1845.3752440000001</v>
      </c>
      <c r="N22" s="113">
        <v>1849.7844239999999</v>
      </c>
      <c r="O22" s="113">
        <v>1854.1645510000001</v>
      </c>
      <c r="P22" s="113">
        <v>1858.494263</v>
      </c>
      <c r="Q22" s="113">
        <v>1862.7387699999999</v>
      </c>
      <c r="R22" s="113">
        <v>1866.9144289999999</v>
      </c>
      <c r="S22" s="113">
        <v>1871.0073239999999</v>
      </c>
      <c r="T22" s="113">
        <v>1875.0352780000001</v>
      </c>
      <c r="U22" s="113">
        <v>1878.966553</v>
      </c>
      <c r="V22" s="113">
        <v>1882.8424070000001</v>
      </c>
      <c r="W22" s="113">
        <v>1886.6796879999999</v>
      </c>
      <c r="X22" s="113">
        <v>1890.502197</v>
      </c>
      <c r="Y22" s="113">
        <v>1894.3282469999999</v>
      </c>
      <c r="Z22" s="113">
        <v>1898.1480710000001</v>
      </c>
      <c r="AA22" s="113">
        <v>1901.945068</v>
      </c>
      <c r="AB22" s="113">
        <v>1905.66687</v>
      </c>
      <c r="AC22" s="113">
        <v>1909.3183590000001</v>
      </c>
      <c r="AD22" s="113">
        <v>1912.8889160000001</v>
      </c>
      <c r="AE22" s="113">
        <v>1916.403687</v>
      </c>
      <c r="AF22" s="110">
        <v>2.2620000000000001E-3</v>
      </c>
      <c r="AG22" s="97"/>
    </row>
    <row r="23" spans="1:33" ht="15" customHeight="1" x14ac:dyDescent="0.3">
      <c r="A23" s="93"/>
      <c r="B23" s="97"/>
      <c r="C23" s="97"/>
      <c r="D23" s="97"/>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row>
    <row r="24" spans="1:33" ht="15" customHeight="1" x14ac:dyDescent="0.3">
      <c r="A24" s="93"/>
      <c r="B24" s="105" t="s">
        <v>50</v>
      </c>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row>
    <row r="25" spans="1:33" ht="15" customHeight="1" x14ac:dyDescent="0.3">
      <c r="A25" s="93"/>
      <c r="B25" s="105" t="s">
        <v>51</v>
      </c>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row>
    <row r="26" spans="1:33" ht="15" customHeight="1" x14ac:dyDescent="0.3">
      <c r="A26" s="96" t="s">
        <v>299</v>
      </c>
      <c r="B26" s="106" t="s">
        <v>474</v>
      </c>
      <c r="C26" s="112">
        <v>93.913169999999994</v>
      </c>
      <c r="D26" s="112">
        <v>92.774445</v>
      </c>
      <c r="E26" s="112">
        <v>89.964752000000004</v>
      </c>
      <c r="F26" s="112">
        <v>89.664992999999996</v>
      </c>
      <c r="G26" s="112">
        <v>89.295921000000007</v>
      </c>
      <c r="H26" s="112">
        <v>88.824714999999998</v>
      </c>
      <c r="I26" s="112">
        <v>88.224036999999996</v>
      </c>
      <c r="J26" s="112">
        <v>87.529685999999998</v>
      </c>
      <c r="K26" s="112">
        <v>86.810951000000003</v>
      </c>
      <c r="L26" s="112">
        <v>86.113051999999996</v>
      </c>
      <c r="M26" s="112">
        <v>85.481971999999999</v>
      </c>
      <c r="N26" s="112">
        <v>84.896675000000002</v>
      </c>
      <c r="O26" s="112">
        <v>84.365074000000007</v>
      </c>
      <c r="P26" s="112">
        <v>83.900490000000005</v>
      </c>
      <c r="Q26" s="112">
        <v>83.478271000000007</v>
      </c>
      <c r="R26" s="112">
        <v>83.102776000000006</v>
      </c>
      <c r="S26" s="112">
        <v>82.697884000000002</v>
      </c>
      <c r="T26" s="112">
        <v>82.297866999999997</v>
      </c>
      <c r="U26" s="112">
        <v>81.949928</v>
      </c>
      <c r="V26" s="112">
        <v>81.662102000000004</v>
      </c>
      <c r="W26" s="112">
        <v>81.427543999999997</v>
      </c>
      <c r="X26" s="112">
        <v>81.231232000000006</v>
      </c>
      <c r="Y26" s="112">
        <v>81.076583999999997</v>
      </c>
      <c r="Z26" s="112">
        <v>80.951751999999999</v>
      </c>
      <c r="AA26" s="112">
        <v>80.852844000000005</v>
      </c>
      <c r="AB26" s="112">
        <v>80.761757000000003</v>
      </c>
      <c r="AC26" s="112">
        <v>80.707290999999998</v>
      </c>
      <c r="AD26" s="112">
        <v>80.693489</v>
      </c>
      <c r="AE26" s="112">
        <v>80.709618000000006</v>
      </c>
      <c r="AF26" s="108">
        <v>-5.3969999999999999E-3</v>
      </c>
      <c r="AG26" s="97"/>
    </row>
    <row r="27" spans="1:33" ht="15" customHeight="1" x14ac:dyDescent="0.3">
      <c r="A27" s="96" t="s">
        <v>300</v>
      </c>
      <c r="B27" s="106" t="s">
        <v>12</v>
      </c>
      <c r="C27" s="112">
        <v>93.032248999999993</v>
      </c>
      <c r="D27" s="112">
        <v>91.820014999999998</v>
      </c>
      <c r="E27" s="112">
        <v>88.943343999999996</v>
      </c>
      <c r="F27" s="112">
        <v>88.575355999999999</v>
      </c>
      <c r="G27" s="112">
        <v>88.138000000000005</v>
      </c>
      <c r="H27" s="112">
        <v>87.597274999999996</v>
      </c>
      <c r="I27" s="112">
        <v>86.924285999999995</v>
      </c>
      <c r="J27" s="112">
        <v>86.155403000000007</v>
      </c>
      <c r="K27" s="112">
        <v>85.360068999999996</v>
      </c>
      <c r="L27" s="112">
        <v>84.582892999999999</v>
      </c>
      <c r="M27" s="112">
        <v>83.869964999999993</v>
      </c>
      <c r="N27" s="112">
        <v>83.196074999999993</v>
      </c>
      <c r="O27" s="112">
        <v>82.570983999999996</v>
      </c>
      <c r="P27" s="112">
        <v>82.009331000000003</v>
      </c>
      <c r="Q27" s="112">
        <v>81.487526000000003</v>
      </c>
      <c r="R27" s="112">
        <v>81.008979999999994</v>
      </c>
      <c r="S27" s="112">
        <v>80.495964000000001</v>
      </c>
      <c r="T27" s="112">
        <v>79.984161</v>
      </c>
      <c r="U27" s="112">
        <v>79.519622999999996</v>
      </c>
      <c r="V27" s="112">
        <v>79.110625999999996</v>
      </c>
      <c r="W27" s="112">
        <v>78.747451999999996</v>
      </c>
      <c r="X27" s="112">
        <v>78.416152999999994</v>
      </c>
      <c r="Y27" s="112">
        <v>78.121796000000003</v>
      </c>
      <c r="Z27" s="112">
        <v>77.851768000000007</v>
      </c>
      <c r="AA27" s="112">
        <v>77.602920999999995</v>
      </c>
      <c r="AB27" s="112">
        <v>77.356414999999998</v>
      </c>
      <c r="AC27" s="112">
        <v>77.140174999999999</v>
      </c>
      <c r="AD27" s="112">
        <v>76.960471999999996</v>
      </c>
      <c r="AE27" s="112">
        <v>76.804901000000001</v>
      </c>
      <c r="AF27" s="108">
        <v>-6.8219999999999999E-3</v>
      </c>
      <c r="AG27" s="97"/>
    </row>
    <row r="28" spans="1:33" ht="15" customHeight="1" x14ac:dyDescent="0.3">
      <c r="A28" s="93"/>
      <c r="B28" s="105" t="s">
        <v>11</v>
      </c>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row>
    <row r="29" spans="1:33" ht="15" customHeight="1" x14ac:dyDescent="0.3">
      <c r="A29" s="96" t="s">
        <v>301</v>
      </c>
      <c r="B29" s="106" t="s">
        <v>474</v>
      </c>
      <c r="C29" s="112">
        <v>52.205429000000002</v>
      </c>
      <c r="D29" s="112">
        <v>51.440860999999998</v>
      </c>
      <c r="E29" s="112">
        <v>49.746834</v>
      </c>
      <c r="F29" s="112">
        <v>49.446841999999997</v>
      </c>
      <c r="G29" s="112">
        <v>49.114604999999997</v>
      </c>
      <c r="H29" s="112">
        <v>48.731563999999999</v>
      </c>
      <c r="I29" s="112">
        <v>48.281761000000003</v>
      </c>
      <c r="J29" s="112">
        <v>47.783431999999998</v>
      </c>
      <c r="K29" s="112">
        <v>47.273235</v>
      </c>
      <c r="L29" s="112">
        <v>46.777419999999999</v>
      </c>
      <c r="M29" s="112">
        <v>46.322268999999999</v>
      </c>
      <c r="N29" s="112">
        <v>45.895443</v>
      </c>
      <c r="O29" s="112">
        <v>45.500317000000003</v>
      </c>
      <c r="P29" s="112">
        <v>45.144333000000003</v>
      </c>
      <c r="Q29" s="112">
        <v>44.814804000000002</v>
      </c>
      <c r="R29" s="112">
        <v>44.513435000000001</v>
      </c>
      <c r="S29" s="112">
        <v>44.199657000000002</v>
      </c>
      <c r="T29" s="112">
        <v>43.891368999999997</v>
      </c>
      <c r="U29" s="112">
        <v>43.614361000000002</v>
      </c>
      <c r="V29" s="112">
        <v>43.371715999999999</v>
      </c>
      <c r="W29" s="112">
        <v>43.159179999999999</v>
      </c>
      <c r="X29" s="112">
        <v>42.968071000000002</v>
      </c>
      <c r="Y29" s="112">
        <v>42.799647999999998</v>
      </c>
      <c r="Z29" s="112">
        <v>42.647754999999997</v>
      </c>
      <c r="AA29" s="112">
        <v>42.510609000000002</v>
      </c>
      <c r="AB29" s="112">
        <v>42.379787</v>
      </c>
      <c r="AC29" s="112">
        <v>42.270209999999999</v>
      </c>
      <c r="AD29" s="112">
        <v>42.184097000000001</v>
      </c>
      <c r="AE29" s="112">
        <v>42.115143000000003</v>
      </c>
      <c r="AF29" s="108">
        <v>-7.6410000000000002E-3</v>
      </c>
      <c r="AG29" s="97"/>
    </row>
    <row r="30" spans="1:33" ht="15" customHeight="1" x14ac:dyDescent="0.3">
      <c r="A30" s="96" t="s">
        <v>302</v>
      </c>
      <c r="B30" s="106" t="s">
        <v>12</v>
      </c>
      <c r="C30" s="112">
        <v>51.715736</v>
      </c>
      <c r="D30" s="112">
        <v>50.911655000000003</v>
      </c>
      <c r="E30" s="112">
        <v>49.182037000000001</v>
      </c>
      <c r="F30" s="112">
        <v>48.845950999999999</v>
      </c>
      <c r="G30" s="112">
        <v>48.477725999999997</v>
      </c>
      <c r="H30" s="112">
        <v>48.058154999999999</v>
      </c>
      <c r="I30" s="112">
        <v>47.570456999999998</v>
      </c>
      <c r="J30" s="112">
        <v>47.033194999999999</v>
      </c>
      <c r="K30" s="112">
        <v>46.483150000000002</v>
      </c>
      <c r="L30" s="112">
        <v>45.946219999999997</v>
      </c>
      <c r="M30" s="112">
        <v>45.448729999999998</v>
      </c>
      <c r="N30" s="112">
        <v>44.976092999999999</v>
      </c>
      <c r="O30" s="112">
        <v>44.532715000000003</v>
      </c>
      <c r="P30" s="112">
        <v>44.126759</v>
      </c>
      <c r="Q30" s="112">
        <v>43.746082000000001</v>
      </c>
      <c r="R30" s="112">
        <v>43.391911</v>
      </c>
      <c r="S30" s="112">
        <v>43.022796999999997</v>
      </c>
      <c r="T30" s="112">
        <v>42.657417000000002</v>
      </c>
      <c r="U30" s="112">
        <v>42.320937999999998</v>
      </c>
      <c r="V30" s="112">
        <v>42.016593999999998</v>
      </c>
      <c r="W30" s="112">
        <v>41.738644000000001</v>
      </c>
      <c r="X30" s="112">
        <v>41.479008</v>
      </c>
      <c r="Y30" s="112">
        <v>41.239840999999998</v>
      </c>
      <c r="Z30" s="112">
        <v>41.014591000000003</v>
      </c>
      <c r="AA30" s="112">
        <v>40.801872000000003</v>
      </c>
      <c r="AB30" s="112">
        <v>40.592830999999997</v>
      </c>
      <c r="AC30" s="112">
        <v>40.401943000000003</v>
      </c>
      <c r="AD30" s="112">
        <v>40.232585999999998</v>
      </c>
      <c r="AE30" s="112">
        <v>40.077621000000001</v>
      </c>
      <c r="AF30" s="108">
        <v>-9.0639999999999991E-3</v>
      </c>
      <c r="AG30" s="97"/>
    </row>
    <row r="31" spans="1:33" ht="12" x14ac:dyDescent="0.3">
      <c r="A31" s="93"/>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row>
    <row r="32" spans="1:33" ht="12" x14ac:dyDescent="0.3">
      <c r="A32" s="93"/>
      <c r="B32" s="105" t="s">
        <v>475</v>
      </c>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row>
    <row r="33" spans="1:33" ht="12" x14ac:dyDescent="0.3">
      <c r="A33" s="93"/>
      <c r="B33" s="105" t="s">
        <v>476</v>
      </c>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row>
    <row r="34" spans="1:33" s="71" customFormat="1" ht="12" x14ac:dyDescent="0.3">
      <c r="A34" s="96" t="s">
        <v>303</v>
      </c>
      <c r="B34" s="106" t="s">
        <v>52</v>
      </c>
      <c r="C34" s="107">
        <v>0.74726899999999996</v>
      </c>
      <c r="D34" s="107">
        <v>0.74601600000000001</v>
      </c>
      <c r="E34" s="107">
        <v>0.66064800000000001</v>
      </c>
      <c r="F34" s="107">
        <v>0.66071400000000002</v>
      </c>
      <c r="G34" s="107">
        <v>0.65914700000000004</v>
      </c>
      <c r="H34" s="107">
        <v>0.655111</v>
      </c>
      <c r="I34" s="107">
        <v>0.64937400000000001</v>
      </c>
      <c r="J34" s="107">
        <v>0.64277200000000001</v>
      </c>
      <c r="K34" s="107">
        <v>0.63562099999999999</v>
      </c>
      <c r="L34" s="107">
        <v>0.62810200000000005</v>
      </c>
      <c r="M34" s="107">
        <v>0.62087000000000003</v>
      </c>
      <c r="N34" s="107">
        <v>0.61366799999999999</v>
      </c>
      <c r="O34" s="107">
        <v>0.60692299999999999</v>
      </c>
      <c r="P34" s="107">
        <v>0.600692</v>
      </c>
      <c r="Q34" s="107">
        <v>0.59435000000000004</v>
      </c>
      <c r="R34" s="107">
        <v>0.58849300000000004</v>
      </c>
      <c r="S34" s="107">
        <v>0.58221400000000001</v>
      </c>
      <c r="T34" s="107">
        <v>0.57572900000000005</v>
      </c>
      <c r="U34" s="107">
        <v>0.56960299999999997</v>
      </c>
      <c r="V34" s="107">
        <v>0.56383899999999998</v>
      </c>
      <c r="W34" s="107">
        <v>0.55839799999999995</v>
      </c>
      <c r="X34" s="107">
        <v>0.55320199999999997</v>
      </c>
      <c r="Y34" s="107">
        <v>0.54792399999999997</v>
      </c>
      <c r="Z34" s="107">
        <v>0.54256499999999996</v>
      </c>
      <c r="AA34" s="107">
        <v>0.53719099999999997</v>
      </c>
      <c r="AB34" s="107">
        <v>0.531941</v>
      </c>
      <c r="AC34" s="107">
        <v>0.52672200000000002</v>
      </c>
      <c r="AD34" s="107">
        <v>0.52200299999999999</v>
      </c>
      <c r="AE34" s="107">
        <v>0.517513</v>
      </c>
      <c r="AF34" s="108">
        <v>-1.3035E-2</v>
      </c>
      <c r="AG34" s="97"/>
    </row>
    <row r="35" spans="1:33" s="71" customFormat="1" ht="12" x14ac:dyDescent="0.3">
      <c r="A35" s="96" t="s">
        <v>304</v>
      </c>
      <c r="B35" s="106" t="s">
        <v>53</v>
      </c>
      <c r="C35" s="107">
        <v>0.85894000000000004</v>
      </c>
      <c r="D35" s="107">
        <v>0.74097999999999997</v>
      </c>
      <c r="E35" s="107">
        <v>0.90035699999999996</v>
      </c>
      <c r="F35" s="107">
        <v>0.92224200000000001</v>
      </c>
      <c r="G35" s="107">
        <v>0.94159800000000005</v>
      </c>
      <c r="H35" s="107">
        <v>0.95980600000000005</v>
      </c>
      <c r="I35" s="107">
        <v>0.97635700000000003</v>
      </c>
      <c r="J35" s="107">
        <v>0.99215399999999998</v>
      </c>
      <c r="K35" s="107">
        <v>1.0071319999999999</v>
      </c>
      <c r="L35" s="107">
        <v>1.0221800000000001</v>
      </c>
      <c r="M35" s="107">
        <v>1.0391889999999999</v>
      </c>
      <c r="N35" s="107">
        <v>1.056551</v>
      </c>
      <c r="O35" s="107">
        <v>1.075323</v>
      </c>
      <c r="P35" s="107">
        <v>1.0954600000000001</v>
      </c>
      <c r="Q35" s="107">
        <v>1.1161589999999999</v>
      </c>
      <c r="R35" s="107">
        <v>1.1381760000000001</v>
      </c>
      <c r="S35" s="107">
        <v>1.159837</v>
      </c>
      <c r="T35" s="107">
        <v>1.1814979999999999</v>
      </c>
      <c r="U35" s="107">
        <v>1.20394</v>
      </c>
      <c r="V35" s="107">
        <v>1.227169</v>
      </c>
      <c r="W35" s="107">
        <v>1.251573</v>
      </c>
      <c r="X35" s="107">
        <v>1.2767310000000001</v>
      </c>
      <c r="Y35" s="107">
        <v>1.3022050000000001</v>
      </c>
      <c r="Z35" s="107">
        <v>1.3277289999999999</v>
      </c>
      <c r="AA35" s="107">
        <v>1.3536630000000001</v>
      </c>
      <c r="AB35" s="107">
        <v>1.3794709999999999</v>
      </c>
      <c r="AC35" s="107">
        <v>1.4064700000000001</v>
      </c>
      <c r="AD35" s="107">
        <v>1.435189</v>
      </c>
      <c r="AE35" s="107">
        <v>1.464669</v>
      </c>
      <c r="AF35" s="108">
        <v>1.9243E-2</v>
      </c>
      <c r="AG35" s="97"/>
    </row>
    <row r="36" spans="1:33" s="71" customFormat="1" ht="12" x14ac:dyDescent="0.3">
      <c r="A36" s="96" t="s">
        <v>305</v>
      </c>
      <c r="B36" s="106" t="s">
        <v>54</v>
      </c>
      <c r="C36" s="107">
        <v>0.60325899999999999</v>
      </c>
      <c r="D36" s="107">
        <v>0.60615799999999997</v>
      </c>
      <c r="E36" s="107">
        <v>0.61142600000000003</v>
      </c>
      <c r="F36" s="107">
        <v>0.61697800000000003</v>
      </c>
      <c r="G36" s="107">
        <v>0.62072499999999997</v>
      </c>
      <c r="H36" s="107">
        <v>0.622753</v>
      </c>
      <c r="I36" s="107">
        <v>0.62331899999999996</v>
      </c>
      <c r="J36" s="107">
        <v>0.62314199999999997</v>
      </c>
      <c r="K36" s="107">
        <v>0.62259299999999995</v>
      </c>
      <c r="L36" s="107">
        <v>0.62203699999999995</v>
      </c>
      <c r="M36" s="107">
        <v>0.62196300000000004</v>
      </c>
      <c r="N36" s="107">
        <v>0.62218600000000002</v>
      </c>
      <c r="O36" s="107">
        <v>0.62292800000000004</v>
      </c>
      <c r="P36" s="107">
        <v>0.62435099999999999</v>
      </c>
      <c r="Q36" s="107">
        <v>0.62593799999999999</v>
      </c>
      <c r="R36" s="107">
        <v>0.62784799999999996</v>
      </c>
      <c r="S36" s="107">
        <v>0.62959500000000002</v>
      </c>
      <c r="T36" s="107">
        <v>0.63101499999999999</v>
      </c>
      <c r="U36" s="107">
        <v>0.63236800000000004</v>
      </c>
      <c r="V36" s="107">
        <v>0.63391900000000001</v>
      </c>
      <c r="W36" s="107">
        <v>0.63575000000000004</v>
      </c>
      <c r="X36" s="107">
        <v>0.637853</v>
      </c>
      <c r="Y36" s="107">
        <v>0.64002999999999999</v>
      </c>
      <c r="Z36" s="107">
        <v>0.64216499999999999</v>
      </c>
      <c r="AA36" s="107">
        <v>0.64437699999999998</v>
      </c>
      <c r="AB36" s="107">
        <v>0.64679500000000001</v>
      </c>
      <c r="AC36" s="107">
        <v>0.64948799999999995</v>
      </c>
      <c r="AD36" s="107">
        <v>0.65289699999999995</v>
      </c>
      <c r="AE36" s="107">
        <v>0.65669599999999995</v>
      </c>
      <c r="AF36" s="108">
        <v>3.0360000000000001E-3</v>
      </c>
      <c r="AG36" s="97"/>
    </row>
    <row r="37" spans="1:33" s="71" customFormat="1" ht="12" x14ac:dyDescent="0.3">
      <c r="A37" s="96" t="s">
        <v>306</v>
      </c>
      <c r="B37" s="106" t="s">
        <v>16</v>
      </c>
      <c r="C37" s="107">
        <v>0.29555799999999999</v>
      </c>
      <c r="D37" s="107">
        <v>0.293987</v>
      </c>
      <c r="E37" s="107">
        <v>0.29265799999999997</v>
      </c>
      <c r="F37" s="107">
        <v>0.291601</v>
      </c>
      <c r="G37" s="107">
        <v>0.29075200000000001</v>
      </c>
      <c r="H37" s="107">
        <v>0.29013499999999998</v>
      </c>
      <c r="I37" s="107">
        <v>0.28975899999999999</v>
      </c>
      <c r="J37" s="107">
        <v>0.28959099999999999</v>
      </c>
      <c r="K37" s="107">
        <v>0.28961399999999998</v>
      </c>
      <c r="L37" s="107">
        <v>0.28990899999999997</v>
      </c>
      <c r="M37" s="107">
        <v>0.290522</v>
      </c>
      <c r="N37" s="107">
        <v>0.291437</v>
      </c>
      <c r="O37" s="107">
        <v>0.29265000000000002</v>
      </c>
      <c r="P37" s="107">
        <v>0.29419899999999999</v>
      </c>
      <c r="Q37" s="107">
        <v>0.29610399999999998</v>
      </c>
      <c r="R37" s="107">
        <v>0.298315</v>
      </c>
      <c r="S37" s="107">
        <v>0.30083500000000002</v>
      </c>
      <c r="T37" s="107">
        <v>0.30362600000000001</v>
      </c>
      <c r="U37" s="107">
        <v>0.30673299999999998</v>
      </c>
      <c r="V37" s="107">
        <v>0.31015399999999999</v>
      </c>
      <c r="W37" s="107">
        <v>0.31381999999999999</v>
      </c>
      <c r="X37" s="107">
        <v>0.31743399999999999</v>
      </c>
      <c r="Y37" s="107">
        <v>0.32097999999999999</v>
      </c>
      <c r="Z37" s="107">
        <v>0.32445000000000002</v>
      </c>
      <c r="AA37" s="107">
        <v>0.32783600000000002</v>
      </c>
      <c r="AB37" s="107">
        <v>0.33114700000000002</v>
      </c>
      <c r="AC37" s="107">
        <v>0.334372</v>
      </c>
      <c r="AD37" s="107">
        <v>0.33751900000000001</v>
      </c>
      <c r="AE37" s="107">
        <v>0.34057599999999999</v>
      </c>
      <c r="AF37" s="108">
        <v>5.0759999999999998E-3</v>
      </c>
      <c r="AG37" s="97"/>
    </row>
    <row r="38" spans="1:33" s="71" customFormat="1" ht="12" x14ac:dyDescent="0.3">
      <c r="A38" s="96" t="s">
        <v>307</v>
      </c>
      <c r="B38" s="106" t="s">
        <v>14</v>
      </c>
      <c r="C38" s="107">
        <v>5.5863000000000003E-2</v>
      </c>
      <c r="D38" s="107">
        <v>5.6202000000000002E-2</v>
      </c>
      <c r="E38" s="107">
        <v>5.6534000000000001E-2</v>
      </c>
      <c r="F38" s="107">
        <v>5.6869000000000003E-2</v>
      </c>
      <c r="G38" s="107">
        <v>5.7199E-2</v>
      </c>
      <c r="H38" s="107">
        <v>5.7525E-2</v>
      </c>
      <c r="I38" s="107">
        <v>5.7845000000000001E-2</v>
      </c>
      <c r="J38" s="107">
        <v>5.8134999999999999E-2</v>
      </c>
      <c r="K38" s="107">
        <v>5.8384999999999999E-2</v>
      </c>
      <c r="L38" s="107">
        <v>5.8592999999999999E-2</v>
      </c>
      <c r="M38" s="107">
        <v>5.8764999999999998E-2</v>
      </c>
      <c r="N38" s="107">
        <v>5.8945999999999998E-2</v>
      </c>
      <c r="O38" s="107">
        <v>5.9149E-2</v>
      </c>
      <c r="P38" s="107">
        <v>5.9382999999999998E-2</v>
      </c>
      <c r="Q38" s="107">
        <v>5.9659999999999998E-2</v>
      </c>
      <c r="R38" s="107">
        <v>5.9977999999999997E-2</v>
      </c>
      <c r="S38" s="107">
        <v>6.0287E-2</v>
      </c>
      <c r="T38" s="107">
        <v>6.0586000000000001E-2</v>
      </c>
      <c r="U38" s="107">
        <v>6.0881999999999999E-2</v>
      </c>
      <c r="V38" s="107">
        <v>6.1171999999999997E-2</v>
      </c>
      <c r="W38" s="107">
        <v>6.1449999999999998E-2</v>
      </c>
      <c r="X38" s="107">
        <v>6.1713999999999998E-2</v>
      </c>
      <c r="Y38" s="107">
        <v>6.1962999999999997E-2</v>
      </c>
      <c r="Z38" s="107">
        <v>6.2199999999999998E-2</v>
      </c>
      <c r="AA38" s="107">
        <v>6.2426000000000002E-2</v>
      </c>
      <c r="AB38" s="107">
        <v>6.2645999999999993E-2</v>
      </c>
      <c r="AC38" s="107">
        <v>6.2862000000000001E-2</v>
      </c>
      <c r="AD38" s="107">
        <v>6.3079999999999997E-2</v>
      </c>
      <c r="AE38" s="107">
        <v>6.3298999999999994E-2</v>
      </c>
      <c r="AF38" s="108">
        <v>4.4739999999999997E-3</v>
      </c>
      <c r="AG38" s="97"/>
    </row>
    <row r="39" spans="1:33" s="71" customFormat="1" ht="12" x14ac:dyDescent="0.3">
      <c r="A39" s="96" t="s">
        <v>308</v>
      </c>
      <c r="B39" s="106" t="s">
        <v>55</v>
      </c>
      <c r="C39" s="107">
        <v>0.22242100000000001</v>
      </c>
      <c r="D39" s="107">
        <v>0.22684599999999999</v>
      </c>
      <c r="E39" s="107">
        <v>0.231849</v>
      </c>
      <c r="F39" s="107">
        <v>0.23719100000000001</v>
      </c>
      <c r="G39" s="107">
        <v>0.24195800000000001</v>
      </c>
      <c r="H39" s="107">
        <v>0.24598600000000001</v>
      </c>
      <c r="I39" s="107">
        <v>0.24951400000000001</v>
      </c>
      <c r="J39" s="107">
        <v>0.25276900000000002</v>
      </c>
      <c r="K39" s="107">
        <v>0.25587399999999999</v>
      </c>
      <c r="L39" s="107">
        <v>0.25884299999999999</v>
      </c>
      <c r="M39" s="107">
        <v>0.26193100000000002</v>
      </c>
      <c r="N39" s="107">
        <v>0.26505600000000001</v>
      </c>
      <c r="O39" s="107">
        <v>0.26843699999999998</v>
      </c>
      <c r="P39" s="107">
        <v>0.272061</v>
      </c>
      <c r="Q39" s="107">
        <v>0.27576400000000001</v>
      </c>
      <c r="R39" s="107">
        <v>0.27947</v>
      </c>
      <c r="S39" s="107">
        <v>0.28296300000000002</v>
      </c>
      <c r="T39" s="107">
        <v>0.28636800000000001</v>
      </c>
      <c r="U39" s="107">
        <v>0.28980699999999998</v>
      </c>
      <c r="V39" s="107">
        <v>0.29335899999999998</v>
      </c>
      <c r="W39" s="107">
        <v>0.29700500000000002</v>
      </c>
      <c r="X39" s="107">
        <v>0.30075099999999999</v>
      </c>
      <c r="Y39" s="107">
        <v>0.30448500000000001</v>
      </c>
      <c r="Z39" s="107">
        <v>0.30811699999999997</v>
      </c>
      <c r="AA39" s="107">
        <v>0.311693</v>
      </c>
      <c r="AB39" s="107">
        <v>0.31529400000000002</v>
      </c>
      <c r="AC39" s="107">
        <v>0.31895899999999999</v>
      </c>
      <c r="AD39" s="107">
        <v>0.32289000000000001</v>
      </c>
      <c r="AE39" s="107">
        <v>0.32695099999999999</v>
      </c>
      <c r="AF39" s="108">
        <v>1.3854E-2</v>
      </c>
      <c r="AG39" s="97"/>
    </row>
    <row r="40" spans="1:33" s="71" customFormat="1" ht="12" x14ac:dyDescent="0.3">
      <c r="A40" s="96" t="s">
        <v>309</v>
      </c>
      <c r="B40" s="106" t="s">
        <v>56</v>
      </c>
      <c r="C40" s="107">
        <v>6.9006999999999999E-2</v>
      </c>
      <c r="D40" s="107">
        <v>6.8849999999999995E-2</v>
      </c>
      <c r="E40" s="107">
        <v>6.8684999999999996E-2</v>
      </c>
      <c r="F40" s="107">
        <v>6.8510000000000001E-2</v>
      </c>
      <c r="G40" s="107">
        <v>6.8311999999999998E-2</v>
      </c>
      <c r="H40" s="107">
        <v>6.8100999999999995E-2</v>
      </c>
      <c r="I40" s="107">
        <v>6.7918999999999993E-2</v>
      </c>
      <c r="J40" s="107">
        <v>6.7757999999999999E-2</v>
      </c>
      <c r="K40" s="107">
        <v>6.7609000000000002E-2</v>
      </c>
      <c r="L40" s="107">
        <v>6.7474000000000006E-2</v>
      </c>
      <c r="M40" s="107">
        <v>6.7360000000000003E-2</v>
      </c>
      <c r="N40" s="107">
        <v>6.7266000000000006E-2</v>
      </c>
      <c r="O40" s="107">
        <v>6.7193000000000003E-2</v>
      </c>
      <c r="P40" s="107">
        <v>6.7145999999999997E-2</v>
      </c>
      <c r="Q40" s="107">
        <v>6.7139000000000004E-2</v>
      </c>
      <c r="R40" s="107">
        <v>6.7158999999999996E-2</v>
      </c>
      <c r="S40" s="107">
        <v>6.7212999999999995E-2</v>
      </c>
      <c r="T40" s="107">
        <v>6.7295999999999995E-2</v>
      </c>
      <c r="U40" s="107">
        <v>6.7418000000000006E-2</v>
      </c>
      <c r="V40" s="107">
        <v>6.7585999999999993E-2</v>
      </c>
      <c r="W40" s="107">
        <v>6.7790000000000003E-2</v>
      </c>
      <c r="X40" s="107">
        <v>6.8034999999999998E-2</v>
      </c>
      <c r="Y40" s="107">
        <v>6.8325999999999998E-2</v>
      </c>
      <c r="Z40" s="107">
        <v>6.8662000000000001E-2</v>
      </c>
      <c r="AA40" s="107">
        <v>6.9043999999999994E-2</v>
      </c>
      <c r="AB40" s="107">
        <v>6.9466E-2</v>
      </c>
      <c r="AC40" s="107">
        <v>6.9883000000000001E-2</v>
      </c>
      <c r="AD40" s="107">
        <v>7.0296999999999998E-2</v>
      </c>
      <c r="AE40" s="107">
        <v>7.0707000000000006E-2</v>
      </c>
      <c r="AF40" s="108">
        <v>8.7000000000000001E-4</v>
      </c>
      <c r="AG40" s="97"/>
    </row>
    <row r="41" spans="1:33" s="71" customFormat="1" ht="12" x14ac:dyDescent="0.3">
      <c r="A41" s="96" t="s">
        <v>310</v>
      </c>
      <c r="B41" s="106" t="s">
        <v>15</v>
      </c>
      <c r="C41" s="107">
        <v>0.22920299999999999</v>
      </c>
      <c r="D41" s="107">
        <v>0.21301100000000001</v>
      </c>
      <c r="E41" s="107">
        <v>0.206784</v>
      </c>
      <c r="F41" s="107">
        <v>0.205066</v>
      </c>
      <c r="G41" s="107">
        <v>0.20483000000000001</v>
      </c>
      <c r="H41" s="107">
        <v>0.20543</v>
      </c>
      <c r="I41" s="107">
        <v>0.20660600000000001</v>
      </c>
      <c r="J41" s="107">
        <v>0.20782600000000001</v>
      </c>
      <c r="K41" s="107">
        <v>0.20688999999999999</v>
      </c>
      <c r="L41" s="107">
        <v>0.20608699999999999</v>
      </c>
      <c r="M41" s="107">
        <v>0.205652</v>
      </c>
      <c r="N41" s="107">
        <v>0.205536</v>
      </c>
      <c r="O41" s="107">
        <v>0.20586699999999999</v>
      </c>
      <c r="P41" s="107">
        <v>0.20655100000000001</v>
      </c>
      <c r="Q41" s="107">
        <v>0.20727000000000001</v>
      </c>
      <c r="R41" s="107">
        <v>0.208041</v>
      </c>
      <c r="S41" s="107">
        <v>0.208703</v>
      </c>
      <c r="T41" s="107">
        <v>0.20934700000000001</v>
      </c>
      <c r="U41" s="107">
        <v>0.20633000000000001</v>
      </c>
      <c r="V41" s="107">
        <v>0.20386199999999999</v>
      </c>
      <c r="W41" s="107">
        <v>0.20195099999999999</v>
      </c>
      <c r="X41" s="107">
        <v>0.200678</v>
      </c>
      <c r="Y41" s="107">
        <v>0.20021600000000001</v>
      </c>
      <c r="Z41" s="107">
        <v>0.20013400000000001</v>
      </c>
      <c r="AA41" s="107">
        <v>0.200125</v>
      </c>
      <c r="AB41" s="107">
        <v>0.20022499999999999</v>
      </c>
      <c r="AC41" s="107">
        <v>0.20046700000000001</v>
      </c>
      <c r="AD41" s="107">
        <v>0.20095299999999999</v>
      </c>
      <c r="AE41" s="107">
        <v>0.20157700000000001</v>
      </c>
      <c r="AF41" s="108">
        <v>-4.5760000000000002E-3</v>
      </c>
      <c r="AG41" s="97"/>
    </row>
    <row r="42" spans="1:33" s="71" customFormat="1" ht="12" x14ac:dyDescent="0.3">
      <c r="A42" s="96" t="s">
        <v>311</v>
      </c>
      <c r="B42" s="106" t="s">
        <v>477</v>
      </c>
      <c r="C42" s="107">
        <v>3.7489000000000001E-2</v>
      </c>
      <c r="D42" s="107">
        <v>3.7811999999999998E-2</v>
      </c>
      <c r="E42" s="107">
        <v>3.8142000000000002E-2</v>
      </c>
      <c r="F42" s="107">
        <v>3.8482000000000002E-2</v>
      </c>
      <c r="G42" s="107">
        <v>3.8821000000000001E-2</v>
      </c>
      <c r="H42" s="107">
        <v>3.916E-2</v>
      </c>
      <c r="I42" s="107">
        <v>3.9507E-2</v>
      </c>
      <c r="J42" s="107">
        <v>3.9856999999999997E-2</v>
      </c>
      <c r="K42" s="107">
        <v>4.0219999999999999E-2</v>
      </c>
      <c r="L42" s="107">
        <v>4.0580999999999999E-2</v>
      </c>
      <c r="M42" s="107">
        <v>4.0946999999999997E-2</v>
      </c>
      <c r="N42" s="107">
        <v>4.1312000000000001E-2</v>
      </c>
      <c r="O42" s="107">
        <v>4.1676999999999999E-2</v>
      </c>
      <c r="P42" s="107">
        <v>4.2040000000000001E-2</v>
      </c>
      <c r="Q42" s="107">
        <v>4.2404999999999998E-2</v>
      </c>
      <c r="R42" s="107">
        <v>4.2766999999999999E-2</v>
      </c>
      <c r="S42" s="107">
        <v>4.3126999999999999E-2</v>
      </c>
      <c r="T42" s="107">
        <v>4.3482E-2</v>
      </c>
      <c r="U42" s="107">
        <v>4.3839000000000003E-2</v>
      </c>
      <c r="V42" s="107">
        <v>4.4195999999999999E-2</v>
      </c>
      <c r="W42" s="107">
        <v>4.4548999999999998E-2</v>
      </c>
      <c r="X42" s="107">
        <v>4.4895999999999998E-2</v>
      </c>
      <c r="Y42" s="107">
        <v>4.5239000000000001E-2</v>
      </c>
      <c r="Z42" s="107">
        <v>4.5575999999999998E-2</v>
      </c>
      <c r="AA42" s="107">
        <v>4.5907999999999997E-2</v>
      </c>
      <c r="AB42" s="107">
        <v>4.6238000000000001E-2</v>
      </c>
      <c r="AC42" s="107">
        <v>4.6565000000000002E-2</v>
      </c>
      <c r="AD42" s="107">
        <v>4.6891000000000002E-2</v>
      </c>
      <c r="AE42" s="107">
        <v>4.7215E-2</v>
      </c>
      <c r="AF42" s="108">
        <v>8.2719999999999998E-3</v>
      </c>
      <c r="AG42" s="97"/>
    </row>
    <row r="43" spans="1:33" s="71" customFormat="1" ht="12" x14ac:dyDescent="0.3">
      <c r="A43" s="96" t="s">
        <v>312</v>
      </c>
      <c r="B43" s="106" t="s">
        <v>478</v>
      </c>
      <c r="C43" s="107">
        <v>2.7618E-2</v>
      </c>
      <c r="D43" s="107">
        <v>2.8065E-2</v>
      </c>
      <c r="E43" s="107">
        <v>2.8504999999999999E-2</v>
      </c>
      <c r="F43" s="107">
        <v>2.8941999999999999E-2</v>
      </c>
      <c r="G43" s="107">
        <v>2.9367000000000001E-2</v>
      </c>
      <c r="H43" s="107">
        <v>2.9779E-2</v>
      </c>
      <c r="I43" s="107">
        <v>3.0231000000000001E-2</v>
      </c>
      <c r="J43" s="107">
        <v>3.0719E-2</v>
      </c>
      <c r="K43" s="107">
        <v>3.1236E-2</v>
      </c>
      <c r="L43" s="107">
        <v>3.1787999999999997E-2</v>
      </c>
      <c r="M43" s="107">
        <v>3.2379999999999999E-2</v>
      </c>
      <c r="N43" s="107">
        <v>3.3012E-2</v>
      </c>
      <c r="O43" s="107">
        <v>3.3686000000000001E-2</v>
      </c>
      <c r="P43" s="107">
        <v>3.4356999999999999E-2</v>
      </c>
      <c r="Q43" s="107">
        <v>3.5027999999999997E-2</v>
      </c>
      <c r="R43" s="107">
        <v>3.5694999999999998E-2</v>
      </c>
      <c r="S43" s="107">
        <v>3.6360000000000003E-2</v>
      </c>
      <c r="T43" s="107">
        <v>3.7021999999999999E-2</v>
      </c>
      <c r="U43" s="107">
        <v>3.7684000000000002E-2</v>
      </c>
      <c r="V43" s="107">
        <v>3.8346999999999999E-2</v>
      </c>
      <c r="W43" s="107">
        <v>3.9004999999999998E-2</v>
      </c>
      <c r="X43" s="107">
        <v>3.9659E-2</v>
      </c>
      <c r="Y43" s="107">
        <v>4.0307999999999997E-2</v>
      </c>
      <c r="Z43" s="107">
        <v>4.0952000000000002E-2</v>
      </c>
      <c r="AA43" s="107">
        <v>4.1592999999999998E-2</v>
      </c>
      <c r="AB43" s="107">
        <v>4.2229999999999997E-2</v>
      </c>
      <c r="AC43" s="107">
        <v>4.2863999999999999E-2</v>
      </c>
      <c r="AD43" s="107">
        <v>4.3496E-2</v>
      </c>
      <c r="AE43" s="107">
        <v>4.4124999999999998E-2</v>
      </c>
      <c r="AF43" s="108">
        <v>1.6875999999999999E-2</v>
      </c>
      <c r="AG43" s="97"/>
    </row>
    <row r="44" spans="1:33" s="71" customFormat="1" ht="12" x14ac:dyDescent="0.3">
      <c r="A44" s="96" t="s">
        <v>313</v>
      </c>
      <c r="B44" s="106" t="s">
        <v>479</v>
      </c>
      <c r="C44" s="107">
        <v>0.185056</v>
      </c>
      <c r="D44" s="107">
        <v>0.18144199999999999</v>
      </c>
      <c r="E44" s="107">
        <v>0.17835400000000001</v>
      </c>
      <c r="F44" s="107">
        <v>0.175626</v>
      </c>
      <c r="G44" s="107">
        <v>0.172627</v>
      </c>
      <c r="H44" s="107">
        <v>0.16932700000000001</v>
      </c>
      <c r="I44" s="107">
        <v>0.165797</v>
      </c>
      <c r="J44" s="107">
        <v>0.162242</v>
      </c>
      <c r="K44" s="107">
        <v>0.158802</v>
      </c>
      <c r="L44" s="107">
        <v>0.15551999999999999</v>
      </c>
      <c r="M44" s="107">
        <v>0.15246399999999999</v>
      </c>
      <c r="N44" s="107">
        <v>0.14962800000000001</v>
      </c>
      <c r="O44" s="107">
        <v>0.147059</v>
      </c>
      <c r="P44" s="107">
        <v>0.14482300000000001</v>
      </c>
      <c r="Q44" s="107">
        <v>0.142817</v>
      </c>
      <c r="R44" s="107">
        <v>0.14108200000000001</v>
      </c>
      <c r="S44" s="107">
        <v>0.13948099999999999</v>
      </c>
      <c r="T44" s="107">
        <v>0.13808500000000001</v>
      </c>
      <c r="U44" s="107">
        <v>0.136961</v>
      </c>
      <c r="V44" s="107">
        <v>0.13611699999999999</v>
      </c>
      <c r="W44" s="107">
        <v>0.135544</v>
      </c>
      <c r="X44" s="107">
        <v>0.135211</v>
      </c>
      <c r="Y44" s="107">
        <v>0.135098</v>
      </c>
      <c r="Z44" s="107">
        <v>0.13519300000000001</v>
      </c>
      <c r="AA44" s="107">
        <v>0.13545199999999999</v>
      </c>
      <c r="AB44" s="107">
        <v>0.13586699999999999</v>
      </c>
      <c r="AC44" s="107">
        <v>0.13642499999999999</v>
      </c>
      <c r="AD44" s="107">
        <v>0.13719799999999999</v>
      </c>
      <c r="AE44" s="107">
        <v>0.13811699999999999</v>
      </c>
      <c r="AF44" s="108">
        <v>-1.0394E-2</v>
      </c>
      <c r="AG44" s="97"/>
    </row>
    <row r="45" spans="1:33" s="71" customFormat="1" ht="12" x14ac:dyDescent="0.3">
      <c r="A45" s="96" t="s">
        <v>314</v>
      </c>
      <c r="B45" s="106" t="s">
        <v>480</v>
      </c>
      <c r="C45" s="107">
        <v>0.120084</v>
      </c>
      <c r="D45" s="107">
        <v>0.118493</v>
      </c>
      <c r="E45" s="107">
        <v>0.11693000000000001</v>
      </c>
      <c r="F45" s="107">
        <v>0.115326</v>
      </c>
      <c r="G45" s="107">
        <v>0.113292</v>
      </c>
      <c r="H45" s="107">
        <v>0.110818</v>
      </c>
      <c r="I45" s="107">
        <v>0.10798199999999999</v>
      </c>
      <c r="J45" s="107">
        <v>0.104936</v>
      </c>
      <c r="K45" s="107">
        <v>0.101812</v>
      </c>
      <c r="L45" s="107">
        <v>9.8642999999999995E-2</v>
      </c>
      <c r="M45" s="107">
        <v>9.5518000000000006E-2</v>
      </c>
      <c r="N45" s="107">
        <v>9.2437000000000005E-2</v>
      </c>
      <c r="O45" s="107">
        <v>8.9454000000000006E-2</v>
      </c>
      <c r="P45" s="107">
        <v>8.6615999999999999E-2</v>
      </c>
      <c r="Q45" s="107">
        <v>8.3896999999999999E-2</v>
      </c>
      <c r="R45" s="107">
        <v>8.1297999999999995E-2</v>
      </c>
      <c r="S45" s="107">
        <v>7.8784000000000007E-2</v>
      </c>
      <c r="T45" s="107">
        <v>7.6406000000000002E-2</v>
      </c>
      <c r="U45" s="107">
        <v>7.4212E-2</v>
      </c>
      <c r="V45" s="107">
        <v>7.2221999999999995E-2</v>
      </c>
      <c r="W45" s="107">
        <v>7.0467000000000002E-2</v>
      </c>
      <c r="X45" s="107">
        <v>6.8934999999999996E-2</v>
      </c>
      <c r="Y45" s="107">
        <v>6.7641999999999994E-2</v>
      </c>
      <c r="Z45" s="107">
        <v>6.6564999999999999E-2</v>
      </c>
      <c r="AA45" s="107">
        <v>6.5780000000000005E-2</v>
      </c>
      <c r="AB45" s="107">
        <v>6.5225000000000005E-2</v>
      </c>
      <c r="AC45" s="107">
        <v>6.4887E-2</v>
      </c>
      <c r="AD45" s="107">
        <v>6.4808000000000004E-2</v>
      </c>
      <c r="AE45" s="107">
        <v>6.4916000000000001E-2</v>
      </c>
      <c r="AF45" s="108">
        <v>-2.1728000000000001E-2</v>
      </c>
      <c r="AG45" s="97"/>
    </row>
    <row r="46" spans="1:33" s="71" customFormat="1" ht="12" x14ac:dyDescent="0.3">
      <c r="A46" s="96" t="s">
        <v>315</v>
      </c>
      <c r="B46" s="106" t="s">
        <v>57</v>
      </c>
      <c r="C46" s="107">
        <v>8.9221999999999996E-2</v>
      </c>
      <c r="D46" s="107">
        <v>8.8422000000000001E-2</v>
      </c>
      <c r="E46" s="107">
        <v>7.9335000000000003E-2</v>
      </c>
      <c r="F46" s="107">
        <v>8.0320000000000003E-2</v>
      </c>
      <c r="G46" s="107">
        <v>8.1142000000000006E-2</v>
      </c>
      <c r="H46" s="107">
        <v>8.1764000000000003E-2</v>
      </c>
      <c r="I46" s="107">
        <v>8.2184999999999994E-2</v>
      </c>
      <c r="J46" s="107">
        <v>8.2358000000000001E-2</v>
      </c>
      <c r="K46" s="107">
        <v>8.2311999999999996E-2</v>
      </c>
      <c r="L46" s="107">
        <v>8.2066E-2</v>
      </c>
      <c r="M46" s="107">
        <v>8.1662999999999999E-2</v>
      </c>
      <c r="N46" s="107">
        <v>8.1036999999999998E-2</v>
      </c>
      <c r="O46" s="107">
        <v>8.0222000000000002E-2</v>
      </c>
      <c r="P46" s="107">
        <v>7.9251000000000002E-2</v>
      </c>
      <c r="Q46" s="107">
        <v>7.8165999999999999E-2</v>
      </c>
      <c r="R46" s="107">
        <v>7.6963000000000004E-2</v>
      </c>
      <c r="S46" s="107">
        <v>7.5589000000000003E-2</v>
      </c>
      <c r="T46" s="107">
        <v>7.4164999999999995E-2</v>
      </c>
      <c r="U46" s="107">
        <v>7.2857000000000005E-2</v>
      </c>
      <c r="V46" s="107">
        <v>7.1667999999999996E-2</v>
      </c>
      <c r="W46" s="107">
        <v>7.0525000000000004E-2</v>
      </c>
      <c r="X46" s="107">
        <v>6.9467000000000001E-2</v>
      </c>
      <c r="Y46" s="107">
        <v>6.8514000000000005E-2</v>
      </c>
      <c r="Z46" s="107">
        <v>6.7669999999999994E-2</v>
      </c>
      <c r="AA46" s="107">
        <v>6.6925999999999999E-2</v>
      </c>
      <c r="AB46" s="107">
        <v>6.6267999999999994E-2</v>
      </c>
      <c r="AC46" s="107">
        <v>6.5720000000000001E-2</v>
      </c>
      <c r="AD46" s="107">
        <v>6.5276000000000001E-2</v>
      </c>
      <c r="AE46" s="107">
        <v>6.4934000000000006E-2</v>
      </c>
      <c r="AF46" s="108">
        <v>-1.1284000000000001E-2</v>
      </c>
      <c r="AG46" s="97"/>
    </row>
    <row r="47" spans="1:33" s="71" customFormat="1" ht="12" x14ac:dyDescent="0.3">
      <c r="A47" s="96" t="s">
        <v>316</v>
      </c>
      <c r="B47" s="106" t="s">
        <v>58</v>
      </c>
      <c r="C47" s="107">
        <v>1.717991</v>
      </c>
      <c r="D47" s="107">
        <v>1.762184</v>
      </c>
      <c r="E47" s="107">
        <v>1.803164</v>
      </c>
      <c r="F47" s="107">
        <v>1.8388359999999999</v>
      </c>
      <c r="G47" s="107">
        <v>1.8731679999999999</v>
      </c>
      <c r="H47" s="107">
        <v>1.909816</v>
      </c>
      <c r="I47" s="107">
        <v>1.9400299999999999</v>
      </c>
      <c r="J47" s="107">
        <v>1.9663029999999999</v>
      </c>
      <c r="K47" s="107">
        <v>1.9937499999999999</v>
      </c>
      <c r="L47" s="107">
        <v>2.022329</v>
      </c>
      <c r="M47" s="107">
        <v>2.0522580000000001</v>
      </c>
      <c r="N47" s="107">
        <v>2.0841940000000001</v>
      </c>
      <c r="O47" s="107">
        <v>2.1155629999999999</v>
      </c>
      <c r="P47" s="107">
        <v>2.1494589999999998</v>
      </c>
      <c r="Q47" s="107">
        <v>2.1849259999999999</v>
      </c>
      <c r="R47" s="107">
        <v>2.2236189999999998</v>
      </c>
      <c r="S47" s="107">
        <v>2.2618109999999998</v>
      </c>
      <c r="T47" s="107">
        <v>2.3003149999999999</v>
      </c>
      <c r="U47" s="107">
        <v>2.3413029999999999</v>
      </c>
      <c r="V47" s="107">
        <v>2.3833030000000002</v>
      </c>
      <c r="W47" s="107">
        <v>2.4271020000000001</v>
      </c>
      <c r="X47" s="107">
        <v>2.4723739999999998</v>
      </c>
      <c r="Y47" s="107">
        <v>2.5189680000000001</v>
      </c>
      <c r="Z47" s="107">
        <v>2.5672450000000002</v>
      </c>
      <c r="AA47" s="107">
        <v>2.6166779999999998</v>
      </c>
      <c r="AB47" s="107">
        <v>2.6671740000000002</v>
      </c>
      <c r="AC47" s="107">
        <v>2.7195520000000002</v>
      </c>
      <c r="AD47" s="107">
        <v>2.7742059999999999</v>
      </c>
      <c r="AE47" s="107">
        <v>2.8314889999999999</v>
      </c>
      <c r="AF47" s="108">
        <v>1.8005E-2</v>
      </c>
      <c r="AG47" s="97"/>
    </row>
    <row r="48" spans="1:33" s="71" customFormat="1" ht="12" x14ac:dyDescent="0.3">
      <c r="A48" s="96" t="s">
        <v>317</v>
      </c>
      <c r="B48" s="105" t="s">
        <v>481</v>
      </c>
      <c r="C48" s="109">
        <v>5.2589790000000001</v>
      </c>
      <c r="D48" s="109">
        <v>5.1684679999999998</v>
      </c>
      <c r="E48" s="109">
        <v>5.2733699999999999</v>
      </c>
      <c r="F48" s="109">
        <v>5.336703</v>
      </c>
      <c r="G48" s="109">
        <v>5.392938</v>
      </c>
      <c r="H48" s="109">
        <v>5.4455109999999998</v>
      </c>
      <c r="I48" s="109">
        <v>5.4864249999999997</v>
      </c>
      <c r="J48" s="109">
        <v>5.520562</v>
      </c>
      <c r="K48" s="109">
        <v>5.5518510000000001</v>
      </c>
      <c r="L48" s="109">
        <v>5.5841500000000002</v>
      </c>
      <c r="M48" s="109">
        <v>5.6214789999999999</v>
      </c>
      <c r="N48" s="109">
        <v>5.6622680000000001</v>
      </c>
      <c r="O48" s="109">
        <v>5.7061299999999999</v>
      </c>
      <c r="P48" s="109">
        <v>5.7563909999999998</v>
      </c>
      <c r="Q48" s="109">
        <v>5.8096230000000002</v>
      </c>
      <c r="R48" s="109">
        <v>5.8689030000000004</v>
      </c>
      <c r="S48" s="109">
        <v>5.9267969999999996</v>
      </c>
      <c r="T48" s="109">
        <v>5.9849399999999999</v>
      </c>
      <c r="U48" s="109">
        <v>6.0439340000000001</v>
      </c>
      <c r="V48" s="109">
        <v>6.1069149999999999</v>
      </c>
      <c r="W48" s="109">
        <v>6.1749289999999997</v>
      </c>
      <c r="X48" s="109">
        <v>6.2469400000000004</v>
      </c>
      <c r="Y48" s="109">
        <v>6.321898</v>
      </c>
      <c r="Z48" s="109">
        <v>6.3992240000000002</v>
      </c>
      <c r="AA48" s="109">
        <v>6.4786919999999997</v>
      </c>
      <c r="AB48" s="109">
        <v>6.5599860000000003</v>
      </c>
      <c r="AC48" s="109">
        <v>6.6452369999999998</v>
      </c>
      <c r="AD48" s="109">
        <v>6.7367030000000003</v>
      </c>
      <c r="AE48" s="109">
        <v>6.8327869999999997</v>
      </c>
      <c r="AF48" s="110">
        <v>9.3939999999999996E-3</v>
      </c>
      <c r="AG48" s="97"/>
    </row>
    <row r="49" spans="1:33" s="71" customFormat="1" ht="12" x14ac:dyDescent="0.3">
      <c r="A49" s="96" t="s">
        <v>482</v>
      </c>
      <c r="B49" s="106" t="s">
        <v>660</v>
      </c>
      <c r="C49" s="107">
        <v>0.111361</v>
      </c>
      <c r="D49" s="107">
        <v>0.121797</v>
      </c>
      <c r="E49" s="107">
        <v>0.13156399999999999</v>
      </c>
      <c r="F49" s="107">
        <v>0.14168</v>
      </c>
      <c r="G49" s="107">
        <v>0.151975</v>
      </c>
      <c r="H49" s="107">
        <v>0.16261500000000001</v>
      </c>
      <c r="I49" s="107">
        <v>0.17380999999999999</v>
      </c>
      <c r="J49" s="107">
        <v>0.18546499999999999</v>
      </c>
      <c r="K49" s="107">
        <v>0.19752900000000001</v>
      </c>
      <c r="L49" s="107">
        <v>0.21010200000000001</v>
      </c>
      <c r="M49" s="107">
        <v>0.22320100000000001</v>
      </c>
      <c r="N49" s="107">
        <v>0.23739299999999999</v>
      </c>
      <c r="O49" s="107">
        <v>0.25242199999999998</v>
      </c>
      <c r="P49" s="107">
        <v>0.26815</v>
      </c>
      <c r="Q49" s="107">
        <v>0.28445599999999999</v>
      </c>
      <c r="R49" s="107">
        <v>0.30146200000000001</v>
      </c>
      <c r="S49" s="107">
        <v>0.31941999999999998</v>
      </c>
      <c r="T49" s="107">
        <v>0.33812700000000001</v>
      </c>
      <c r="U49" s="107">
        <v>0.35781099999999999</v>
      </c>
      <c r="V49" s="107">
        <v>0.37844699999999998</v>
      </c>
      <c r="W49" s="107">
        <v>0.400426</v>
      </c>
      <c r="X49" s="107">
        <v>0.42360399999999998</v>
      </c>
      <c r="Y49" s="107">
        <v>0.447741</v>
      </c>
      <c r="Z49" s="107">
        <v>0.47296300000000002</v>
      </c>
      <c r="AA49" s="107">
        <v>0.49916899999999997</v>
      </c>
      <c r="AB49" s="107">
        <v>0.52651199999999998</v>
      </c>
      <c r="AC49" s="107">
        <v>0.55513199999999996</v>
      </c>
      <c r="AD49" s="107">
        <v>0.58471200000000001</v>
      </c>
      <c r="AE49" s="107">
        <v>0.61550499999999997</v>
      </c>
      <c r="AF49" s="108">
        <v>6.2962000000000004E-2</v>
      </c>
      <c r="AG49" s="97"/>
    </row>
    <row r="50" spans="1:33" s="71" customFormat="1" ht="15" customHeight="1" x14ac:dyDescent="0.3">
      <c r="A50" s="96" t="s">
        <v>484</v>
      </c>
      <c r="B50" s="105" t="s">
        <v>485</v>
      </c>
      <c r="C50" s="109">
        <v>5.1476170000000003</v>
      </c>
      <c r="D50" s="109">
        <v>5.0466699999999998</v>
      </c>
      <c r="E50" s="109">
        <v>5.1418059999999999</v>
      </c>
      <c r="F50" s="109">
        <v>5.1950229999999999</v>
      </c>
      <c r="G50" s="109">
        <v>5.2409629999999998</v>
      </c>
      <c r="H50" s="109">
        <v>5.282896</v>
      </c>
      <c r="I50" s="109">
        <v>5.3126150000000001</v>
      </c>
      <c r="J50" s="109">
        <v>5.3350970000000002</v>
      </c>
      <c r="K50" s="109">
        <v>5.3543219999999998</v>
      </c>
      <c r="L50" s="109">
        <v>5.3740480000000002</v>
      </c>
      <c r="M50" s="109">
        <v>5.3982780000000004</v>
      </c>
      <c r="N50" s="109">
        <v>5.4248750000000001</v>
      </c>
      <c r="O50" s="109">
        <v>5.4537079999999998</v>
      </c>
      <c r="P50" s="109">
        <v>5.4882410000000004</v>
      </c>
      <c r="Q50" s="109">
        <v>5.5251669999999997</v>
      </c>
      <c r="R50" s="109">
        <v>5.5674409999999996</v>
      </c>
      <c r="S50" s="109">
        <v>5.6073769999999996</v>
      </c>
      <c r="T50" s="109">
        <v>5.6468129999999999</v>
      </c>
      <c r="U50" s="109">
        <v>5.6861230000000003</v>
      </c>
      <c r="V50" s="109">
        <v>5.7284680000000003</v>
      </c>
      <c r="W50" s="109">
        <v>5.7745030000000002</v>
      </c>
      <c r="X50" s="109">
        <v>5.8233360000000003</v>
      </c>
      <c r="Y50" s="109">
        <v>5.8741570000000003</v>
      </c>
      <c r="Z50" s="109">
        <v>5.9262610000000002</v>
      </c>
      <c r="AA50" s="109">
        <v>5.9795230000000004</v>
      </c>
      <c r="AB50" s="109">
        <v>6.0334729999999999</v>
      </c>
      <c r="AC50" s="109">
        <v>6.0901050000000003</v>
      </c>
      <c r="AD50" s="109">
        <v>6.1519909999999998</v>
      </c>
      <c r="AE50" s="109">
        <v>6.217282</v>
      </c>
      <c r="AF50" s="110">
        <v>6.7660000000000003E-3</v>
      </c>
      <c r="AG50" s="97"/>
    </row>
    <row r="51" spans="1:33" s="71" customFormat="1" ht="15" customHeight="1" x14ac:dyDescent="0.3">
      <c r="A51" s="93"/>
      <c r="B51" s="97"/>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row>
    <row r="52" spans="1:33" s="71" customFormat="1" ht="15" customHeight="1" x14ac:dyDescent="0.3">
      <c r="A52" s="93"/>
      <c r="B52" s="105" t="s">
        <v>18</v>
      </c>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7"/>
    </row>
    <row r="53" spans="1:33" s="71" customFormat="1" ht="15" customHeight="1" x14ac:dyDescent="0.3">
      <c r="A53" s="96" t="s">
        <v>318</v>
      </c>
      <c r="B53" s="106" t="s">
        <v>52</v>
      </c>
      <c r="C53" s="107">
        <v>3.7364299999999999</v>
      </c>
      <c r="D53" s="107">
        <v>3.7828930000000001</v>
      </c>
      <c r="E53" s="107">
        <v>3.5519759999999998</v>
      </c>
      <c r="F53" s="107">
        <v>3.570716</v>
      </c>
      <c r="G53" s="107">
        <v>3.5812719999999998</v>
      </c>
      <c r="H53" s="107">
        <v>3.580203</v>
      </c>
      <c r="I53" s="107">
        <v>3.5724459999999998</v>
      </c>
      <c r="J53" s="107">
        <v>3.5569440000000001</v>
      </c>
      <c r="K53" s="107">
        <v>3.5369809999999999</v>
      </c>
      <c r="L53" s="107">
        <v>3.5156710000000002</v>
      </c>
      <c r="M53" s="107">
        <v>3.495911</v>
      </c>
      <c r="N53" s="107">
        <v>3.4760710000000001</v>
      </c>
      <c r="O53" s="107">
        <v>3.4570259999999999</v>
      </c>
      <c r="P53" s="107">
        <v>3.4390200000000002</v>
      </c>
      <c r="Q53" s="107">
        <v>3.4225789999999998</v>
      </c>
      <c r="R53" s="107">
        <v>3.405726</v>
      </c>
      <c r="S53" s="107">
        <v>3.386984</v>
      </c>
      <c r="T53" s="107">
        <v>3.368074</v>
      </c>
      <c r="U53" s="107">
        <v>3.3534609999999998</v>
      </c>
      <c r="V53" s="107">
        <v>3.3412459999999999</v>
      </c>
      <c r="W53" s="107">
        <v>3.3290570000000002</v>
      </c>
      <c r="X53" s="107">
        <v>3.316589</v>
      </c>
      <c r="Y53" s="107">
        <v>3.3047710000000001</v>
      </c>
      <c r="Z53" s="107">
        <v>3.292888</v>
      </c>
      <c r="AA53" s="107">
        <v>3.2806820000000001</v>
      </c>
      <c r="AB53" s="107">
        <v>3.2674210000000001</v>
      </c>
      <c r="AC53" s="107">
        <v>3.254594</v>
      </c>
      <c r="AD53" s="107">
        <v>3.2413859999999999</v>
      </c>
      <c r="AE53" s="107">
        <v>3.2278910000000001</v>
      </c>
      <c r="AF53" s="108">
        <v>-5.2110000000000004E-3</v>
      </c>
      <c r="AG53" s="97"/>
    </row>
    <row r="54" spans="1:33" s="71" customFormat="1" ht="15" customHeight="1" x14ac:dyDescent="0.3">
      <c r="A54" s="96" t="s">
        <v>319</v>
      </c>
      <c r="B54" s="106" t="s">
        <v>53</v>
      </c>
      <c r="C54" s="107">
        <v>5.8913E-2</v>
      </c>
      <c r="D54" s="107">
        <v>5.0597999999999997E-2</v>
      </c>
      <c r="E54" s="107">
        <v>5.9573000000000001E-2</v>
      </c>
      <c r="F54" s="107">
        <v>5.9938999999999999E-2</v>
      </c>
      <c r="G54" s="107">
        <v>6.0141E-2</v>
      </c>
      <c r="H54" s="107">
        <v>6.0196E-2</v>
      </c>
      <c r="I54" s="107">
        <v>6.0151000000000003E-2</v>
      </c>
      <c r="J54" s="107">
        <v>6.0040999999999997E-2</v>
      </c>
      <c r="K54" s="107">
        <v>5.9859999999999997E-2</v>
      </c>
      <c r="L54" s="107">
        <v>5.9635000000000001E-2</v>
      </c>
      <c r="M54" s="107">
        <v>5.9422999999999997E-2</v>
      </c>
      <c r="N54" s="107">
        <v>5.9195999999999999E-2</v>
      </c>
      <c r="O54" s="107">
        <v>5.9032000000000001E-2</v>
      </c>
      <c r="P54" s="107">
        <v>5.8958999999999998E-2</v>
      </c>
      <c r="Q54" s="107">
        <v>5.9004000000000001E-2</v>
      </c>
      <c r="R54" s="107">
        <v>5.9152999999999997E-2</v>
      </c>
      <c r="S54" s="107">
        <v>5.9301E-2</v>
      </c>
      <c r="T54" s="107">
        <v>5.9454E-2</v>
      </c>
      <c r="U54" s="107">
        <v>5.9655E-2</v>
      </c>
      <c r="V54" s="107">
        <v>5.9868999999999999E-2</v>
      </c>
      <c r="W54" s="107">
        <v>6.0101000000000002E-2</v>
      </c>
      <c r="X54" s="107">
        <v>6.0317999999999997E-2</v>
      </c>
      <c r="Y54" s="107">
        <v>6.0553000000000003E-2</v>
      </c>
      <c r="Z54" s="107">
        <v>6.0783999999999998E-2</v>
      </c>
      <c r="AA54" s="107">
        <v>6.1036E-2</v>
      </c>
      <c r="AB54" s="107">
        <v>6.1259000000000001E-2</v>
      </c>
      <c r="AC54" s="107">
        <v>6.1515E-2</v>
      </c>
      <c r="AD54" s="107">
        <v>6.1782999999999998E-2</v>
      </c>
      <c r="AE54" s="107">
        <v>6.2038999999999997E-2</v>
      </c>
      <c r="AF54" s="108">
        <v>1.848E-3</v>
      </c>
      <c r="AG54" s="97"/>
    </row>
    <row r="55" spans="1:33" s="71" customFormat="1" ht="15" customHeight="1" x14ac:dyDescent="0.3">
      <c r="A55" s="96" t="s">
        <v>320</v>
      </c>
      <c r="B55" s="106" t="s">
        <v>54</v>
      </c>
      <c r="C55" s="107">
        <v>0.98346299999999998</v>
      </c>
      <c r="D55" s="107">
        <v>0.98319400000000001</v>
      </c>
      <c r="E55" s="107">
        <v>0.99531899999999995</v>
      </c>
      <c r="F55" s="107">
        <v>1.0129440000000001</v>
      </c>
      <c r="G55" s="107">
        <v>1.030394</v>
      </c>
      <c r="H55" s="107">
        <v>1.0463089999999999</v>
      </c>
      <c r="I55" s="107">
        <v>1.0616589999999999</v>
      </c>
      <c r="J55" s="107">
        <v>1.0748770000000001</v>
      </c>
      <c r="K55" s="107">
        <v>1.0865910000000001</v>
      </c>
      <c r="L55" s="107">
        <v>1.0967</v>
      </c>
      <c r="M55" s="107">
        <v>1.1067480000000001</v>
      </c>
      <c r="N55" s="107">
        <v>1.116195</v>
      </c>
      <c r="O55" s="107">
        <v>1.1251899999999999</v>
      </c>
      <c r="P55" s="107">
        <v>1.133931</v>
      </c>
      <c r="Q55" s="107">
        <v>1.1425700000000001</v>
      </c>
      <c r="R55" s="107">
        <v>1.1500520000000001</v>
      </c>
      <c r="S55" s="107">
        <v>1.1553800000000001</v>
      </c>
      <c r="T55" s="107">
        <v>1.1594439999999999</v>
      </c>
      <c r="U55" s="107">
        <v>1.164941</v>
      </c>
      <c r="V55" s="107">
        <v>1.17153</v>
      </c>
      <c r="W55" s="107">
        <v>1.1783870000000001</v>
      </c>
      <c r="X55" s="107">
        <v>1.185254</v>
      </c>
      <c r="Y55" s="107">
        <v>1.192591</v>
      </c>
      <c r="Z55" s="107">
        <v>1.2001440000000001</v>
      </c>
      <c r="AA55" s="107">
        <v>1.2078759999999999</v>
      </c>
      <c r="AB55" s="107">
        <v>1.2155050000000001</v>
      </c>
      <c r="AC55" s="107">
        <v>1.223579</v>
      </c>
      <c r="AD55" s="107">
        <v>1.231676</v>
      </c>
      <c r="AE55" s="107">
        <v>1.2394590000000001</v>
      </c>
      <c r="AF55" s="108">
        <v>8.2970000000000006E-3</v>
      </c>
      <c r="AG55" s="97"/>
    </row>
    <row r="56" spans="1:33" s="71" customFormat="1" ht="15" customHeight="1" x14ac:dyDescent="0.3">
      <c r="A56" s="96" t="s">
        <v>321</v>
      </c>
      <c r="B56" s="106" t="s">
        <v>14</v>
      </c>
      <c r="C56" s="107">
        <v>0.10353900000000001</v>
      </c>
      <c r="D56" s="107">
        <v>0.103723</v>
      </c>
      <c r="E56" s="107">
        <v>0.103931</v>
      </c>
      <c r="F56" s="107">
        <v>0.104171</v>
      </c>
      <c r="G56" s="107">
        <v>0.10441</v>
      </c>
      <c r="H56" s="107">
        <v>0.10465099999999999</v>
      </c>
      <c r="I56" s="107">
        <v>0.104923</v>
      </c>
      <c r="J56" s="107">
        <v>0.105269</v>
      </c>
      <c r="K56" s="107">
        <v>0.10568</v>
      </c>
      <c r="L56" s="107">
        <v>0.106174</v>
      </c>
      <c r="M56" s="107">
        <v>0.106766</v>
      </c>
      <c r="N56" s="107">
        <v>0.107459</v>
      </c>
      <c r="O56" s="107">
        <v>0.108199</v>
      </c>
      <c r="P56" s="107">
        <v>0.108998</v>
      </c>
      <c r="Q56" s="107">
        <v>0.10985</v>
      </c>
      <c r="R56" s="107">
        <v>0.110744</v>
      </c>
      <c r="S56" s="107">
        <v>0.11165899999999999</v>
      </c>
      <c r="T56" s="107">
        <v>0.112591</v>
      </c>
      <c r="U56" s="107">
        <v>0.113556</v>
      </c>
      <c r="V56" s="107">
        <v>0.114552</v>
      </c>
      <c r="W56" s="107">
        <v>0.11556900000000001</v>
      </c>
      <c r="X56" s="107">
        <v>0.116609</v>
      </c>
      <c r="Y56" s="107">
        <v>0.11766799999999999</v>
      </c>
      <c r="Z56" s="107">
        <v>0.118742</v>
      </c>
      <c r="AA56" s="107">
        <v>0.119824</v>
      </c>
      <c r="AB56" s="107">
        <v>0.120908</v>
      </c>
      <c r="AC56" s="107">
        <v>0.121985</v>
      </c>
      <c r="AD56" s="107">
        <v>0.123047</v>
      </c>
      <c r="AE56" s="107">
        <v>0.124084</v>
      </c>
      <c r="AF56" s="108">
        <v>6.4859999999999996E-3</v>
      </c>
      <c r="AG56" s="97"/>
    </row>
    <row r="57" spans="1:33" s="71" customFormat="1" ht="15" customHeight="1" x14ac:dyDescent="0.3">
      <c r="A57" s="96" t="s">
        <v>322</v>
      </c>
      <c r="B57" s="106" t="s">
        <v>55</v>
      </c>
      <c r="C57" s="107">
        <v>3.9712999999999998E-2</v>
      </c>
      <c r="D57" s="107">
        <v>4.0058999999999997E-2</v>
      </c>
      <c r="E57" s="107">
        <v>4.0876000000000003E-2</v>
      </c>
      <c r="F57" s="107">
        <v>4.1924000000000003E-2</v>
      </c>
      <c r="G57" s="107">
        <v>4.2974999999999999E-2</v>
      </c>
      <c r="H57" s="107">
        <v>4.3978999999999997E-2</v>
      </c>
      <c r="I57" s="107">
        <v>4.4923999999999999E-2</v>
      </c>
      <c r="J57" s="107">
        <v>4.5741999999999998E-2</v>
      </c>
      <c r="K57" s="107">
        <v>4.6469000000000003E-2</v>
      </c>
      <c r="L57" s="107">
        <v>4.7159E-2</v>
      </c>
      <c r="M57" s="107">
        <v>4.7863000000000003E-2</v>
      </c>
      <c r="N57" s="107">
        <v>4.8557999999999997E-2</v>
      </c>
      <c r="O57" s="107">
        <v>4.9244999999999997E-2</v>
      </c>
      <c r="P57" s="107">
        <v>4.9924000000000003E-2</v>
      </c>
      <c r="Q57" s="107">
        <v>5.0599999999999999E-2</v>
      </c>
      <c r="R57" s="107">
        <v>5.1271999999999998E-2</v>
      </c>
      <c r="S57" s="107">
        <v>5.1887999999999997E-2</v>
      </c>
      <c r="T57" s="107">
        <v>5.2476000000000002E-2</v>
      </c>
      <c r="U57" s="107">
        <v>5.3151999999999998E-2</v>
      </c>
      <c r="V57" s="107">
        <v>5.3897E-2</v>
      </c>
      <c r="W57" s="107">
        <v>5.4665999999999999E-2</v>
      </c>
      <c r="X57" s="107">
        <v>5.5434999999999998E-2</v>
      </c>
      <c r="Y57" s="107">
        <v>5.6218999999999998E-2</v>
      </c>
      <c r="Z57" s="107">
        <v>5.7000000000000002E-2</v>
      </c>
      <c r="AA57" s="107">
        <v>5.7773999999999999E-2</v>
      </c>
      <c r="AB57" s="107">
        <v>5.8526000000000002E-2</v>
      </c>
      <c r="AC57" s="107">
        <v>5.9286999999999999E-2</v>
      </c>
      <c r="AD57" s="107">
        <v>6.0040000000000003E-2</v>
      </c>
      <c r="AE57" s="107">
        <v>6.0772E-2</v>
      </c>
      <c r="AF57" s="108">
        <v>1.5311E-2</v>
      </c>
      <c r="AG57" s="97"/>
    </row>
    <row r="58" spans="1:33" s="71" customFormat="1" ht="15" customHeight="1" x14ac:dyDescent="0.3">
      <c r="A58" s="96" t="s">
        <v>323</v>
      </c>
      <c r="B58" s="106" t="s">
        <v>23</v>
      </c>
      <c r="C58" s="107">
        <v>0.22733500000000001</v>
      </c>
      <c r="D58" s="107">
        <v>0.22598399999999999</v>
      </c>
      <c r="E58" s="107">
        <v>0.22653999999999999</v>
      </c>
      <c r="F58" s="107">
        <v>0.228079</v>
      </c>
      <c r="G58" s="107">
        <v>0.22946900000000001</v>
      </c>
      <c r="H58" s="107">
        <v>0.230466</v>
      </c>
      <c r="I58" s="107">
        <v>0.23114799999999999</v>
      </c>
      <c r="J58" s="107">
        <v>0.231157</v>
      </c>
      <c r="K58" s="107">
        <v>0.23069999999999999</v>
      </c>
      <c r="L58" s="107">
        <v>0.23005500000000001</v>
      </c>
      <c r="M58" s="107">
        <v>0.22948099999999999</v>
      </c>
      <c r="N58" s="107">
        <v>0.228912</v>
      </c>
      <c r="O58" s="107">
        <v>0.22839599999999999</v>
      </c>
      <c r="P58" s="107">
        <v>0.22792599999999999</v>
      </c>
      <c r="Q58" s="107">
        <v>0.22753599999999999</v>
      </c>
      <c r="R58" s="107">
        <v>0.22705500000000001</v>
      </c>
      <c r="S58" s="107">
        <v>0.22620100000000001</v>
      </c>
      <c r="T58" s="107">
        <v>0.22512499999999999</v>
      </c>
      <c r="U58" s="107">
        <v>0.22439999999999999</v>
      </c>
      <c r="V58" s="107">
        <v>0.223967</v>
      </c>
      <c r="W58" s="107">
        <v>0.22364200000000001</v>
      </c>
      <c r="X58" s="107">
        <v>0.22331899999999999</v>
      </c>
      <c r="Y58" s="107">
        <v>0.223053</v>
      </c>
      <c r="Z58" s="107">
        <v>0.222797</v>
      </c>
      <c r="AA58" s="107">
        <v>0.22253800000000001</v>
      </c>
      <c r="AB58" s="107">
        <v>0.22223599999999999</v>
      </c>
      <c r="AC58" s="107">
        <v>0.22198599999999999</v>
      </c>
      <c r="AD58" s="107">
        <v>0.221745</v>
      </c>
      <c r="AE58" s="107">
        <v>0.22143599999999999</v>
      </c>
      <c r="AF58" s="108">
        <v>-9.3800000000000003E-4</v>
      </c>
      <c r="AG58" s="97"/>
    </row>
    <row r="59" spans="1:33" s="71" customFormat="1" ht="15" customHeight="1" x14ac:dyDescent="0.3">
      <c r="A59" s="96" t="s">
        <v>324</v>
      </c>
      <c r="B59" s="105" t="s">
        <v>17</v>
      </c>
      <c r="C59" s="109">
        <v>5.1493919999999997</v>
      </c>
      <c r="D59" s="109">
        <v>5.1864509999999999</v>
      </c>
      <c r="E59" s="109">
        <v>4.9782149999999996</v>
      </c>
      <c r="F59" s="109">
        <v>5.0177740000000002</v>
      </c>
      <c r="G59" s="109">
        <v>5.0486610000000001</v>
      </c>
      <c r="H59" s="109">
        <v>5.065804</v>
      </c>
      <c r="I59" s="109">
        <v>5.0752509999999997</v>
      </c>
      <c r="J59" s="109">
        <v>5.0740299999999996</v>
      </c>
      <c r="K59" s="109">
        <v>5.0662830000000003</v>
      </c>
      <c r="L59" s="109">
        <v>5.0553949999999999</v>
      </c>
      <c r="M59" s="109">
        <v>5.0461929999999997</v>
      </c>
      <c r="N59" s="109">
        <v>5.0363910000000001</v>
      </c>
      <c r="O59" s="109">
        <v>5.027088</v>
      </c>
      <c r="P59" s="109">
        <v>5.0187590000000002</v>
      </c>
      <c r="Q59" s="109">
        <v>5.0121390000000003</v>
      </c>
      <c r="R59" s="109">
        <v>5.0040019999999998</v>
      </c>
      <c r="S59" s="109">
        <v>4.9914120000000004</v>
      </c>
      <c r="T59" s="109">
        <v>4.977163</v>
      </c>
      <c r="U59" s="109">
        <v>4.9691660000000004</v>
      </c>
      <c r="V59" s="109">
        <v>4.9650619999999996</v>
      </c>
      <c r="W59" s="109">
        <v>4.9614219999999998</v>
      </c>
      <c r="X59" s="109">
        <v>4.9575230000000001</v>
      </c>
      <c r="Y59" s="109">
        <v>4.9548550000000002</v>
      </c>
      <c r="Z59" s="109">
        <v>4.9523539999999997</v>
      </c>
      <c r="AA59" s="109">
        <v>4.9497289999999996</v>
      </c>
      <c r="AB59" s="109">
        <v>4.9458549999999999</v>
      </c>
      <c r="AC59" s="109">
        <v>4.9429470000000002</v>
      </c>
      <c r="AD59" s="109">
        <v>4.9396779999999998</v>
      </c>
      <c r="AE59" s="109">
        <v>4.9356809999999998</v>
      </c>
      <c r="AF59" s="110">
        <v>-1.513E-3</v>
      </c>
      <c r="AG59" s="97"/>
    </row>
    <row r="60" spans="1:33" s="71" customFormat="1" ht="15" customHeight="1" x14ac:dyDescent="0.3">
      <c r="A60" s="93"/>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row>
    <row r="61" spans="1:33" s="71" customFormat="1" ht="15" customHeight="1" x14ac:dyDescent="0.3">
      <c r="A61" s="93"/>
      <c r="B61" s="105" t="s">
        <v>486</v>
      </c>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row>
    <row r="62" spans="1:33" s="71" customFormat="1" ht="15" customHeight="1" x14ac:dyDescent="0.3">
      <c r="A62" s="96" t="s">
        <v>325</v>
      </c>
      <c r="B62" s="106" t="s">
        <v>52</v>
      </c>
      <c r="C62" s="107">
        <v>0.38191900000000001</v>
      </c>
      <c r="D62" s="107">
        <v>0.383521</v>
      </c>
      <c r="E62" s="107">
        <v>0.32833800000000002</v>
      </c>
      <c r="F62" s="107">
        <v>0.32457399999999997</v>
      </c>
      <c r="G62" s="107">
        <v>0.31986799999999999</v>
      </c>
      <c r="H62" s="107">
        <v>0.314554</v>
      </c>
      <c r="I62" s="107">
        <v>0.30906</v>
      </c>
      <c r="J62" s="107">
        <v>0.30327399999999999</v>
      </c>
      <c r="K62" s="107">
        <v>0.29744999999999999</v>
      </c>
      <c r="L62" s="107">
        <v>0.29169699999999998</v>
      </c>
      <c r="M62" s="107">
        <v>0.28604200000000002</v>
      </c>
      <c r="N62" s="107">
        <v>0.28054499999999999</v>
      </c>
      <c r="O62" s="107">
        <v>0.27529700000000001</v>
      </c>
      <c r="P62" s="107">
        <v>0.270173</v>
      </c>
      <c r="Q62" s="107">
        <v>0.265129</v>
      </c>
      <c r="R62" s="107">
        <v>0.26028499999999999</v>
      </c>
      <c r="S62" s="107">
        <v>0.25561600000000001</v>
      </c>
      <c r="T62" s="107">
        <v>0.25103500000000001</v>
      </c>
      <c r="U62" s="107">
        <v>0.24665899999999999</v>
      </c>
      <c r="V62" s="107">
        <v>0.24240500000000001</v>
      </c>
      <c r="W62" s="107">
        <v>0.23815900000000001</v>
      </c>
      <c r="X62" s="107">
        <v>0.23388999999999999</v>
      </c>
      <c r="Y62" s="107">
        <v>0.22967699999999999</v>
      </c>
      <c r="Z62" s="107">
        <v>0.225469</v>
      </c>
      <c r="AA62" s="107">
        <v>0.221248</v>
      </c>
      <c r="AB62" s="107">
        <v>0.21702199999999999</v>
      </c>
      <c r="AC62" s="107">
        <v>0.212896</v>
      </c>
      <c r="AD62" s="107">
        <v>0.20880899999999999</v>
      </c>
      <c r="AE62" s="107">
        <v>0.20483299999999999</v>
      </c>
      <c r="AF62" s="108">
        <v>-2.2005E-2</v>
      </c>
      <c r="AG62" s="97"/>
    </row>
    <row r="63" spans="1:33" s="71" customFormat="1" ht="15" customHeight="1" x14ac:dyDescent="0.3">
      <c r="A63" s="96" t="s">
        <v>326</v>
      </c>
      <c r="B63" s="106" t="s">
        <v>54</v>
      </c>
      <c r="C63" s="107">
        <v>4.3046000000000001E-2</v>
      </c>
      <c r="D63" s="107">
        <v>4.0329999999999998E-2</v>
      </c>
      <c r="E63" s="107">
        <v>3.8603999999999999E-2</v>
      </c>
      <c r="F63" s="107">
        <v>3.7546000000000003E-2</v>
      </c>
      <c r="G63" s="107">
        <v>3.6567000000000002E-2</v>
      </c>
      <c r="H63" s="107">
        <v>3.5701999999999998E-2</v>
      </c>
      <c r="I63" s="107">
        <v>3.5000000000000003E-2</v>
      </c>
      <c r="J63" s="107">
        <v>3.4445000000000003E-2</v>
      </c>
      <c r="K63" s="107">
        <v>3.4048000000000002E-2</v>
      </c>
      <c r="L63" s="107">
        <v>3.3586999999999999E-2</v>
      </c>
      <c r="M63" s="107">
        <v>3.3092999999999997E-2</v>
      </c>
      <c r="N63" s="107">
        <v>3.2576000000000001E-2</v>
      </c>
      <c r="O63" s="107">
        <v>3.2056000000000001E-2</v>
      </c>
      <c r="P63" s="107">
        <v>3.1534E-2</v>
      </c>
      <c r="Q63" s="107">
        <v>3.0997E-2</v>
      </c>
      <c r="R63" s="107">
        <v>3.0461999999999999E-2</v>
      </c>
      <c r="S63" s="107">
        <v>2.9936999999999998E-2</v>
      </c>
      <c r="T63" s="107">
        <v>2.9418E-2</v>
      </c>
      <c r="U63" s="107">
        <v>2.8917000000000002E-2</v>
      </c>
      <c r="V63" s="107">
        <v>2.8435999999999999E-2</v>
      </c>
      <c r="W63" s="107">
        <v>2.7977999999999999E-2</v>
      </c>
      <c r="X63" s="107">
        <v>2.7541E-2</v>
      </c>
      <c r="Y63" s="107">
        <v>2.7125E-2</v>
      </c>
      <c r="Z63" s="107">
        <v>2.6726E-2</v>
      </c>
      <c r="AA63" s="107">
        <v>2.6341E-2</v>
      </c>
      <c r="AB63" s="107">
        <v>2.5971999999999999E-2</v>
      </c>
      <c r="AC63" s="107">
        <v>2.5623E-2</v>
      </c>
      <c r="AD63" s="107">
        <v>2.5285999999999999E-2</v>
      </c>
      <c r="AE63" s="107">
        <v>2.496E-2</v>
      </c>
      <c r="AF63" s="108">
        <v>-1.9275E-2</v>
      </c>
      <c r="AG63" s="97"/>
    </row>
    <row r="64" spans="1:33" s="71" customFormat="1" ht="15" customHeight="1" x14ac:dyDescent="0.3">
      <c r="A64" s="96" t="s">
        <v>327</v>
      </c>
      <c r="B64" s="106" t="s">
        <v>274</v>
      </c>
      <c r="C64" s="107">
        <v>7.5310000000000004E-3</v>
      </c>
      <c r="D64" s="107">
        <v>7.3670000000000003E-3</v>
      </c>
      <c r="E64" s="107">
        <v>7.3309999999999998E-3</v>
      </c>
      <c r="F64" s="107">
        <v>7.3769999999999999E-3</v>
      </c>
      <c r="G64" s="107">
        <v>7.4029999999999999E-3</v>
      </c>
      <c r="H64" s="107">
        <v>7.4120000000000002E-3</v>
      </c>
      <c r="I64" s="107">
        <v>7.4149999999999997E-3</v>
      </c>
      <c r="J64" s="107">
        <v>7.4070000000000004E-3</v>
      </c>
      <c r="K64" s="107">
        <v>7.3920000000000001E-3</v>
      </c>
      <c r="L64" s="107">
        <v>7.3740000000000003E-3</v>
      </c>
      <c r="M64" s="107">
        <v>7.3540000000000003E-3</v>
      </c>
      <c r="N64" s="107">
        <v>7.3340000000000002E-3</v>
      </c>
      <c r="O64" s="107">
        <v>7.3159999999999996E-3</v>
      </c>
      <c r="P64" s="107">
        <v>7.2979999999999998E-3</v>
      </c>
      <c r="Q64" s="107">
        <v>7.2789999999999999E-3</v>
      </c>
      <c r="R64" s="107">
        <v>7.2610000000000001E-3</v>
      </c>
      <c r="S64" s="107">
        <v>7.2430000000000003E-3</v>
      </c>
      <c r="T64" s="107">
        <v>7.2240000000000004E-3</v>
      </c>
      <c r="U64" s="107">
        <v>7.2069999999999999E-3</v>
      </c>
      <c r="V64" s="107">
        <v>7.1910000000000003E-3</v>
      </c>
      <c r="W64" s="107">
        <v>7.1739999999999998E-3</v>
      </c>
      <c r="X64" s="107">
        <v>7.1580000000000003E-3</v>
      </c>
      <c r="Y64" s="107">
        <v>7.143E-3</v>
      </c>
      <c r="Z64" s="107">
        <v>7.1269999999999997E-3</v>
      </c>
      <c r="AA64" s="107">
        <v>7.11E-3</v>
      </c>
      <c r="AB64" s="107">
        <v>7.0930000000000003E-3</v>
      </c>
      <c r="AC64" s="107">
        <v>7.0780000000000001E-3</v>
      </c>
      <c r="AD64" s="107">
        <v>7.064E-3</v>
      </c>
      <c r="AE64" s="107">
        <v>7.051E-3</v>
      </c>
      <c r="AF64" s="108">
        <v>-2.3509999999999998E-3</v>
      </c>
      <c r="AG64" s="97"/>
    </row>
    <row r="65" spans="1:33" s="71" customFormat="1" ht="15" customHeight="1" x14ac:dyDescent="0.3">
      <c r="A65" s="96" t="s">
        <v>328</v>
      </c>
      <c r="B65" s="105" t="s">
        <v>17</v>
      </c>
      <c r="C65" s="109">
        <v>0.43249700000000002</v>
      </c>
      <c r="D65" s="109">
        <v>0.43121700000000002</v>
      </c>
      <c r="E65" s="109">
        <v>0.37427300000000002</v>
      </c>
      <c r="F65" s="109">
        <v>0.36949700000000002</v>
      </c>
      <c r="G65" s="109">
        <v>0.36383799999999999</v>
      </c>
      <c r="H65" s="109">
        <v>0.35766900000000001</v>
      </c>
      <c r="I65" s="109">
        <v>0.35147499999999998</v>
      </c>
      <c r="J65" s="109">
        <v>0.34512500000000002</v>
      </c>
      <c r="K65" s="109">
        <v>0.338891</v>
      </c>
      <c r="L65" s="109">
        <v>0.33265699999999998</v>
      </c>
      <c r="M65" s="109">
        <v>0.32648899999999997</v>
      </c>
      <c r="N65" s="109">
        <v>0.32045499999999999</v>
      </c>
      <c r="O65" s="109">
        <v>0.31467000000000001</v>
      </c>
      <c r="P65" s="109">
        <v>0.30900499999999997</v>
      </c>
      <c r="Q65" s="109">
        <v>0.30340600000000001</v>
      </c>
      <c r="R65" s="109">
        <v>0.298008</v>
      </c>
      <c r="S65" s="109">
        <v>0.29279500000000003</v>
      </c>
      <c r="T65" s="109">
        <v>0.28767700000000002</v>
      </c>
      <c r="U65" s="109">
        <v>0.28278300000000001</v>
      </c>
      <c r="V65" s="109">
        <v>0.278032</v>
      </c>
      <c r="W65" s="109">
        <v>0.27331100000000003</v>
      </c>
      <c r="X65" s="109">
        <v>0.26858900000000002</v>
      </c>
      <c r="Y65" s="109">
        <v>0.26394499999999999</v>
      </c>
      <c r="Z65" s="109">
        <v>0.259322</v>
      </c>
      <c r="AA65" s="109">
        <v>0.25469900000000001</v>
      </c>
      <c r="AB65" s="109">
        <v>0.25011100000000003</v>
      </c>
      <c r="AC65" s="109">
        <v>0.24565000000000001</v>
      </c>
      <c r="AD65" s="109">
        <v>0.24124000000000001</v>
      </c>
      <c r="AE65" s="109">
        <v>0.236956</v>
      </c>
      <c r="AF65" s="110">
        <v>-2.1260000000000001E-2</v>
      </c>
      <c r="AG65" s="97"/>
    </row>
    <row r="66" spans="1:33" s="71" customFormat="1" ht="12" x14ac:dyDescent="0.3">
      <c r="A66" s="93"/>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row>
    <row r="67" spans="1:33" s="71" customFormat="1" ht="15" customHeight="1" x14ac:dyDescent="0.3">
      <c r="A67" s="93"/>
      <c r="B67" s="105" t="s">
        <v>59</v>
      </c>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row>
    <row r="68" spans="1:33" s="71" customFormat="1" ht="15" customHeight="1" x14ac:dyDescent="0.3">
      <c r="A68" s="96" t="s">
        <v>329</v>
      </c>
      <c r="B68" s="106" t="s">
        <v>52</v>
      </c>
      <c r="C68" s="107">
        <v>0.34035799999999999</v>
      </c>
      <c r="D68" s="107">
        <v>0.328428</v>
      </c>
      <c r="E68" s="107">
        <v>0.29958499999999999</v>
      </c>
      <c r="F68" s="107">
        <v>0.296043</v>
      </c>
      <c r="G68" s="107">
        <v>0.29344999999999999</v>
      </c>
      <c r="H68" s="107">
        <v>0.29098400000000002</v>
      </c>
      <c r="I68" s="107">
        <v>0.28820899999999999</v>
      </c>
      <c r="J68" s="107">
        <v>0.28517399999999998</v>
      </c>
      <c r="K68" s="107">
        <v>0.28194599999999997</v>
      </c>
      <c r="L68" s="107">
        <v>0.27868500000000002</v>
      </c>
      <c r="M68" s="107">
        <v>0.27543699999999999</v>
      </c>
      <c r="N68" s="107">
        <v>0.27221600000000001</v>
      </c>
      <c r="O68" s="107">
        <v>0.26915299999999998</v>
      </c>
      <c r="P68" s="107">
        <v>0.26627200000000001</v>
      </c>
      <c r="Q68" s="107">
        <v>0.263519</v>
      </c>
      <c r="R68" s="107">
        <v>0.26085900000000001</v>
      </c>
      <c r="S68" s="107">
        <v>0.25822600000000001</v>
      </c>
      <c r="T68" s="107">
        <v>0.25562400000000002</v>
      </c>
      <c r="U68" s="107">
        <v>0.25326300000000002</v>
      </c>
      <c r="V68" s="107">
        <v>0.25114999999999998</v>
      </c>
      <c r="W68" s="107">
        <v>0.24911700000000001</v>
      </c>
      <c r="X68" s="107">
        <v>0.24714</v>
      </c>
      <c r="Y68" s="107">
        <v>0.24515500000000001</v>
      </c>
      <c r="Z68" s="107">
        <v>0.24315500000000001</v>
      </c>
      <c r="AA68" s="107">
        <v>0.24110899999999999</v>
      </c>
      <c r="AB68" s="107">
        <v>0.239065</v>
      </c>
      <c r="AC68" s="107">
        <v>0.23705000000000001</v>
      </c>
      <c r="AD68" s="107">
        <v>0.23510400000000001</v>
      </c>
      <c r="AE68" s="107">
        <v>0.23318700000000001</v>
      </c>
      <c r="AF68" s="108">
        <v>-1.3415E-2</v>
      </c>
      <c r="AG68" s="97"/>
    </row>
    <row r="69" spans="1:33" s="71" customFormat="1" ht="15" customHeight="1" x14ac:dyDescent="0.3">
      <c r="A69" s="96" t="s">
        <v>330</v>
      </c>
      <c r="B69" s="106" t="s">
        <v>54</v>
      </c>
      <c r="C69" s="107">
        <v>6.0255999999999997E-2</v>
      </c>
      <c r="D69" s="107">
        <v>5.7188999999999997E-2</v>
      </c>
      <c r="E69" s="107">
        <v>5.4998999999999999E-2</v>
      </c>
      <c r="F69" s="107">
        <v>5.3565000000000002E-2</v>
      </c>
      <c r="G69" s="107">
        <v>5.2498999999999997E-2</v>
      </c>
      <c r="H69" s="107">
        <v>5.1596000000000003E-2</v>
      </c>
      <c r="I69" s="107">
        <v>5.0778999999999998E-2</v>
      </c>
      <c r="J69" s="107">
        <v>5.0053E-2</v>
      </c>
      <c r="K69" s="107">
        <v>4.9428E-2</v>
      </c>
      <c r="L69" s="107">
        <v>4.8675000000000003E-2</v>
      </c>
      <c r="M69" s="107">
        <v>4.7837999999999999E-2</v>
      </c>
      <c r="N69" s="107">
        <v>4.6946000000000002E-2</v>
      </c>
      <c r="O69" s="107">
        <v>4.6032000000000003E-2</v>
      </c>
      <c r="P69" s="107">
        <v>4.512E-2</v>
      </c>
      <c r="Q69" s="107">
        <v>4.4216999999999999E-2</v>
      </c>
      <c r="R69" s="107">
        <v>4.3318000000000002E-2</v>
      </c>
      <c r="S69" s="107">
        <v>4.2421E-2</v>
      </c>
      <c r="T69" s="107">
        <v>4.1542999999999997E-2</v>
      </c>
      <c r="U69" s="107">
        <v>4.0736000000000001E-2</v>
      </c>
      <c r="V69" s="107">
        <v>4.0010999999999998E-2</v>
      </c>
      <c r="W69" s="107">
        <v>3.9351999999999998E-2</v>
      </c>
      <c r="X69" s="107">
        <v>3.8747999999999998E-2</v>
      </c>
      <c r="Y69" s="107">
        <v>3.8185999999999998E-2</v>
      </c>
      <c r="Z69" s="107">
        <v>3.7656000000000002E-2</v>
      </c>
      <c r="AA69" s="107">
        <v>3.7151000000000003E-2</v>
      </c>
      <c r="AB69" s="107">
        <v>3.6672000000000003E-2</v>
      </c>
      <c r="AC69" s="107">
        <v>3.6223999999999999E-2</v>
      </c>
      <c r="AD69" s="107">
        <v>3.5810000000000002E-2</v>
      </c>
      <c r="AE69" s="107">
        <v>3.5414000000000001E-2</v>
      </c>
      <c r="AF69" s="108">
        <v>-1.8803E-2</v>
      </c>
      <c r="AG69" s="97"/>
    </row>
    <row r="70" spans="1:33" s="71" customFormat="1" ht="15" customHeight="1" x14ac:dyDescent="0.3">
      <c r="A70" s="96" t="s">
        <v>331</v>
      </c>
      <c r="B70" s="106" t="s">
        <v>14</v>
      </c>
      <c r="C70" s="107">
        <v>1.6931000000000002E-2</v>
      </c>
      <c r="D70" s="107">
        <v>1.6749E-2</v>
      </c>
      <c r="E70" s="107">
        <v>1.6560999999999999E-2</v>
      </c>
      <c r="F70" s="107">
        <v>1.6368000000000001E-2</v>
      </c>
      <c r="G70" s="107">
        <v>1.6164999999999999E-2</v>
      </c>
      <c r="H70" s="107">
        <v>1.5948E-2</v>
      </c>
      <c r="I70" s="107">
        <v>1.5720999999999999E-2</v>
      </c>
      <c r="J70" s="107">
        <v>1.5486E-2</v>
      </c>
      <c r="K70" s="107">
        <v>1.524E-2</v>
      </c>
      <c r="L70" s="107">
        <v>1.4985999999999999E-2</v>
      </c>
      <c r="M70" s="107">
        <v>1.4727000000000001E-2</v>
      </c>
      <c r="N70" s="107">
        <v>1.4508999999999999E-2</v>
      </c>
      <c r="O70" s="107">
        <v>1.4331E-2</v>
      </c>
      <c r="P70" s="107">
        <v>1.4196E-2</v>
      </c>
      <c r="Q70" s="107">
        <v>1.4104E-2</v>
      </c>
      <c r="R70" s="107">
        <v>1.4056000000000001E-2</v>
      </c>
      <c r="S70" s="107">
        <v>1.4001E-2</v>
      </c>
      <c r="T70" s="107">
        <v>1.3939999999999999E-2</v>
      </c>
      <c r="U70" s="107">
        <v>1.3873E-2</v>
      </c>
      <c r="V70" s="107">
        <v>1.3802E-2</v>
      </c>
      <c r="W70" s="107">
        <v>1.3726E-2</v>
      </c>
      <c r="X70" s="107">
        <v>1.3648E-2</v>
      </c>
      <c r="Y70" s="107">
        <v>1.3568E-2</v>
      </c>
      <c r="Z70" s="107">
        <v>1.3488999999999999E-2</v>
      </c>
      <c r="AA70" s="107">
        <v>1.3414000000000001E-2</v>
      </c>
      <c r="AB70" s="107">
        <v>1.3343000000000001E-2</v>
      </c>
      <c r="AC70" s="107">
        <v>1.3278E-2</v>
      </c>
      <c r="AD70" s="107">
        <v>1.3218000000000001E-2</v>
      </c>
      <c r="AE70" s="107">
        <v>1.316E-2</v>
      </c>
      <c r="AF70" s="108">
        <v>-8.9589999999999999E-3</v>
      </c>
      <c r="AG70" s="97"/>
    </row>
    <row r="71" spans="1:33" s="71" customFormat="1" ht="15" customHeight="1" x14ac:dyDescent="0.3">
      <c r="A71" s="96" t="s">
        <v>332</v>
      </c>
      <c r="B71" s="106" t="s">
        <v>487</v>
      </c>
      <c r="C71" s="107">
        <v>7.3539999999999994E-2</v>
      </c>
      <c r="D71" s="107">
        <v>7.3905999999999999E-2</v>
      </c>
      <c r="E71" s="107">
        <v>7.5065999999999994E-2</v>
      </c>
      <c r="F71" s="107">
        <v>7.6988000000000001E-2</v>
      </c>
      <c r="G71" s="107">
        <v>7.9202999999999996E-2</v>
      </c>
      <c r="H71" s="107">
        <v>8.1452999999999998E-2</v>
      </c>
      <c r="I71" s="107">
        <v>8.3610000000000004E-2</v>
      </c>
      <c r="J71" s="107">
        <v>8.5662000000000002E-2</v>
      </c>
      <c r="K71" s="107">
        <v>8.7612999999999996E-2</v>
      </c>
      <c r="L71" s="107">
        <v>8.9502999999999999E-2</v>
      </c>
      <c r="M71" s="107">
        <v>9.1356999999999994E-2</v>
      </c>
      <c r="N71" s="107">
        <v>9.3183000000000002E-2</v>
      </c>
      <c r="O71" s="107">
        <v>9.5016000000000003E-2</v>
      </c>
      <c r="P71" s="107">
        <v>9.6879000000000007E-2</v>
      </c>
      <c r="Q71" s="107">
        <v>9.8769999999999997E-2</v>
      </c>
      <c r="R71" s="107">
        <v>0.10065399999999999</v>
      </c>
      <c r="S71" s="107">
        <v>0.102506</v>
      </c>
      <c r="T71" s="107">
        <v>0.104338</v>
      </c>
      <c r="U71" s="107">
        <v>0.106254</v>
      </c>
      <c r="V71" s="107">
        <v>0.10827299999999999</v>
      </c>
      <c r="W71" s="107">
        <v>0.110351</v>
      </c>
      <c r="X71" s="107">
        <v>0.11247</v>
      </c>
      <c r="Y71" s="107">
        <v>0.114594</v>
      </c>
      <c r="Z71" s="107">
        <v>0.11670700000000001</v>
      </c>
      <c r="AA71" s="107">
        <v>0.118794</v>
      </c>
      <c r="AB71" s="107">
        <v>0.120868</v>
      </c>
      <c r="AC71" s="107">
        <v>0.122956</v>
      </c>
      <c r="AD71" s="107">
        <v>0.12507699999999999</v>
      </c>
      <c r="AE71" s="107">
        <v>0.127196</v>
      </c>
      <c r="AF71" s="108">
        <v>1.9761000000000001E-2</v>
      </c>
      <c r="AG71" s="97"/>
    </row>
    <row r="72" spans="1:33" s="71" customFormat="1" ht="15" customHeight="1" x14ac:dyDescent="0.3">
      <c r="A72" s="96" t="s">
        <v>333</v>
      </c>
      <c r="B72" s="105" t="s">
        <v>17</v>
      </c>
      <c r="C72" s="109">
        <v>0.49108499999999999</v>
      </c>
      <c r="D72" s="109">
        <v>0.47627199999999997</v>
      </c>
      <c r="E72" s="109">
        <v>0.44621</v>
      </c>
      <c r="F72" s="109">
        <v>0.44296400000000002</v>
      </c>
      <c r="G72" s="109">
        <v>0.44131700000000001</v>
      </c>
      <c r="H72" s="109">
        <v>0.43997999999999998</v>
      </c>
      <c r="I72" s="109">
        <v>0.43831999999999999</v>
      </c>
      <c r="J72" s="109">
        <v>0.43637599999999999</v>
      </c>
      <c r="K72" s="109">
        <v>0.43422699999999997</v>
      </c>
      <c r="L72" s="109">
        <v>0.43184899999999998</v>
      </c>
      <c r="M72" s="109">
        <v>0.42935899999999999</v>
      </c>
      <c r="N72" s="109">
        <v>0.42685299999999998</v>
      </c>
      <c r="O72" s="109">
        <v>0.42453200000000002</v>
      </c>
      <c r="P72" s="109">
        <v>0.42246600000000001</v>
      </c>
      <c r="Q72" s="109">
        <v>0.42061100000000001</v>
      </c>
      <c r="R72" s="109">
        <v>0.41888700000000001</v>
      </c>
      <c r="S72" s="109">
        <v>0.417153</v>
      </c>
      <c r="T72" s="109">
        <v>0.41544399999999998</v>
      </c>
      <c r="U72" s="109">
        <v>0.41412599999999999</v>
      </c>
      <c r="V72" s="109">
        <v>0.41323500000000002</v>
      </c>
      <c r="W72" s="109">
        <v>0.41254600000000002</v>
      </c>
      <c r="X72" s="109">
        <v>0.41200599999999998</v>
      </c>
      <c r="Y72" s="109">
        <v>0.41150199999999998</v>
      </c>
      <c r="Z72" s="109">
        <v>0.41100799999999998</v>
      </c>
      <c r="AA72" s="109">
        <v>0.410468</v>
      </c>
      <c r="AB72" s="109">
        <v>0.40994799999999998</v>
      </c>
      <c r="AC72" s="109">
        <v>0.40950900000000001</v>
      </c>
      <c r="AD72" s="109">
        <v>0.40921000000000002</v>
      </c>
      <c r="AE72" s="109">
        <v>0.40895700000000001</v>
      </c>
      <c r="AF72" s="110">
        <v>-6.515E-3</v>
      </c>
      <c r="AG72" s="97"/>
    </row>
    <row r="73" spans="1:33" s="71" customFormat="1" ht="12" x14ac:dyDescent="0.3">
      <c r="A73" s="93"/>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row>
    <row r="74" spans="1:33" s="71" customFormat="1" ht="15" customHeight="1" x14ac:dyDescent="0.3">
      <c r="A74" s="96" t="s">
        <v>334</v>
      </c>
      <c r="B74" s="106" t="s">
        <v>488</v>
      </c>
      <c r="C74" s="107">
        <v>0.54005899999999996</v>
      </c>
      <c r="D74" s="107">
        <v>0.57681400000000005</v>
      </c>
      <c r="E74" s="107">
        <v>0.51597999999999999</v>
      </c>
      <c r="F74" s="107">
        <v>0.49174499999999999</v>
      </c>
      <c r="G74" s="107">
        <v>0.47317500000000001</v>
      </c>
      <c r="H74" s="107">
        <v>0.45881100000000002</v>
      </c>
      <c r="I74" s="107">
        <v>0.44633699999999998</v>
      </c>
      <c r="J74" s="107">
        <v>0.436394</v>
      </c>
      <c r="K74" s="107">
        <v>0.42757600000000001</v>
      </c>
      <c r="L74" s="107">
        <v>0.41986299999999999</v>
      </c>
      <c r="M74" s="107">
        <v>0.412437</v>
      </c>
      <c r="N74" s="107">
        <v>0.40508899999999998</v>
      </c>
      <c r="O74" s="107">
        <v>0.39747399999999999</v>
      </c>
      <c r="P74" s="107">
        <v>0.38974199999999998</v>
      </c>
      <c r="Q74" s="107">
        <v>0.38235400000000003</v>
      </c>
      <c r="R74" s="107">
        <v>0.37524000000000002</v>
      </c>
      <c r="S74" s="107">
        <v>0.36834800000000001</v>
      </c>
      <c r="T74" s="107">
        <v>0.36183799999999999</v>
      </c>
      <c r="U74" s="107">
        <v>0.35539100000000001</v>
      </c>
      <c r="V74" s="107">
        <v>0.34928399999999998</v>
      </c>
      <c r="W74" s="107">
        <v>0.34366600000000003</v>
      </c>
      <c r="X74" s="107">
        <v>0.33834999999999998</v>
      </c>
      <c r="Y74" s="107">
        <v>0.33337899999999998</v>
      </c>
      <c r="Z74" s="107">
        <v>0.32885300000000001</v>
      </c>
      <c r="AA74" s="107">
        <v>0.32494699999999999</v>
      </c>
      <c r="AB74" s="107">
        <v>0.320988</v>
      </c>
      <c r="AC74" s="107">
        <v>0.31677699999999998</v>
      </c>
      <c r="AD74" s="107">
        <v>0.31247399999999997</v>
      </c>
      <c r="AE74" s="107">
        <v>0.30808799999999997</v>
      </c>
      <c r="AF74" s="108">
        <v>-1.9847E-2</v>
      </c>
      <c r="AG74" s="97"/>
    </row>
    <row r="75" spans="1:33" ht="15" customHeight="1" x14ac:dyDescent="0.3">
      <c r="A75" s="93"/>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row>
    <row r="76" spans="1:33" ht="15" customHeight="1" x14ac:dyDescent="0.3">
      <c r="A76" s="93"/>
      <c r="B76" s="105" t="s">
        <v>489</v>
      </c>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row>
    <row r="77" spans="1:33" ht="15" customHeight="1" x14ac:dyDescent="0.3">
      <c r="A77" s="96" t="s">
        <v>335</v>
      </c>
      <c r="B77" s="106" t="s">
        <v>60</v>
      </c>
      <c r="C77" s="107">
        <v>5.746035</v>
      </c>
      <c r="D77" s="107">
        <v>5.817672</v>
      </c>
      <c r="E77" s="107">
        <v>5.3565259999999997</v>
      </c>
      <c r="F77" s="107">
        <v>5.3437910000000004</v>
      </c>
      <c r="G77" s="107">
        <v>5.326911</v>
      </c>
      <c r="H77" s="107">
        <v>5.2996619999999997</v>
      </c>
      <c r="I77" s="107">
        <v>5.2654259999999997</v>
      </c>
      <c r="J77" s="107">
        <v>5.2245559999999998</v>
      </c>
      <c r="K77" s="107">
        <v>5.1795739999999997</v>
      </c>
      <c r="L77" s="107">
        <v>5.1340170000000001</v>
      </c>
      <c r="M77" s="107">
        <v>5.0906960000000003</v>
      </c>
      <c r="N77" s="107">
        <v>5.0475880000000002</v>
      </c>
      <c r="O77" s="107">
        <v>5.0058730000000002</v>
      </c>
      <c r="P77" s="107">
        <v>4.9659000000000004</v>
      </c>
      <c r="Q77" s="107">
        <v>4.9279310000000001</v>
      </c>
      <c r="R77" s="107">
        <v>4.8906029999999996</v>
      </c>
      <c r="S77" s="107">
        <v>4.8513869999999999</v>
      </c>
      <c r="T77" s="107">
        <v>4.8122990000000003</v>
      </c>
      <c r="U77" s="107">
        <v>4.7783759999999997</v>
      </c>
      <c r="V77" s="107">
        <v>4.7479240000000003</v>
      </c>
      <c r="W77" s="107">
        <v>4.7183979999999996</v>
      </c>
      <c r="X77" s="107">
        <v>4.6891699999999998</v>
      </c>
      <c r="Y77" s="107">
        <v>4.6609049999999996</v>
      </c>
      <c r="Z77" s="107">
        <v>4.63293</v>
      </c>
      <c r="AA77" s="107">
        <v>4.6051780000000004</v>
      </c>
      <c r="AB77" s="107">
        <v>4.5764370000000003</v>
      </c>
      <c r="AC77" s="107">
        <v>4.5480390000000002</v>
      </c>
      <c r="AD77" s="107">
        <v>4.5197760000000002</v>
      </c>
      <c r="AE77" s="107">
        <v>4.4915130000000003</v>
      </c>
      <c r="AF77" s="108">
        <v>-8.7589999999999994E-3</v>
      </c>
      <c r="AG77" s="97"/>
    </row>
    <row r="78" spans="1:33" ht="15" customHeight="1" x14ac:dyDescent="0.3">
      <c r="A78" s="96" t="s">
        <v>336</v>
      </c>
      <c r="B78" s="106" t="s">
        <v>61</v>
      </c>
      <c r="C78" s="107">
        <v>0.917852</v>
      </c>
      <c r="D78" s="107">
        <v>0.791578</v>
      </c>
      <c r="E78" s="107">
        <v>0.95992999999999995</v>
      </c>
      <c r="F78" s="107">
        <v>0.982182</v>
      </c>
      <c r="G78" s="107">
        <v>1.0017389999999999</v>
      </c>
      <c r="H78" s="107">
        <v>1.0200020000000001</v>
      </c>
      <c r="I78" s="107">
        <v>1.036508</v>
      </c>
      <c r="J78" s="107">
        <v>1.052195</v>
      </c>
      <c r="K78" s="107">
        <v>1.0669919999999999</v>
      </c>
      <c r="L78" s="107">
        <v>1.081815</v>
      </c>
      <c r="M78" s="107">
        <v>1.098611</v>
      </c>
      <c r="N78" s="107">
        <v>1.115747</v>
      </c>
      <c r="O78" s="107">
        <v>1.1343559999999999</v>
      </c>
      <c r="P78" s="107">
        <v>1.1544190000000001</v>
      </c>
      <c r="Q78" s="107">
        <v>1.175163</v>
      </c>
      <c r="R78" s="107">
        <v>1.1973290000000001</v>
      </c>
      <c r="S78" s="107">
        <v>1.2191369999999999</v>
      </c>
      <c r="T78" s="107">
        <v>1.2409520000000001</v>
      </c>
      <c r="U78" s="107">
        <v>1.263595</v>
      </c>
      <c r="V78" s="107">
        <v>1.2870379999999999</v>
      </c>
      <c r="W78" s="107">
        <v>1.311674</v>
      </c>
      <c r="X78" s="107">
        <v>1.3370489999999999</v>
      </c>
      <c r="Y78" s="107">
        <v>1.3627579999999999</v>
      </c>
      <c r="Z78" s="107">
        <v>1.3885130000000001</v>
      </c>
      <c r="AA78" s="107">
        <v>1.414698</v>
      </c>
      <c r="AB78" s="107">
        <v>1.4407300000000001</v>
      </c>
      <c r="AC78" s="107">
        <v>1.4679850000000001</v>
      </c>
      <c r="AD78" s="107">
        <v>1.496972</v>
      </c>
      <c r="AE78" s="107">
        <v>1.526708</v>
      </c>
      <c r="AF78" s="108">
        <v>1.8339000000000001E-2</v>
      </c>
      <c r="AG78" s="97"/>
    </row>
    <row r="79" spans="1:33" ht="12" x14ac:dyDescent="0.3">
      <c r="A79" s="96" t="s">
        <v>337</v>
      </c>
      <c r="B79" s="106" t="s">
        <v>62</v>
      </c>
      <c r="C79" s="107">
        <v>1.690024</v>
      </c>
      <c r="D79" s="107">
        <v>1.6868700000000001</v>
      </c>
      <c r="E79" s="107">
        <v>1.700348</v>
      </c>
      <c r="F79" s="107">
        <v>1.721034</v>
      </c>
      <c r="G79" s="107">
        <v>1.7401850000000001</v>
      </c>
      <c r="H79" s="107">
        <v>1.756359</v>
      </c>
      <c r="I79" s="107">
        <v>1.7707569999999999</v>
      </c>
      <c r="J79" s="107">
        <v>1.7825169999999999</v>
      </c>
      <c r="K79" s="107">
        <v>1.7926610000000001</v>
      </c>
      <c r="L79" s="107">
        <v>1.8009980000000001</v>
      </c>
      <c r="M79" s="107">
        <v>1.8096429999999999</v>
      </c>
      <c r="N79" s="107">
        <v>1.817903</v>
      </c>
      <c r="O79" s="107">
        <v>1.8262069999999999</v>
      </c>
      <c r="P79" s="107">
        <v>1.8349359999999999</v>
      </c>
      <c r="Q79" s="107">
        <v>1.843723</v>
      </c>
      <c r="R79" s="107">
        <v>1.85168</v>
      </c>
      <c r="S79" s="107">
        <v>1.857332</v>
      </c>
      <c r="T79" s="107">
        <v>1.8614200000000001</v>
      </c>
      <c r="U79" s="107">
        <v>1.866962</v>
      </c>
      <c r="V79" s="107">
        <v>1.873896</v>
      </c>
      <c r="W79" s="107">
        <v>1.8814649999999999</v>
      </c>
      <c r="X79" s="107">
        <v>1.8893960000000001</v>
      </c>
      <c r="Y79" s="107">
        <v>1.897932</v>
      </c>
      <c r="Z79" s="107">
        <v>1.9066909999999999</v>
      </c>
      <c r="AA79" s="107">
        <v>1.915745</v>
      </c>
      <c r="AB79" s="107">
        <v>1.9249449999999999</v>
      </c>
      <c r="AC79" s="107">
        <v>1.9349149999999999</v>
      </c>
      <c r="AD79" s="107">
        <v>1.9456690000000001</v>
      </c>
      <c r="AE79" s="107">
        <v>1.9565300000000001</v>
      </c>
      <c r="AF79" s="108">
        <v>5.2430000000000003E-3</v>
      </c>
      <c r="AG79" s="97"/>
    </row>
    <row r="80" spans="1:33" ht="15" customHeight="1" x14ac:dyDescent="0.3">
      <c r="A80" s="96" t="s">
        <v>338</v>
      </c>
      <c r="B80" s="106" t="s">
        <v>63</v>
      </c>
      <c r="C80" s="107">
        <v>0.29555799999999999</v>
      </c>
      <c r="D80" s="107">
        <v>0.293987</v>
      </c>
      <c r="E80" s="107">
        <v>0.29265799999999997</v>
      </c>
      <c r="F80" s="107">
        <v>0.291601</v>
      </c>
      <c r="G80" s="107">
        <v>0.29075200000000001</v>
      </c>
      <c r="H80" s="107">
        <v>0.29013499999999998</v>
      </c>
      <c r="I80" s="107">
        <v>0.28975899999999999</v>
      </c>
      <c r="J80" s="107">
        <v>0.28959099999999999</v>
      </c>
      <c r="K80" s="107">
        <v>0.28961399999999998</v>
      </c>
      <c r="L80" s="107">
        <v>0.28990899999999997</v>
      </c>
      <c r="M80" s="107">
        <v>0.290522</v>
      </c>
      <c r="N80" s="107">
        <v>0.291437</v>
      </c>
      <c r="O80" s="107">
        <v>0.29265000000000002</v>
      </c>
      <c r="P80" s="107">
        <v>0.29419899999999999</v>
      </c>
      <c r="Q80" s="107">
        <v>0.29610399999999998</v>
      </c>
      <c r="R80" s="107">
        <v>0.298315</v>
      </c>
      <c r="S80" s="107">
        <v>0.30083500000000002</v>
      </c>
      <c r="T80" s="107">
        <v>0.30362600000000001</v>
      </c>
      <c r="U80" s="107">
        <v>0.30673299999999998</v>
      </c>
      <c r="V80" s="107">
        <v>0.31015399999999999</v>
      </c>
      <c r="W80" s="107">
        <v>0.31381999999999999</v>
      </c>
      <c r="X80" s="107">
        <v>0.31743399999999999</v>
      </c>
      <c r="Y80" s="107">
        <v>0.32097999999999999</v>
      </c>
      <c r="Z80" s="107">
        <v>0.32445000000000002</v>
      </c>
      <c r="AA80" s="107">
        <v>0.32783600000000002</v>
      </c>
      <c r="AB80" s="107">
        <v>0.33114700000000002</v>
      </c>
      <c r="AC80" s="107">
        <v>0.334372</v>
      </c>
      <c r="AD80" s="107">
        <v>0.33751900000000001</v>
      </c>
      <c r="AE80" s="107">
        <v>0.34057599999999999</v>
      </c>
      <c r="AF80" s="108">
        <v>5.0759999999999998E-3</v>
      </c>
      <c r="AG80" s="97"/>
    </row>
    <row r="81" spans="1:33" ht="12" x14ac:dyDescent="0.3">
      <c r="A81" s="96" t="s">
        <v>339</v>
      </c>
      <c r="B81" s="106" t="s">
        <v>64</v>
      </c>
      <c r="C81" s="107">
        <v>0.17633199999999999</v>
      </c>
      <c r="D81" s="107">
        <v>0.176674</v>
      </c>
      <c r="E81" s="107">
        <v>0.17702499999999999</v>
      </c>
      <c r="F81" s="107">
        <v>0.17740800000000001</v>
      </c>
      <c r="G81" s="107">
        <v>0.17777399999999999</v>
      </c>
      <c r="H81" s="107">
        <v>0.178124</v>
      </c>
      <c r="I81" s="107">
        <v>0.17849000000000001</v>
      </c>
      <c r="J81" s="107">
        <v>0.17889099999999999</v>
      </c>
      <c r="K81" s="107">
        <v>0.17930499999999999</v>
      </c>
      <c r="L81" s="107">
        <v>0.179752</v>
      </c>
      <c r="M81" s="107">
        <v>0.180257</v>
      </c>
      <c r="N81" s="107">
        <v>0.18091399999999999</v>
      </c>
      <c r="O81" s="107">
        <v>0.18167800000000001</v>
      </c>
      <c r="P81" s="107">
        <v>0.18257699999999999</v>
      </c>
      <c r="Q81" s="107">
        <v>0.183615</v>
      </c>
      <c r="R81" s="107">
        <v>0.184778</v>
      </c>
      <c r="S81" s="107">
        <v>0.185947</v>
      </c>
      <c r="T81" s="107">
        <v>0.18711700000000001</v>
      </c>
      <c r="U81" s="107">
        <v>0.18831100000000001</v>
      </c>
      <c r="V81" s="107">
        <v>0.189526</v>
      </c>
      <c r="W81" s="107">
        <v>0.190745</v>
      </c>
      <c r="X81" s="107">
        <v>0.19197</v>
      </c>
      <c r="Y81" s="107">
        <v>0.19319900000000001</v>
      </c>
      <c r="Z81" s="107">
        <v>0.19443099999999999</v>
      </c>
      <c r="AA81" s="107">
        <v>0.195663</v>
      </c>
      <c r="AB81" s="107">
        <v>0.19689699999999999</v>
      </c>
      <c r="AC81" s="107">
        <v>0.198126</v>
      </c>
      <c r="AD81" s="107">
        <v>0.19934399999999999</v>
      </c>
      <c r="AE81" s="107">
        <v>0.200543</v>
      </c>
      <c r="AF81" s="108">
        <v>4.6059999999999999E-3</v>
      </c>
      <c r="AG81" s="97"/>
    </row>
    <row r="82" spans="1:33" ht="15" customHeight="1" x14ac:dyDescent="0.3">
      <c r="A82" s="96" t="s">
        <v>340</v>
      </c>
      <c r="B82" s="106" t="s">
        <v>65</v>
      </c>
      <c r="C82" s="107">
        <v>0.262133</v>
      </c>
      <c r="D82" s="107">
        <v>0.266905</v>
      </c>
      <c r="E82" s="107">
        <v>0.272725</v>
      </c>
      <c r="F82" s="107">
        <v>0.27911399999999997</v>
      </c>
      <c r="G82" s="107">
        <v>0.28493400000000002</v>
      </c>
      <c r="H82" s="107">
        <v>0.289966</v>
      </c>
      <c r="I82" s="107">
        <v>0.29443799999999998</v>
      </c>
      <c r="J82" s="107">
        <v>0.29851100000000003</v>
      </c>
      <c r="K82" s="107">
        <v>0.30234299999999997</v>
      </c>
      <c r="L82" s="107">
        <v>0.306002</v>
      </c>
      <c r="M82" s="107">
        <v>0.30979400000000001</v>
      </c>
      <c r="N82" s="107">
        <v>0.313614</v>
      </c>
      <c r="O82" s="107">
        <v>0.31768200000000002</v>
      </c>
      <c r="P82" s="107">
        <v>0.32198599999999999</v>
      </c>
      <c r="Q82" s="107">
        <v>0.32636399999999999</v>
      </c>
      <c r="R82" s="107">
        <v>0.33074199999999998</v>
      </c>
      <c r="S82" s="107">
        <v>0.33484999999999998</v>
      </c>
      <c r="T82" s="107">
        <v>0.33884399999999998</v>
      </c>
      <c r="U82" s="107">
        <v>0.34295900000000001</v>
      </c>
      <c r="V82" s="107">
        <v>0.34725699999999998</v>
      </c>
      <c r="W82" s="107">
        <v>0.35167100000000001</v>
      </c>
      <c r="X82" s="107">
        <v>0.356186</v>
      </c>
      <c r="Y82" s="107">
        <v>0.36070400000000002</v>
      </c>
      <c r="Z82" s="107">
        <v>0.36511700000000002</v>
      </c>
      <c r="AA82" s="107">
        <v>0.36946699999999999</v>
      </c>
      <c r="AB82" s="107">
        <v>0.37381999999999999</v>
      </c>
      <c r="AC82" s="107">
        <v>0.37824600000000003</v>
      </c>
      <c r="AD82" s="107">
        <v>0.38292999999999999</v>
      </c>
      <c r="AE82" s="107">
        <v>0.38772299999999998</v>
      </c>
      <c r="AF82" s="108">
        <v>1.4078E-2</v>
      </c>
      <c r="AG82" s="97"/>
    </row>
    <row r="83" spans="1:33" ht="15" customHeight="1" x14ac:dyDescent="0.3">
      <c r="A83" s="96" t="s">
        <v>341</v>
      </c>
      <c r="B83" s="106" t="s">
        <v>66</v>
      </c>
      <c r="C83" s="107">
        <v>6.9006999999999999E-2</v>
      </c>
      <c r="D83" s="107">
        <v>6.8849999999999995E-2</v>
      </c>
      <c r="E83" s="107">
        <v>6.8684999999999996E-2</v>
      </c>
      <c r="F83" s="107">
        <v>6.8510000000000001E-2</v>
      </c>
      <c r="G83" s="107">
        <v>6.8311999999999998E-2</v>
      </c>
      <c r="H83" s="107">
        <v>6.8100999999999995E-2</v>
      </c>
      <c r="I83" s="107">
        <v>6.7918999999999993E-2</v>
      </c>
      <c r="J83" s="107">
        <v>6.7757999999999999E-2</v>
      </c>
      <c r="K83" s="107">
        <v>6.7609000000000002E-2</v>
      </c>
      <c r="L83" s="107">
        <v>6.7474000000000006E-2</v>
      </c>
      <c r="M83" s="107">
        <v>6.7360000000000003E-2</v>
      </c>
      <c r="N83" s="107">
        <v>6.7266000000000006E-2</v>
      </c>
      <c r="O83" s="107">
        <v>6.7193000000000003E-2</v>
      </c>
      <c r="P83" s="107">
        <v>6.7145999999999997E-2</v>
      </c>
      <c r="Q83" s="107">
        <v>6.7139000000000004E-2</v>
      </c>
      <c r="R83" s="107">
        <v>6.7158999999999996E-2</v>
      </c>
      <c r="S83" s="107">
        <v>6.7212999999999995E-2</v>
      </c>
      <c r="T83" s="107">
        <v>6.7295999999999995E-2</v>
      </c>
      <c r="U83" s="107">
        <v>6.7418000000000006E-2</v>
      </c>
      <c r="V83" s="107">
        <v>6.7585999999999993E-2</v>
      </c>
      <c r="W83" s="107">
        <v>6.7790000000000003E-2</v>
      </c>
      <c r="X83" s="107">
        <v>6.8034999999999998E-2</v>
      </c>
      <c r="Y83" s="107">
        <v>6.8325999999999998E-2</v>
      </c>
      <c r="Z83" s="107">
        <v>6.8662000000000001E-2</v>
      </c>
      <c r="AA83" s="107">
        <v>6.9043999999999994E-2</v>
      </c>
      <c r="AB83" s="107">
        <v>6.9466E-2</v>
      </c>
      <c r="AC83" s="107">
        <v>6.9883000000000001E-2</v>
      </c>
      <c r="AD83" s="107">
        <v>7.0296999999999998E-2</v>
      </c>
      <c r="AE83" s="107">
        <v>7.0707000000000006E-2</v>
      </c>
      <c r="AF83" s="108">
        <v>8.7000000000000001E-4</v>
      </c>
      <c r="AG83" s="97"/>
    </row>
    <row r="84" spans="1:33" ht="15" customHeight="1" x14ac:dyDescent="0.3">
      <c r="A84" s="96" t="s">
        <v>342</v>
      </c>
      <c r="B84" s="106" t="s">
        <v>67</v>
      </c>
      <c r="C84" s="107">
        <v>0.22920299999999999</v>
      </c>
      <c r="D84" s="107">
        <v>0.21301100000000001</v>
      </c>
      <c r="E84" s="107">
        <v>0.206784</v>
      </c>
      <c r="F84" s="107">
        <v>0.205066</v>
      </c>
      <c r="G84" s="107">
        <v>0.20483000000000001</v>
      </c>
      <c r="H84" s="107">
        <v>0.20543</v>
      </c>
      <c r="I84" s="107">
        <v>0.20660600000000001</v>
      </c>
      <c r="J84" s="107">
        <v>0.20782600000000001</v>
      </c>
      <c r="K84" s="107">
        <v>0.20688999999999999</v>
      </c>
      <c r="L84" s="107">
        <v>0.20608699999999999</v>
      </c>
      <c r="M84" s="107">
        <v>0.205652</v>
      </c>
      <c r="N84" s="107">
        <v>0.205536</v>
      </c>
      <c r="O84" s="107">
        <v>0.20586699999999999</v>
      </c>
      <c r="P84" s="107">
        <v>0.20655100000000001</v>
      </c>
      <c r="Q84" s="107">
        <v>0.20727000000000001</v>
      </c>
      <c r="R84" s="107">
        <v>0.208041</v>
      </c>
      <c r="S84" s="107">
        <v>0.208703</v>
      </c>
      <c r="T84" s="107">
        <v>0.20934700000000001</v>
      </c>
      <c r="U84" s="107">
        <v>0.20633000000000001</v>
      </c>
      <c r="V84" s="107">
        <v>0.20386199999999999</v>
      </c>
      <c r="W84" s="107">
        <v>0.20195099999999999</v>
      </c>
      <c r="X84" s="107">
        <v>0.200678</v>
      </c>
      <c r="Y84" s="107">
        <v>0.20021600000000001</v>
      </c>
      <c r="Z84" s="107">
        <v>0.20013400000000001</v>
      </c>
      <c r="AA84" s="107">
        <v>0.200125</v>
      </c>
      <c r="AB84" s="107">
        <v>0.20022499999999999</v>
      </c>
      <c r="AC84" s="107">
        <v>0.20046700000000001</v>
      </c>
      <c r="AD84" s="107">
        <v>0.20095299999999999</v>
      </c>
      <c r="AE84" s="107">
        <v>0.20157700000000001</v>
      </c>
      <c r="AF84" s="108">
        <v>-4.5760000000000002E-3</v>
      </c>
      <c r="AG84" s="97"/>
    </row>
    <row r="85" spans="1:33" ht="15" customHeight="1" x14ac:dyDescent="0.3">
      <c r="A85" s="96" t="s">
        <v>343</v>
      </c>
      <c r="B85" s="106" t="s">
        <v>490</v>
      </c>
      <c r="C85" s="107">
        <v>3.7489000000000001E-2</v>
      </c>
      <c r="D85" s="107">
        <v>3.7811999999999998E-2</v>
      </c>
      <c r="E85" s="107">
        <v>3.8142000000000002E-2</v>
      </c>
      <c r="F85" s="107">
        <v>3.8482000000000002E-2</v>
      </c>
      <c r="G85" s="107">
        <v>3.8821000000000001E-2</v>
      </c>
      <c r="H85" s="107">
        <v>3.916E-2</v>
      </c>
      <c r="I85" s="107">
        <v>3.9507E-2</v>
      </c>
      <c r="J85" s="107">
        <v>3.9856999999999997E-2</v>
      </c>
      <c r="K85" s="107">
        <v>4.0219999999999999E-2</v>
      </c>
      <c r="L85" s="107">
        <v>4.0580999999999999E-2</v>
      </c>
      <c r="M85" s="107">
        <v>4.0946999999999997E-2</v>
      </c>
      <c r="N85" s="107">
        <v>4.1312000000000001E-2</v>
      </c>
      <c r="O85" s="107">
        <v>4.1676999999999999E-2</v>
      </c>
      <c r="P85" s="107">
        <v>4.2040000000000001E-2</v>
      </c>
      <c r="Q85" s="107">
        <v>4.2404999999999998E-2</v>
      </c>
      <c r="R85" s="107">
        <v>4.2766999999999999E-2</v>
      </c>
      <c r="S85" s="107">
        <v>4.3126999999999999E-2</v>
      </c>
      <c r="T85" s="107">
        <v>4.3482E-2</v>
      </c>
      <c r="U85" s="107">
        <v>4.3839000000000003E-2</v>
      </c>
      <c r="V85" s="107">
        <v>4.4195999999999999E-2</v>
      </c>
      <c r="W85" s="107">
        <v>4.4548999999999998E-2</v>
      </c>
      <c r="X85" s="107">
        <v>4.4895999999999998E-2</v>
      </c>
      <c r="Y85" s="107">
        <v>4.5239000000000001E-2</v>
      </c>
      <c r="Z85" s="107">
        <v>4.5575999999999998E-2</v>
      </c>
      <c r="AA85" s="107">
        <v>4.5907999999999997E-2</v>
      </c>
      <c r="AB85" s="107">
        <v>4.6238000000000001E-2</v>
      </c>
      <c r="AC85" s="107">
        <v>4.6565000000000002E-2</v>
      </c>
      <c r="AD85" s="107">
        <v>4.6891000000000002E-2</v>
      </c>
      <c r="AE85" s="107">
        <v>4.7215E-2</v>
      </c>
      <c r="AF85" s="108">
        <v>8.2719999999999998E-3</v>
      </c>
      <c r="AG85" s="97"/>
    </row>
    <row r="86" spans="1:33" ht="15" customHeight="1" x14ac:dyDescent="0.3">
      <c r="A86" s="96" t="s">
        <v>344</v>
      </c>
      <c r="B86" s="106" t="s">
        <v>491</v>
      </c>
      <c r="C86" s="107">
        <v>2.7618E-2</v>
      </c>
      <c r="D86" s="107">
        <v>2.8065E-2</v>
      </c>
      <c r="E86" s="107">
        <v>2.8504999999999999E-2</v>
      </c>
      <c r="F86" s="107">
        <v>2.8941999999999999E-2</v>
      </c>
      <c r="G86" s="107">
        <v>2.9367000000000001E-2</v>
      </c>
      <c r="H86" s="107">
        <v>2.9779E-2</v>
      </c>
      <c r="I86" s="107">
        <v>3.0231000000000001E-2</v>
      </c>
      <c r="J86" s="107">
        <v>3.0719E-2</v>
      </c>
      <c r="K86" s="107">
        <v>3.1236E-2</v>
      </c>
      <c r="L86" s="107">
        <v>3.1787999999999997E-2</v>
      </c>
      <c r="M86" s="107">
        <v>3.2379999999999999E-2</v>
      </c>
      <c r="N86" s="107">
        <v>3.3012E-2</v>
      </c>
      <c r="O86" s="107">
        <v>3.3686000000000001E-2</v>
      </c>
      <c r="P86" s="107">
        <v>3.4356999999999999E-2</v>
      </c>
      <c r="Q86" s="107">
        <v>3.5027999999999997E-2</v>
      </c>
      <c r="R86" s="107">
        <v>3.5694999999999998E-2</v>
      </c>
      <c r="S86" s="107">
        <v>3.6360000000000003E-2</v>
      </c>
      <c r="T86" s="107">
        <v>3.7021999999999999E-2</v>
      </c>
      <c r="U86" s="107">
        <v>3.7684000000000002E-2</v>
      </c>
      <c r="V86" s="107">
        <v>3.8346999999999999E-2</v>
      </c>
      <c r="W86" s="107">
        <v>3.9004999999999998E-2</v>
      </c>
      <c r="X86" s="107">
        <v>3.9659E-2</v>
      </c>
      <c r="Y86" s="107">
        <v>4.0307999999999997E-2</v>
      </c>
      <c r="Z86" s="107">
        <v>4.0952000000000002E-2</v>
      </c>
      <c r="AA86" s="107">
        <v>4.1592999999999998E-2</v>
      </c>
      <c r="AB86" s="107">
        <v>4.2229999999999997E-2</v>
      </c>
      <c r="AC86" s="107">
        <v>4.2863999999999999E-2</v>
      </c>
      <c r="AD86" s="107">
        <v>4.3496E-2</v>
      </c>
      <c r="AE86" s="107">
        <v>4.4124999999999998E-2</v>
      </c>
      <c r="AF86" s="108">
        <v>1.6875999999999999E-2</v>
      </c>
      <c r="AG86" s="97"/>
    </row>
    <row r="87" spans="1:33" ht="15" customHeight="1" x14ac:dyDescent="0.3">
      <c r="A87" s="96" t="s">
        <v>345</v>
      </c>
      <c r="B87" s="106" t="s">
        <v>492</v>
      </c>
      <c r="C87" s="107">
        <v>0.185056</v>
      </c>
      <c r="D87" s="107">
        <v>0.18144199999999999</v>
      </c>
      <c r="E87" s="107">
        <v>0.17835400000000001</v>
      </c>
      <c r="F87" s="107">
        <v>0.175626</v>
      </c>
      <c r="G87" s="107">
        <v>0.172627</v>
      </c>
      <c r="H87" s="107">
        <v>0.16932700000000001</v>
      </c>
      <c r="I87" s="107">
        <v>0.165797</v>
      </c>
      <c r="J87" s="107">
        <v>0.162242</v>
      </c>
      <c r="K87" s="107">
        <v>0.158802</v>
      </c>
      <c r="L87" s="107">
        <v>0.15551999999999999</v>
      </c>
      <c r="M87" s="107">
        <v>0.15246399999999999</v>
      </c>
      <c r="N87" s="107">
        <v>0.14962800000000001</v>
      </c>
      <c r="O87" s="107">
        <v>0.147059</v>
      </c>
      <c r="P87" s="107">
        <v>0.14482300000000001</v>
      </c>
      <c r="Q87" s="107">
        <v>0.142817</v>
      </c>
      <c r="R87" s="107">
        <v>0.14108200000000001</v>
      </c>
      <c r="S87" s="107">
        <v>0.13948099999999999</v>
      </c>
      <c r="T87" s="107">
        <v>0.13808500000000001</v>
      </c>
      <c r="U87" s="107">
        <v>0.136961</v>
      </c>
      <c r="V87" s="107">
        <v>0.13611699999999999</v>
      </c>
      <c r="W87" s="107">
        <v>0.135544</v>
      </c>
      <c r="X87" s="107">
        <v>0.135211</v>
      </c>
      <c r="Y87" s="107">
        <v>0.135098</v>
      </c>
      <c r="Z87" s="107">
        <v>0.13519300000000001</v>
      </c>
      <c r="AA87" s="107">
        <v>0.13545199999999999</v>
      </c>
      <c r="AB87" s="107">
        <v>0.13586699999999999</v>
      </c>
      <c r="AC87" s="107">
        <v>0.13642499999999999</v>
      </c>
      <c r="AD87" s="107">
        <v>0.13719799999999999</v>
      </c>
      <c r="AE87" s="107">
        <v>0.13811699999999999</v>
      </c>
      <c r="AF87" s="108">
        <v>-1.0394E-2</v>
      </c>
      <c r="AG87" s="97"/>
    </row>
    <row r="88" spans="1:33" ht="15" customHeight="1" x14ac:dyDescent="0.3">
      <c r="A88" s="96" t="s">
        <v>346</v>
      </c>
      <c r="B88" s="106" t="s">
        <v>493</v>
      </c>
      <c r="C88" s="107">
        <v>0.120084</v>
      </c>
      <c r="D88" s="107">
        <v>0.118493</v>
      </c>
      <c r="E88" s="107">
        <v>0.11693000000000001</v>
      </c>
      <c r="F88" s="107">
        <v>0.115326</v>
      </c>
      <c r="G88" s="107">
        <v>0.113292</v>
      </c>
      <c r="H88" s="107">
        <v>0.110818</v>
      </c>
      <c r="I88" s="107">
        <v>0.10798199999999999</v>
      </c>
      <c r="J88" s="107">
        <v>0.104936</v>
      </c>
      <c r="K88" s="107">
        <v>0.101812</v>
      </c>
      <c r="L88" s="107">
        <v>9.8642999999999995E-2</v>
      </c>
      <c r="M88" s="107">
        <v>9.5518000000000006E-2</v>
      </c>
      <c r="N88" s="107">
        <v>9.2437000000000005E-2</v>
      </c>
      <c r="O88" s="107">
        <v>8.9454000000000006E-2</v>
      </c>
      <c r="P88" s="107">
        <v>8.6615999999999999E-2</v>
      </c>
      <c r="Q88" s="107">
        <v>8.3896999999999999E-2</v>
      </c>
      <c r="R88" s="107">
        <v>8.1297999999999995E-2</v>
      </c>
      <c r="S88" s="107">
        <v>7.8784000000000007E-2</v>
      </c>
      <c r="T88" s="107">
        <v>7.6406000000000002E-2</v>
      </c>
      <c r="U88" s="107">
        <v>7.4212E-2</v>
      </c>
      <c r="V88" s="107">
        <v>7.2221999999999995E-2</v>
      </c>
      <c r="W88" s="107">
        <v>7.0467000000000002E-2</v>
      </c>
      <c r="X88" s="107">
        <v>6.8934999999999996E-2</v>
      </c>
      <c r="Y88" s="107">
        <v>6.7641999999999994E-2</v>
      </c>
      <c r="Z88" s="107">
        <v>6.6564999999999999E-2</v>
      </c>
      <c r="AA88" s="107">
        <v>6.5780000000000005E-2</v>
      </c>
      <c r="AB88" s="107">
        <v>6.5225000000000005E-2</v>
      </c>
      <c r="AC88" s="107">
        <v>6.4887E-2</v>
      </c>
      <c r="AD88" s="107">
        <v>6.4808000000000004E-2</v>
      </c>
      <c r="AE88" s="107">
        <v>6.4916000000000001E-2</v>
      </c>
      <c r="AF88" s="108">
        <v>-2.1728000000000001E-2</v>
      </c>
      <c r="AG88" s="97"/>
    </row>
    <row r="89" spans="1:33" ht="15" customHeight="1" x14ac:dyDescent="0.3">
      <c r="A89" s="96" t="s">
        <v>347</v>
      </c>
      <c r="B89" s="106" t="s">
        <v>68</v>
      </c>
      <c r="C89" s="107">
        <v>8.9221999999999996E-2</v>
      </c>
      <c r="D89" s="107">
        <v>8.8422000000000001E-2</v>
      </c>
      <c r="E89" s="107">
        <v>7.9335000000000003E-2</v>
      </c>
      <c r="F89" s="107">
        <v>8.0320000000000003E-2</v>
      </c>
      <c r="G89" s="107">
        <v>8.1142000000000006E-2</v>
      </c>
      <c r="H89" s="107">
        <v>8.1764000000000003E-2</v>
      </c>
      <c r="I89" s="107">
        <v>8.2184999999999994E-2</v>
      </c>
      <c r="J89" s="107">
        <v>8.2358000000000001E-2</v>
      </c>
      <c r="K89" s="107">
        <v>8.2311999999999996E-2</v>
      </c>
      <c r="L89" s="107">
        <v>8.2066E-2</v>
      </c>
      <c r="M89" s="107">
        <v>8.1662999999999999E-2</v>
      </c>
      <c r="N89" s="107">
        <v>8.1036999999999998E-2</v>
      </c>
      <c r="O89" s="107">
        <v>8.0222000000000002E-2</v>
      </c>
      <c r="P89" s="107">
        <v>7.9251000000000002E-2</v>
      </c>
      <c r="Q89" s="107">
        <v>7.8165999999999999E-2</v>
      </c>
      <c r="R89" s="107">
        <v>7.6963000000000004E-2</v>
      </c>
      <c r="S89" s="107">
        <v>7.5589000000000003E-2</v>
      </c>
      <c r="T89" s="107">
        <v>7.4164999999999995E-2</v>
      </c>
      <c r="U89" s="107">
        <v>7.2857000000000005E-2</v>
      </c>
      <c r="V89" s="107">
        <v>7.1667999999999996E-2</v>
      </c>
      <c r="W89" s="107">
        <v>7.0525000000000004E-2</v>
      </c>
      <c r="X89" s="107">
        <v>6.9467000000000001E-2</v>
      </c>
      <c r="Y89" s="107">
        <v>6.8514000000000005E-2</v>
      </c>
      <c r="Z89" s="107">
        <v>6.7669999999999994E-2</v>
      </c>
      <c r="AA89" s="107">
        <v>6.6925999999999999E-2</v>
      </c>
      <c r="AB89" s="107">
        <v>6.6267999999999994E-2</v>
      </c>
      <c r="AC89" s="107">
        <v>6.5720000000000001E-2</v>
      </c>
      <c r="AD89" s="107">
        <v>6.5276000000000001E-2</v>
      </c>
      <c r="AE89" s="107">
        <v>6.4934000000000006E-2</v>
      </c>
      <c r="AF89" s="108">
        <v>-1.1284000000000001E-2</v>
      </c>
      <c r="AG89" s="97"/>
    </row>
    <row r="90" spans="1:33" ht="15" customHeight="1" x14ac:dyDescent="0.3">
      <c r="A90" s="96" t="s">
        <v>348</v>
      </c>
      <c r="B90" s="106" t="s">
        <v>494</v>
      </c>
      <c r="C90" s="107">
        <v>2.0263969999999998</v>
      </c>
      <c r="D90" s="107">
        <v>2.0694409999999999</v>
      </c>
      <c r="E90" s="107">
        <v>2.1120999999999999</v>
      </c>
      <c r="F90" s="107">
        <v>2.1512799999999999</v>
      </c>
      <c r="G90" s="107">
        <v>2.1892429999999998</v>
      </c>
      <c r="H90" s="107">
        <v>2.2291470000000002</v>
      </c>
      <c r="I90" s="107">
        <v>2.2622019999999998</v>
      </c>
      <c r="J90" s="107">
        <v>2.2905289999999998</v>
      </c>
      <c r="K90" s="107">
        <v>2.3194560000000002</v>
      </c>
      <c r="L90" s="107">
        <v>2.3492609999999998</v>
      </c>
      <c r="M90" s="107">
        <v>2.3804500000000002</v>
      </c>
      <c r="N90" s="107">
        <v>2.4136229999999999</v>
      </c>
      <c r="O90" s="107">
        <v>2.446291</v>
      </c>
      <c r="P90" s="107">
        <v>2.481563</v>
      </c>
      <c r="Q90" s="107">
        <v>2.5185110000000002</v>
      </c>
      <c r="R90" s="107">
        <v>2.558589</v>
      </c>
      <c r="S90" s="107">
        <v>2.5977600000000001</v>
      </c>
      <c r="T90" s="107">
        <v>2.6370019999999998</v>
      </c>
      <c r="U90" s="107">
        <v>2.6791640000000001</v>
      </c>
      <c r="V90" s="107">
        <v>2.7227329999999998</v>
      </c>
      <c r="W90" s="107">
        <v>2.7682699999999998</v>
      </c>
      <c r="X90" s="107">
        <v>2.8153199999999998</v>
      </c>
      <c r="Y90" s="107">
        <v>2.8637579999999998</v>
      </c>
      <c r="Z90" s="107">
        <v>2.9138760000000001</v>
      </c>
      <c r="AA90" s="107">
        <v>2.9651200000000002</v>
      </c>
      <c r="AB90" s="107">
        <v>3.0173709999999998</v>
      </c>
      <c r="AC90" s="107">
        <v>3.0715720000000002</v>
      </c>
      <c r="AD90" s="107">
        <v>3.1280929999999998</v>
      </c>
      <c r="AE90" s="107">
        <v>3.1871719999999999</v>
      </c>
      <c r="AF90" s="108">
        <v>1.6306000000000001E-2</v>
      </c>
      <c r="AG90" s="97"/>
    </row>
    <row r="91" spans="1:33" ht="15" customHeight="1" x14ac:dyDescent="0.3">
      <c r="A91" s="96" t="s">
        <v>495</v>
      </c>
      <c r="B91" s="105" t="s">
        <v>496</v>
      </c>
      <c r="C91" s="109">
        <v>11.872011000000001</v>
      </c>
      <c r="D91" s="109">
        <v>11.839221999999999</v>
      </c>
      <c r="E91" s="109">
        <v>11.588047</v>
      </c>
      <c r="F91" s="109">
        <v>11.658682000000001</v>
      </c>
      <c r="G91" s="109">
        <v>11.719929</v>
      </c>
      <c r="H91" s="109">
        <v>11.767773999999999</v>
      </c>
      <c r="I91" s="109">
        <v>11.797807000000001</v>
      </c>
      <c r="J91" s="109">
        <v>11.812488</v>
      </c>
      <c r="K91" s="109">
        <v>11.81883</v>
      </c>
      <c r="L91" s="109">
        <v>11.823912999999999</v>
      </c>
      <c r="M91" s="109">
        <v>11.835955999999999</v>
      </c>
      <c r="N91" s="109">
        <v>11.851057000000001</v>
      </c>
      <c r="O91" s="109">
        <v>11.869892999999999</v>
      </c>
      <c r="P91" s="109">
        <v>11.896364</v>
      </c>
      <c r="Q91" s="109">
        <v>11.928131</v>
      </c>
      <c r="R91" s="109">
        <v>11.96504</v>
      </c>
      <c r="S91" s="109">
        <v>11.996506</v>
      </c>
      <c r="T91" s="109">
        <v>12.027062000000001</v>
      </c>
      <c r="U91" s="109">
        <v>12.065398999999999</v>
      </c>
      <c r="V91" s="109">
        <v>12.112529</v>
      </c>
      <c r="W91" s="109">
        <v>12.165874000000001</v>
      </c>
      <c r="X91" s="109">
        <v>12.223407999999999</v>
      </c>
      <c r="Y91" s="109">
        <v>12.28558</v>
      </c>
      <c r="Z91" s="109">
        <v>12.350759999999999</v>
      </c>
      <c r="AA91" s="109">
        <v>12.418536</v>
      </c>
      <c r="AB91" s="109">
        <v>12.486864000000001</v>
      </c>
      <c r="AC91" s="109">
        <v>12.560067</v>
      </c>
      <c r="AD91" s="109">
        <v>12.639222999999999</v>
      </c>
      <c r="AE91" s="109">
        <v>12.722355</v>
      </c>
      <c r="AF91" s="110">
        <v>2.4740000000000001E-3</v>
      </c>
      <c r="AG91" s="97"/>
    </row>
    <row r="92" spans="1:33" ht="12" x14ac:dyDescent="0.3">
      <c r="A92" s="96" t="s">
        <v>497</v>
      </c>
      <c r="B92" s="106" t="s">
        <v>661</v>
      </c>
      <c r="C92" s="107">
        <v>0.111361</v>
      </c>
      <c r="D92" s="107">
        <v>0.121797</v>
      </c>
      <c r="E92" s="107">
        <v>0.13156399999999999</v>
      </c>
      <c r="F92" s="107">
        <v>0.14168</v>
      </c>
      <c r="G92" s="107">
        <v>0.151975</v>
      </c>
      <c r="H92" s="107">
        <v>0.16261500000000001</v>
      </c>
      <c r="I92" s="107">
        <v>0.17380999999999999</v>
      </c>
      <c r="J92" s="107">
        <v>0.18546499999999999</v>
      </c>
      <c r="K92" s="107">
        <v>0.19752900000000001</v>
      </c>
      <c r="L92" s="107">
        <v>0.21010200000000001</v>
      </c>
      <c r="M92" s="107">
        <v>0.22320100000000001</v>
      </c>
      <c r="N92" s="107">
        <v>0.23739299999999999</v>
      </c>
      <c r="O92" s="107">
        <v>0.25242199999999998</v>
      </c>
      <c r="P92" s="107">
        <v>0.26815</v>
      </c>
      <c r="Q92" s="107">
        <v>0.28445599999999999</v>
      </c>
      <c r="R92" s="107">
        <v>0.30146200000000001</v>
      </c>
      <c r="S92" s="107">
        <v>0.31941999999999998</v>
      </c>
      <c r="T92" s="107">
        <v>0.33812700000000001</v>
      </c>
      <c r="U92" s="107">
        <v>0.35781099999999999</v>
      </c>
      <c r="V92" s="107">
        <v>0.37844699999999998</v>
      </c>
      <c r="W92" s="107">
        <v>0.400426</v>
      </c>
      <c r="X92" s="107">
        <v>0.42360399999999998</v>
      </c>
      <c r="Y92" s="107">
        <v>0.447741</v>
      </c>
      <c r="Z92" s="107">
        <v>0.47296300000000002</v>
      </c>
      <c r="AA92" s="107">
        <v>0.49916899999999997</v>
      </c>
      <c r="AB92" s="107">
        <v>0.52651199999999998</v>
      </c>
      <c r="AC92" s="107">
        <v>0.55513199999999996</v>
      </c>
      <c r="AD92" s="107">
        <v>0.58471200000000001</v>
      </c>
      <c r="AE92" s="107">
        <v>0.61550499999999997</v>
      </c>
      <c r="AF92" s="108">
        <v>6.2962000000000004E-2</v>
      </c>
      <c r="AG92" s="97"/>
    </row>
    <row r="93" spans="1:33" ht="15" customHeight="1" x14ac:dyDescent="0.3">
      <c r="A93" s="96" t="s">
        <v>349</v>
      </c>
      <c r="B93" s="105" t="s">
        <v>499</v>
      </c>
      <c r="C93" s="109">
        <v>11.76065</v>
      </c>
      <c r="D93" s="109">
        <v>11.717423999999999</v>
      </c>
      <c r="E93" s="109">
        <v>11.456483</v>
      </c>
      <c r="F93" s="109">
        <v>11.517002</v>
      </c>
      <c r="G93" s="109">
        <v>11.567952999999999</v>
      </c>
      <c r="H93" s="109">
        <v>11.605159</v>
      </c>
      <c r="I93" s="109">
        <v>11.623996999999999</v>
      </c>
      <c r="J93" s="109">
        <v>11.627022999999999</v>
      </c>
      <c r="K93" s="109">
        <v>11.621302</v>
      </c>
      <c r="L93" s="109">
        <v>11.613811</v>
      </c>
      <c r="M93" s="109">
        <v>11.612755</v>
      </c>
      <c r="N93" s="109">
        <v>11.613664999999999</v>
      </c>
      <c r="O93" s="109">
        <v>11.617471</v>
      </c>
      <c r="P93" s="109">
        <v>11.628215000000001</v>
      </c>
      <c r="Q93" s="109">
        <v>11.643675</v>
      </c>
      <c r="R93" s="109">
        <v>11.663577999999999</v>
      </c>
      <c r="S93" s="109">
        <v>11.677085999999999</v>
      </c>
      <c r="T93" s="109">
        <v>11.688935000000001</v>
      </c>
      <c r="U93" s="109">
        <v>11.707587999999999</v>
      </c>
      <c r="V93" s="109">
        <v>11.734081</v>
      </c>
      <c r="W93" s="109">
        <v>11.765449</v>
      </c>
      <c r="X93" s="109">
        <v>11.799804</v>
      </c>
      <c r="Y93" s="109">
        <v>11.837839000000001</v>
      </c>
      <c r="Z93" s="109">
        <v>11.877796</v>
      </c>
      <c r="AA93" s="109">
        <v>11.919366999999999</v>
      </c>
      <c r="AB93" s="109">
        <v>11.960352</v>
      </c>
      <c r="AC93" s="109">
        <v>12.004935</v>
      </c>
      <c r="AD93" s="109">
        <v>12.054511</v>
      </c>
      <c r="AE93" s="109">
        <v>12.106851000000001</v>
      </c>
      <c r="AF93" s="110">
        <v>1.0369999999999999E-3</v>
      </c>
      <c r="AG93" s="97"/>
    </row>
    <row r="94" spans="1:33" ht="15" customHeight="1" x14ac:dyDescent="0.3">
      <c r="A94" s="93"/>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row>
    <row r="95" spans="1:33" ht="15" customHeight="1" x14ac:dyDescent="0.3">
      <c r="A95" s="96" t="s">
        <v>350</v>
      </c>
      <c r="B95" s="105" t="s">
        <v>24</v>
      </c>
      <c r="C95" s="109">
        <v>9.4319559999999996</v>
      </c>
      <c r="D95" s="109">
        <v>9.131983</v>
      </c>
      <c r="E95" s="109">
        <v>9.2890259999999998</v>
      </c>
      <c r="F95" s="109">
        <v>9.3030869999999997</v>
      </c>
      <c r="G95" s="109">
        <v>9.2545269999999995</v>
      </c>
      <c r="H95" s="109">
        <v>9.2281650000000006</v>
      </c>
      <c r="I95" s="109">
        <v>9.1802779999999995</v>
      </c>
      <c r="J95" s="109">
        <v>9.1588480000000008</v>
      </c>
      <c r="K95" s="109">
        <v>9.1450270000000007</v>
      </c>
      <c r="L95" s="109">
        <v>9.1531070000000003</v>
      </c>
      <c r="M95" s="109">
        <v>9.163081</v>
      </c>
      <c r="N95" s="109">
        <v>9.1830160000000003</v>
      </c>
      <c r="O95" s="109">
        <v>9.1786770000000004</v>
      </c>
      <c r="P95" s="109">
        <v>9.1999549999999992</v>
      </c>
      <c r="Q95" s="109">
        <v>9.2512749999999997</v>
      </c>
      <c r="R95" s="109">
        <v>9.3075899999999994</v>
      </c>
      <c r="S95" s="109">
        <v>9.3370610000000003</v>
      </c>
      <c r="T95" s="109">
        <v>9.3748710000000006</v>
      </c>
      <c r="U95" s="109">
        <v>9.4046400000000006</v>
      </c>
      <c r="V95" s="109">
        <v>9.4102800000000002</v>
      </c>
      <c r="W95" s="109">
        <v>9.4563249999999996</v>
      </c>
      <c r="X95" s="109">
        <v>9.5126500000000007</v>
      </c>
      <c r="Y95" s="109">
        <v>9.5643790000000006</v>
      </c>
      <c r="Z95" s="109">
        <v>9.6200569999999992</v>
      </c>
      <c r="AA95" s="109">
        <v>9.6809429999999992</v>
      </c>
      <c r="AB95" s="109">
        <v>9.7482810000000004</v>
      </c>
      <c r="AC95" s="109">
        <v>9.7926920000000006</v>
      </c>
      <c r="AD95" s="109">
        <v>9.8424569999999996</v>
      </c>
      <c r="AE95" s="109">
        <v>9.9350880000000004</v>
      </c>
      <c r="AF95" s="110">
        <v>1.8580000000000001E-3</v>
      </c>
      <c r="AG95" s="97"/>
    </row>
    <row r="96" spans="1:33" ht="15" customHeight="1" x14ac:dyDescent="0.3">
      <c r="A96" s="93"/>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row>
    <row r="97" spans="1:33" ht="15" customHeight="1" x14ac:dyDescent="0.3">
      <c r="A97" s="93"/>
      <c r="B97" s="105" t="s">
        <v>500</v>
      </c>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row>
    <row r="98" spans="1:33" ht="15" customHeight="1" x14ac:dyDescent="0.3">
      <c r="A98" s="96" t="s">
        <v>351</v>
      </c>
      <c r="B98" s="106" t="s">
        <v>60</v>
      </c>
      <c r="C98" s="107">
        <v>7.1152819999999997</v>
      </c>
      <c r="D98" s="107">
        <v>7.1676250000000001</v>
      </c>
      <c r="E98" s="107">
        <v>6.5500619999999996</v>
      </c>
      <c r="F98" s="107">
        <v>6.5270089999999996</v>
      </c>
      <c r="G98" s="107">
        <v>6.4908710000000003</v>
      </c>
      <c r="H98" s="107">
        <v>6.444045</v>
      </c>
      <c r="I98" s="107">
        <v>6.3875890000000002</v>
      </c>
      <c r="J98" s="107">
        <v>6.3280519999999996</v>
      </c>
      <c r="K98" s="107">
        <v>6.2652369999999999</v>
      </c>
      <c r="L98" s="107">
        <v>6.2038450000000003</v>
      </c>
      <c r="M98" s="107">
        <v>6.144609</v>
      </c>
      <c r="N98" s="107">
        <v>6.0864269999999996</v>
      </c>
      <c r="O98" s="107">
        <v>6.02738</v>
      </c>
      <c r="P98" s="107">
        <v>5.9728909999999997</v>
      </c>
      <c r="Q98" s="107">
        <v>5.9231540000000003</v>
      </c>
      <c r="R98" s="107">
        <v>5.874492</v>
      </c>
      <c r="S98" s="107">
        <v>5.8209090000000003</v>
      </c>
      <c r="T98" s="107">
        <v>5.7681849999999999</v>
      </c>
      <c r="U98" s="107">
        <v>5.7205370000000002</v>
      </c>
      <c r="V98" s="107">
        <v>5.6742169999999996</v>
      </c>
      <c r="W98" s="107">
        <v>5.6328950000000004</v>
      </c>
      <c r="X98" s="107">
        <v>5.5929130000000002</v>
      </c>
      <c r="Y98" s="107">
        <v>5.5531100000000002</v>
      </c>
      <c r="Z98" s="107">
        <v>5.5137429999999998</v>
      </c>
      <c r="AA98" s="107">
        <v>5.474971</v>
      </c>
      <c r="AB98" s="107">
        <v>5.4359679999999999</v>
      </c>
      <c r="AC98" s="107">
        <v>5.3950690000000003</v>
      </c>
      <c r="AD98" s="107">
        <v>5.3550000000000004</v>
      </c>
      <c r="AE98" s="107">
        <v>5.3185710000000004</v>
      </c>
      <c r="AF98" s="108">
        <v>-1.034E-2</v>
      </c>
      <c r="AG98" s="97"/>
    </row>
    <row r="99" spans="1:33" ht="15" customHeight="1" x14ac:dyDescent="0.3">
      <c r="A99" s="96" t="s">
        <v>352</v>
      </c>
      <c r="B99" s="106" t="s">
        <v>61</v>
      </c>
      <c r="C99" s="107">
        <v>2.4917180000000001</v>
      </c>
      <c r="D99" s="107">
        <v>2.1324179999999999</v>
      </c>
      <c r="E99" s="107">
        <v>2.5865279999999999</v>
      </c>
      <c r="F99" s="107">
        <v>2.63375</v>
      </c>
      <c r="G99" s="107">
        <v>2.6644679999999998</v>
      </c>
      <c r="H99" s="107">
        <v>2.6966420000000002</v>
      </c>
      <c r="I99" s="107">
        <v>2.7237230000000001</v>
      </c>
      <c r="J99" s="107">
        <v>2.7555010000000002</v>
      </c>
      <c r="K99" s="107">
        <v>2.787207</v>
      </c>
      <c r="L99" s="107">
        <v>2.822864</v>
      </c>
      <c r="M99" s="107">
        <v>2.8626119999999999</v>
      </c>
      <c r="N99" s="107">
        <v>2.9043139999999998</v>
      </c>
      <c r="O99" s="107">
        <v>2.944226</v>
      </c>
      <c r="P99" s="107">
        <v>2.990831</v>
      </c>
      <c r="Q99" s="107">
        <v>3.044143</v>
      </c>
      <c r="R99" s="107">
        <v>3.1002230000000002</v>
      </c>
      <c r="S99" s="107">
        <v>3.1505359999999998</v>
      </c>
      <c r="T99" s="107">
        <v>3.2025990000000002</v>
      </c>
      <c r="U99" s="107">
        <v>3.2549929999999998</v>
      </c>
      <c r="V99" s="107">
        <v>3.3030689999999998</v>
      </c>
      <c r="W99" s="107">
        <v>3.3613919999999999</v>
      </c>
      <c r="X99" s="107">
        <v>3.4227910000000001</v>
      </c>
      <c r="Y99" s="107">
        <v>3.483187</v>
      </c>
      <c r="Z99" s="107">
        <v>3.5439769999999999</v>
      </c>
      <c r="AA99" s="107">
        <v>3.6064829999999999</v>
      </c>
      <c r="AB99" s="107">
        <v>3.6697350000000002</v>
      </c>
      <c r="AC99" s="107">
        <v>3.7297500000000001</v>
      </c>
      <c r="AD99" s="107">
        <v>3.7933219999999999</v>
      </c>
      <c r="AE99" s="107">
        <v>3.8674520000000001</v>
      </c>
      <c r="AF99" s="108">
        <v>1.5824999999999999E-2</v>
      </c>
      <c r="AG99" s="97"/>
    </row>
    <row r="100" spans="1:33" ht="15" customHeight="1" x14ac:dyDescent="0.3">
      <c r="A100" s="96" t="s">
        <v>353</v>
      </c>
      <c r="B100" s="106" t="s">
        <v>62</v>
      </c>
      <c r="C100" s="107">
        <v>2.795398</v>
      </c>
      <c r="D100" s="107">
        <v>2.783744</v>
      </c>
      <c r="E100" s="107">
        <v>2.8049590000000002</v>
      </c>
      <c r="F100" s="107">
        <v>2.8259289999999999</v>
      </c>
      <c r="G100" s="107">
        <v>2.8362970000000001</v>
      </c>
      <c r="H100" s="107">
        <v>2.8442180000000001</v>
      </c>
      <c r="I100" s="107">
        <v>2.8478970000000001</v>
      </c>
      <c r="J100" s="107">
        <v>2.8523130000000001</v>
      </c>
      <c r="K100" s="107">
        <v>2.856071</v>
      </c>
      <c r="L100" s="107">
        <v>2.8604959999999999</v>
      </c>
      <c r="M100" s="107">
        <v>2.8654109999999999</v>
      </c>
      <c r="N100" s="107">
        <v>2.8711609999999999</v>
      </c>
      <c r="O100" s="107">
        <v>2.874654</v>
      </c>
      <c r="P100" s="107">
        <v>2.8815879999999998</v>
      </c>
      <c r="Q100" s="107">
        <v>2.8918409999999999</v>
      </c>
      <c r="R100" s="107">
        <v>2.9013659999999999</v>
      </c>
      <c r="S100" s="107">
        <v>2.9057539999999999</v>
      </c>
      <c r="T100" s="107">
        <v>2.9090980000000002</v>
      </c>
      <c r="U100" s="107">
        <v>2.912941</v>
      </c>
      <c r="V100" s="107">
        <v>2.9153169999999999</v>
      </c>
      <c r="W100" s="107">
        <v>2.922641</v>
      </c>
      <c r="X100" s="107">
        <v>2.9314309999999999</v>
      </c>
      <c r="Y100" s="107">
        <v>2.9401169999999999</v>
      </c>
      <c r="Z100" s="107">
        <v>2.9491969999999998</v>
      </c>
      <c r="AA100" s="107">
        <v>2.9590879999999999</v>
      </c>
      <c r="AB100" s="107">
        <v>2.970062</v>
      </c>
      <c r="AC100" s="107">
        <v>2.979365</v>
      </c>
      <c r="AD100" s="107">
        <v>2.9903249999999999</v>
      </c>
      <c r="AE100" s="107">
        <v>3.0060210000000001</v>
      </c>
      <c r="AF100" s="108">
        <v>2.598E-3</v>
      </c>
      <c r="AG100" s="97"/>
    </row>
    <row r="101" spans="1:33" ht="12" x14ac:dyDescent="0.3">
      <c r="A101" s="96" t="s">
        <v>354</v>
      </c>
      <c r="B101" s="106" t="s">
        <v>63</v>
      </c>
      <c r="C101" s="107">
        <v>0.83711899999999995</v>
      </c>
      <c r="D101" s="107">
        <v>0.82597200000000004</v>
      </c>
      <c r="E101" s="107">
        <v>0.82137800000000005</v>
      </c>
      <c r="F101" s="107">
        <v>0.81380699999999995</v>
      </c>
      <c r="G101" s="107">
        <v>0.80417700000000003</v>
      </c>
      <c r="H101" s="107">
        <v>0.79695899999999997</v>
      </c>
      <c r="I101" s="107">
        <v>0.79048200000000002</v>
      </c>
      <c r="J101" s="107">
        <v>0.78675300000000004</v>
      </c>
      <c r="K101" s="107">
        <v>0.78428500000000001</v>
      </c>
      <c r="L101" s="107">
        <v>0.78370300000000004</v>
      </c>
      <c r="M101" s="107">
        <v>0.78367699999999996</v>
      </c>
      <c r="N101" s="107">
        <v>0.78479200000000005</v>
      </c>
      <c r="O101" s="107">
        <v>0.78520699999999999</v>
      </c>
      <c r="P101" s="107">
        <v>0.78739099999999995</v>
      </c>
      <c r="Q101" s="107">
        <v>0.79192399999999996</v>
      </c>
      <c r="R101" s="107">
        <v>0.79706100000000002</v>
      </c>
      <c r="S101" s="107">
        <v>0.80179599999999995</v>
      </c>
      <c r="T101" s="107">
        <v>0.80773700000000004</v>
      </c>
      <c r="U101" s="107">
        <v>0.81408999999999998</v>
      </c>
      <c r="V101" s="107">
        <v>0.81968399999999997</v>
      </c>
      <c r="W101" s="107">
        <v>0.82776700000000003</v>
      </c>
      <c r="X101" s="107">
        <v>0.83601099999999995</v>
      </c>
      <c r="Y101" s="107">
        <v>0.84364300000000003</v>
      </c>
      <c r="Z101" s="107">
        <v>0.85116899999999995</v>
      </c>
      <c r="AA101" s="107">
        <v>0.858653</v>
      </c>
      <c r="AB101" s="107">
        <v>0.86622699999999997</v>
      </c>
      <c r="AC101" s="107">
        <v>0.872081</v>
      </c>
      <c r="AD101" s="107">
        <v>0.87756000000000001</v>
      </c>
      <c r="AE101" s="107">
        <v>0.88486299999999996</v>
      </c>
      <c r="AF101" s="108">
        <v>1.983E-3</v>
      </c>
      <c r="AG101" s="97"/>
    </row>
    <row r="102" spans="1:33" ht="12" x14ac:dyDescent="0.3">
      <c r="A102" s="96" t="s">
        <v>355</v>
      </c>
      <c r="B102" s="106" t="s">
        <v>64</v>
      </c>
      <c r="C102" s="107">
        <v>0.278692</v>
      </c>
      <c r="D102" s="107">
        <v>0.27837400000000001</v>
      </c>
      <c r="E102" s="107">
        <v>0.27916000000000002</v>
      </c>
      <c r="F102" s="107">
        <v>0.27925</v>
      </c>
      <c r="G102" s="107">
        <v>0.27877999999999997</v>
      </c>
      <c r="H102" s="107">
        <v>0.27861200000000003</v>
      </c>
      <c r="I102" s="107">
        <v>0.27844999999999998</v>
      </c>
      <c r="J102" s="107">
        <v>0.278696</v>
      </c>
      <c r="K102" s="107">
        <v>0.27902900000000003</v>
      </c>
      <c r="L102" s="107">
        <v>0.27955200000000002</v>
      </c>
      <c r="M102" s="107">
        <v>0.28000900000000001</v>
      </c>
      <c r="N102" s="107">
        <v>0.28069899999999998</v>
      </c>
      <c r="O102" s="107">
        <v>0.28123100000000001</v>
      </c>
      <c r="P102" s="107">
        <v>0.28212599999999999</v>
      </c>
      <c r="Q102" s="107">
        <v>0.28351500000000002</v>
      </c>
      <c r="R102" s="107">
        <v>0.28505399999999997</v>
      </c>
      <c r="S102" s="107">
        <v>0.28633900000000001</v>
      </c>
      <c r="T102" s="107">
        <v>0.28770800000000002</v>
      </c>
      <c r="U102" s="107">
        <v>0.28901300000000002</v>
      </c>
      <c r="V102" s="107">
        <v>0.290022</v>
      </c>
      <c r="W102" s="107">
        <v>0.291383</v>
      </c>
      <c r="X102" s="107">
        <v>0.29278900000000002</v>
      </c>
      <c r="Y102" s="107">
        <v>0.29409600000000002</v>
      </c>
      <c r="Z102" s="107">
        <v>0.295408</v>
      </c>
      <c r="AA102" s="107">
        <v>0.29674</v>
      </c>
      <c r="AB102" s="107">
        <v>0.29812300000000003</v>
      </c>
      <c r="AC102" s="107">
        <v>0.29921500000000001</v>
      </c>
      <c r="AD102" s="107">
        <v>0.30027399999999999</v>
      </c>
      <c r="AE102" s="107">
        <v>0.30170400000000003</v>
      </c>
      <c r="AF102" s="108">
        <v>2.8379999999999998E-3</v>
      </c>
      <c r="AG102" s="97"/>
    </row>
    <row r="103" spans="1:33" ht="15" customHeight="1" x14ac:dyDescent="0.3">
      <c r="A103" s="96" t="s">
        <v>356</v>
      </c>
      <c r="B103" s="106" t="s">
        <v>65</v>
      </c>
      <c r="C103" s="107">
        <v>0.669682</v>
      </c>
      <c r="D103" s="107">
        <v>0.67739300000000002</v>
      </c>
      <c r="E103" s="107">
        <v>0.69158600000000003</v>
      </c>
      <c r="F103" s="107">
        <v>0.70387999999999995</v>
      </c>
      <c r="G103" s="107">
        <v>0.71219699999999997</v>
      </c>
      <c r="H103" s="107">
        <v>0.71966799999999997</v>
      </c>
      <c r="I103" s="107">
        <v>0.72561500000000001</v>
      </c>
      <c r="J103" s="107">
        <v>0.73245899999999997</v>
      </c>
      <c r="K103" s="107">
        <v>0.73938499999999996</v>
      </c>
      <c r="L103" s="107">
        <v>0.74688200000000005</v>
      </c>
      <c r="M103" s="107">
        <v>0.75441599999999998</v>
      </c>
      <c r="N103" s="107">
        <v>0.76231099999999996</v>
      </c>
      <c r="O103" s="107">
        <v>0.76948700000000003</v>
      </c>
      <c r="P103" s="107">
        <v>0.77806500000000001</v>
      </c>
      <c r="Q103" s="107">
        <v>0.78812300000000002</v>
      </c>
      <c r="R103" s="107">
        <v>0.79798100000000005</v>
      </c>
      <c r="S103" s="107">
        <v>0.80604900000000002</v>
      </c>
      <c r="T103" s="107">
        <v>0.814303</v>
      </c>
      <c r="U103" s="107">
        <v>0.82232000000000005</v>
      </c>
      <c r="V103" s="107">
        <v>0.82919699999999996</v>
      </c>
      <c r="W103" s="107">
        <v>0.83808000000000005</v>
      </c>
      <c r="X103" s="107">
        <v>0.84751100000000001</v>
      </c>
      <c r="Y103" s="107">
        <v>0.85650700000000002</v>
      </c>
      <c r="Z103" s="107">
        <v>0.86531999999999998</v>
      </c>
      <c r="AA103" s="107">
        <v>0.87414599999999998</v>
      </c>
      <c r="AB103" s="107">
        <v>0.88328399999999996</v>
      </c>
      <c r="AC103" s="107">
        <v>0.89116899999999999</v>
      </c>
      <c r="AD103" s="107">
        <v>0.89956499999999995</v>
      </c>
      <c r="AE103" s="107">
        <v>0.91023699999999996</v>
      </c>
      <c r="AF103" s="108">
        <v>1.1021E-2</v>
      </c>
      <c r="AG103" s="97"/>
    </row>
    <row r="104" spans="1:33" ht="15" customHeight="1" x14ac:dyDescent="0.3">
      <c r="A104" s="96" t="s">
        <v>357</v>
      </c>
      <c r="B104" s="106" t="s">
        <v>66</v>
      </c>
      <c r="C104" s="107">
        <v>0.19545000000000001</v>
      </c>
      <c r="D104" s="107">
        <v>0.193437</v>
      </c>
      <c r="E104" s="107">
        <v>0.192772</v>
      </c>
      <c r="F104" s="107">
        <v>0.19119900000000001</v>
      </c>
      <c r="G104" s="107">
        <v>0.188942</v>
      </c>
      <c r="H104" s="107">
        <v>0.18706300000000001</v>
      </c>
      <c r="I104" s="107">
        <v>0.18528800000000001</v>
      </c>
      <c r="J104" s="107">
        <v>0.184084</v>
      </c>
      <c r="K104" s="107">
        <v>0.183089</v>
      </c>
      <c r="L104" s="107">
        <v>0.18240100000000001</v>
      </c>
      <c r="M104" s="107">
        <v>0.181701</v>
      </c>
      <c r="N104" s="107">
        <v>0.18113699999999999</v>
      </c>
      <c r="O104" s="107">
        <v>0.180285</v>
      </c>
      <c r="P104" s="107">
        <v>0.17971000000000001</v>
      </c>
      <c r="Q104" s="107">
        <v>0.17956</v>
      </c>
      <c r="R104" s="107">
        <v>0.17944199999999999</v>
      </c>
      <c r="S104" s="107">
        <v>0.17913799999999999</v>
      </c>
      <c r="T104" s="107">
        <v>0.17902799999999999</v>
      </c>
      <c r="U104" s="107">
        <v>0.17893100000000001</v>
      </c>
      <c r="V104" s="107">
        <v>0.178619</v>
      </c>
      <c r="W104" s="107">
        <v>0.17881</v>
      </c>
      <c r="X104" s="107">
        <v>0.17918100000000001</v>
      </c>
      <c r="Y104" s="107">
        <v>0.17958299999999999</v>
      </c>
      <c r="Z104" s="107">
        <v>0.18012900000000001</v>
      </c>
      <c r="AA104" s="107">
        <v>0.180837</v>
      </c>
      <c r="AB104" s="107">
        <v>0.18171300000000001</v>
      </c>
      <c r="AC104" s="107">
        <v>0.18226400000000001</v>
      </c>
      <c r="AD104" s="107">
        <v>0.18277499999999999</v>
      </c>
      <c r="AE104" s="107">
        <v>0.18370500000000001</v>
      </c>
      <c r="AF104" s="108">
        <v>-2.2109999999999999E-3</v>
      </c>
      <c r="AG104" s="97"/>
    </row>
    <row r="105" spans="1:33" ht="15" customHeight="1" x14ac:dyDescent="0.3">
      <c r="A105" s="96" t="s">
        <v>358</v>
      </c>
      <c r="B105" s="106" t="s">
        <v>67</v>
      </c>
      <c r="C105" s="107">
        <v>0.64917899999999995</v>
      </c>
      <c r="D105" s="107">
        <v>0.59846600000000005</v>
      </c>
      <c r="E105" s="107">
        <v>0.58036399999999999</v>
      </c>
      <c r="F105" s="107">
        <v>0.57230199999999998</v>
      </c>
      <c r="G105" s="107">
        <v>0.56652999999999998</v>
      </c>
      <c r="H105" s="107">
        <v>0.56428599999999995</v>
      </c>
      <c r="I105" s="107">
        <v>0.56363600000000003</v>
      </c>
      <c r="J105" s="107">
        <v>0.56461600000000001</v>
      </c>
      <c r="K105" s="107">
        <v>0.56026500000000001</v>
      </c>
      <c r="L105" s="107">
        <v>0.55710800000000005</v>
      </c>
      <c r="M105" s="107">
        <v>0.55474100000000004</v>
      </c>
      <c r="N105" s="107">
        <v>0.55347400000000002</v>
      </c>
      <c r="O105" s="107">
        <v>0.55235900000000004</v>
      </c>
      <c r="P105" s="107">
        <v>0.55280899999999999</v>
      </c>
      <c r="Q105" s="107">
        <v>0.55433900000000003</v>
      </c>
      <c r="R105" s="107">
        <v>0.55586000000000002</v>
      </c>
      <c r="S105" s="107">
        <v>0.55624099999999999</v>
      </c>
      <c r="T105" s="107">
        <v>0.55692600000000003</v>
      </c>
      <c r="U105" s="107">
        <v>0.54761400000000005</v>
      </c>
      <c r="V105" s="107">
        <v>0.53877299999999995</v>
      </c>
      <c r="W105" s="107">
        <v>0.53268899999999997</v>
      </c>
      <c r="X105" s="107">
        <v>0.52851599999999999</v>
      </c>
      <c r="Y105" s="107">
        <v>0.52623600000000004</v>
      </c>
      <c r="Z105" s="107">
        <v>0.52503599999999995</v>
      </c>
      <c r="AA105" s="107">
        <v>0.52415599999999996</v>
      </c>
      <c r="AB105" s="107">
        <v>0.52375700000000003</v>
      </c>
      <c r="AC105" s="107">
        <v>0.52284200000000003</v>
      </c>
      <c r="AD105" s="107">
        <v>0.52248300000000003</v>
      </c>
      <c r="AE105" s="107">
        <v>0.523725</v>
      </c>
      <c r="AF105" s="108">
        <v>-7.6400000000000001E-3</v>
      </c>
      <c r="AG105" s="97"/>
    </row>
    <row r="106" spans="1:33" ht="15" customHeight="1" x14ac:dyDescent="0.3">
      <c r="A106" s="96" t="s">
        <v>359</v>
      </c>
      <c r="B106" s="106" t="s">
        <v>490</v>
      </c>
      <c r="C106" s="107">
        <v>0.106182</v>
      </c>
      <c r="D106" s="107">
        <v>0.106235</v>
      </c>
      <c r="E106" s="107">
        <v>0.10705000000000001</v>
      </c>
      <c r="F106" s="107">
        <v>0.107395</v>
      </c>
      <c r="G106" s="107">
        <v>0.107372</v>
      </c>
      <c r="H106" s="107">
        <v>0.107567</v>
      </c>
      <c r="I106" s="107">
        <v>0.107779</v>
      </c>
      <c r="J106" s="107">
        <v>0.108281</v>
      </c>
      <c r="K106" s="107">
        <v>0.108918</v>
      </c>
      <c r="L106" s="107">
        <v>0.10970199999999999</v>
      </c>
      <c r="M106" s="107">
        <v>0.110453</v>
      </c>
      <c r="N106" s="107">
        <v>0.111247</v>
      </c>
      <c r="O106" s="107">
        <v>0.11182300000000001</v>
      </c>
      <c r="P106" s="107">
        <v>0.112515</v>
      </c>
      <c r="Q106" s="107">
        <v>0.113411</v>
      </c>
      <c r="R106" s="107">
        <v>0.114269</v>
      </c>
      <c r="S106" s="107">
        <v>0.114943</v>
      </c>
      <c r="T106" s="107">
        <v>0.115675</v>
      </c>
      <c r="U106" s="107">
        <v>0.11635</v>
      </c>
      <c r="V106" s="107">
        <v>0.11680400000000001</v>
      </c>
      <c r="W106" s="107">
        <v>0.117507</v>
      </c>
      <c r="X106" s="107">
        <v>0.118242</v>
      </c>
      <c r="Y106" s="107">
        <v>0.11890299999999999</v>
      </c>
      <c r="Z106" s="107">
        <v>0.119565</v>
      </c>
      <c r="AA106" s="107">
        <v>0.120241</v>
      </c>
      <c r="AB106" s="107">
        <v>0.120951</v>
      </c>
      <c r="AC106" s="107">
        <v>0.121446</v>
      </c>
      <c r="AD106" s="107">
        <v>0.121918</v>
      </c>
      <c r="AE106" s="107">
        <v>0.122671</v>
      </c>
      <c r="AF106" s="108">
        <v>5.169E-3</v>
      </c>
      <c r="AG106" s="97"/>
    </row>
    <row r="107" spans="1:33" ht="15" customHeight="1" x14ac:dyDescent="0.3">
      <c r="A107" s="96" t="s">
        <v>360</v>
      </c>
      <c r="B107" s="106" t="s">
        <v>491</v>
      </c>
      <c r="C107" s="107">
        <v>7.8223000000000001E-2</v>
      </c>
      <c r="D107" s="107">
        <v>7.8849000000000002E-2</v>
      </c>
      <c r="E107" s="107">
        <v>8.0002000000000004E-2</v>
      </c>
      <c r="F107" s="107">
        <v>8.0772999999999998E-2</v>
      </c>
      <c r="G107" s="107">
        <v>8.1225000000000006E-2</v>
      </c>
      <c r="H107" s="107">
        <v>8.1798999999999997E-2</v>
      </c>
      <c r="I107" s="107">
        <v>8.2473000000000005E-2</v>
      </c>
      <c r="J107" s="107">
        <v>8.3457000000000003E-2</v>
      </c>
      <c r="K107" s="107">
        <v>8.4588999999999998E-2</v>
      </c>
      <c r="L107" s="107">
        <v>8.5930999999999993E-2</v>
      </c>
      <c r="M107" s="107">
        <v>8.7343000000000004E-2</v>
      </c>
      <c r="N107" s="107">
        <v>8.8896000000000003E-2</v>
      </c>
      <c r="O107" s="107">
        <v>9.0383000000000005E-2</v>
      </c>
      <c r="P107" s="107">
        <v>9.1952999999999993E-2</v>
      </c>
      <c r="Q107" s="107">
        <v>9.3681E-2</v>
      </c>
      <c r="R107" s="107">
        <v>9.5372999999999999E-2</v>
      </c>
      <c r="S107" s="107">
        <v>9.6908999999999995E-2</v>
      </c>
      <c r="T107" s="107">
        <v>9.8488999999999993E-2</v>
      </c>
      <c r="U107" s="107">
        <v>0.10001599999999999</v>
      </c>
      <c r="V107" s="107">
        <v>0.101344</v>
      </c>
      <c r="W107" s="107">
        <v>0.102884</v>
      </c>
      <c r="X107" s="107">
        <v>0.104447</v>
      </c>
      <c r="Y107" s="107">
        <v>0.105943</v>
      </c>
      <c r="Z107" s="107">
        <v>0.107436</v>
      </c>
      <c r="AA107" s="107">
        <v>0.10893700000000001</v>
      </c>
      <c r="AB107" s="107">
        <v>0.110467</v>
      </c>
      <c r="AC107" s="107">
        <v>0.11179500000000001</v>
      </c>
      <c r="AD107" s="107">
        <v>0.113092</v>
      </c>
      <c r="AE107" s="107">
        <v>0.114644</v>
      </c>
      <c r="AF107" s="108">
        <v>1.3746E-2</v>
      </c>
      <c r="AG107" s="97"/>
    </row>
    <row r="108" spans="1:33" ht="15" customHeight="1" x14ac:dyDescent="0.3">
      <c r="A108" s="96" t="s">
        <v>361</v>
      </c>
      <c r="B108" s="106" t="s">
        <v>492</v>
      </c>
      <c r="C108" s="107">
        <v>0.52414099999999997</v>
      </c>
      <c r="D108" s="107">
        <v>0.50976999999999995</v>
      </c>
      <c r="E108" s="107">
        <v>0.50057099999999999</v>
      </c>
      <c r="F108" s="107">
        <v>0.49013899999999999</v>
      </c>
      <c r="G108" s="107">
        <v>0.47746100000000002</v>
      </c>
      <c r="H108" s="107">
        <v>0.465115</v>
      </c>
      <c r="I108" s="107">
        <v>0.45230500000000001</v>
      </c>
      <c r="J108" s="107">
        <v>0.440776</v>
      </c>
      <c r="K108" s="107">
        <v>0.43004100000000001</v>
      </c>
      <c r="L108" s="107">
        <v>0.42041200000000001</v>
      </c>
      <c r="M108" s="107">
        <v>0.411269</v>
      </c>
      <c r="N108" s="107">
        <v>0.402924</v>
      </c>
      <c r="O108" s="107">
        <v>0.39457199999999998</v>
      </c>
      <c r="P108" s="107">
        <v>0.387602</v>
      </c>
      <c r="Q108" s="107">
        <v>0.38195899999999999</v>
      </c>
      <c r="R108" s="107">
        <v>0.37695400000000001</v>
      </c>
      <c r="S108" s="107">
        <v>0.371749</v>
      </c>
      <c r="T108" s="107">
        <v>0.36734899999999998</v>
      </c>
      <c r="U108" s="107">
        <v>0.36350399999999999</v>
      </c>
      <c r="V108" s="107">
        <v>0.35973500000000003</v>
      </c>
      <c r="W108" s="107">
        <v>0.35752499999999998</v>
      </c>
      <c r="X108" s="107">
        <v>0.356099</v>
      </c>
      <c r="Y108" s="107">
        <v>0.35508400000000001</v>
      </c>
      <c r="Z108" s="107">
        <v>0.35466900000000001</v>
      </c>
      <c r="AA108" s="107">
        <v>0.354769</v>
      </c>
      <c r="AB108" s="107">
        <v>0.355406</v>
      </c>
      <c r="AC108" s="107">
        <v>0.35581200000000002</v>
      </c>
      <c r="AD108" s="107">
        <v>0.35671999999999998</v>
      </c>
      <c r="AE108" s="107">
        <v>0.358848</v>
      </c>
      <c r="AF108" s="108">
        <v>-1.3440000000000001E-2</v>
      </c>
      <c r="AG108" s="97"/>
    </row>
    <row r="109" spans="1:33" ht="15" customHeight="1" x14ac:dyDescent="0.3">
      <c r="A109" s="96" t="s">
        <v>362</v>
      </c>
      <c r="B109" s="106" t="s">
        <v>493</v>
      </c>
      <c r="C109" s="107">
        <v>0.340117</v>
      </c>
      <c r="D109" s="107">
        <v>0.33291300000000001</v>
      </c>
      <c r="E109" s="107">
        <v>0.328179</v>
      </c>
      <c r="F109" s="107">
        <v>0.321853</v>
      </c>
      <c r="G109" s="107">
        <v>0.31335000000000002</v>
      </c>
      <c r="H109" s="107">
        <v>0.30440200000000001</v>
      </c>
      <c r="I109" s="107">
        <v>0.29458299999999998</v>
      </c>
      <c r="J109" s="107">
        <v>0.28508699999999998</v>
      </c>
      <c r="K109" s="107">
        <v>0.27571000000000001</v>
      </c>
      <c r="L109" s="107">
        <v>0.26665800000000001</v>
      </c>
      <c r="M109" s="107">
        <v>0.257656</v>
      </c>
      <c r="N109" s="107">
        <v>0.248917</v>
      </c>
      <c r="O109" s="107">
        <v>0.240013</v>
      </c>
      <c r="P109" s="107">
        <v>0.231817</v>
      </c>
      <c r="Q109" s="107">
        <v>0.22438</v>
      </c>
      <c r="R109" s="107">
        <v>0.21721799999999999</v>
      </c>
      <c r="S109" s="107">
        <v>0.209979</v>
      </c>
      <c r="T109" s="107">
        <v>0.203263</v>
      </c>
      <c r="U109" s="107">
        <v>0.196962</v>
      </c>
      <c r="V109" s="107">
        <v>0.19087100000000001</v>
      </c>
      <c r="W109" s="107">
        <v>0.18587200000000001</v>
      </c>
      <c r="X109" s="107">
        <v>0.18155099999999999</v>
      </c>
      <c r="Y109" s="107">
        <v>0.177785</v>
      </c>
      <c r="Z109" s="107">
        <v>0.17462800000000001</v>
      </c>
      <c r="AA109" s="107">
        <v>0.172289</v>
      </c>
      <c r="AB109" s="107">
        <v>0.17061799999999999</v>
      </c>
      <c r="AC109" s="107">
        <v>0.16923199999999999</v>
      </c>
      <c r="AD109" s="107">
        <v>0.16850200000000001</v>
      </c>
      <c r="AE109" s="107">
        <v>0.16866200000000001</v>
      </c>
      <c r="AF109" s="108">
        <v>-2.4739000000000001E-2</v>
      </c>
      <c r="AG109" s="97"/>
    </row>
    <row r="110" spans="1:33" ht="15" customHeight="1" x14ac:dyDescent="0.3">
      <c r="A110" s="96" t="s">
        <v>363</v>
      </c>
      <c r="B110" s="106" t="s">
        <v>68</v>
      </c>
      <c r="C110" s="107">
        <v>0.25270799999999999</v>
      </c>
      <c r="D110" s="107">
        <v>0.24842600000000001</v>
      </c>
      <c r="E110" s="107">
        <v>0.222662</v>
      </c>
      <c r="F110" s="107">
        <v>0.224159</v>
      </c>
      <c r="G110" s="107">
        <v>0.22442699999999999</v>
      </c>
      <c r="H110" s="107">
        <v>0.22459499999999999</v>
      </c>
      <c r="I110" s="107">
        <v>0.22420699999999999</v>
      </c>
      <c r="J110" s="107">
        <v>0.223748</v>
      </c>
      <c r="K110" s="107">
        <v>0.22290499999999999</v>
      </c>
      <c r="L110" s="107">
        <v>0.22184599999999999</v>
      </c>
      <c r="M110" s="107">
        <v>0.22028300000000001</v>
      </c>
      <c r="N110" s="107">
        <v>0.218219</v>
      </c>
      <c r="O110" s="107">
        <v>0.21524399999999999</v>
      </c>
      <c r="P110" s="107">
        <v>0.21210699999999999</v>
      </c>
      <c r="Q110" s="107">
        <v>0.20905299999999999</v>
      </c>
      <c r="R110" s="107">
        <v>0.20563699999999999</v>
      </c>
      <c r="S110" s="107">
        <v>0.201462</v>
      </c>
      <c r="T110" s="107">
        <v>0.197301</v>
      </c>
      <c r="U110" s="107">
        <v>0.19336700000000001</v>
      </c>
      <c r="V110" s="107">
        <v>0.18940699999999999</v>
      </c>
      <c r="W110" s="107">
        <v>0.186026</v>
      </c>
      <c r="X110" s="107">
        <v>0.182951</v>
      </c>
      <c r="Y110" s="107">
        <v>0.18007899999999999</v>
      </c>
      <c r="Z110" s="107">
        <v>0.17752599999999999</v>
      </c>
      <c r="AA110" s="107">
        <v>0.17529</v>
      </c>
      <c r="AB110" s="107">
        <v>0.173346</v>
      </c>
      <c r="AC110" s="107">
        <v>0.171405</v>
      </c>
      <c r="AD110" s="107">
        <v>0.16972100000000001</v>
      </c>
      <c r="AE110" s="107">
        <v>0.168708</v>
      </c>
      <c r="AF110" s="108">
        <v>-1.4326999999999999E-2</v>
      </c>
      <c r="AG110" s="97"/>
    </row>
    <row r="111" spans="1:33" ht="15" customHeight="1" x14ac:dyDescent="0.3">
      <c r="A111" s="96" t="s">
        <v>364</v>
      </c>
      <c r="B111" s="106" t="s">
        <v>494</v>
      </c>
      <c r="C111" s="107">
        <v>5.1743329999999998</v>
      </c>
      <c r="D111" s="107">
        <v>5.2582019999999998</v>
      </c>
      <c r="E111" s="107">
        <v>5.3697229999999996</v>
      </c>
      <c r="F111" s="107">
        <v>5.4443010000000003</v>
      </c>
      <c r="G111" s="107">
        <v>5.4969910000000004</v>
      </c>
      <c r="H111" s="107">
        <v>5.5653160000000002</v>
      </c>
      <c r="I111" s="107">
        <v>5.6147119999999999</v>
      </c>
      <c r="J111" s="107">
        <v>5.6662309999999998</v>
      </c>
      <c r="K111" s="107">
        <v>5.7248489999999999</v>
      </c>
      <c r="L111" s="107">
        <v>5.7938359999999998</v>
      </c>
      <c r="M111" s="107">
        <v>5.8641129999999997</v>
      </c>
      <c r="N111" s="107">
        <v>5.9418199999999999</v>
      </c>
      <c r="O111" s="107">
        <v>6.0069819999999998</v>
      </c>
      <c r="P111" s="107">
        <v>6.0848849999999999</v>
      </c>
      <c r="Q111" s="107">
        <v>6.1771140000000004</v>
      </c>
      <c r="R111" s="107">
        <v>6.2762120000000001</v>
      </c>
      <c r="S111" s="107">
        <v>6.3642019999999997</v>
      </c>
      <c r="T111" s="107">
        <v>6.4562270000000002</v>
      </c>
      <c r="U111" s="107">
        <v>6.5518359999999998</v>
      </c>
      <c r="V111" s="107">
        <v>6.6380949999999999</v>
      </c>
      <c r="W111" s="107">
        <v>6.7431669999999997</v>
      </c>
      <c r="X111" s="107">
        <v>6.8543349999999998</v>
      </c>
      <c r="Y111" s="107">
        <v>6.9654860000000003</v>
      </c>
      <c r="Z111" s="107">
        <v>7.0815989999999998</v>
      </c>
      <c r="AA111" s="107">
        <v>7.201918</v>
      </c>
      <c r="AB111" s="107">
        <v>7.3270989999999996</v>
      </c>
      <c r="AC111" s="107">
        <v>7.444922</v>
      </c>
      <c r="AD111" s="107">
        <v>7.5669149999999998</v>
      </c>
      <c r="AE111" s="107">
        <v>7.7122820000000001</v>
      </c>
      <c r="AF111" s="108">
        <v>1.4356000000000001E-2</v>
      </c>
      <c r="AG111" s="97"/>
    </row>
    <row r="112" spans="1:33" ht="15" customHeight="1" x14ac:dyDescent="0.3">
      <c r="A112" s="96" t="s">
        <v>365</v>
      </c>
      <c r="B112" s="105" t="s">
        <v>501</v>
      </c>
      <c r="C112" s="116">
        <v>21.508223999999998</v>
      </c>
      <c r="D112" s="116">
        <v>21.191821999999998</v>
      </c>
      <c r="E112" s="116">
        <v>21.114996000000001</v>
      </c>
      <c r="F112" s="116">
        <v>21.215744000000001</v>
      </c>
      <c r="G112" s="116">
        <v>21.243089999999999</v>
      </c>
      <c r="H112" s="116">
        <v>21.280284999999999</v>
      </c>
      <c r="I112" s="116">
        <v>21.278739999999999</v>
      </c>
      <c r="J112" s="116">
        <v>21.290054000000001</v>
      </c>
      <c r="K112" s="116">
        <v>21.301579</v>
      </c>
      <c r="L112" s="116">
        <v>21.335235999999998</v>
      </c>
      <c r="M112" s="116">
        <v>21.378294</v>
      </c>
      <c r="N112" s="116">
        <v>21.436337999999999</v>
      </c>
      <c r="O112" s="116">
        <v>21.473846000000002</v>
      </c>
      <c r="P112" s="116">
        <v>21.546288000000001</v>
      </c>
      <c r="Q112" s="116">
        <v>21.656196999999999</v>
      </c>
      <c r="R112" s="116">
        <v>21.777142000000001</v>
      </c>
      <c r="S112" s="116">
        <v>21.866007</v>
      </c>
      <c r="T112" s="116">
        <v>21.963884</v>
      </c>
      <c r="U112" s="116">
        <v>22.062473000000001</v>
      </c>
      <c r="V112" s="116">
        <v>22.145153000000001</v>
      </c>
      <c r="W112" s="116">
        <v>22.278637</v>
      </c>
      <c r="X112" s="116">
        <v>22.428771999999999</v>
      </c>
      <c r="Y112" s="116">
        <v>22.579758000000002</v>
      </c>
      <c r="Z112" s="116">
        <v>22.739402999999999</v>
      </c>
      <c r="AA112" s="116">
        <v>22.908515999999999</v>
      </c>
      <c r="AB112" s="116">
        <v>23.086753999999999</v>
      </c>
      <c r="AC112" s="116">
        <v>23.246369999999999</v>
      </c>
      <c r="AD112" s="116">
        <v>23.418172999999999</v>
      </c>
      <c r="AE112" s="116">
        <v>23.64209</v>
      </c>
      <c r="AF112" s="117">
        <v>3.3839999999999999E-3</v>
      </c>
      <c r="AG112" s="97"/>
    </row>
    <row r="113" spans="1:33" ht="15" customHeight="1" x14ac:dyDescent="0.3">
      <c r="A113" s="96" t="s">
        <v>502</v>
      </c>
      <c r="B113" s="106" t="s">
        <v>503</v>
      </c>
      <c r="C113" s="107">
        <v>0.111361</v>
      </c>
      <c r="D113" s="107">
        <v>0.121797</v>
      </c>
      <c r="E113" s="107">
        <v>0.13156399999999999</v>
      </c>
      <c r="F113" s="107">
        <v>0.14168</v>
      </c>
      <c r="G113" s="107">
        <v>0.151975</v>
      </c>
      <c r="H113" s="107">
        <v>0.16261500000000001</v>
      </c>
      <c r="I113" s="107">
        <v>0.17380999999999999</v>
      </c>
      <c r="J113" s="107">
        <v>0.18546499999999999</v>
      </c>
      <c r="K113" s="107">
        <v>0.19752900000000001</v>
      </c>
      <c r="L113" s="107">
        <v>0.21010200000000001</v>
      </c>
      <c r="M113" s="107">
        <v>0.22320100000000001</v>
      </c>
      <c r="N113" s="107">
        <v>0.23739299999999999</v>
      </c>
      <c r="O113" s="107">
        <v>0.25242199999999998</v>
      </c>
      <c r="P113" s="107">
        <v>0.26815</v>
      </c>
      <c r="Q113" s="107">
        <v>0.28445599999999999</v>
      </c>
      <c r="R113" s="107">
        <v>0.30146200000000001</v>
      </c>
      <c r="S113" s="107">
        <v>0.31941999999999998</v>
      </c>
      <c r="T113" s="107">
        <v>0.33812700000000001</v>
      </c>
      <c r="U113" s="107">
        <v>0.35781099999999999</v>
      </c>
      <c r="V113" s="107">
        <v>0.37844699999999998</v>
      </c>
      <c r="W113" s="107">
        <v>0.400426</v>
      </c>
      <c r="X113" s="107">
        <v>0.42360399999999998</v>
      </c>
      <c r="Y113" s="107">
        <v>0.447741</v>
      </c>
      <c r="Z113" s="107">
        <v>0.47296300000000002</v>
      </c>
      <c r="AA113" s="107">
        <v>0.49916899999999997</v>
      </c>
      <c r="AB113" s="107">
        <v>0.52651199999999998</v>
      </c>
      <c r="AC113" s="107">
        <v>0.55513199999999996</v>
      </c>
      <c r="AD113" s="107">
        <v>0.58471200000000001</v>
      </c>
      <c r="AE113" s="107">
        <v>0.61550499999999997</v>
      </c>
      <c r="AF113" s="108">
        <v>6.2962000000000004E-2</v>
      </c>
      <c r="AG113" s="97"/>
    </row>
    <row r="114" spans="1:33" ht="15" customHeight="1" x14ac:dyDescent="0.3">
      <c r="A114" s="96" t="s">
        <v>504</v>
      </c>
      <c r="B114" s="105" t="s">
        <v>505</v>
      </c>
      <c r="C114" s="109">
        <v>21.396864000000001</v>
      </c>
      <c r="D114" s="109">
        <v>21.070024</v>
      </c>
      <c r="E114" s="109">
        <v>20.983433000000002</v>
      </c>
      <c r="F114" s="109">
        <v>21.074064</v>
      </c>
      <c r="G114" s="109">
        <v>21.091114000000001</v>
      </c>
      <c r="H114" s="109">
        <v>21.11767</v>
      </c>
      <c r="I114" s="109">
        <v>21.104931000000001</v>
      </c>
      <c r="J114" s="109">
        <v>21.104589000000001</v>
      </c>
      <c r="K114" s="109">
        <v>21.104050000000001</v>
      </c>
      <c r="L114" s="109">
        <v>21.125133999999999</v>
      </c>
      <c r="M114" s="109">
        <v>21.155092</v>
      </c>
      <c r="N114" s="109">
        <v>21.198945999999999</v>
      </c>
      <c r="O114" s="109">
        <v>21.221423999999999</v>
      </c>
      <c r="P114" s="109">
        <v>21.278137000000001</v>
      </c>
      <c r="Q114" s="109">
        <v>21.371739999999999</v>
      </c>
      <c r="R114" s="109">
        <v>21.475679</v>
      </c>
      <c r="S114" s="109">
        <v>21.546586999999999</v>
      </c>
      <c r="T114" s="109">
        <v>21.625757</v>
      </c>
      <c r="U114" s="109">
        <v>21.704661999999999</v>
      </c>
      <c r="V114" s="109">
        <v>21.766705999999999</v>
      </c>
      <c r="W114" s="109">
        <v>21.878212000000001</v>
      </c>
      <c r="X114" s="109">
        <v>22.005168999999999</v>
      </c>
      <c r="Y114" s="109">
        <v>22.132017000000001</v>
      </c>
      <c r="Z114" s="109">
        <v>22.266438999999998</v>
      </c>
      <c r="AA114" s="109">
        <v>22.409348000000001</v>
      </c>
      <c r="AB114" s="109">
        <v>22.560241999999999</v>
      </c>
      <c r="AC114" s="109">
        <v>22.691237999999998</v>
      </c>
      <c r="AD114" s="109">
        <v>22.833459999999999</v>
      </c>
      <c r="AE114" s="109">
        <v>23.026585000000001</v>
      </c>
      <c r="AF114" s="110">
        <v>2.6250000000000002E-3</v>
      </c>
      <c r="AG114" s="97"/>
    </row>
    <row r="115" spans="1:33" ht="15" customHeight="1" x14ac:dyDescent="0.3">
      <c r="A115" s="93"/>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row>
    <row r="116" spans="1:33" ht="15" customHeight="1" x14ac:dyDescent="0.3">
      <c r="A116" s="93"/>
      <c r="B116" s="105" t="s">
        <v>506</v>
      </c>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row>
    <row r="117" spans="1:33" ht="15" customHeight="1" x14ac:dyDescent="0.3">
      <c r="A117" s="96" t="s">
        <v>366</v>
      </c>
      <c r="B117" s="106" t="s">
        <v>69</v>
      </c>
      <c r="C117" s="107">
        <v>1.4968E-2</v>
      </c>
      <c r="D117" s="107">
        <v>1.5351999999999999E-2</v>
      </c>
      <c r="E117" s="107">
        <v>1.6936E-2</v>
      </c>
      <c r="F117" s="107">
        <v>1.8155999999999999E-2</v>
      </c>
      <c r="G117" s="107">
        <v>1.9302E-2</v>
      </c>
      <c r="H117" s="107">
        <v>2.0410999999999999E-2</v>
      </c>
      <c r="I117" s="107">
        <v>2.1443E-2</v>
      </c>
      <c r="J117" s="107">
        <v>2.2463E-2</v>
      </c>
      <c r="K117" s="107">
        <v>2.3411000000000001E-2</v>
      </c>
      <c r="L117" s="107">
        <v>2.4288000000000001E-2</v>
      </c>
      <c r="M117" s="107">
        <v>2.5079000000000001E-2</v>
      </c>
      <c r="N117" s="107">
        <v>2.5819999999999999E-2</v>
      </c>
      <c r="O117" s="107">
        <v>2.6419999999999999E-2</v>
      </c>
      <c r="P117" s="107">
        <v>2.7112000000000001E-2</v>
      </c>
      <c r="Q117" s="107">
        <v>2.7784E-2</v>
      </c>
      <c r="R117" s="107">
        <v>2.8421999999999999E-2</v>
      </c>
      <c r="S117" s="107">
        <v>2.8913999999999999E-2</v>
      </c>
      <c r="T117" s="107">
        <v>2.9607999999999999E-2</v>
      </c>
      <c r="U117" s="107">
        <v>3.0165000000000001E-2</v>
      </c>
      <c r="V117" s="107">
        <v>3.0889E-2</v>
      </c>
      <c r="W117" s="107">
        <v>3.1697999999999997E-2</v>
      </c>
      <c r="X117" s="107">
        <v>3.2509000000000003E-2</v>
      </c>
      <c r="Y117" s="107">
        <v>3.3342999999999998E-2</v>
      </c>
      <c r="Z117" s="107">
        <v>3.4206E-2</v>
      </c>
      <c r="AA117" s="107">
        <v>3.5128E-2</v>
      </c>
      <c r="AB117" s="107">
        <v>3.6073000000000001E-2</v>
      </c>
      <c r="AC117" s="107">
        <v>3.6887999999999997E-2</v>
      </c>
      <c r="AD117" s="107">
        <v>3.7842000000000001E-2</v>
      </c>
      <c r="AE117" s="107">
        <v>3.8780000000000002E-2</v>
      </c>
      <c r="AF117" s="108">
        <v>3.4583000000000003E-2</v>
      </c>
      <c r="AG117" s="97"/>
    </row>
    <row r="118" spans="1:33" ht="15" customHeight="1" x14ac:dyDescent="0.3">
      <c r="A118" s="96" t="s">
        <v>367</v>
      </c>
      <c r="B118" s="106" t="s">
        <v>70</v>
      </c>
      <c r="C118" s="107">
        <v>5.4658999999999999E-2</v>
      </c>
      <c r="D118" s="107">
        <v>5.8740000000000001E-2</v>
      </c>
      <c r="E118" s="107">
        <v>5.9179000000000002E-2</v>
      </c>
      <c r="F118" s="107">
        <v>5.8975E-2</v>
      </c>
      <c r="G118" s="107">
        <v>5.8700000000000002E-2</v>
      </c>
      <c r="H118" s="107">
        <v>5.8679000000000002E-2</v>
      </c>
      <c r="I118" s="107">
        <v>5.8497E-2</v>
      </c>
      <c r="J118" s="107">
        <v>5.8563999999999998E-2</v>
      </c>
      <c r="K118" s="107">
        <v>5.849E-2</v>
      </c>
      <c r="L118" s="107">
        <v>5.8778999999999998E-2</v>
      </c>
      <c r="M118" s="107">
        <v>5.8873000000000002E-2</v>
      </c>
      <c r="N118" s="107">
        <v>5.9013999999999997E-2</v>
      </c>
      <c r="O118" s="107">
        <v>5.9110999999999997E-2</v>
      </c>
      <c r="P118" s="107">
        <v>5.9250999999999998E-2</v>
      </c>
      <c r="Q118" s="107">
        <v>5.9457000000000003E-2</v>
      </c>
      <c r="R118" s="107">
        <v>5.9602000000000002E-2</v>
      </c>
      <c r="S118" s="107">
        <v>5.9759E-2</v>
      </c>
      <c r="T118" s="107">
        <v>6.0229999999999999E-2</v>
      </c>
      <c r="U118" s="107">
        <v>6.0248999999999997E-2</v>
      </c>
      <c r="V118" s="107">
        <v>6.0243999999999999E-2</v>
      </c>
      <c r="W118" s="107">
        <v>6.0471999999999998E-2</v>
      </c>
      <c r="X118" s="107">
        <v>6.0608000000000002E-2</v>
      </c>
      <c r="Y118" s="107">
        <v>6.0824999999999997E-2</v>
      </c>
      <c r="Z118" s="107">
        <v>6.0892000000000002E-2</v>
      </c>
      <c r="AA118" s="107">
        <v>6.123E-2</v>
      </c>
      <c r="AB118" s="107">
        <v>6.1442999999999998E-2</v>
      </c>
      <c r="AC118" s="107">
        <v>6.1419000000000001E-2</v>
      </c>
      <c r="AD118" s="107">
        <v>6.1648000000000001E-2</v>
      </c>
      <c r="AE118" s="107">
        <v>6.1893999999999998E-2</v>
      </c>
      <c r="AF118" s="108">
        <v>4.4489999999999998E-3</v>
      </c>
      <c r="AG118" s="97"/>
    </row>
    <row r="119" spans="1:33" ht="15" customHeight="1" x14ac:dyDescent="0.3">
      <c r="A119" s="96" t="s">
        <v>368</v>
      </c>
      <c r="B119" s="106" t="s">
        <v>27</v>
      </c>
      <c r="C119" s="107">
        <v>0.31929999999999997</v>
      </c>
      <c r="D119" s="107">
        <v>0.35078399999999998</v>
      </c>
      <c r="E119" s="107">
        <v>0.38253799999999999</v>
      </c>
      <c r="F119" s="107">
        <v>0.41092299999999998</v>
      </c>
      <c r="G119" s="107">
        <v>0.43808599999999998</v>
      </c>
      <c r="H119" s="107">
        <v>0.46855200000000002</v>
      </c>
      <c r="I119" s="107">
        <v>0.49989299999999998</v>
      </c>
      <c r="J119" s="107">
        <v>0.53252900000000003</v>
      </c>
      <c r="K119" s="107">
        <v>0.56626900000000002</v>
      </c>
      <c r="L119" s="107">
        <v>0.60181499999999999</v>
      </c>
      <c r="M119" s="107">
        <v>0.639907</v>
      </c>
      <c r="N119" s="107">
        <v>0.68032499999999996</v>
      </c>
      <c r="O119" s="107">
        <v>0.72421599999999997</v>
      </c>
      <c r="P119" s="107">
        <v>0.76966400000000001</v>
      </c>
      <c r="Q119" s="107">
        <v>0.8175</v>
      </c>
      <c r="R119" s="107">
        <v>0.86674899999999999</v>
      </c>
      <c r="S119" s="107">
        <v>0.91797700000000004</v>
      </c>
      <c r="T119" s="107">
        <v>0.97738199999999997</v>
      </c>
      <c r="U119" s="107">
        <v>1.029598</v>
      </c>
      <c r="V119" s="107">
        <v>1.083998</v>
      </c>
      <c r="W119" s="107">
        <v>1.1475329999999999</v>
      </c>
      <c r="X119" s="107">
        <v>1.2131019999999999</v>
      </c>
      <c r="Y119" s="107">
        <v>1.2834399999999999</v>
      </c>
      <c r="Z119" s="107">
        <v>1.3543529999999999</v>
      </c>
      <c r="AA119" s="107">
        <v>1.433243</v>
      </c>
      <c r="AB119" s="107">
        <v>1.511358</v>
      </c>
      <c r="AC119" s="107">
        <v>1.5884959999999999</v>
      </c>
      <c r="AD119" s="107">
        <v>1.67404</v>
      </c>
      <c r="AE119" s="107">
        <v>1.76458</v>
      </c>
      <c r="AF119" s="108">
        <v>6.2956999999999999E-2</v>
      </c>
      <c r="AG119" s="97"/>
    </row>
    <row r="120" spans="1:33" ht="15" customHeight="1" x14ac:dyDescent="0.3">
      <c r="A120" s="96" t="s">
        <v>369</v>
      </c>
      <c r="B120" s="106" t="s">
        <v>28</v>
      </c>
      <c r="C120" s="107">
        <v>2.1000000000000001E-4</v>
      </c>
      <c r="D120" s="107">
        <v>2.4800000000000001E-4</v>
      </c>
      <c r="E120" s="107">
        <v>2.4899999999999998E-4</v>
      </c>
      <c r="F120" s="107">
        <v>2.4699999999999999E-4</v>
      </c>
      <c r="G120" s="107">
        <v>2.4399999999999999E-4</v>
      </c>
      <c r="H120" s="107">
        <v>2.43E-4</v>
      </c>
      <c r="I120" s="107">
        <v>2.42E-4</v>
      </c>
      <c r="J120" s="107">
        <v>2.43E-4</v>
      </c>
      <c r="K120" s="107">
        <v>2.42E-4</v>
      </c>
      <c r="L120" s="107">
        <v>2.41E-4</v>
      </c>
      <c r="M120" s="107">
        <v>2.41E-4</v>
      </c>
      <c r="N120" s="107">
        <v>2.41E-4</v>
      </c>
      <c r="O120" s="107">
        <v>2.4000000000000001E-4</v>
      </c>
      <c r="P120" s="107">
        <v>2.4000000000000001E-4</v>
      </c>
      <c r="Q120" s="107">
        <v>2.4000000000000001E-4</v>
      </c>
      <c r="R120" s="107">
        <v>2.4000000000000001E-4</v>
      </c>
      <c r="S120" s="107">
        <v>2.4000000000000001E-4</v>
      </c>
      <c r="T120" s="107">
        <v>2.42E-4</v>
      </c>
      <c r="U120" s="107">
        <v>2.42E-4</v>
      </c>
      <c r="V120" s="107">
        <v>2.43E-4</v>
      </c>
      <c r="W120" s="107">
        <v>2.4499999999999999E-4</v>
      </c>
      <c r="X120" s="107">
        <v>2.4600000000000002E-4</v>
      </c>
      <c r="Y120" s="107">
        <v>2.4800000000000001E-4</v>
      </c>
      <c r="Z120" s="107">
        <v>2.5000000000000001E-4</v>
      </c>
      <c r="AA120" s="107">
        <v>2.5300000000000002E-4</v>
      </c>
      <c r="AB120" s="107">
        <v>2.5500000000000002E-4</v>
      </c>
      <c r="AC120" s="107">
        <v>2.5599999999999999E-4</v>
      </c>
      <c r="AD120" s="107">
        <v>2.5799999999999998E-4</v>
      </c>
      <c r="AE120" s="107">
        <v>2.5999999999999998E-4</v>
      </c>
      <c r="AF120" s="108">
        <v>7.6499999999999997E-3</v>
      </c>
      <c r="AG120" s="97"/>
    </row>
    <row r="121" spans="1:33" ht="15" customHeight="1" x14ac:dyDescent="0.3">
      <c r="A121" s="96" t="s">
        <v>370</v>
      </c>
      <c r="B121" s="105" t="s">
        <v>29</v>
      </c>
      <c r="C121" s="109">
        <v>0.38913700000000001</v>
      </c>
      <c r="D121" s="109">
        <v>0.42512499999999998</v>
      </c>
      <c r="E121" s="109">
        <v>0.45890199999999998</v>
      </c>
      <c r="F121" s="109">
        <v>0.48830099999999999</v>
      </c>
      <c r="G121" s="109">
        <v>0.51633200000000001</v>
      </c>
      <c r="H121" s="109">
        <v>0.54788499999999996</v>
      </c>
      <c r="I121" s="109">
        <v>0.58007500000000001</v>
      </c>
      <c r="J121" s="109">
        <v>0.61379799999999995</v>
      </c>
      <c r="K121" s="109">
        <v>0.64841099999999996</v>
      </c>
      <c r="L121" s="109">
        <v>0.68512300000000004</v>
      </c>
      <c r="M121" s="109">
        <v>0.72409999999999997</v>
      </c>
      <c r="N121" s="109">
        <v>0.76539999999999997</v>
      </c>
      <c r="O121" s="109">
        <v>0.80998700000000001</v>
      </c>
      <c r="P121" s="109">
        <v>0.856267</v>
      </c>
      <c r="Q121" s="109">
        <v>0.90498100000000004</v>
      </c>
      <c r="R121" s="109">
        <v>0.955013</v>
      </c>
      <c r="S121" s="109">
        <v>1.0068900000000001</v>
      </c>
      <c r="T121" s="109">
        <v>1.067461</v>
      </c>
      <c r="U121" s="109">
        <v>1.1202529999999999</v>
      </c>
      <c r="V121" s="109">
        <v>1.1753750000000001</v>
      </c>
      <c r="W121" s="109">
        <v>1.2399480000000001</v>
      </c>
      <c r="X121" s="109">
        <v>1.3064659999999999</v>
      </c>
      <c r="Y121" s="109">
        <v>1.377856</v>
      </c>
      <c r="Z121" s="109">
        <v>1.4497</v>
      </c>
      <c r="AA121" s="109">
        <v>1.529854</v>
      </c>
      <c r="AB121" s="109">
        <v>1.609129</v>
      </c>
      <c r="AC121" s="109">
        <v>1.6870579999999999</v>
      </c>
      <c r="AD121" s="109">
        <v>1.773787</v>
      </c>
      <c r="AE121" s="109">
        <v>1.865513</v>
      </c>
      <c r="AF121" s="110">
        <v>5.7574E-2</v>
      </c>
      <c r="AG121" s="97"/>
    </row>
    <row r="122" spans="1:33" ht="15" customHeight="1" x14ac:dyDescent="0.3">
      <c r="A122" s="93"/>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row>
    <row r="123" spans="1:33" ht="15" customHeight="1" x14ac:dyDescent="0.3">
      <c r="A123" s="93"/>
      <c r="B123" s="105" t="s">
        <v>30</v>
      </c>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row>
    <row r="124" spans="1:33" ht="15" customHeight="1" x14ac:dyDescent="0.3">
      <c r="A124" s="96" t="s">
        <v>371</v>
      </c>
      <c r="B124" s="106" t="s">
        <v>31</v>
      </c>
      <c r="C124" s="111">
        <v>6198</v>
      </c>
      <c r="D124" s="111">
        <v>6420</v>
      </c>
      <c r="E124" s="111">
        <v>5972</v>
      </c>
      <c r="F124" s="111">
        <v>5949</v>
      </c>
      <c r="G124" s="111">
        <v>5925</v>
      </c>
      <c r="H124" s="111">
        <v>5902</v>
      </c>
      <c r="I124" s="111">
        <v>5878</v>
      </c>
      <c r="J124" s="111">
        <v>5854</v>
      </c>
      <c r="K124" s="111">
        <v>5830</v>
      </c>
      <c r="L124" s="111">
        <v>5807</v>
      </c>
      <c r="M124" s="111">
        <v>5783</v>
      </c>
      <c r="N124" s="111">
        <v>5759</v>
      </c>
      <c r="O124" s="111">
        <v>5735</v>
      </c>
      <c r="P124" s="111">
        <v>5711</v>
      </c>
      <c r="Q124" s="111">
        <v>5687</v>
      </c>
      <c r="R124" s="111">
        <v>5663</v>
      </c>
      <c r="S124" s="111">
        <v>5639</v>
      </c>
      <c r="T124" s="111">
        <v>5615</v>
      </c>
      <c r="U124" s="111">
        <v>5591</v>
      </c>
      <c r="V124" s="111">
        <v>5567</v>
      </c>
      <c r="W124" s="111">
        <v>5543</v>
      </c>
      <c r="X124" s="111">
        <v>5519</v>
      </c>
      <c r="Y124" s="111">
        <v>5495</v>
      </c>
      <c r="Z124" s="111">
        <v>5471</v>
      </c>
      <c r="AA124" s="111">
        <v>5447</v>
      </c>
      <c r="AB124" s="111">
        <v>5423</v>
      </c>
      <c r="AC124" s="111">
        <v>5399</v>
      </c>
      <c r="AD124" s="111">
        <v>5374</v>
      </c>
      <c r="AE124" s="111">
        <v>5350</v>
      </c>
      <c r="AF124" s="108">
        <v>-5.241E-3</v>
      </c>
      <c r="AG124" s="97"/>
    </row>
    <row r="125" spans="1:33" ht="15" customHeight="1" x14ac:dyDescent="0.3">
      <c r="A125" s="96" t="s">
        <v>372</v>
      </c>
      <c r="B125" s="106" t="s">
        <v>32</v>
      </c>
      <c r="C125" s="111">
        <v>5742</v>
      </c>
      <c r="D125" s="111">
        <v>5779</v>
      </c>
      <c r="E125" s="111">
        <v>5348</v>
      </c>
      <c r="F125" s="111">
        <v>5325</v>
      </c>
      <c r="G125" s="111">
        <v>5303</v>
      </c>
      <c r="H125" s="111">
        <v>5281</v>
      </c>
      <c r="I125" s="111">
        <v>5259</v>
      </c>
      <c r="J125" s="111">
        <v>5236</v>
      </c>
      <c r="K125" s="111">
        <v>5214</v>
      </c>
      <c r="L125" s="111">
        <v>5192</v>
      </c>
      <c r="M125" s="111">
        <v>5169</v>
      </c>
      <c r="N125" s="111">
        <v>5147</v>
      </c>
      <c r="O125" s="111">
        <v>5125</v>
      </c>
      <c r="P125" s="111">
        <v>5102</v>
      </c>
      <c r="Q125" s="111">
        <v>5080</v>
      </c>
      <c r="R125" s="111">
        <v>5058</v>
      </c>
      <c r="S125" s="111">
        <v>5036</v>
      </c>
      <c r="T125" s="111">
        <v>5013</v>
      </c>
      <c r="U125" s="111">
        <v>4991</v>
      </c>
      <c r="V125" s="111">
        <v>4969</v>
      </c>
      <c r="W125" s="111">
        <v>4947</v>
      </c>
      <c r="X125" s="111">
        <v>4924</v>
      </c>
      <c r="Y125" s="111">
        <v>4902</v>
      </c>
      <c r="Z125" s="111">
        <v>4880</v>
      </c>
      <c r="AA125" s="111">
        <v>4858</v>
      </c>
      <c r="AB125" s="111">
        <v>4835</v>
      </c>
      <c r="AC125" s="111">
        <v>4813</v>
      </c>
      <c r="AD125" s="111">
        <v>4791</v>
      </c>
      <c r="AE125" s="111">
        <v>4769</v>
      </c>
      <c r="AF125" s="108">
        <v>-6.6090000000000003E-3</v>
      </c>
      <c r="AG125" s="97"/>
    </row>
    <row r="126" spans="1:33" ht="15" customHeight="1" x14ac:dyDescent="0.3">
      <c r="A126" s="96" t="s">
        <v>373</v>
      </c>
      <c r="B126" s="106" t="s">
        <v>33</v>
      </c>
      <c r="C126" s="111">
        <v>6427</v>
      </c>
      <c r="D126" s="111">
        <v>6306</v>
      </c>
      <c r="E126" s="111">
        <v>5982</v>
      </c>
      <c r="F126" s="111">
        <v>5967</v>
      </c>
      <c r="G126" s="111">
        <v>5953</v>
      </c>
      <c r="H126" s="111">
        <v>5938</v>
      </c>
      <c r="I126" s="111">
        <v>5923</v>
      </c>
      <c r="J126" s="111">
        <v>5908</v>
      </c>
      <c r="K126" s="111">
        <v>5893</v>
      </c>
      <c r="L126" s="111">
        <v>5879</v>
      </c>
      <c r="M126" s="111">
        <v>5864</v>
      </c>
      <c r="N126" s="111">
        <v>5849</v>
      </c>
      <c r="O126" s="111">
        <v>5834</v>
      </c>
      <c r="P126" s="111">
        <v>5819</v>
      </c>
      <c r="Q126" s="111">
        <v>5804</v>
      </c>
      <c r="R126" s="111">
        <v>5790</v>
      </c>
      <c r="S126" s="111">
        <v>5775</v>
      </c>
      <c r="T126" s="111">
        <v>5760</v>
      </c>
      <c r="U126" s="111">
        <v>5745</v>
      </c>
      <c r="V126" s="111">
        <v>5730</v>
      </c>
      <c r="W126" s="111">
        <v>5715</v>
      </c>
      <c r="X126" s="111">
        <v>5701</v>
      </c>
      <c r="Y126" s="111">
        <v>5686</v>
      </c>
      <c r="Z126" s="111">
        <v>5671</v>
      </c>
      <c r="AA126" s="111">
        <v>5656</v>
      </c>
      <c r="AB126" s="111">
        <v>5641</v>
      </c>
      <c r="AC126" s="111">
        <v>5626</v>
      </c>
      <c r="AD126" s="111">
        <v>5611</v>
      </c>
      <c r="AE126" s="111">
        <v>5597</v>
      </c>
      <c r="AF126" s="108">
        <v>-4.9259999999999998E-3</v>
      </c>
      <c r="AG126" s="97"/>
    </row>
    <row r="127" spans="1:33" ht="15" customHeight="1" x14ac:dyDescent="0.3">
      <c r="A127" s="96" t="s">
        <v>374</v>
      </c>
      <c r="B127" s="106" t="s">
        <v>34</v>
      </c>
      <c r="C127" s="111">
        <v>6845</v>
      </c>
      <c r="D127" s="111">
        <v>6601</v>
      </c>
      <c r="E127" s="111">
        <v>6349</v>
      </c>
      <c r="F127" s="111">
        <v>6340</v>
      </c>
      <c r="G127" s="111">
        <v>6330</v>
      </c>
      <c r="H127" s="111">
        <v>6321</v>
      </c>
      <c r="I127" s="111">
        <v>6311</v>
      </c>
      <c r="J127" s="111">
        <v>6301</v>
      </c>
      <c r="K127" s="111">
        <v>6291</v>
      </c>
      <c r="L127" s="111">
        <v>6281</v>
      </c>
      <c r="M127" s="111">
        <v>6271</v>
      </c>
      <c r="N127" s="111">
        <v>6261</v>
      </c>
      <c r="O127" s="111">
        <v>6250</v>
      </c>
      <c r="P127" s="111">
        <v>6240</v>
      </c>
      <c r="Q127" s="111">
        <v>6230</v>
      </c>
      <c r="R127" s="111">
        <v>6219</v>
      </c>
      <c r="S127" s="111">
        <v>6209</v>
      </c>
      <c r="T127" s="111">
        <v>6198</v>
      </c>
      <c r="U127" s="111">
        <v>6188</v>
      </c>
      <c r="V127" s="111">
        <v>6177</v>
      </c>
      <c r="W127" s="111">
        <v>6167</v>
      </c>
      <c r="X127" s="111">
        <v>6156</v>
      </c>
      <c r="Y127" s="111">
        <v>6145</v>
      </c>
      <c r="Z127" s="111">
        <v>6135</v>
      </c>
      <c r="AA127" s="111">
        <v>6124</v>
      </c>
      <c r="AB127" s="111">
        <v>6113</v>
      </c>
      <c r="AC127" s="111">
        <v>6103</v>
      </c>
      <c r="AD127" s="111">
        <v>6092</v>
      </c>
      <c r="AE127" s="111">
        <v>6081</v>
      </c>
      <c r="AF127" s="108">
        <v>-4.2180000000000004E-3</v>
      </c>
      <c r="AG127" s="97"/>
    </row>
    <row r="128" spans="1:33" ht="15" customHeight="1" x14ac:dyDescent="0.3">
      <c r="A128" s="96" t="s">
        <v>375</v>
      </c>
      <c r="B128" s="106" t="s">
        <v>35</v>
      </c>
      <c r="C128" s="111">
        <v>2566</v>
      </c>
      <c r="D128" s="111">
        <v>2600</v>
      </c>
      <c r="E128" s="111">
        <v>2375</v>
      </c>
      <c r="F128" s="111">
        <v>2358</v>
      </c>
      <c r="G128" s="111">
        <v>2342</v>
      </c>
      <c r="H128" s="111">
        <v>2326</v>
      </c>
      <c r="I128" s="111">
        <v>2310</v>
      </c>
      <c r="J128" s="111">
        <v>2294</v>
      </c>
      <c r="K128" s="111">
        <v>2277</v>
      </c>
      <c r="L128" s="111">
        <v>2261</v>
      </c>
      <c r="M128" s="111">
        <v>2245</v>
      </c>
      <c r="N128" s="111">
        <v>2229</v>
      </c>
      <c r="O128" s="111">
        <v>2213</v>
      </c>
      <c r="P128" s="111">
        <v>2197</v>
      </c>
      <c r="Q128" s="111">
        <v>2180</v>
      </c>
      <c r="R128" s="111">
        <v>2164</v>
      </c>
      <c r="S128" s="111">
        <v>2148</v>
      </c>
      <c r="T128" s="111">
        <v>2132</v>
      </c>
      <c r="U128" s="111">
        <v>2116</v>
      </c>
      <c r="V128" s="111">
        <v>2100</v>
      </c>
      <c r="W128" s="111">
        <v>2084</v>
      </c>
      <c r="X128" s="111">
        <v>2068</v>
      </c>
      <c r="Y128" s="111">
        <v>2052</v>
      </c>
      <c r="Z128" s="111">
        <v>2036</v>
      </c>
      <c r="AA128" s="111">
        <v>2020</v>
      </c>
      <c r="AB128" s="111">
        <v>2005</v>
      </c>
      <c r="AC128" s="111">
        <v>1989</v>
      </c>
      <c r="AD128" s="111">
        <v>1973</v>
      </c>
      <c r="AE128" s="111">
        <v>1957</v>
      </c>
      <c r="AF128" s="108">
        <v>-9.6299999999999997E-3</v>
      </c>
      <c r="AG128" s="97"/>
    </row>
    <row r="129" spans="1:33" ht="15" customHeight="1" x14ac:dyDescent="0.3">
      <c r="A129" s="96" t="s">
        <v>376</v>
      </c>
      <c r="B129" s="106" t="s">
        <v>36</v>
      </c>
      <c r="C129" s="111">
        <v>3487</v>
      </c>
      <c r="D129" s="111">
        <v>3442</v>
      </c>
      <c r="E129" s="111">
        <v>3180</v>
      </c>
      <c r="F129" s="111">
        <v>3168</v>
      </c>
      <c r="G129" s="111">
        <v>3156</v>
      </c>
      <c r="H129" s="111">
        <v>3144</v>
      </c>
      <c r="I129" s="111">
        <v>3131</v>
      </c>
      <c r="J129" s="111">
        <v>3119</v>
      </c>
      <c r="K129" s="111">
        <v>3106</v>
      </c>
      <c r="L129" s="111">
        <v>3094</v>
      </c>
      <c r="M129" s="111">
        <v>3081</v>
      </c>
      <c r="N129" s="111">
        <v>3069</v>
      </c>
      <c r="O129" s="111">
        <v>3056</v>
      </c>
      <c r="P129" s="111">
        <v>3043</v>
      </c>
      <c r="Q129" s="111">
        <v>3031</v>
      </c>
      <c r="R129" s="111">
        <v>3018</v>
      </c>
      <c r="S129" s="111">
        <v>3005</v>
      </c>
      <c r="T129" s="111">
        <v>2992</v>
      </c>
      <c r="U129" s="111">
        <v>2980</v>
      </c>
      <c r="V129" s="111">
        <v>2967</v>
      </c>
      <c r="W129" s="111">
        <v>2954</v>
      </c>
      <c r="X129" s="111">
        <v>2941</v>
      </c>
      <c r="Y129" s="111">
        <v>2929</v>
      </c>
      <c r="Z129" s="111">
        <v>2916</v>
      </c>
      <c r="AA129" s="111">
        <v>2903</v>
      </c>
      <c r="AB129" s="111">
        <v>2890</v>
      </c>
      <c r="AC129" s="111">
        <v>2877</v>
      </c>
      <c r="AD129" s="111">
        <v>2865</v>
      </c>
      <c r="AE129" s="111">
        <v>2852</v>
      </c>
      <c r="AF129" s="108">
        <v>-7.1539999999999998E-3</v>
      </c>
      <c r="AG129" s="97"/>
    </row>
    <row r="130" spans="1:33" ht="15" customHeight="1" x14ac:dyDescent="0.3">
      <c r="A130" s="96" t="s">
        <v>377</v>
      </c>
      <c r="B130" s="106" t="s">
        <v>37</v>
      </c>
      <c r="C130" s="111">
        <v>2195</v>
      </c>
      <c r="D130" s="111">
        <v>2056</v>
      </c>
      <c r="E130" s="111">
        <v>1942</v>
      </c>
      <c r="F130" s="111">
        <v>1934</v>
      </c>
      <c r="G130" s="111">
        <v>1925</v>
      </c>
      <c r="H130" s="111">
        <v>1916</v>
      </c>
      <c r="I130" s="111">
        <v>1908</v>
      </c>
      <c r="J130" s="111">
        <v>1899</v>
      </c>
      <c r="K130" s="111">
        <v>1891</v>
      </c>
      <c r="L130" s="111">
        <v>1882</v>
      </c>
      <c r="M130" s="111">
        <v>1874</v>
      </c>
      <c r="N130" s="111">
        <v>1865</v>
      </c>
      <c r="O130" s="111">
        <v>1857</v>
      </c>
      <c r="P130" s="111">
        <v>1849</v>
      </c>
      <c r="Q130" s="111">
        <v>1840</v>
      </c>
      <c r="R130" s="111">
        <v>1832</v>
      </c>
      <c r="S130" s="111">
        <v>1824</v>
      </c>
      <c r="T130" s="111">
        <v>1815</v>
      </c>
      <c r="U130" s="111">
        <v>1807</v>
      </c>
      <c r="V130" s="111">
        <v>1799</v>
      </c>
      <c r="W130" s="111">
        <v>1791</v>
      </c>
      <c r="X130" s="111">
        <v>1783</v>
      </c>
      <c r="Y130" s="111">
        <v>1774</v>
      </c>
      <c r="Z130" s="111">
        <v>1766</v>
      </c>
      <c r="AA130" s="111">
        <v>1758</v>
      </c>
      <c r="AB130" s="111">
        <v>1750</v>
      </c>
      <c r="AC130" s="111">
        <v>1742</v>
      </c>
      <c r="AD130" s="111">
        <v>1734</v>
      </c>
      <c r="AE130" s="111">
        <v>1726</v>
      </c>
      <c r="AF130" s="108">
        <v>-8.548E-3</v>
      </c>
      <c r="AG130" s="97"/>
    </row>
    <row r="131" spans="1:33" ht="15" customHeight="1" x14ac:dyDescent="0.3">
      <c r="A131" s="96" t="s">
        <v>378</v>
      </c>
      <c r="B131" s="106" t="s">
        <v>38</v>
      </c>
      <c r="C131" s="111">
        <v>4970</v>
      </c>
      <c r="D131" s="111">
        <v>4978</v>
      </c>
      <c r="E131" s="111">
        <v>4789</v>
      </c>
      <c r="F131" s="111">
        <v>4776</v>
      </c>
      <c r="G131" s="111">
        <v>4763</v>
      </c>
      <c r="H131" s="111">
        <v>4751</v>
      </c>
      <c r="I131" s="111">
        <v>4738</v>
      </c>
      <c r="J131" s="111">
        <v>4725</v>
      </c>
      <c r="K131" s="111">
        <v>4712</v>
      </c>
      <c r="L131" s="111">
        <v>4698</v>
      </c>
      <c r="M131" s="111">
        <v>4685</v>
      </c>
      <c r="N131" s="111">
        <v>4672</v>
      </c>
      <c r="O131" s="111">
        <v>4658</v>
      </c>
      <c r="P131" s="111">
        <v>4645</v>
      </c>
      <c r="Q131" s="111">
        <v>4632</v>
      </c>
      <c r="R131" s="111">
        <v>4619</v>
      </c>
      <c r="S131" s="111">
        <v>4606</v>
      </c>
      <c r="T131" s="111">
        <v>4593</v>
      </c>
      <c r="U131" s="111">
        <v>4580</v>
      </c>
      <c r="V131" s="111">
        <v>4568</v>
      </c>
      <c r="W131" s="111">
        <v>4555</v>
      </c>
      <c r="X131" s="111">
        <v>4542</v>
      </c>
      <c r="Y131" s="111">
        <v>4530</v>
      </c>
      <c r="Z131" s="111">
        <v>4517</v>
      </c>
      <c r="AA131" s="111">
        <v>4504</v>
      </c>
      <c r="AB131" s="111">
        <v>4492</v>
      </c>
      <c r="AC131" s="111">
        <v>4479</v>
      </c>
      <c r="AD131" s="111">
        <v>4467</v>
      </c>
      <c r="AE131" s="111">
        <v>4454</v>
      </c>
      <c r="AF131" s="108">
        <v>-3.9069999999999999E-3</v>
      </c>
      <c r="AG131" s="97"/>
    </row>
    <row r="132" spans="1:33" ht="15" customHeight="1" x14ac:dyDescent="0.3">
      <c r="A132" s="96" t="s">
        <v>379</v>
      </c>
      <c r="B132" s="106" t="s">
        <v>39</v>
      </c>
      <c r="C132" s="111">
        <v>3212</v>
      </c>
      <c r="D132" s="111">
        <v>3503</v>
      </c>
      <c r="E132" s="111">
        <v>3250</v>
      </c>
      <c r="F132" s="111">
        <v>3241</v>
      </c>
      <c r="G132" s="111">
        <v>3232</v>
      </c>
      <c r="H132" s="111">
        <v>3223</v>
      </c>
      <c r="I132" s="111">
        <v>3213</v>
      </c>
      <c r="J132" s="111">
        <v>3204</v>
      </c>
      <c r="K132" s="111">
        <v>3195</v>
      </c>
      <c r="L132" s="111">
        <v>3185</v>
      </c>
      <c r="M132" s="111">
        <v>3176</v>
      </c>
      <c r="N132" s="111">
        <v>3166</v>
      </c>
      <c r="O132" s="111">
        <v>3157</v>
      </c>
      <c r="P132" s="111">
        <v>3147</v>
      </c>
      <c r="Q132" s="111">
        <v>3137</v>
      </c>
      <c r="R132" s="111">
        <v>3128</v>
      </c>
      <c r="S132" s="111">
        <v>3118</v>
      </c>
      <c r="T132" s="111">
        <v>3108</v>
      </c>
      <c r="U132" s="111">
        <v>3098</v>
      </c>
      <c r="V132" s="111">
        <v>3089</v>
      </c>
      <c r="W132" s="111">
        <v>3079</v>
      </c>
      <c r="X132" s="111">
        <v>3069</v>
      </c>
      <c r="Y132" s="111">
        <v>3059</v>
      </c>
      <c r="Z132" s="111">
        <v>3049</v>
      </c>
      <c r="AA132" s="111">
        <v>3040</v>
      </c>
      <c r="AB132" s="111">
        <v>3030</v>
      </c>
      <c r="AC132" s="111">
        <v>3020</v>
      </c>
      <c r="AD132" s="111">
        <v>3010</v>
      </c>
      <c r="AE132" s="111">
        <v>3000</v>
      </c>
      <c r="AF132" s="108">
        <v>-2.4359999999999998E-3</v>
      </c>
      <c r="AG132" s="97"/>
    </row>
    <row r="133" spans="1:33" ht="15" customHeight="1" x14ac:dyDescent="0.3">
      <c r="A133" s="96" t="s">
        <v>380</v>
      </c>
      <c r="B133" s="105" t="s">
        <v>40</v>
      </c>
      <c r="C133" s="113">
        <v>4234.6137699999999</v>
      </c>
      <c r="D133" s="113">
        <v>4246.6186520000001</v>
      </c>
      <c r="E133" s="113">
        <v>3976.1059570000002</v>
      </c>
      <c r="F133" s="113">
        <v>3957.180664</v>
      </c>
      <c r="G133" s="113">
        <v>3938.5415039999998</v>
      </c>
      <c r="H133" s="113">
        <v>3920.0117190000001</v>
      </c>
      <c r="I133" s="113">
        <v>3901.2561040000001</v>
      </c>
      <c r="J133" s="113">
        <v>3882.5219729999999</v>
      </c>
      <c r="K133" s="113">
        <v>3863.8103030000002</v>
      </c>
      <c r="L133" s="113">
        <v>3845.1889649999998</v>
      </c>
      <c r="M133" s="113">
        <v>3826.626221</v>
      </c>
      <c r="N133" s="113">
        <v>3807.9733890000002</v>
      </c>
      <c r="O133" s="113">
        <v>3789.4521479999999</v>
      </c>
      <c r="P133" s="113">
        <v>3770.821289</v>
      </c>
      <c r="Q133" s="113">
        <v>3752.0329590000001</v>
      </c>
      <c r="R133" s="113">
        <v>3733.780029</v>
      </c>
      <c r="S133" s="113">
        <v>3715.305664</v>
      </c>
      <c r="T133" s="113">
        <v>3696.5273440000001</v>
      </c>
      <c r="U133" s="113">
        <v>3678.117432</v>
      </c>
      <c r="V133" s="113">
        <v>3659.850586</v>
      </c>
      <c r="W133" s="113">
        <v>3641.3955080000001</v>
      </c>
      <c r="X133" s="113">
        <v>3622.8991700000001</v>
      </c>
      <c r="Y133" s="113">
        <v>3604.398682</v>
      </c>
      <c r="Z133" s="113">
        <v>3585.969482</v>
      </c>
      <c r="AA133" s="113">
        <v>3567.7004390000002</v>
      </c>
      <c r="AB133" s="113">
        <v>3549.5581050000001</v>
      </c>
      <c r="AC133" s="113">
        <v>3531.4091800000001</v>
      </c>
      <c r="AD133" s="113">
        <v>3513.482422</v>
      </c>
      <c r="AE133" s="113">
        <v>3495.6748050000001</v>
      </c>
      <c r="AF133" s="110">
        <v>-6.8250000000000003E-3</v>
      </c>
      <c r="AG133" s="97"/>
    </row>
    <row r="134" spans="1:33" ht="15" customHeight="1" x14ac:dyDescent="0.3">
      <c r="A134" s="93"/>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row>
    <row r="135" spans="1:33" ht="15" customHeight="1" x14ac:dyDescent="0.3">
      <c r="A135" s="93"/>
      <c r="B135" s="105" t="s">
        <v>41</v>
      </c>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row>
    <row r="136" spans="1:33" ht="15" customHeight="1" x14ac:dyDescent="0.3">
      <c r="A136" s="96" t="s">
        <v>381</v>
      </c>
      <c r="B136" s="106" t="s">
        <v>31</v>
      </c>
      <c r="C136" s="111">
        <v>639</v>
      </c>
      <c r="D136" s="111">
        <v>500</v>
      </c>
      <c r="E136" s="111">
        <v>614</v>
      </c>
      <c r="F136" s="111">
        <v>621</v>
      </c>
      <c r="G136" s="111">
        <v>629</v>
      </c>
      <c r="H136" s="111">
        <v>636</v>
      </c>
      <c r="I136" s="111">
        <v>643</v>
      </c>
      <c r="J136" s="111">
        <v>651</v>
      </c>
      <c r="K136" s="111">
        <v>658</v>
      </c>
      <c r="L136" s="111">
        <v>665</v>
      </c>
      <c r="M136" s="111">
        <v>673</v>
      </c>
      <c r="N136" s="111">
        <v>680</v>
      </c>
      <c r="O136" s="111">
        <v>687</v>
      </c>
      <c r="P136" s="111">
        <v>695</v>
      </c>
      <c r="Q136" s="111">
        <v>702</v>
      </c>
      <c r="R136" s="111">
        <v>710</v>
      </c>
      <c r="S136" s="111">
        <v>717</v>
      </c>
      <c r="T136" s="111">
        <v>724</v>
      </c>
      <c r="U136" s="111">
        <v>732</v>
      </c>
      <c r="V136" s="111">
        <v>739</v>
      </c>
      <c r="W136" s="111">
        <v>747</v>
      </c>
      <c r="X136" s="111">
        <v>754</v>
      </c>
      <c r="Y136" s="111">
        <v>761</v>
      </c>
      <c r="Z136" s="111">
        <v>769</v>
      </c>
      <c r="AA136" s="111">
        <v>776</v>
      </c>
      <c r="AB136" s="111">
        <v>784</v>
      </c>
      <c r="AC136" s="111">
        <v>791</v>
      </c>
      <c r="AD136" s="111">
        <v>799</v>
      </c>
      <c r="AE136" s="111">
        <v>806</v>
      </c>
      <c r="AF136" s="108">
        <v>8.3269999999999993E-3</v>
      </c>
      <c r="AG136" s="97"/>
    </row>
    <row r="137" spans="1:33" ht="15" customHeight="1" x14ac:dyDescent="0.3">
      <c r="A137" s="96" t="s">
        <v>382</v>
      </c>
      <c r="B137" s="106" t="s">
        <v>32</v>
      </c>
      <c r="C137" s="111">
        <v>835</v>
      </c>
      <c r="D137" s="111">
        <v>692</v>
      </c>
      <c r="E137" s="111">
        <v>864</v>
      </c>
      <c r="F137" s="111">
        <v>874</v>
      </c>
      <c r="G137" s="111">
        <v>883</v>
      </c>
      <c r="H137" s="111">
        <v>893</v>
      </c>
      <c r="I137" s="111">
        <v>902</v>
      </c>
      <c r="J137" s="111">
        <v>912</v>
      </c>
      <c r="K137" s="111">
        <v>922</v>
      </c>
      <c r="L137" s="111">
        <v>931</v>
      </c>
      <c r="M137" s="111">
        <v>941</v>
      </c>
      <c r="N137" s="111">
        <v>950</v>
      </c>
      <c r="O137" s="111">
        <v>960</v>
      </c>
      <c r="P137" s="111">
        <v>970</v>
      </c>
      <c r="Q137" s="111">
        <v>979</v>
      </c>
      <c r="R137" s="111">
        <v>989</v>
      </c>
      <c r="S137" s="111">
        <v>999</v>
      </c>
      <c r="T137" s="111">
        <v>1008</v>
      </c>
      <c r="U137" s="111">
        <v>1018</v>
      </c>
      <c r="V137" s="111">
        <v>1027</v>
      </c>
      <c r="W137" s="111">
        <v>1037</v>
      </c>
      <c r="X137" s="111">
        <v>1047</v>
      </c>
      <c r="Y137" s="111">
        <v>1056</v>
      </c>
      <c r="Z137" s="111">
        <v>1066</v>
      </c>
      <c r="AA137" s="111">
        <v>1076</v>
      </c>
      <c r="AB137" s="111">
        <v>1085</v>
      </c>
      <c r="AC137" s="111">
        <v>1095</v>
      </c>
      <c r="AD137" s="111">
        <v>1104</v>
      </c>
      <c r="AE137" s="111">
        <v>1114</v>
      </c>
      <c r="AF137" s="108">
        <v>1.0349000000000001E-2</v>
      </c>
      <c r="AG137" s="97"/>
    </row>
    <row r="138" spans="1:33" ht="15" customHeight="1" x14ac:dyDescent="0.3">
      <c r="A138" s="96" t="s">
        <v>383</v>
      </c>
      <c r="B138" s="106" t="s">
        <v>33</v>
      </c>
      <c r="C138" s="111">
        <v>813</v>
      </c>
      <c r="D138" s="111">
        <v>752</v>
      </c>
      <c r="E138" s="111">
        <v>892</v>
      </c>
      <c r="F138" s="111">
        <v>900</v>
      </c>
      <c r="G138" s="111">
        <v>908</v>
      </c>
      <c r="H138" s="111">
        <v>916</v>
      </c>
      <c r="I138" s="111">
        <v>924</v>
      </c>
      <c r="J138" s="111">
        <v>932</v>
      </c>
      <c r="K138" s="111">
        <v>939</v>
      </c>
      <c r="L138" s="111">
        <v>947</v>
      </c>
      <c r="M138" s="111">
        <v>955</v>
      </c>
      <c r="N138" s="111">
        <v>963</v>
      </c>
      <c r="O138" s="111">
        <v>971</v>
      </c>
      <c r="P138" s="111">
        <v>979</v>
      </c>
      <c r="Q138" s="111">
        <v>987</v>
      </c>
      <c r="R138" s="111">
        <v>994</v>
      </c>
      <c r="S138" s="111">
        <v>1002</v>
      </c>
      <c r="T138" s="111">
        <v>1010</v>
      </c>
      <c r="U138" s="111">
        <v>1018</v>
      </c>
      <c r="V138" s="111">
        <v>1026</v>
      </c>
      <c r="W138" s="111">
        <v>1034</v>
      </c>
      <c r="X138" s="111">
        <v>1042</v>
      </c>
      <c r="Y138" s="111">
        <v>1050</v>
      </c>
      <c r="Z138" s="111">
        <v>1058</v>
      </c>
      <c r="AA138" s="111">
        <v>1066</v>
      </c>
      <c r="AB138" s="111">
        <v>1073</v>
      </c>
      <c r="AC138" s="111">
        <v>1081</v>
      </c>
      <c r="AD138" s="111">
        <v>1089</v>
      </c>
      <c r="AE138" s="111">
        <v>1097</v>
      </c>
      <c r="AF138" s="108">
        <v>1.0758E-2</v>
      </c>
      <c r="AG138" s="97"/>
    </row>
    <row r="139" spans="1:33" ht="15" customHeight="1" x14ac:dyDescent="0.3">
      <c r="A139" s="96" t="s">
        <v>384</v>
      </c>
      <c r="B139" s="106" t="s">
        <v>34</v>
      </c>
      <c r="C139" s="111">
        <v>1050</v>
      </c>
      <c r="D139" s="111">
        <v>944</v>
      </c>
      <c r="E139" s="111">
        <v>1069</v>
      </c>
      <c r="F139" s="111">
        <v>1077</v>
      </c>
      <c r="G139" s="111">
        <v>1084</v>
      </c>
      <c r="H139" s="111">
        <v>1091</v>
      </c>
      <c r="I139" s="111">
        <v>1099</v>
      </c>
      <c r="J139" s="111">
        <v>1106</v>
      </c>
      <c r="K139" s="111">
        <v>1114</v>
      </c>
      <c r="L139" s="111">
        <v>1121</v>
      </c>
      <c r="M139" s="111">
        <v>1129</v>
      </c>
      <c r="N139" s="111">
        <v>1136</v>
      </c>
      <c r="O139" s="111">
        <v>1144</v>
      </c>
      <c r="P139" s="111">
        <v>1151</v>
      </c>
      <c r="Q139" s="111">
        <v>1159</v>
      </c>
      <c r="R139" s="111">
        <v>1166</v>
      </c>
      <c r="S139" s="111">
        <v>1174</v>
      </c>
      <c r="T139" s="111">
        <v>1182</v>
      </c>
      <c r="U139" s="111">
        <v>1189</v>
      </c>
      <c r="V139" s="111">
        <v>1197</v>
      </c>
      <c r="W139" s="111">
        <v>1204</v>
      </c>
      <c r="X139" s="111">
        <v>1212</v>
      </c>
      <c r="Y139" s="111">
        <v>1220</v>
      </c>
      <c r="Z139" s="111">
        <v>1227</v>
      </c>
      <c r="AA139" s="111">
        <v>1235</v>
      </c>
      <c r="AB139" s="111">
        <v>1243</v>
      </c>
      <c r="AC139" s="111">
        <v>1250</v>
      </c>
      <c r="AD139" s="111">
        <v>1258</v>
      </c>
      <c r="AE139" s="111">
        <v>1266</v>
      </c>
      <c r="AF139" s="108">
        <v>6.7029999999999998E-3</v>
      </c>
      <c r="AG139" s="97"/>
    </row>
    <row r="140" spans="1:33" ht="15" customHeight="1" x14ac:dyDescent="0.3">
      <c r="A140" s="96" t="s">
        <v>385</v>
      </c>
      <c r="B140" s="106" t="s">
        <v>35</v>
      </c>
      <c r="C140" s="111">
        <v>2264</v>
      </c>
      <c r="D140" s="111">
        <v>2150</v>
      </c>
      <c r="E140" s="111">
        <v>2408</v>
      </c>
      <c r="F140" s="111">
        <v>2426</v>
      </c>
      <c r="G140" s="111">
        <v>2442</v>
      </c>
      <c r="H140" s="111">
        <v>2459</v>
      </c>
      <c r="I140" s="111">
        <v>2476</v>
      </c>
      <c r="J140" s="111">
        <v>2494</v>
      </c>
      <c r="K140" s="111">
        <v>2511</v>
      </c>
      <c r="L140" s="111">
        <v>2528</v>
      </c>
      <c r="M140" s="111">
        <v>2545</v>
      </c>
      <c r="N140" s="111">
        <v>2562</v>
      </c>
      <c r="O140" s="111">
        <v>2579</v>
      </c>
      <c r="P140" s="111">
        <v>2597</v>
      </c>
      <c r="Q140" s="111">
        <v>2614</v>
      </c>
      <c r="R140" s="111">
        <v>2632</v>
      </c>
      <c r="S140" s="111">
        <v>2649</v>
      </c>
      <c r="T140" s="111">
        <v>2666</v>
      </c>
      <c r="U140" s="111">
        <v>2684</v>
      </c>
      <c r="V140" s="111">
        <v>2701</v>
      </c>
      <c r="W140" s="111">
        <v>2719</v>
      </c>
      <c r="X140" s="111">
        <v>2736</v>
      </c>
      <c r="Y140" s="111">
        <v>2754</v>
      </c>
      <c r="Z140" s="111">
        <v>2771</v>
      </c>
      <c r="AA140" s="111">
        <v>2789</v>
      </c>
      <c r="AB140" s="111">
        <v>2806</v>
      </c>
      <c r="AC140" s="111">
        <v>2824</v>
      </c>
      <c r="AD140" s="111">
        <v>2842</v>
      </c>
      <c r="AE140" s="111">
        <v>2859</v>
      </c>
      <c r="AF140" s="108">
        <v>8.3680000000000004E-3</v>
      </c>
      <c r="AG140" s="97"/>
    </row>
    <row r="141" spans="1:33" ht="12" x14ac:dyDescent="0.3">
      <c r="A141" s="96" t="s">
        <v>386</v>
      </c>
      <c r="B141" s="106" t="s">
        <v>36</v>
      </c>
      <c r="C141" s="111">
        <v>1730</v>
      </c>
      <c r="D141" s="111">
        <v>1637</v>
      </c>
      <c r="E141" s="111">
        <v>1805</v>
      </c>
      <c r="F141" s="111">
        <v>1814</v>
      </c>
      <c r="G141" s="111">
        <v>1824</v>
      </c>
      <c r="H141" s="111">
        <v>1834</v>
      </c>
      <c r="I141" s="111">
        <v>1844</v>
      </c>
      <c r="J141" s="111">
        <v>1854</v>
      </c>
      <c r="K141" s="111">
        <v>1864</v>
      </c>
      <c r="L141" s="111">
        <v>1874</v>
      </c>
      <c r="M141" s="111">
        <v>1884</v>
      </c>
      <c r="N141" s="111">
        <v>1894</v>
      </c>
      <c r="O141" s="111">
        <v>1904</v>
      </c>
      <c r="P141" s="111">
        <v>1914</v>
      </c>
      <c r="Q141" s="111">
        <v>1924</v>
      </c>
      <c r="R141" s="111">
        <v>1934</v>
      </c>
      <c r="S141" s="111">
        <v>1944</v>
      </c>
      <c r="T141" s="111">
        <v>1954</v>
      </c>
      <c r="U141" s="111">
        <v>1964</v>
      </c>
      <c r="V141" s="111">
        <v>1974</v>
      </c>
      <c r="W141" s="111">
        <v>1984</v>
      </c>
      <c r="X141" s="111">
        <v>1994</v>
      </c>
      <c r="Y141" s="111">
        <v>2004</v>
      </c>
      <c r="Z141" s="111">
        <v>2014</v>
      </c>
      <c r="AA141" s="111">
        <v>2024</v>
      </c>
      <c r="AB141" s="111">
        <v>2034</v>
      </c>
      <c r="AC141" s="111">
        <v>2044</v>
      </c>
      <c r="AD141" s="111">
        <v>2054</v>
      </c>
      <c r="AE141" s="111">
        <v>2064</v>
      </c>
      <c r="AF141" s="108">
        <v>6.3239999999999998E-3</v>
      </c>
      <c r="AG141" s="97"/>
    </row>
    <row r="142" spans="1:33" ht="12" x14ac:dyDescent="0.3">
      <c r="A142" s="96" t="s">
        <v>387</v>
      </c>
      <c r="B142" s="106" t="s">
        <v>37</v>
      </c>
      <c r="C142" s="111">
        <v>3000</v>
      </c>
      <c r="D142" s="111">
        <v>2658</v>
      </c>
      <c r="E142" s="111">
        <v>2860</v>
      </c>
      <c r="F142" s="111">
        <v>2874</v>
      </c>
      <c r="G142" s="111">
        <v>2887</v>
      </c>
      <c r="H142" s="111">
        <v>2901</v>
      </c>
      <c r="I142" s="111">
        <v>2915</v>
      </c>
      <c r="J142" s="111">
        <v>2928</v>
      </c>
      <c r="K142" s="111">
        <v>2942</v>
      </c>
      <c r="L142" s="111">
        <v>2955</v>
      </c>
      <c r="M142" s="111">
        <v>2969</v>
      </c>
      <c r="N142" s="111">
        <v>2982</v>
      </c>
      <c r="O142" s="111">
        <v>2996</v>
      </c>
      <c r="P142" s="111">
        <v>3009</v>
      </c>
      <c r="Q142" s="111">
        <v>3023</v>
      </c>
      <c r="R142" s="111">
        <v>3036</v>
      </c>
      <c r="S142" s="111">
        <v>3050</v>
      </c>
      <c r="T142" s="111">
        <v>3063</v>
      </c>
      <c r="U142" s="111">
        <v>3076</v>
      </c>
      <c r="V142" s="111">
        <v>3090</v>
      </c>
      <c r="W142" s="111">
        <v>3103</v>
      </c>
      <c r="X142" s="111">
        <v>3117</v>
      </c>
      <c r="Y142" s="111">
        <v>3130</v>
      </c>
      <c r="Z142" s="111">
        <v>3144</v>
      </c>
      <c r="AA142" s="111">
        <v>3157</v>
      </c>
      <c r="AB142" s="111">
        <v>3170</v>
      </c>
      <c r="AC142" s="111">
        <v>3184</v>
      </c>
      <c r="AD142" s="111">
        <v>3197</v>
      </c>
      <c r="AE142" s="111">
        <v>3210</v>
      </c>
      <c r="AF142" s="108">
        <v>2.4190000000000001E-3</v>
      </c>
      <c r="AG142" s="97"/>
    </row>
    <row r="143" spans="1:33" ht="12" x14ac:dyDescent="0.3">
      <c r="A143" s="96" t="s">
        <v>388</v>
      </c>
      <c r="B143" s="106" t="s">
        <v>38</v>
      </c>
      <c r="C143" s="111">
        <v>1578</v>
      </c>
      <c r="D143" s="111">
        <v>1415</v>
      </c>
      <c r="E143" s="111">
        <v>1580</v>
      </c>
      <c r="F143" s="111">
        <v>1589</v>
      </c>
      <c r="G143" s="111">
        <v>1599</v>
      </c>
      <c r="H143" s="111">
        <v>1608</v>
      </c>
      <c r="I143" s="111">
        <v>1618</v>
      </c>
      <c r="J143" s="111">
        <v>1628</v>
      </c>
      <c r="K143" s="111">
        <v>1638</v>
      </c>
      <c r="L143" s="111">
        <v>1647</v>
      </c>
      <c r="M143" s="111">
        <v>1657</v>
      </c>
      <c r="N143" s="111">
        <v>1667</v>
      </c>
      <c r="O143" s="111">
        <v>1677</v>
      </c>
      <c r="P143" s="111">
        <v>1687</v>
      </c>
      <c r="Q143" s="111">
        <v>1697</v>
      </c>
      <c r="R143" s="111">
        <v>1706</v>
      </c>
      <c r="S143" s="111">
        <v>1716</v>
      </c>
      <c r="T143" s="111">
        <v>1726</v>
      </c>
      <c r="U143" s="111">
        <v>1735</v>
      </c>
      <c r="V143" s="111">
        <v>1745</v>
      </c>
      <c r="W143" s="111">
        <v>1755</v>
      </c>
      <c r="X143" s="111">
        <v>1764</v>
      </c>
      <c r="Y143" s="111">
        <v>1774</v>
      </c>
      <c r="Z143" s="111">
        <v>1783</v>
      </c>
      <c r="AA143" s="111">
        <v>1793</v>
      </c>
      <c r="AB143" s="111">
        <v>1802</v>
      </c>
      <c r="AC143" s="111">
        <v>1812</v>
      </c>
      <c r="AD143" s="111">
        <v>1822</v>
      </c>
      <c r="AE143" s="111">
        <v>1831</v>
      </c>
      <c r="AF143" s="108">
        <v>5.3249999999999999E-3</v>
      </c>
      <c r="AG143" s="97"/>
    </row>
    <row r="144" spans="1:33" ht="12" x14ac:dyDescent="0.3">
      <c r="A144" s="96" t="s">
        <v>389</v>
      </c>
      <c r="B144" s="106" t="s">
        <v>39</v>
      </c>
      <c r="C144" s="111">
        <v>1098</v>
      </c>
      <c r="D144" s="111">
        <v>825</v>
      </c>
      <c r="E144" s="111">
        <v>1006</v>
      </c>
      <c r="F144" s="111">
        <v>1013</v>
      </c>
      <c r="G144" s="111">
        <v>1020</v>
      </c>
      <c r="H144" s="111">
        <v>1028</v>
      </c>
      <c r="I144" s="111">
        <v>1035</v>
      </c>
      <c r="J144" s="111">
        <v>1043</v>
      </c>
      <c r="K144" s="111">
        <v>1050</v>
      </c>
      <c r="L144" s="111">
        <v>1058</v>
      </c>
      <c r="M144" s="111">
        <v>1066</v>
      </c>
      <c r="N144" s="111">
        <v>1073</v>
      </c>
      <c r="O144" s="111">
        <v>1081</v>
      </c>
      <c r="P144" s="111">
        <v>1088</v>
      </c>
      <c r="Q144" s="111">
        <v>1096</v>
      </c>
      <c r="R144" s="111">
        <v>1104</v>
      </c>
      <c r="S144" s="111">
        <v>1111</v>
      </c>
      <c r="T144" s="111">
        <v>1119</v>
      </c>
      <c r="U144" s="111">
        <v>1127</v>
      </c>
      <c r="V144" s="111">
        <v>1134</v>
      </c>
      <c r="W144" s="111">
        <v>1142</v>
      </c>
      <c r="X144" s="111">
        <v>1150</v>
      </c>
      <c r="Y144" s="111">
        <v>1157</v>
      </c>
      <c r="Z144" s="111">
        <v>1165</v>
      </c>
      <c r="AA144" s="111">
        <v>1173</v>
      </c>
      <c r="AB144" s="111">
        <v>1181</v>
      </c>
      <c r="AC144" s="111">
        <v>1188</v>
      </c>
      <c r="AD144" s="111">
        <v>1196</v>
      </c>
      <c r="AE144" s="111">
        <v>1204</v>
      </c>
      <c r="AF144" s="108">
        <v>3.297E-3</v>
      </c>
      <c r="AG144" s="97"/>
    </row>
    <row r="145" spans="1:34" ht="12" x14ac:dyDescent="0.3">
      <c r="A145" s="96" t="s">
        <v>390</v>
      </c>
      <c r="B145" s="105" t="s">
        <v>40</v>
      </c>
      <c r="C145" s="113">
        <v>1549.955811</v>
      </c>
      <c r="D145" s="113">
        <v>1383.8479</v>
      </c>
      <c r="E145" s="113">
        <v>1570.0424800000001</v>
      </c>
      <c r="F145" s="113">
        <v>1583.3448490000001</v>
      </c>
      <c r="G145" s="113">
        <v>1596.1142580000001</v>
      </c>
      <c r="H145" s="113">
        <v>1609.38501</v>
      </c>
      <c r="I145" s="113">
        <v>1622.5207519999999</v>
      </c>
      <c r="J145" s="113">
        <v>1636.0070800000001</v>
      </c>
      <c r="K145" s="113">
        <v>1649.149048</v>
      </c>
      <c r="L145" s="113">
        <v>1662.2188719999999</v>
      </c>
      <c r="M145" s="113">
        <v>1675.7426760000001</v>
      </c>
      <c r="N145" s="113">
        <v>1688.762207</v>
      </c>
      <c r="O145" s="113">
        <v>1702.278198</v>
      </c>
      <c r="P145" s="113">
        <v>1715.7017820000001</v>
      </c>
      <c r="Q145" s="113">
        <v>1729.1450199999999</v>
      </c>
      <c r="R145" s="113">
        <v>1742.5604249999999</v>
      </c>
      <c r="S145" s="113">
        <v>1755.9835210000001</v>
      </c>
      <c r="T145" s="113">
        <v>1769.3446039999999</v>
      </c>
      <c r="U145" s="113">
        <v>1782.940063</v>
      </c>
      <c r="V145" s="113">
        <v>1796.302124</v>
      </c>
      <c r="W145" s="113">
        <v>1810.015259</v>
      </c>
      <c r="X145" s="113">
        <v>1823.60437</v>
      </c>
      <c r="Y145" s="113">
        <v>1837.094971</v>
      </c>
      <c r="Z145" s="113">
        <v>1850.6906739999999</v>
      </c>
      <c r="AA145" s="113">
        <v>1864.471436</v>
      </c>
      <c r="AB145" s="113">
        <v>1877.7441409999999</v>
      </c>
      <c r="AC145" s="113">
        <v>1891.3885499999999</v>
      </c>
      <c r="AD145" s="113">
        <v>1904.9642329999999</v>
      </c>
      <c r="AE145" s="113">
        <v>1918.225586</v>
      </c>
      <c r="AF145" s="110">
        <v>7.6420000000000004E-3</v>
      </c>
      <c r="AG145" s="97"/>
      <c r="AH145" s="93"/>
    </row>
    <row r="146" spans="1:34" ht="12.5" thickBot="1" x14ac:dyDescent="0.35">
      <c r="A146" s="93"/>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3"/>
    </row>
    <row r="147" spans="1:34" ht="12" x14ac:dyDescent="0.3">
      <c r="A147" s="93"/>
      <c r="B147" s="118" t="s">
        <v>507</v>
      </c>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c r="AA147" s="119"/>
      <c r="AB147" s="119"/>
      <c r="AC147" s="119"/>
      <c r="AD147" s="119"/>
      <c r="AE147" s="119"/>
      <c r="AF147" s="119"/>
      <c r="AG147" s="119"/>
      <c r="AH147" s="115"/>
    </row>
    <row r="148" spans="1:34" ht="12" x14ac:dyDescent="0.3">
      <c r="A148" s="93"/>
      <c r="B148" s="120" t="s">
        <v>662</v>
      </c>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c r="AC148" s="120"/>
      <c r="AD148" s="120"/>
      <c r="AE148" s="120"/>
      <c r="AF148" s="120"/>
      <c r="AG148" s="120"/>
      <c r="AH148" s="93"/>
    </row>
    <row r="149" spans="1:34" ht="12" x14ac:dyDescent="0.3">
      <c r="A149" s="93"/>
      <c r="B149" s="120" t="s">
        <v>509</v>
      </c>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c r="AC149" s="120"/>
      <c r="AD149" s="120"/>
      <c r="AE149" s="120"/>
      <c r="AF149" s="120"/>
      <c r="AG149" s="120"/>
      <c r="AH149" s="93"/>
    </row>
    <row r="150" spans="1:34" ht="15" customHeight="1" x14ac:dyDescent="0.3">
      <c r="A150" s="93"/>
      <c r="B150" s="120" t="s">
        <v>639</v>
      </c>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120"/>
      <c r="AC150" s="120"/>
      <c r="AD150" s="120"/>
      <c r="AE150" s="120"/>
      <c r="AF150" s="120"/>
      <c r="AG150" s="120"/>
      <c r="AH150" s="93"/>
    </row>
    <row r="151" spans="1:34" ht="15" customHeight="1" x14ac:dyDescent="0.3">
      <c r="A151" s="93"/>
      <c r="B151" s="120" t="s">
        <v>510</v>
      </c>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c r="AE151" s="120"/>
      <c r="AF151" s="120"/>
      <c r="AG151" s="120"/>
      <c r="AH151" s="93"/>
    </row>
    <row r="152" spans="1:34" ht="15" customHeight="1" x14ac:dyDescent="0.3">
      <c r="A152" s="93"/>
      <c r="B152" s="120" t="s">
        <v>663</v>
      </c>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c r="AC152" s="120"/>
      <c r="AD152" s="120"/>
      <c r="AE152" s="120"/>
      <c r="AF152" s="120"/>
      <c r="AG152" s="120"/>
      <c r="AH152" s="93"/>
    </row>
    <row r="153" spans="1:34" ht="15" customHeight="1" x14ac:dyDescent="0.3">
      <c r="A153" s="93"/>
      <c r="B153" s="120" t="s">
        <v>664</v>
      </c>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c r="AE153" s="120"/>
      <c r="AF153" s="120"/>
      <c r="AG153" s="120"/>
      <c r="AH153" s="93"/>
    </row>
    <row r="154" spans="1:34" ht="15" customHeight="1" x14ac:dyDescent="0.3">
      <c r="A154" s="93"/>
      <c r="B154" s="120" t="s">
        <v>665</v>
      </c>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c r="AB154" s="120"/>
      <c r="AC154" s="120"/>
      <c r="AD154" s="120"/>
      <c r="AE154" s="120"/>
      <c r="AF154" s="120"/>
      <c r="AG154" s="120"/>
      <c r="AH154" s="93"/>
    </row>
    <row r="155" spans="1:34" ht="15" customHeight="1" x14ac:dyDescent="0.3">
      <c r="A155" s="93"/>
      <c r="B155" s="120" t="s">
        <v>666</v>
      </c>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120"/>
      <c r="AC155" s="120"/>
      <c r="AD155" s="120"/>
      <c r="AE155" s="120"/>
      <c r="AF155" s="120"/>
      <c r="AG155" s="120"/>
      <c r="AH155" s="93"/>
    </row>
    <row r="156" spans="1:34" ht="15" customHeight="1" x14ac:dyDescent="0.3">
      <c r="A156" s="93"/>
      <c r="B156" s="120" t="s">
        <v>512</v>
      </c>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120"/>
      <c r="AC156" s="120"/>
      <c r="AD156" s="120"/>
      <c r="AE156" s="120"/>
      <c r="AF156" s="120"/>
      <c r="AG156" s="120"/>
      <c r="AH156" s="93"/>
    </row>
    <row r="157" spans="1:34" ht="15" customHeight="1" x14ac:dyDescent="0.3">
      <c r="A157" s="93"/>
      <c r="B157" s="120" t="s">
        <v>513</v>
      </c>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120"/>
      <c r="AC157" s="120"/>
      <c r="AD157" s="120"/>
      <c r="AE157" s="120"/>
      <c r="AF157" s="120"/>
      <c r="AG157" s="120"/>
      <c r="AH157" s="93"/>
    </row>
    <row r="158" spans="1:34" ht="15" customHeight="1" x14ac:dyDescent="0.3">
      <c r="A158" s="93"/>
      <c r="B158" s="120" t="s">
        <v>514</v>
      </c>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120"/>
      <c r="AC158" s="120"/>
      <c r="AD158" s="120"/>
      <c r="AE158" s="120"/>
      <c r="AF158" s="120"/>
      <c r="AG158" s="120"/>
      <c r="AH158" s="93"/>
    </row>
    <row r="159" spans="1:34" ht="15" customHeight="1" x14ac:dyDescent="0.3">
      <c r="A159" s="93"/>
      <c r="B159" s="120" t="s">
        <v>515</v>
      </c>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120"/>
      <c r="AC159" s="120"/>
      <c r="AD159" s="120"/>
      <c r="AE159" s="120"/>
      <c r="AF159" s="120"/>
      <c r="AG159" s="120"/>
      <c r="AH159" s="93"/>
    </row>
    <row r="160" spans="1:34" ht="15" customHeight="1" x14ac:dyDescent="0.3">
      <c r="A160" s="93"/>
      <c r="B160" s="120" t="s">
        <v>516</v>
      </c>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120"/>
      <c r="AC160" s="120"/>
      <c r="AD160" s="120"/>
      <c r="AE160" s="120"/>
      <c r="AF160" s="120"/>
      <c r="AG160" s="120"/>
      <c r="AH160" s="93"/>
    </row>
    <row r="161" spans="2:33" ht="15" customHeight="1" x14ac:dyDescent="0.3">
      <c r="B161" s="120" t="s">
        <v>267</v>
      </c>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c r="AC161" s="120"/>
      <c r="AD161" s="120"/>
      <c r="AE161" s="120"/>
      <c r="AF161" s="120"/>
      <c r="AG161" s="120"/>
    </row>
    <row r="162" spans="2:33" ht="15" customHeight="1" x14ac:dyDescent="0.3">
      <c r="B162" s="120" t="s">
        <v>667</v>
      </c>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c r="AC162" s="120"/>
      <c r="AD162" s="120"/>
      <c r="AE162" s="120"/>
      <c r="AF162" s="120"/>
      <c r="AG162" s="120"/>
    </row>
    <row r="163" spans="2:33" ht="15" customHeight="1" x14ac:dyDescent="0.3">
      <c r="B163" s="120" t="s">
        <v>668</v>
      </c>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c r="AC163" s="120"/>
      <c r="AD163" s="120"/>
      <c r="AE163" s="120"/>
      <c r="AF163" s="120"/>
      <c r="AG163" s="120"/>
    </row>
    <row r="164" spans="2:33" ht="15" customHeight="1" x14ac:dyDescent="0.3">
      <c r="B164" s="120" t="s">
        <v>669</v>
      </c>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c r="AC164" s="120"/>
      <c r="AD164" s="120"/>
      <c r="AE164" s="120"/>
      <c r="AF164" s="120"/>
      <c r="AG164" s="120"/>
    </row>
    <row r="165" spans="2:33" ht="12" x14ac:dyDescent="0.3">
      <c r="B165" s="120" t="s">
        <v>670</v>
      </c>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c r="AC165" s="120"/>
      <c r="AD165" s="120"/>
      <c r="AE165" s="120"/>
      <c r="AF165" s="120"/>
      <c r="AG165" s="120"/>
    </row>
    <row r="166" spans="2:33" ht="15" customHeight="1" x14ac:dyDescent="0.3">
      <c r="B166" s="120" t="s">
        <v>518</v>
      </c>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c r="AC166" s="120"/>
      <c r="AD166" s="120"/>
      <c r="AE166" s="120"/>
      <c r="AF166" s="120"/>
      <c r="AG166" s="120"/>
    </row>
    <row r="167" spans="2:33" ht="15" customHeight="1" x14ac:dyDescent="0.3">
      <c r="B167" s="120" t="s">
        <v>519</v>
      </c>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c r="AE167" s="120"/>
      <c r="AF167" s="120"/>
      <c r="AG167" s="120"/>
    </row>
    <row r="168" spans="2:33" ht="15" customHeight="1" x14ac:dyDescent="0.3">
      <c r="B168" s="120" t="s">
        <v>520</v>
      </c>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c r="AC168" s="120"/>
      <c r="AD168" s="120"/>
      <c r="AE168" s="120"/>
      <c r="AF168" s="120"/>
      <c r="AG168" s="120"/>
    </row>
    <row r="169" spans="2:33" ht="15" customHeight="1" x14ac:dyDescent="0.3">
      <c r="B169" s="120" t="s">
        <v>521</v>
      </c>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c r="AC169" s="120"/>
      <c r="AD169" s="120"/>
      <c r="AE169" s="120"/>
      <c r="AF169" s="120"/>
      <c r="AG169" s="120"/>
    </row>
    <row r="170" spans="2:33" ht="15" customHeight="1" x14ac:dyDescent="0.3">
      <c r="B170" s="120" t="s">
        <v>671</v>
      </c>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c r="AE170" s="120"/>
      <c r="AF170" s="120"/>
      <c r="AG170" s="120"/>
    </row>
    <row r="171" spans="2:33" ht="15" customHeight="1" x14ac:dyDescent="0.3">
      <c r="B171" s="97" t="s">
        <v>676</v>
      </c>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row>
    <row r="172" spans="2:33" ht="15" customHeight="1" x14ac:dyDescent="0.3">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row>
    <row r="173" spans="2:33" ht="15" customHeight="1" x14ac:dyDescent="0.3">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row>
    <row r="174" spans="2:33" ht="15" customHeight="1" x14ac:dyDescent="0.3">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row>
    <row r="175" spans="2:33" ht="15" customHeight="1" x14ac:dyDescent="0.3">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row>
    <row r="176" spans="2:33" ht="15" customHeight="1" x14ac:dyDescent="0.3">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row>
    <row r="177" spans="2:33" ht="15" customHeight="1" x14ac:dyDescent="0.3">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row>
    <row r="178" spans="2:33" ht="15" customHeight="1" x14ac:dyDescent="0.3">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row>
    <row r="179" spans="2:33" ht="15" customHeight="1" x14ac:dyDescent="0.3">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row>
    <row r="180" spans="2:33" ht="12" x14ac:dyDescent="0.3">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row>
    <row r="181" spans="2:33" ht="15" customHeight="1" x14ac:dyDescent="0.3">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row>
    <row r="182" spans="2:33" ht="15" customHeight="1" x14ac:dyDescent="0.3">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row>
    <row r="183" spans="2:33" ht="15" customHeight="1" x14ac:dyDescent="0.3">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row>
    <row r="184" spans="2:33" ht="15" customHeight="1" x14ac:dyDescent="0.3">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row>
    <row r="185" spans="2:33" ht="15" customHeight="1" x14ac:dyDescent="0.3">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row>
    <row r="186" spans="2:33" ht="15" customHeight="1" x14ac:dyDescent="0.3">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row>
    <row r="187" spans="2:33" ht="15" customHeight="1" x14ac:dyDescent="0.3">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row>
    <row r="188" spans="2:33" ht="15" customHeight="1" x14ac:dyDescent="0.3">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row>
    <row r="189" spans="2:33" ht="15" customHeight="1" x14ac:dyDescent="0.3">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row>
    <row r="190" spans="2:33" ht="15" customHeight="1" x14ac:dyDescent="0.3">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row>
    <row r="191" spans="2:33" ht="15" customHeight="1" x14ac:dyDescent="0.3">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row>
    <row r="192" spans="2:33" ht="15" customHeight="1" x14ac:dyDescent="0.3">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row>
    <row r="193" spans="2:33" ht="15" customHeight="1" x14ac:dyDescent="0.3">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row>
    <row r="194" spans="2:33" ht="15" customHeight="1" x14ac:dyDescent="0.3">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row>
    <row r="195" spans="2:33" ht="15" customHeight="1" x14ac:dyDescent="0.3">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row>
    <row r="196" spans="2:33" ht="15" customHeight="1" x14ac:dyDescent="0.3">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row>
    <row r="197" spans="2:33" ht="15" customHeight="1" x14ac:dyDescent="0.3">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row>
    <row r="198" spans="2:33" ht="15" customHeight="1" x14ac:dyDescent="0.3">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row>
    <row r="199" spans="2:33" ht="15" customHeight="1" x14ac:dyDescent="0.3">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row>
    <row r="200" spans="2:33" ht="15" customHeight="1" x14ac:dyDescent="0.3">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row>
    <row r="201" spans="2:33" ht="15" customHeight="1" x14ac:dyDescent="0.3">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row>
    <row r="202" spans="2:33" ht="15" customHeight="1" x14ac:dyDescent="0.3">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row>
    <row r="203" spans="2:33" ht="15" customHeight="1" x14ac:dyDescent="0.3">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row>
    <row r="204" spans="2:33" ht="15" customHeight="1" x14ac:dyDescent="0.3">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row>
    <row r="205" spans="2:33" ht="12" x14ac:dyDescent="0.3">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row>
    <row r="206" spans="2:33" ht="12" x14ac:dyDescent="0.3">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row>
    <row r="207" spans="2:33" ht="15" customHeight="1" x14ac:dyDescent="0.3">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row>
    <row r="208" spans="2:33" ht="15" customHeight="1" x14ac:dyDescent="0.3">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row>
    <row r="306" spans="2:32" ht="15" customHeight="1" x14ac:dyDescent="0.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3"/>
      <c r="AC306" s="93"/>
      <c r="AD306" s="93"/>
      <c r="AE306" s="93"/>
      <c r="AF306" s="93"/>
    </row>
    <row r="307" spans="2:32" ht="15" customHeight="1" x14ac:dyDescent="0.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c r="AA307" s="93"/>
      <c r="AB307" s="93"/>
      <c r="AC307" s="93"/>
      <c r="AD307" s="93"/>
      <c r="AE307" s="93"/>
      <c r="AF307" s="93"/>
    </row>
    <row r="498" spans="2:32" ht="15" customHeight="1" x14ac:dyDescent="0.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c r="AE498" s="93"/>
      <c r="AF498" s="93"/>
    </row>
    <row r="508" spans="2:32" ht="15" customHeight="1" x14ac:dyDescent="0.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c r="AE508" s="93"/>
      <c r="AF508" s="93"/>
    </row>
    <row r="509" spans="2:32" ht="15" customHeight="1" x14ac:dyDescent="0.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c r="AE509" s="93"/>
      <c r="AF509" s="93"/>
    </row>
    <row r="510" spans="2:32" ht="15" customHeight="1" x14ac:dyDescent="0.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c r="AE510" s="93"/>
      <c r="AF510" s="93"/>
    </row>
    <row r="710" spans="2:32" ht="15" customHeight="1" x14ac:dyDescent="0.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c r="AE710" s="93"/>
      <c r="AF710" s="93"/>
    </row>
    <row r="711" spans="2:32" ht="15" customHeight="1" x14ac:dyDescent="0.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c r="AE711" s="93"/>
      <c r="AF711" s="93"/>
    </row>
    <row r="885" spans="2:32" ht="15" customHeight="1" x14ac:dyDescent="0.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c r="AA885" s="93"/>
      <c r="AB885" s="93"/>
      <c r="AC885" s="93"/>
      <c r="AD885" s="93"/>
      <c r="AE885" s="93"/>
      <c r="AF885" s="93"/>
    </row>
    <row r="886" spans="2:32" ht="15" customHeight="1" x14ac:dyDescent="0.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c r="AA886" s="93"/>
      <c r="AB886" s="93"/>
      <c r="AC886" s="93"/>
      <c r="AD886" s="93"/>
      <c r="AE886" s="93"/>
      <c r="AF886" s="93"/>
    </row>
    <row r="1095" spans="2:32" ht="15" customHeight="1" x14ac:dyDescent="0.3">
      <c r="B1095" s="93"/>
      <c r="C1095" s="93"/>
      <c r="D1095" s="93"/>
      <c r="E1095" s="93"/>
      <c r="F1095" s="93"/>
      <c r="G1095" s="93"/>
      <c r="H1095" s="93"/>
      <c r="I1095" s="93"/>
      <c r="J1095" s="93"/>
      <c r="K1095" s="93"/>
      <c r="L1095" s="93"/>
      <c r="M1095" s="93"/>
      <c r="N1095" s="93"/>
      <c r="O1095" s="93"/>
      <c r="P1095" s="93"/>
      <c r="Q1095" s="93"/>
      <c r="R1095" s="93"/>
      <c r="S1095" s="93"/>
      <c r="T1095" s="93"/>
      <c r="U1095" s="93"/>
      <c r="V1095" s="93"/>
      <c r="W1095" s="93"/>
      <c r="X1095" s="93"/>
      <c r="Y1095" s="93"/>
      <c r="Z1095" s="93"/>
      <c r="AA1095" s="93"/>
      <c r="AB1095" s="93"/>
      <c r="AC1095" s="93"/>
      <c r="AD1095" s="93"/>
      <c r="AE1095" s="93"/>
      <c r="AF1095" s="93"/>
    </row>
    <row r="1099" spans="2:32" ht="15" customHeight="1" x14ac:dyDescent="0.3">
      <c r="B1099" s="93"/>
      <c r="C1099" s="93"/>
      <c r="D1099" s="93"/>
      <c r="E1099" s="93"/>
      <c r="F1099" s="93"/>
      <c r="G1099" s="93"/>
      <c r="H1099" s="93"/>
      <c r="I1099" s="93"/>
      <c r="J1099" s="93"/>
      <c r="K1099" s="93"/>
      <c r="L1099" s="93"/>
      <c r="M1099" s="93"/>
      <c r="N1099" s="93"/>
      <c r="O1099" s="93"/>
      <c r="P1099" s="93"/>
      <c r="Q1099" s="93"/>
      <c r="R1099" s="93"/>
      <c r="S1099" s="93"/>
      <c r="T1099" s="93"/>
      <c r="U1099" s="93"/>
      <c r="V1099" s="93"/>
      <c r="W1099" s="93"/>
      <c r="X1099" s="93"/>
      <c r="Y1099" s="93"/>
      <c r="Z1099" s="93"/>
      <c r="AA1099" s="93"/>
      <c r="AB1099" s="93"/>
      <c r="AC1099" s="93"/>
      <c r="AD1099" s="93"/>
      <c r="AE1099" s="93"/>
      <c r="AF1099" s="93"/>
    </row>
    <row r="1100" spans="2:32" ht="15" customHeight="1" x14ac:dyDescent="0.3">
      <c r="B1100" s="93"/>
      <c r="C1100" s="93"/>
      <c r="D1100" s="93"/>
      <c r="E1100" s="93"/>
      <c r="F1100" s="93"/>
      <c r="G1100" s="93"/>
      <c r="H1100" s="93"/>
      <c r="I1100" s="93"/>
      <c r="J1100" s="93"/>
      <c r="K1100" s="93"/>
      <c r="L1100" s="93"/>
      <c r="M1100" s="93"/>
      <c r="N1100" s="93"/>
      <c r="O1100" s="93"/>
      <c r="P1100" s="93"/>
      <c r="Q1100" s="93"/>
      <c r="R1100" s="93"/>
      <c r="S1100" s="93"/>
      <c r="T1100" s="93"/>
      <c r="U1100" s="93"/>
      <c r="V1100" s="93"/>
      <c r="W1100" s="93"/>
      <c r="X1100" s="93"/>
      <c r="Y1100" s="93"/>
      <c r="Z1100" s="93"/>
      <c r="AA1100" s="93"/>
      <c r="AB1100" s="93"/>
      <c r="AC1100" s="93"/>
      <c r="AD1100" s="93"/>
      <c r="AE1100" s="93"/>
      <c r="AF1100" s="93"/>
    </row>
    <row r="1227" spans="2:32" ht="15" customHeight="1" x14ac:dyDescent="0.3">
      <c r="B1227" s="93"/>
      <c r="C1227" s="93"/>
      <c r="D1227" s="93"/>
      <c r="E1227" s="93"/>
      <c r="F1227" s="93"/>
      <c r="G1227" s="93"/>
      <c r="H1227" s="93"/>
      <c r="I1227" s="93"/>
      <c r="J1227" s="93"/>
      <c r="K1227" s="93"/>
      <c r="L1227" s="93"/>
      <c r="M1227" s="93"/>
      <c r="N1227" s="93"/>
      <c r="O1227" s="93"/>
      <c r="P1227" s="93"/>
      <c r="Q1227" s="93"/>
      <c r="R1227" s="93"/>
      <c r="S1227" s="93"/>
      <c r="T1227" s="93"/>
      <c r="U1227" s="93"/>
      <c r="V1227" s="93"/>
      <c r="W1227" s="93"/>
      <c r="X1227" s="93"/>
      <c r="Y1227" s="93"/>
      <c r="Z1227" s="93"/>
      <c r="AA1227" s="93"/>
      <c r="AB1227" s="93"/>
      <c r="AC1227" s="93"/>
      <c r="AD1227" s="93"/>
      <c r="AE1227" s="93"/>
      <c r="AF1227" s="93"/>
    </row>
    <row r="1228" spans="2:32" ht="15" customHeight="1" x14ac:dyDescent="0.3">
      <c r="B1228" s="93"/>
      <c r="C1228" s="93"/>
      <c r="D1228" s="93"/>
      <c r="E1228" s="93"/>
      <c r="F1228" s="93"/>
      <c r="G1228" s="93"/>
      <c r="H1228" s="93"/>
      <c r="I1228" s="93"/>
      <c r="J1228" s="93"/>
      <c r="K1228" s="93"/>
      <c r="L1228" s="93"/>
      <c r="M1228" s="93"/>
      <c r="N1228" s="93"/>
      <c r="O1228" s="93"/>
      <c r="P1228" s="93"/>
      <c r="Q1228" s="93"/>
      <c r="R1228" s="93"/>
      <c r="S1228" s="93"/>
      <c r="T1228" s="93"/>
      <c r="U1228" s="93"/>
      <c r="V1228" s="93"/>
      <c r="W1228" s="93"/>
      <c r="X1228" s="93"/>
      <c r="Y1228" s="93"/>
      <c r="Z1228" s="93"/>
      <c r="AA1228" s="93"/>
      <c r="AB1228" s="93"/>
      <c r="AC1228" s="93"/>
      <c r="AD1228" s="93"/>
      <c r="AE1228" s="93"/>
      <c r="AF1228" s="93"/>
    </row>
    <row r="1383" spans="2:32" ht="15" customHeight="1" x14ac:dyDescent="0.3">
      <c r="B1383" s="93"/>
      <c r="C1383" s="93"/>
      <c r="D1383" s="93"/>
      <c r="E1383" s="93"/>
      <c r="F1383" s="93"/>
      <c r="G1383" s="93"/>
      <c r="H1383" s="93"/>
      <c r="I1383" s="93"/>
      <c r="J1383" s="93"/>
      <c r="K1383" s="93"/>
      <c r="L1383" s="93"/>
      <c r="M1383" s="93"/>
      <c r="N1383" s="93"/>
      <c r="O1383" s="93"/>
      <c r="P1383" s="93"/>
      <c r="Q1383" s="93"/>
      <c r="R1383" s="93"/>
      <c r="S1383" s="93"/>
      <c r="T1383" s="93"/>
      <c r="U1383" s="93"/>
      <c r="V1383" s="93"/>
      <c r="W1383" s="93"/>
      <c r="X1383" s="93"/>
      <c r="Y1383" s="93"/>
      <c r="Z1383" s="93"/>
      <c r="AA1383" s="93"/>
      <c r="AB1383" s="93"/>
      <c r="AC1383" s="93"/>
      <c r="AD1383" s="93"/>
      <c r="AE1383" s="93"/>
      <c r="AF1383" s="93"/>
    </row>
    <row r="1388" spans="2:32" ht="15" customHeight="1" x14ac:dyDescent="0.3">
      <c r="B1388" s="93"/>
      <c r="C1388" s="93"/>
      <c r="D1388" s="93"/>
      <c r="E1388" s="93"/>
      <c r="F1388" s="93"/>
      <c r="G1388" s="93"/>
      <c r="H1388" s="93"/>
      <c r="I1388" s="93"/>
      <c r="J1388" s="93"/>
      <c r="K1388" s="93"/>
      <c r="L1388" s="93"/>
      <c r="M1388" s="93"/>
      <c r="N1388" s="93"/>
      <c r="O1388" s="93"/>
      <c r="P1388" s="93"/>
      <c r="Q1388" s="93"/>
      <c r="R1388" s="93"/>
      <c r="S1388" s="93"/>
      <c r="T1388" s="93"/>
      <c r="U1388" s="93"/>
      <c r="V1388" s="93"/>
      <c r="W1388" s="93"/>
      <c r="X1388" s="93"/>
      <c r="Y1388" s="93"/>
      <c r="Z1388" s="93"/>
      <c r="AA1388" s="93"/>
      <c r="AB1388" s="93"/>
      <c r="AC1388" s="93"/>
      <c r="AD1388" s="93"/>
      <c r="AE1388" s="93"/>
      <c r="AF1388" s="93"/>
    </row>
    <row r="1389" spans="2:32" ht="15" customHeight="1" x14ac:dyDescent="0.3">
      <c r="B1389" s="93"/>
      <c r="C1389" s="93"/>
      <c r="D1389" s="93"/>
      <c r="E1389" s="93"/>
      <c r="F1389" s="93"/>
      <c r="G1389" s="93"/>
      <c r="H1389" s="93"/>
      <c r="I1389" s="93"/>
      <c r="J1389" s="93"/>
      <c r="K1389" s="93"/>
      <c r="L1389" s="93"/>
      <c r="M1389" s="93"/>
      <c r="N1389" s="93"/>
      <c r="O1389" s="93"/>
      <c r="P1389" s="93"/>
      <c r="Q1389" s="93"/>
      <c r="R1389" s="93"/>
      <c r="S1389" s="93"/>
      <c r="T1389" s="93"/>
      <c r="U1389" s="93"/>
      <c r="V1389" s="93"/>
      <c r="W1389" s="93"/>
      <c r="X1389" s="93"/>
      <c r="Y1389" s="93"/>
      <c r="Z1389" s="93"/>
      <c r="AA1389" s="93"/>
      <c r="AB1389" s="93"/>
      <c r="AC1389" s="93"/>
      <c r="AD1389" s="93"/>
      <c r="AE1389" s="93"/>
      <c r="AF1389" s="93"/>
    </row>
    <row r="1489" spans="2:32" ht="15" customHeight="1" x14ac:dyDescent="0.3">
      <c r="B1489" s="93"/>
      <c r="C1489" s="93"/>
      <c r="D1489" s="93"/>
      <c r="E1489" s="93"/>
      <c r="F1489" s="93"/>
      <c r="G1489" s="93"/>
      <c r="H1489" s="93"/>
      <c r="I1489" s="93"/>
      <c r="J1489" s="93"/>
      <c r="K1489" s="93"/>
      <c r="L1489" s="93"/>
      <c r="M1489" s="93"/>
      <c r="N1489" s="93"/>
      <c r="O1489" s="93"/>
      <c r="P1489" s="93"/>
      <c r="Q1489" s="93"/>
      <c r="R1489" s="93"/>
      <c r="S1489" s="93"/>
      <c r="T1489" s="93"/>
      <c r="U1489" s="93"/>
      <c r="V1489" s="93"/>
      <c r="W1489" s="93"/>
      <c r="X1489" s="93"/>
      <c r="Y1489" s="93"/>
      <c r="Z1489" s="93"/>
      <c r="AA1489" s="93"/>
      <c r="AB1489" s="93"/>
      <c r="AC1489" s="93"/>
      <c r="AD1489" s="93"/>
      <c r="AE1489" s="93"/>
      <c r="AF1489" s="93"/>
    </row>
    <row r="1498" spans="2:32" ht="15" customHeight="1" x14ac:dyDescent="0.3">
      <c r="B1498" s="93"/>
      <c r="C1498" s="93"/>
      <c r="D1498" s="93"/>
      <c r="E1498" s="93"/>
      <c r="F1498" s="93"/>
      <c r="G1498" s="93"/>
      <c r="H1498" s="93"/>
      <c r="I1498" s="93"/>
      <c r="J1498" s="93"/>
      <c r="K1498" s="93"/>
      <c r="L1498" s="93"/>
      <c r="M1498" s="93"/>
      <c r="N1498" s="93"/>
      <c r="O1498" s="93"/>
      <c r="P1498" s="93"/>
      <c r="Q1498" s="93"/>
      <c r="R1498" s="93"/>
      <c r="S1498" s="93"/>
      <c r="T1498" s="93"/>
      <c r="U1498" s="93"/>
      <c r="V1498" s="93"/>
      <c r="W1498" s="93"/>
      <c r="X1498" s="93"/>
      <c r="Y1498" s="93"/>
      <c r="Z1498" s="93"/>
      <c r="AA1498" s="93"/>
      <c r="AB1498" s="93"/>
      <c r="AC1498" s="93"/>
      <c r="AD1498" s="93"/>
      <c r="AE1498" s="93"/>
      <c r="AF1498" s="93"/>
    </row>
    <row r="1500" spans="2:32" ht="15" customHeight="1" x14ac:dyDescent="0.3">
      <c r="B1500" s="93"/>
      <c r="C1500" s="93"/>
      <c r="D1500" s="93"/>
      <c r="E1500" s="93"/>
      <c r="F1500" s="93"/>
      <c r="G1500" s="93"/>
      <c r="H1500" s="93"/>
      <c r="I1500" s="93"/>
      <c r="J1500" s="93"/>
      <c r="K1500" s="93"/>
      <c r="L1500" s="93"/>
      <c r="M1500" s="93"/>
      <c r="N1500" s="93"/>
      <c r="O1500" s="93"/>
      <c r="P1500" s="93"/>
      <c r="Q1500" s="93"/>
      <c r="R1500" s="93"/>
      <c r="S1500" s="93"/>
      <c r="T1500" s="93"/>
      <c r="U1500" s="93"/>
      <c r="V1500" s="93"/>
      <c r="W1500" s="93"/>
      <c r="X1500" s="93"/>
      <c r="Y1500" s="93"/>
      <c r="Z1500" s="93"/>
      <c r="AA1500" s="93"/>
      <c r="AB1500" s="93"/>
      <c r="AC1500" s="93"/>
      <c r="AD1500" s="93"/>
      <c r="AE1500" s="93"/>
      <c r="AF1500" s="93"/>
    </row>
    <row r="1501" spans="2:32" ht="15" customHeight="1" x14ac:dyDescent="0.3">
      <c r="B1501" s="93"/>
      <c r="C1501" s="93"/>
      <c r="D1501" s="93"/>
      <c r="E1501" s="93"/>
      <c r="F1501" s="93"/>
      <c r="G1501" s="93"/>
      <c r="H1501" s="93"/>
      <c r="I1501" s="93"/>
      <c r="J1501" s="93"/>
      <c r="K1501" s="93"/>
      <c r="L1501" s="93"/>
      <c r="M1501" s="93"/>
      <c r="N1501" s="93"/>
      <c r="O1501" s="93"/>
      <c r="P1501" s="93"/>
      <c r="Q1501" s="93"/>
      <c r="R1501" s="93"/>
      <c r="S1501" s="93"/>
      <c r="T1501" s="93"/>
      <c r="U1501" s="93"/>
      <c r="V1501" s="93"/>
      <c r="W1501" s="93"/>
      <c r="X1501" s="93"/>
      <c r="Y1501" s="93"/>
      <c r="Z1501" s="93"/>
      <c r="AA1501" s="93"/>
      <c r="AB1501" s="93"/>
      <c r="AC1501" s="93"/>
      <c r="AD1501" s="93"/>
      <c r="AE1501" s="93"/>
      <c r="AF1501" s="93"/>
    </row>
    <row r="1602" spans="2:32" ht="15" customHeight="1" x14ac:dyDescent="0.3">
      <c r="B1602" s="93"/>
      <c r="C1602" s="93"/>
      <c r="D1602" s="93"/>
      <c r="E1602" s="93"/>
      <c r="F1602" s="93"/>
      <c r="G1602" s="93"/>
      <c r="H1602" s="93"/>
      <c r="I1602" s="93"/>
      <c r="J1602" s="93"/>
      <c r="K1602" s="93"/>
      <c r="L1602" s="93"/>
      <c r="M1602" s="93"/>
      <c r="N1602" s="93"/>
      <c r="O1602" s="93"/>
      <c r="P1602" s="93"/>
      <c r="Q1602" s="93"/>
      <c r="R1602" s="93"/>
      <c r="S1602" s="93"/>
      <c r="T1602" s="93"/>
      <c r="U1602" s="93"/>
      <c r="V1602" s="93"/>
      <c r="W1602" s="93"/>
      <c r="X1602" s="93"/>
      <c r="Y1602" s="93"/>
      <c r="Z1602" s="93"/>
      <c r="AA1602" s="93"/>
      <c r="AB1602" s="93"/>
      <c r="AC1602" s="93"/>
      <c r="AD1602" s="93"/>
      <c r="AE1602" s="93"/>
      <c r="AF1602" s="93"/>
    </row>
    <row r="1603" spans="2:32" ht="15" customHeight="1" x14ac:dyDescent="0.3">
      <c r="B1603" s="93"/>
      <c r="C1603" s="93"/>
      <c r="D1603" s="93"/>
      <c r="E1603" s="93"/>
      <c r="F1603" s="93"/>
      <c r="G1603" s="93"/>
      <c r="H1603" s="93"/>
      <c r="I1603" s="93"/>
      <c r="J1603" s="93"/>
      <c r="K1603" s="93"/>
      <c r="L1603" s="93"/>
      <c r="M1603" s="93"/>
      <c r="N1603" s="93"/>
      <c r="O1603" s="93"/>
      <c r="P1603" s="93"/>
      <c r="Q1603" s="93"/>
      <c r="R1603" s="93"/>
      <c r="S1603" s="93"/>
      <c r="T1603" s="93"/>
      <c r="U1603" s="93"/>
      <c r="V1603" s="93"/>
      <c r="W1603" s="93"/>
      <c r="X1603" s="93"/>
      <c r="Y1603" s="93"/>
      <c r="Z1603" s="93"/>
      <c r="AA1603" s="93"/>
      <c r="AB1603" s="93"/>
      <c r="AC1603" s="93"/>
      <c r="AD1603" s="93"/>
      <c r="AE1603" s="93"/>
      <c r="AF1603" s="93"/>
    </row>
    <row r="1611" spans="2:32" ht="15" customHeight="1" x14ac:dyDescent="0.3">
      <c r="B1611" s="93"/>
      <c r="C1611" s="93"/>
      <c r="D1611" s="93"/>
      <c r="E1611" s="93"/>
      <c r="F1611" s="93"/>
      <c r="G1611" s="93"/>
      <c r="H1611" s="93"/>
      <c r="I1611" s="93"/>
      <c r="J1611" s="93"/>
      <c r="K1611" s="93"/>
      <c r="L1611" s="93"/>
      <c r="M1611" s="93"/>
      <c r="N1611" s="93"/>
      <c r="O1611" s="93"/>
      <c r="P1611" s="93"/>
      <c r="Q1611" s="93"/>
      <c r="R1611" s="93"/>
      <c r="S1611" s="93"/>
      <c r="T1611" s="93"/>
      <c r="U1611" s="93"/>
      <c r="V1611" s="93"/>
      <c r="W1611" s="93"/>
      <c r="X1611" s="93"/>
      <c r="Y1611" s="93"/>
      <c r="Z1611" s="93"/>
      <c r="AA1611" s="93"/>
      <c r="AB1611" s="93"/>
      <c r="AC1611" s="93"/>
      <c r="AD1611" s="93"/>
      <c r="AE1611" s="93"/>
      <c r="AF1611" s="93"/>
    </row>
    <row r="1612" spans="2:32" ht="15" customHeight="1" x14ac:dyDescent="0.3">
      <c r="B1612" s="93"/>
      <c r="C1612" s="93"/>
      <c r="D1612" s="93"/>
      <c r="E1612" s="93"/>
      <c r="F1612" s="93"/>
      <c r="G1612" s="93"/>
      <c r="H1612" s="93"/>
      <c r="I1612" s="93"/>
      <c r="J1612" s="93"/>
      <c r="K1612" s="93"/>
      <c r="L1612" s="93"/>
      <c r="M1612" s="93"/>
      <c r="N1612" s="93"/>
      <c r="O1612" s="93"/>
      <c r="P1612" s="93"/>
      <c r="Q1612" s="93"/>
      <c r="R1612" s="93"/>
      <c r="S1612" s="93"/>
      <c r="T1612" s="93"/>
      <c r="U1612" s="93"/>
      <c r="V1612" s="93"/>
      <c r="W1612" s="93"/>
      <c r="X1612" s="93"/>
      <c r="Y1612" s="93"/>
      <c r="Z1612" s="93"/>
      <c r="AA1612" s="93"/>
      <c r="AB1612" s="93"/>
      <c r="AC1612" s="93"/>
      <c r="AD1612" s="93"/>
      <c r="AE1612" s="93"/>
      <c r="AF1612" s="93"/>
    </row>
    <row r="1613" spans="2:32" ht="15" customHeight="1" x14ac:dyDescent="0.3">
      <c r="B1613" s="93"/>
      <c r="C1613" s="93"/>
      <c r="D1613" s="93"/>
      <c r="E1613" s="93"/>
      <c r="F1613" s="93"/>
      <c r="G1613" s="93"/>
      <c r="H1613" s="93"/>
      <c r="I1613" s="93"/>
      <c r="J1613" s="93"/>
      <c r="K1613" s="93"/>
      <c r="L1613" s="93"/>
      <c r="M1613" s="93"/>
      <c r="N1613" s="93"/>
      <c r="O1613" s="93"/>
      <c r="P1613" s="93"/>
      <c r="Q1613" s="93"/>
      <c r="R1613" s="93"/>
      <c r="S1613" s="93"/>
      <c r="T1613" s="93"/>
      <c r="U1613" s="93"/>
      <c r="V1613" s="93"/>
      <c r="W1613" s="93"/>
      <c r="X1613" s="93"/>
      <c r="Y1613" s="93"/>
      <c r="Z1613" s="93"/>
      <c r="AA1613" s="93"/>
      <c r="AB1613" s="93"/>
      <c r="AC1613" s="93"/>
      <c r="AD1613" s="93"/>
      <c r="AE1613" s="93"/>
      <c r="AF1613" s="93"/>
    </row>
    <row r="1614" spans="2:32" ht="15" customHeight="1" x14ac:dyDescent="0.3">
      <c r="B1614" s="93"/>
      <c r="C1614" s="93"/>
      <c r="D1614" s="93"/>
      <c r="E1614" s="93"/>
      <c r="F1614" s="93"/>
      <c r="G1614" s="93"/>
      <c r="H1614" s="93"/>
      <c r="I1614" s="93"/>
      <c r="J1614" s="93"/>
      <c r="K1614" s="93"/>
      <c r="L1614" s="93"/>
      <c r="M1614" s="93"/>
      <c r="N1614" s="93"/>
      <c r="O1614" s="93"/>
      <c r="P1614" s="93"/>
      <c r="Q1614" s="93"/>
      <c r="R1614" s="93"/>
      <c r="S1614" s="93"/>
      <c r="T1614" s="93"/>
      <c r="U1614" s="93"/>
      <c r="V1614" s="93"/>
      <c r="W1614" s="93"/>
      <c r="X1614" s="93"/>
      <c r="Y1614" s="93"/>
      <c r="Z1614" s="93"/>
      <c r="AA1614" s="93"/>
      <c r="AB1614" s="93"/>
      <c r="AC1614" s="93"/>
      <c r="AD1614" s="93"/>
      <c r="AE1614" s="93"/>
      <c r="AF1614" s="93"/>
    </row>
    <row r="1615" spans="2:32" ht="15" customHeight="1" x14ac:dyDescent="0.3">
      <c r="B1615" s="93"/>
      <c r="C1615" s="93"/>
      <c r="D1615" s="93"/>
      <c r="E1615" s="93"/>
      <c r="F1615" s="93"/>
      <c r="G1615" s="93"/>
      <c r="H1615" s="93"/>
      <c r="I1615" s="93"/>
      <c r="J1615" s="93"/>
      <c r="K1615" s="93"/>
      <c r="L1615" s="93"/>
      <c r="M1615" s="93"/>
      <c r="N1615" s="93"/>
      <c r="O1615" s="93"/>
      <c r="P1615" s="93"/>
      <c r="Q1615" s="93"/>
      <c r="R1615" s="93"/>
      <c r="S1615" s="93"/>
      <c r="T1615" s="93"/>
      <c r="U1615" s="93"/>
      <c r="V1615" s="93"/>
      <c r="W1615" s="93"/>
      <c r="X1615" s="93"/>
      <c r="Y1615" s="93"/>
      <c r="Z1615" s="93"/>
      <c r="AA1615" s="93"/>
      <c r="AB1615" s="93"/>
      <c r="AC1615" s="93"/>
      <c r="AD1615" s="93"/>
      <c r="AE1615" s="93"/>
      <c r="AF1615" s="93"/>
    </row>
    <row r="1616" spans="2:32" ht="15" customHeight="1" x14ac:dyDescent="0.3">
      <c r="B1616" s="93"/>
      <c r="C1616" s="93"/>
      <c r="D1616" s="93"/>
      <c r="E1616" s="93"/>
      <c r="F1616" s="93"/>
      <c r="G1616" s="93"/>
      <c r="H1616" s="93"/>
      <c r="I1616" s="93"/>
      <c r="J1616" s="93"/>
      <c r="K1616" s="93"/>
      <c r="L1616" s="93"/>
      <c r="M1616" s="93"/>
      <c r="N1616" s="93"/>
      <c r="O1616" s="93"/>
      <c r="P1616" s="93"/>
      <c r="Q1616" s="93"/>
      <c r="R1616" s="93"/>
      <c r="S1616" s="93"/>
      <c r="T1616" s="93"/>
      <c r="U1616" s="93"/>
      <c r="V1616" s="93"/>
      <c r="W1616" s="93"/>
      <c r="X1616" s="93"/>
      <c r="Y1616" s="93"/>
      <c r="Z1616" s="93"/>
      <c r="AA1616" s="93"/>
      <c r="AB1616" s="93"/>
      <c r="AC1616" s="93"/>
      <c r="AD1616" s="93"/>
      <c r="AE1616" s="93"/>
      <c r="AF1616" s="93"/>
    </row>
    <row r="1697" spans="2:32" ht="15" customHeight="1" x14ac:dyDescent="0.3">
      <c r="B1697" s="93"/>
      <c r="C1697" s="93"/>
      <c r="D1697" s="93"/>
      <c r="E1697" s="93"/>
      <c r="F1697" s="93"/>
      <c r="G1697" s="93"/>
      <c r="H1697" s="93"/>
      <c r="I1697" s="93"/>
      <c r="J1697" s="93"/>
      <c r="K1697" s="93"/>
      <c r="L1697" s="93"/>
      <c r="M1697" s="93"/>
      <c r="N1697" s="93"/>
      <c r="O1697" s="93"/>
      <c r="P1697" s="93"/>
      <c r="Q1697" s="93"/>
      <c r="R1697" s="93"/>
      <c r="S1697" s="93"/>
      <c r="T1697" s="93"/>
      <c r="U1697" s="93"/>
      <c r="V1697" s="93"/>
      <c r="W1697" s="93"/>
      <c r="X1697" s="93"/>
      <c r="Y1697" s="93"/>
      <c r="Z1697" s="93"/>
      <c r="AA1697" s="93"/>
      <c r="AB1697" s="93"/>
      <c r="AC1697" s="93"/>
      <c r="AD1697" s="93"/>
      <c r="AE1697" s="93"/>
      <c r="AF1697" s="93"/>
    </row>
    <row r="1698" spans="2:32" ht="15" customHeight="1" x14ac:dyDescent="0.3">
      <c r="B1698" s="93"/>
      <c r="C1698" s="93"/>
      <c r="D1698" s="93"/>
      <c r="E1698" s="93"/>
      <c r="F1698" s="93"/>
      <c r="G1698" s="93"/>
      <c r="H1698" s="93"/>
      <c r="I1698" s="93"/>
      <c r="J1698" s="93"/>
      <c r="K1698" s="93"/>
      <c r="L1698" s="93"/>
      <c r="M1698" s="93"/>
      <c r="N1698" s="93"/>
      <c r="O1698" s="93"/>
      <c r="P1698" s="93"/>
      <c r="Q1698" s="93"/>
      <c r="R1698" s="93"/>
      <c r="S1698" s="93"/>
      <c r="T1698" s="93"/>
      <c r="U1698" s="93"/>
      <c r="V1698" s="93"/>
      <c r="W1698" s="93"/>
      <c r="X1698" s="93"/>
      <c r="Y1698" s="93"/>
      <c r="Z1698" s="93"/>
      <c r="AA1698" s="93"/>
      <c r="AB1698" s="93"/>
      <c r="AC1698" s="93"/>
      <c r="AD1698" s="93"/>
      <c r="AE1698" s="93"/>
      <c r="AF1698" s="93"/>
    </row>
    <row r="1943" spans="2:32" ht="15" customHeight="1" x14ac:dyDescent="0.3">
      <c r="B1943" s="93"/>
      <c r="C1943" s="93"/>
      <c r="D1943" s="93"/>
      <c r="E1943" s="93"/>
      <c r="F1943" s="93"/>
      <c r="G1943" s="93"/>
      <c r="H1943" s="93"/>
      <c r="I1943" s="93"/>
      <c r="J1943" s="93"/>
      <c r="K1943" s="93"/>
      <c r="L1943" s="93"/>
      <c r="M1943" s="93"/>
      <c r="N1943" s="93"/>
      <c r="O1943" s="93"/>
      <c r="P1943" s="93"/>
      <c r="Q1943" s="93"/>
      <c r="R1943" s="93"/>
      <c r="S1943" s="93"/>
      <c r="T1943" s="93"/>
      <c r="U1943" s="93"/>
      <c r="V1943" s="93"/>
      <c r="W1943" s="93"/>
      <c r="X1943" s="93"/>
      <c r="Y1943" s="93"/>
      <c r="Z1943" s="93"/>
      <c r="AA1943" s="93"/>
      <c r="AB1943" s="93"/>
      <c r="AC1943" s="93"/>
      <c r="AD1943" s="93"/>
      <c r="AE1943" s="93"/>
      <c r="AF1943" s="93"/>
    </row>
    <row r="1944" spans="2:32" ht="15" customHeight="1" x14ac:dyDescent="0.3">
      <c r="B1944" s="93"/>
      <c r="C1944" s="93"/>
      <c r="D1944" s="93"/>
      <c r="E1944" s="93"/>
      <c r="F1944" s="93"/>
      <c r="G1944" s="93"/>
      <c r="H1944" s="93"/>
      <c r="I1944" s="93"/>
      <c r="J1944" s="93"/>
      <c r="K1944" s="93"/>
      <c r="L1944" s="93"/>
      <c r="M1944" s="93"/>
      <c r="N1944" s="93"/>
      <c r="O1944" s="93"/>
      <c r="P1944" s="93"/>
      <c r="Q1944" s="93"/>
      <c r="R1944" s="93"/>
      <c r="S1944" s="93"/>
      <c r="T1944" s="93"/>
      <c r="U1944" s="93"/>
      <c r="V1944" s="93"/>
      <c r="W1944" s="93"/>
      <c r="X1944" s="93"/>
      <c r="Y1944" s="93"/>
      <c r="Z1944" s="93"/>
      <c r="AA1944" s="93"/>
      <c r="AB1944" s="93"/>
      <c r="AC1944" s="93"/>
      <c r="AD1944" s="93"/>
      <c r="AE1944" s="93"/>
      <c r="AF1944" s="93"/>
    </row>
    <row r="2020" spans="2:32" ht="15" customHeight="1" x14ac:dyDescent="0.3">
      <c r="B2020" s="93"/>
      <c r="C2020" s="93"/>
      <c r="D2020" s="93"/>
      <c r="E2020" s="93"/>
      <c r="F2020" s="93"/>
      <c r="G2020" s="93"/>
      <c r="H2020" s="93"/>
      <c r="I2020" s="93"/>
      <c r="J2020" s="93"/>
      <c r="K2020" s="93"/>
      <c r="L2020" s="93"/>
      <c r="M2020" s="93"/>
      <c r="N2020" s="93"/>
      <c r="O2020" s="93"/>
      <c r="P2020" s="93"/>
      <c r="Q2020" s="93"/>
      <c r="R2020" s="93"/>
      <c r="S2020" s="93"/>
      <c r="T2020" s="93"/>
      <c r="U2020" s="93"/>
      <c r="V2020" s="93"/>
      <c r="W2020" s="93"/>
      <c r="X2020" s="93"/>
      <c r="Y2020" s="93"/>
      <c r="Z2020" s="93"/>
      <c r="AA2020" s="93"/>
      <c r="AB2020" s="93"/>
      <c r="AC2020" s="93"/>
      <c r="AD2020" s="93"/>
      <c r="AE2020" s="93"/>
      <c r="AF2020" s="93"/>
    </row>
    <row r="2029" spans="2:32" ht="15" customHeight="1" x14ac:dyDescent="0.3">
      <c r="B2029" s="93"/>
      <c r="C2029" s="93"/>
      <c r="D2029" s="93"/>
      <c r="E2029" s="93"/>
      <c r="F2029" s="93"/>
      <c r="G2029" s="93"/>
      <c r="H2029" s="93"/>
      <c r="I2029" s="93"/>
      <c r="J2029" s="93"/>
      <c r="K2029" s="93"/>
      <c r="L2029" s="93"/>
      <c r="M2029" s="93"/>
      <c r="N2029" s="93"/>
      <c r="O2029" s="93"/>
      <c r="P2029" s="93"/>
      <c r="Q2029" s="93"/>
      <c r="R2029" s="93"/>
      <c r="S2029" s="93"/>
      <c r="T2029" s="93"/>
      <c r="U2029" s="93"/>
      <c r="V2029" s="93"/>
      <c r="W2029" s="93"/>
      <c r="X2029" s="93"/>
      <c r="Y2029" s="93"/>
      <c r="Z2029" s="93"/>
      <c r="AA2029" s="93"/>
      <c r="AB2029" s="93"/>
      <c r="AC2029" s="93"/>
      <c r="AD2029" s="93"/>
      <c r="AE2029" s="93"/>
      <c r="AF2029" s="93"/>
    </row>
    <row r="2030" spans="2:32" ht="15" customHeight="1" x14ac:dyDescent="0.3">
      <c r="B2030" s="93"/>
      <c r="C2030" s="93"/>
      <c r="D2030" s="93"/>
      <c r="E2030" s="93"/>
      <c r="F2030" s="93"/>
      <c r="G2030" s="93"/>
      <c r="H2030" s="93"/>
      <c r="I2030" s="93"/>
      <c r="J2030" s="93"/>
      <c r="K2030" s="93"/>
      <c r="L2030" s="93"/>
      <c r="M2030" s="93"/>
      <c r="N2030" s="93"/>
      <c r="O2030" s="93"/>
      <c r="P2030" s="93"/>
      <c r="Q2030" s="93"/>
      <c r="R2030" s="93"/>
      <c r="S2030" s="93"/>
      <c r="T2030" s="93"/>
      <c r="U2030" s="93"/>
      <c r="V2030" s="93"/>
      <c r="W2030" s="93"/>
      <c r="X2030" s="93"/>
      <c r="Y2030" s="93"/>
      <c r="Z2030" s="93"/>
      <c r="AA2030" s="93"/>
      <c r="AB2030" s="93"/>
      <c r="AC2030" s="93"/>
      <c r="AD2030" s="93"/>
      <c r="AE2030" s="93"/>
      <c r="AF2030" s="93"/>
    </row>
    <row r="2146" spans="2:32" ht="15" customHeight="1" x14ac:dyDescent="0.3">
      <c r="B2146" s="93"/>
      <c r="C2146" s="93"/>
      <c r="D2146" s="93"/>
      <c r="E2146" s="93"/>
      <c r="F2146" s="93"/>
      <c r="G2146" s="93"/>
      <c r="H2146" s="93"/>
      <c r="I2146" s="93"/>
      <c r="J2146" s="93"/>
      <c r="K2146" s="93"/>
      <c r="L2146" s="93"/>
      <c r="M2146" s="93"/>
      <c r="N2146" s="93"/>
      <c r="O2146" s="93"/>
      <c r="P2146" s="93"/>
      <c r="Q2146" s="93"/>
      <c r="R2146" s="93"/>
      <c r="S2146" s="93"/>
      <c r="T2146" s="93"/>
      <c r="U2146" s="93"/>
      <c r="V2146" s="93"/>
      <c r="W2146" s="93"/>
      <c r="X2146" s="93"/>
      <c r="Y2146" s="93"/>
      <c r="Z2146" s="93"/>
      <c r="AA2146" s="93"/>
      <c r="AB2146" s="93"/>
      <c r="AC2146" s="93"/>
      <c r="AD2146" s="93"/>
      <c r="AE2146" s="93"/>
      <c r="AF2146" s="93"/>
    </row>
    <row r="2148" spans="2:32" ht="15" customHeight="1" x14ac:dyDescent="0.3">
      <c r="B2148" s="93"/>
      <c r="C2148" s="93"/>
      <c r="D2148" s="93"/>
      <c r="E2148" s="93"/>
      <c r="F2148" s="93"/>
      <c r="G2148" s="93"/>
      <c r="H2148" s="93"/>
      <c r="I2148" s="93"/>
      <c r="J2148" s="93"/>
      <c r="K2148" s="93"/>
      <c r="L2148" s="93"/>
      <c r="M2148" s="93"/>
      <c r="N2148" s="93"/>
      <c r="O2148" s="93"/>
      <c r="P2148" s="93"/>
      <c r="Q2148" s="93"/>
      <c r="R2148" s="93"/>
      <c r="S2148" s="93"/>
      <c r="T2148" s="93"/>
      <c r="U2148" s="93"/>
      <c r="V2148" s="93"/>
      <c r="W2148" s="93"/>
      <c r="X2148" s="93"/>
      <c r="Y2148" s="93"/>
      <c r="Z2148" s="93"/>
      <c r="AA2148" s="93"/>
      <c r="AB2148" s="93"/>
      <c r="AC2148" s="93"/>
      <c r="AD2148" s="93"/>
      <c r="AE2148" s="93"/>
      <c r="AF2148" s="93"/>
    </row>
    <row r="2149" spans="2:32" ht="15" customHeight="1" x14ac:dyDescent="0.3">
      <c r="B2149" s="93"/>
      <c r="C2149" s="93"/>
      <c r="D2149" s="93"/>
      <c r="E2149" s="93"/>
      <c r="F2149" s="93"/>
      <c r="G2149" s="93"/>
      <c r="H2149" s="93"/>
      <c r="I2149" s="93"/>
      <c r="J2149" s="93"/>
      <c r="K2149" s="93"/>
      <c r="L2149" s="93"/>
      <c r="M2149" s="93"/>
      <c r="N2149" s="93"/>
      <c r="O2149" s="93"/>
      <c r="P2149" s="93"/>
      <c r="Q2149" s="93"/>
      <c r="R2149" s="93"/>
      <c r="S2149" s="93"/>
      <c r="T2149" s="93"/>
      <c r="U2149" s="93"/>
      <c r="V2149" s="93"/>
      <c r="W2149" s="93"/>
      <c r="X2149" s="93"/>
      <c r="Y2149" s="93"/>
      <c r="Z2149" s="93"/>
      <c r="AA2149" s="93"/>
      <c r="AB2149" s="93"/>
      <c r="AC2149" s="93"/>
      <c r="AD2149" s="93"/>
      <c r="AE2149" s="93"/>
      <c r="AF2149" s="93"/>
    </row>
    <row r="2151" spans="2:32" ht="15" customHeight="1" x14ac:dyDescent="0.3">
      <c r="B2151" s="93"/>
      <c r="C2151" s="93"/>
      <c r="D2151" s="93"/>
      <c r="E2151" s="93"/>
      <c r="F2151" s="93"/>
      <c r="G2151" s="93"/>
      <c r="H2151" s="93"/>
      <c r="I2151" s="93"/>
      <c r="J2151" s="93"/>
      <c r="K2151" s="93"/>
      <c r="L2151" s="93"/>
      <c r="M2151" s="93"/>
      <c r="N2151" s="93"/>
      <c r="O2151" s="93"/>
      <c r="P2151" s="93"/>
      <c r="Q2151" s="93"/>
      <c r="R2151" s="93"/>
      <c r="S2151" s="93"/>
      <c r="T2151" s="93"/>
      <c r="U2151" s="93"/>
      <c r="V2151" s="93"/>
      <c r="W2151" s="93"/>
      <c r="X2151" s="93"/>
      <c r="Y2151" s="93"/>
      <c r="Z2151" s="93"/>
      <c r="AA2151" s="93"/>
      <c r="AB2151" s="93"/>
      <c r="AC2151" s="93"/>
      <c r="AD2151" s="93"/>
      <c r="AE2151" s="93"/>
      <c r="AF2151" s="93"/>
    </row>
    <row r="2152" spans="2:32" ht="15" customHeight="1" x14ac:dyDescent="0.3">
      <c r="B2152" s="93"/>
      <c r="C2152" s="93"/>
      <c r="D2152" s="93"/>
      <c r="E2152" s="93"/>
      <c r="F2152" s="93"/>
      <c r="G2152" s="93"/>
      <c r="H2152" s="93"/>
      <c r="I2152" s="93"/>
      <c r="J2152" s="93"/>
      <c r="K2152" s="93"/>
      <c r="L2152" s="93"/>
      <c r="M2152" s="93"/>
      <c r="N2152" s="93"/>
      <c r="O2152" s="93"/>
      <c r="P2152" s="93"/>
      <c r="Q2152" s="93"/>
      <c r="R2152" s="93"/>
      <c r="S2152" s="93"/>
      <c r="T2152" s="93"/>
      <c r="U2152" s="93"/>
      <c r="V2152" s="93"/>
      <c r="W2152" s="93"/>
      <c r="X2152" s="93"/>
      <c r="Y2152" s="93"/>
      <c r="Z2152" s="93"/>
      <c r="AA2152" s="93"/>
      <c r="AB2152" s="93"/>
      <c r="AC2152" s="93"/>
      <c r="AD2152" s="93"/>
      <c r="AE2152" s="93"/>
      <c r="AF2152" s="93"/>
    </row>
    <row r="2315" spans="2:32" ht="15" customHeight="1" x14ac:dyDescent="0.3">
      <c r="B2315" s="93"/>
      <c r="C2315" s="93"/>
      <c r="D2315" s="93"/>
      <c r="E2315" s="93"/>
      <c r="F2315" s="93"/>
      <c r="G2315" s="93"/>
      <c r="H2315" s="93"/>
      <c r="I2315" s="93"/>
      <c r="J2315" s="93"/>
      <c r="K2315" s="93"/>
      <c r="L2315" s="93"/>
      <c r="M2315" s="93"/>
      <c r="N2315" s="93"/>
      <c r="O2315" s="93"/>
      <c r="P2315" s="93"/>
      <c r="Q2315" s="93"/>
      <c r="R2315" s="93"/>
      <c r="S2315" s="93"/>
      <c r="T2315" s="93"/>
      <c r="U2315" s="93"/>
      <c r="V2315" s="93"/>
      <c r="W2315" s="93"/>
      <c r="X2315" s="93"/>
      <c r="Y2315" s="93"/>
      <c r="Z2315" s="93"/>
      <c r="AA2315" s="93"/>
      <c r="AB2315" s="93"/>
      <c r="AC2315" s="93"/>
      <c r="AD2315" s="93"/>
      <c r="AE2315" s="93"/>
      <c r="AF2315" s="93"/>
    </row>
    <row r="2316" spans="2:32" ht="15" customHeight="1" x14ac:dyDescent="0.3">
      <c r="B2316" s="93"/>
      <c r="C2316" s="93"/>
      <c r="D2316" s="93"/>
      <c r="E2316" s="93"/>
      <c r="F2316" s="93"/>
      <c r="G2316" s="93"/>
      <c r="H2316" s="93"/>
      <c r="I2316" s="93"/>
      <c r="J2316" s="93"/>
      <c r="K2316" s="93"/>
      <c r="L2316" s="93"/>
      <c r="M2316" s="93"/>
      <c r="N2316" s="93"/>
      <c r="O2316" s="93"/>
      <c r="P2316" s="93"/>
      <c r="Q2316" s="93"/>
      <c r="R2316" s="93"/>
      <c r="S2316" s="93"/>
      <c r="T2316" s="93"/>
      <c r="U2316" s="93"/>
      <c r="V2316" s="93"/>
      <c r="W2316" s="93"/>
      <c r="X2316" s="93"/>
      <c r="Y2316" s="93"/>
      <c r="Z2316" s="93"/>
      <c r="AA2316" s="93"/>
      <c r="AB2316" s="93"/>
      <c r="AC2316" s="93"/>
      <c r="AD2316" s="93"/>
      <c r="AE2316" s="93"/>
      <c r="AF2316" s="93"/>
    </row>
    <row r="2417" spans="2:32" ht="15" customHeight="1" x14ac:dyDescent="0.3">
      <c r="B2417" s="93"/>
      <c r="C2417" s="93"/>
      <c r="D2417" s="93"/>
      <c r="E2417" s="93"/>
      <c r="F2417" s="93"/>
      <c r="G2417" s="93"/>
      <c r="H2417" s="93"/>
      <c r="I2417" s="93"/>
      <c r="J2417" s="93"/>
      <c r="K2417" s="93"/>
      <c r="L2417" s="93"/>
      <c r="M2417" s="93"/>
      <c r="N2417" s="93"/>
      <c r="O2417" s="93"/>
      <c r="P2417" s="93"/>
      <c r="Q2417" s="93"/>
      <c r="R2417" s="93"/>
      <c r="S2417" s="93"/>
      <c r="T2417" s="93"/>
      <c r="U2417" s="93"/>
      <c r="V2417" s="93"/>
      <c r="W2417" s="93"/>
      <c r="X2417" s="93"/>
      <c r="Y2417" s="93"/>
      <c r="Z2417" s="93"/>
      <c r="AA2417" s="93"/>
      <c r="AB2417" s="93"/>
      <c r="AC2417" s="93"/>
      <c r="AD2417" s="93"/>
      <c r="AE2417" s="93"/>
      <c r="AF2417" s="93"/>
    </row>
    <row r="2418" spans="2:32" ht="15" customHeight="1" x14ac:dyDescent="0.3">
      <c r="B2418" s="93"/>
      <c r="C2418" s="93"/>
      <c r="D2418" s="93"/>
      <c r="E2418" s="93"/>
      <c r="F2418" s="93"/>
      <c r="G2418" s="93"/>
      <c r="H2418" s="93"/>
      <c r="I2418" s="93"/>
      <c r="J2418" s="93"/>
      <c r="K2418" s="93"/>
      <c r="L2418" s="93"/>
      <c r="M2418" s="93"/>
      <c r="N2418" s="93"/>
      <c r="O2418" s="93"/>
      <c r="P2418" s="93"/>
      <c r="Q2418" s="93"/>
      <c r="R2418" s="93"/>
      <c r="S2418" s="93"/>
      <c r="T2418" s="93"/>
      <c r="U2418" s="93"/>
      <c r="V2418" s="93"/>
      <c r="W2418" s="93"/>
      <c r="X2418" s="93"/>
      <c r="Y2418" s="93"/>
      <c r="Z2418" s="93"/>
      <c r="AA2418" s="93"/>
      <c r="AB2418" s="93"/>
      <c r="AC2418" s="93"/>
      <c r="AD2418" s="93"/>
      <c r="AE2418" s="93"/>
      <c r="AF2418" s="93"/>
    </row>
    <row r="2502" spans="2:32" ht="15" customHeight="1" x14ac:dyDescent="0.3">
      <c r="B2502" s="93"/>
      <c r="C2502" s="93"/>
      <c r="D2502" s="93"/>
      <c r="E2502" s="93"/>
      <c r="F2502" s="93"/>
      <c r="G2502" s="93"/>
      <c r="H2502" s="93"/>
      <c r="I2502" s="93"/>
      <c r="J2502" s="93"/>
      <c r="K2502" s="93"/>
      <c r="L2502" s="93"/>
      <c r="M2502" s="93"/>
      <c r="N2502" s="93"/>
      <c r="O2502" s="93"/>
      <c r="P2502" s="93"/>
      <c r="Q2502" s="93"/>
      <c r="R2502" s="93"/>
      <c r="S2502" s="93"/>
      <c r="T2502" s="93"/>
      <c r="U2502" s="93"/>
      <c r="V2502" s="93"/>
      <c r="W2502" s="93"/>
      <c r="X2502" s="93"/>
      <c r="Y2502" s="93"/>
      <c r="Z2502" s="93"/>
      <c r="AA2502" s="93"/>
      <c r="AB2502" s="93"/>
      <c r="AC2502" s="93"/>
      <c r="AD2502" s="93"/>
      <c r="AE2502" s="93"/>
      <c r="AF2502" s="93"/>
    </row>
    <row r="2507" spans="2:32" ht="15" customHeight="1" x14ac:dyDescent="0.3">
      <c r="B2507" s="93"/>
      <c r="C2507" s="93"/>
      <c r="D2507" s="93"/>
      <c r="E2507" s="93"/>
      <c r="F2507" s="93"/>
      <c r="G2507" s="93"/>
      <c r="H2507" s="93"/>
      <c r="I2507" s="93"/>
      <c r="J2507" s="93"/>
      <c r="K2507" s="93"/>
      <c r="L2507" s="93"/>
      <c r="M2507" s="93"/>
      <c r="N2507" s="93"/>
      <c r="O2507" s="93"/>
      <c r="P2507" s="93"/>
      <c r="Q2507" s="93"/>
      <c r="R2507" s="93"/>
      <c r="S2507" s="93"/>
      <c r="T2507" s="93"/>
      <c r="U2507" s="93"/>
      <c r="V2507" s="93"/>
      <c r="W2507" s="93"/>
      <c r="X2507" s="93"/>
      <c r="Y2507" s="93"/>
      <c r="Z2507" s="93"/>
      <c r="AA2507" s="93"/>
      <c r="AB2507" s="93"/>
      <c r="AC2507" s="93"/>
      <c r="AD2507" s="93"/>
      <c r="AE2507" s="93"/>
      <c r="AF2507" s="93"/>
    </row>
    <row r="2508" spans="2:32" ht="15" customHeight="1" x14ac:dyDescent="0.3">
      <c r="B2508" s="93"/>
      <c r="C2508" s="93"/>
      <c r="D2508" s="93"/>
      <c r="E2508" s="93"/>
      <c r="F2508" s="93"/>
      <c r="G2508" s="93"/>
      <c r="H2508" s="93"/>
      <c r="I2508" s="93"/>
      <c r="J2508" s="93"/>
      <c r="K2508" s="93"/>
      <c r="L2508" s="93"/>
      <c r="M2508" s="93"/>
      <c r="N2508" s="93"/>
      <c r="O2508" s="93"/>
      <c r="P2508" s="93"/>
      <c r="Q2508" s="93"/>
      <c r="R2508" s="93"/>
      <c r="S2508" s="93"/>
      <c r="T2508" s="93"/>
      <c r="U2508" s="93"/>
      <c r="V2508" s="93"/>
      <c r="W2508" s="93"/>
      <c r="X2508" s="93"/>
      <c r="Y2508" s="93"/>
      <c r="Z2508" s="93"/>
      <c r="AA2508" s="93"/>
      <c r="AB2508" s="93"/>
      <c r="AC2508" s="93"/>
      <c r="AD2508" s="93"/>
      <c r="AE2508" s="93"/>
      <c r="AF2508" s="93"/>
    </row>
    <row r="2593" spans="2:32" ht="15" customHeight="1" x14ac:dyDescent="0.3">
      <c r="B2593" s="93"/>
      <c r="C2593" s="93"/>
      <c r="D2593" s="93"/>
      <c r="E2593" s="93"/>
      <c r="F2593" s="93"/>
      <c r="G2593" s="93"/>
      <c r="H2593" s="93"/>
      <c r="I2593" s="93"/>
      <c r="J2593" s="93"/>
      <c r="K2593" s="93"/>
      <c r="L2593" s="93"/>
      <c r="M2593" s="93"/>
      <c r="N2593" s="93"/>
      <c r="O2593" s="93"/>
      <c r="P2593" s="93"/>
      <c r="Q2593" s="93"/>
      <c r="R2593" s="93"/>
      <c r="S2593" s="93"/>
      <c r="T2593" s="93"/>
      <c r="U2593" s="93"/>
      <c r="V2593" s="93"/>
      <c r="W2593" s="93"/>
      <c r="X2593" s="93"/>
      <c r="Y2593" s="93"/>
      <c r="Z2593" s="93"/>
      <c r="AA2593" s="93"/>
      <c r="AB2593" s="93"/>
      <c r="AC2593" s="93"/>
      <c r="AD2593" s="93"/>
      <c r="AE2593" s="93"/>
      <c r="AF2593" s="93"/>
    </row>
    <row r="2596" spans="2:32" ht="15" customHeight="1" x14ac:dyDescent="0.3">
      <c r="B2596" s="93"/>
      <c r="C2596" s="93"/>
      <c r="D2596" s="93"/>
      <c r="E2596" s="93"/>
      <c r="F2596" s="93"/>
      <c r="G2596" s="93"/>
      <c r="H2596" s="93"/>
      <c r="I2596" s="93"/>
      <c r="J2596" s="93"/>
      <c r="K2596" s="93"/>
      <c r="L2596" s="93"/>
      <c r="M2596" s="93"/>
      <c r="N2596" s="93"/>
      <c r="O2596" s="93"/>
      <c r="P2596" s="93"/>
      <c r="Q2596" s="93"/>
      <c r="R2596" s="93"/>
      <c r="S2596" s="93"/>
      <c r="T2596" s="93"/>
      <c r="U2596" s="93"/>
      <c r="V2596" s="93"/>
      <c r="W2596" s="93"/>
      <c r="X2596" s="93"/>
      <c r="Y2596" s="93"/>
      <c r="Z2596" s="93"/>
      <c r="AA2596" s="93"/>
      <c r="AB2596" s="93"/>
      <c r="AC2596" s="93"/>
      <c r="AD2596" s="93"/>
      <c r="AE2596" s="93"/>
      <c r="AF2596" s="93"/>
    </row>
    <row r="2597" spans="2:32" ht="15" customHeight="1" x14ac:dyDescent="0.3">
      <c r="B2597" s="93"/>
      <c r="C2597" s="93"/>
      <c r="D2597" s="93"/>
      <c r="E2597" s="93"/>
      <c r="F2597" s="93"/>
      <c r="G2597" s="93"/>
      <c r="H2597" s="93"/>
      <c r="I2597" s="93"/>
      <c r="J2597" s="93"/>
      <c r="K2597" s="93"/>
      <c r="L2597" s="93"/>
      <c r="M2597" s="93"/>
      <c r="N2597" s="93"/>
      <c r="O2597" s="93"/>
      <c r="P2597" s="93"/>
      <c r="Q2597" s="93"/>
      <c r="R2597" s="93"/>
      <c r="S2597" s="93"/>
      <c r="T2597" s="93"/>
      <c r="U2597" s="93"/>
      <c r="V2597" s="93"/>
      <c r="W2597" s="93"/>
      <c r="X2597" s="93"/>
      <c r="Y2597" s="93"/>
      <c r="Z2597" s="93"/>
      <c r="AA2597" s="93"/>
      <c r="AB2597" s="93"/>
      <c r="AC2597" s="93"/>
      <c r="AD2597" s="93"/>
      <c r="AE2597" s="93"/>
      <c r="AF2597" s="93"/>
    </row>
    <row r="2705" spans="2:32" ht="15" customHeight="1" x14ac:dyDescent="0.3">
      <c r="B2705" s="93"/>
      <c r="C2705" s="93"/>
      <c r="D2705" s="93"/>
      <c r="E2705" s="93"/>
      <c r="F2705" s="93"/>
      <c r="G2705" s="93"/>
      <c r="H2705" s="93"/>
      <c r="I2705" s="93"/>
      <c r="J2705" s="93"/>
      <c r="K2705" s="93"/>
      <c r="L2705" s="93"/>
      <c r="M2705" s="93"/>
      <c r="N2705" s="93"/>
      <c r="O2705" s="93"/>
      <c r="P2705" s="93"/>
      <c r="Q2705" s="93"/>
      <c r="R2705" s="93"/>
      <c r="S2705" s="93"/>
      <c r="T2705" s="93"/>
      <c r="U2705" s="93"/>
      <c r="V2705" s="93"/>
      <c r="W2705" s="93"/>
      <c r="X2705" s="93"/>
      <c r="Y2705" s="93"/>
      <c r="Z2705" s="93"/>
      <c r="AA2705" s="93"/>
      <c r="AB2705" s="93"/>
      <c r="AC2705" s="93"/>
      <c r="AD2705" s="93"/>
      <c r="AE2705" s="93"/>
      <c r="AF2705" s="93"/>
    </row>
    <row r="2717" spans="2:32" ht="15" customHeight="1" x14ac:dyDescent="0.3">
      <c r="B2717" s="93"/>
      <c r="C2717" s="93"/>
      <c r="D2717" s="93"/>
      <c r="E2717" s="93"/>
      <c r="F2717" s="93"/>
      <c r="G2717" s="93"/>
      <c r="H2717" s="93"/>
      <c r="I2717" s="93"/>
      <c r="J2717" s="93"/>
      <c r="K2717" s="93"/>
      <c r="L2717" s="93"/>
      <c r="M2717" s="93"/>
      <c r="N2717" s="93"/>
      <c r="O2717" s="93"/>
      <c r="P2717" s="93"/>
      <c r="Q2717" s="93"/>
      <c r="R2717" s="93"/>
      <c r="S2717" s="93"/>
      <c r="T2717" s="93"/>
      <c r="U2717" s="93"/>
      <c r="V2717" s="93"/>
      <c r="W2717" s="93"/>
      <c r="X2717" s="93"/>
      <c r="Y2717" s="93"/>
      <c r="Z2717" s="93"/>
      <c r="AA2717" s="93"/>
      <c r="AB2717" s="93"/>
      <c r="AC2717" s="93"/>
      <c r="AD2717" s="93"/>
      <c r="AE2717" s="93"/>
      <c r="AF2717" s="93"/>
    </row>
    <row r="2718" spans="2:32" ht="15" customHeight="1" x14ac:dyDescent="0.3">
      <c r="B2718" s="93"/>
      <c r="C2718" s="93"/>
      <c r="D2718" s="93"/>
      <c r="E2718" s="93"/>
      <c r="F2718" s="93"/>
      <c r="G2718" s="93"/>
      <c r="H2718" s="93"/>
      <c r="I2718" s="93"/>
      <c r="J2718" s="93"/>
      <c r="K2718" s="93"/>
      <c r="L2718" s="93"/>
      <c r="M2718" s="93"/>
      <c r="N2718" s="93"/>
      <c r="O2718" s="93"/>
      <c r="P2718" s="93"/>
      <c r="Q2718" s="93"/>
      <c r="R2718" s="93"/>
      <c r="S2718" s="93"/>
      <c r="T2718" s="93"/>
      <c r="U2718" s="93"/>
      <c r="V2718" s="93"/>
      <c r="W2718" s="93"/>
      <c r="X2718" s="93"/>
      <c r="Y2718" s="93"/>
      <c r="Z2718" s="93"/>
      <c r="AA2718" s="93"/>
      <c r="AB2718" s="93"/>
      <c r="AC2718" s="93"/>
      <c r="AD2718" s="93"/>
      <c r="AE2718" s="93"/>
      <c r="AF2718" s="93"/>
    </row>
    <row r="2835" spans="2:33" ht="15" customHeight="1" x14ac:dyDescent="0.3">
      <c r="B2835" s="93"/>
      <c r="C2835" s="93"/>
      <c r="D2835" s="93"/>
      <c r="E2835" s="93"/>
      <c r="F2835" s="93"/>
      <c r="G2835" s="93"/>
      <c r="H2835" s="93"/>
      <c r="I2835" s="93"/>
      <c r="J2835" s="93"/>
      <c r="K2835" s="93"/>
      <c r="L2835" s="93"/>
      <c r="M2835" s="93"/>
      <c r="N2835" s="93"/>
      <c r="O2835" s="93"/>
      <c r="P2835" s="93"/>
      <c r="Q2835" s="93"/>
      <c r="R2835" s="93"/>
      <c r="S2835" s="93"/>
      <c r="T2835" s="93"/>
      <c r="U2835" s="93"/>
      <c r="V2835" s="93"/>
      <c r="W2835" s="93"/>
      <c r="X2835" s="93"/>
      <c r="Y2835" s="93"/>
      <c r="Z2835" s="93"/>
      <c r="AA2835" s="93"/>
      <c r="AB2835" s="93"/>
      <c r="AC2835" s="93"/>
      <c r="AD2835" s="93"/>
      <c r="AE2835" s="93"/>
      <c r="AF2835" s="93"/>
    </row>
    <row r="2836" spans="2:33" ht="15" customHeight="1" x14ac:dyDescent="0.3">
      <c r="B2836" s="93"/>
      <c r="C2836" s="93"/>
      <c r="D2836" s="93"/>
      <c r="E2836" s="93"/>
      <c r="F2836" s="93"/>
      <c r="G2836" s="93"/>
      <c r="H2836" s="93"/>
      <c r="I2836" s="93"/>
      <c r="J2836" s="93"/>
      <c r="K2836" s="93"/>
      <c r="L2836" s="93"/>
      <c r="M2836" s="93"/>
      <c r="N2836" s="93"/>
      <c r="O2836" s="93"/>
      <c r="P2836" s="93"/>
      <c r="Q2836" s="93"/>
      <c r="R2836" s="93"/>
      <c r="S2836" s="93"/>
      <c r="T2836" s="93"/>
      <c r="U2836" s="93"/>
      <c r="V2836" s="93"/>
      <c r="W2836" s="93"/>
      <c r="X2836" s="93"/>
      <c r="Y2836" s="93"/>
      <c r="Z2836" s="93"/>
      <c r="AA2836" s="93"/>
      <c r="AB2836" s="93"/>
      <c r="AC2836" s="93"/>
      <c r="AD2836" s="93"/>
      <c r="AE2836" s="93"/>
      <c r="AF2836" s="93"/>
    </row>
    <row r="2837" spans="2:33" ht="15" customHeight="1" x14ac:dyDescent="0.3">
      <c r="B2837" s="80"/>
      <c r="C2837" s="80"/>
      <c r="D2837" s="80"/>
      <c r="E2837" s="80"/>
      <c r="F2837" s="80"/>
      <c r="G2837" s="80"/>
      <c r="H2837" s="80"/>
      <c r="I2837" s="80"/>
      <c r="J2837" s="80"/>
      <c r="K2837" s="80"/>
      <c r="L2837" s="80"/>
      <c r="M2837" s="80"/>
      <c r="N2837" s="80"/>
      <c r="O2837" s="80"/>
      <c r="P2837" s="80"/>
      <c r="Q2837" s="80"/>
      <c r="R2837" s="80"/>
      <c r="S2837" s="80"/>
      <c r="T2837" s="80"/>
      <c r="U2837" s="80"/>
      <c r="V2837" s="80"/>
      <c r="W2837" s="80"/>
      <c r="X2837" s="80"/>
      <c r="Y2837" s="80"/>
      <c r="Z2837" s="80"/>
      <c r="AA2837" s="80"/>
      <c r="AB2837" s="80"/>
      <c r="AC2837" s="80"/>
      <c r="AD2837" s="80"/>
      <c r="AE2837" s="80"/>
      <c r="AF2837" s="80"/>
      <c r="AG2837" s="80"/>
    </row>
  </sheetData>
  <mergeCells count="1">
    <mergeCell ref="B2837:AG283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265625" defaultRowHeight="15" customHeight="1" x14ac:dyDescent="0.3"/>
  <cols>
    <col min="1" max="1" width="20.7265625" style="57" customWidth="1"/>
    <col min="2" max="2" width="46.7265625" style="57" customWidth="1"/>
    <col min="3" max="16384" width="8.7265625" style="57"/>
  </cols>
  <sheetData>
    <row r="1" spans="1:33" ht="15" customHeight="1" thickBot="1" x14ac:dyDescent="0.3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3"/>
    <row r="3" spans="1:33" ht="15" customHeight="1" x14ac:dyDescent="0.3">
      <c r="C3" s="68" t="s">
        <v>164</v>
      </c>
      <c r="D3" s="68" t="s">
        <v>648</v>
      </c>
      <c r="E3" s="68"/>
      <c r="F3" s="68"/>
      <c r="G3" s="68"/>
    </row>
    <row r="4" spans="1:33" ht="15" customHeight="1" x14ac:dyDescent="0.3">
      <c r="C4" s="68" t="s">
        <v>163</v>
      </c>
      <c r="D4" s="68" t="s">
        <v>647</v>
      </c>
      <c r="E4" s="68"/>
      <c r="F4" s="68"/>
      <c r="G4" s="68" t="s">
        <v>646</v>
      </c>
    </row>
    <row r="5" spans="1:33" ht="15" customHeight="1" x14ac:dyDescent="0.3">
      <c r="C5" s="68" t="s">
        <v>162</v>
      </c>
      <c r="D5" s="68" t="s">
        <v>645</v>
      </c>
      <c r="E5" s="68"/>
      <c r="F5" s="68"/>
      <c r="G5" s="68"/>
    </row>
    <row r="6" spans="1:33" ht="15" customHeight="1" x14ac:dyDescent="0.3">
      <c r="C6" s="68" t="s">
        <v>161</v>
      </c>
      <c r="D6" s="68"/>
      <c r="E6" s="68" t="s">
        <v>644</v>
      </c>
      <c r="F6" s="68"/>
      <c r="G6" s="68"/>
    </row>
    <row r="7" spans="1:33" ht="12" x14ac:dyDescent="0.3"/>
    <row r="8" spans="1:33" ht="12" x14ac:dyDescent="0.3"/>
    <row r="9" spans="1:33" ht="12" x14ac:dyDescent="0.3"/>
    <row r="10" spans="1:33" ht="15" customHeight="1" x14ac:dyDescent="0.35">
      <c r="A10" s="61" t="s">
        <v>391</v>
      </c>
      <c r="B10" s="67" t="s">
        <v>1</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3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3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3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3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3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B16"/>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35">
      <c r="B17" s="73" t="s">
        <v>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5">
      <c r="A18" s="61" t="s">
        <v>392</v>
      </c>
      <c r="B18" s="76" t="s">
        <v>7</v>
      </c>
      <c r="C18" s="63">
        <v>92.493767000000005</v>
      </c>
      <c r="D18" s="63">
        <v>93.315421999999998</v>
      </c>
      <c r="E18" s="63">
        <v>94.217017999999996</v>
      </c>
      <c r="F18" s="63">
        <v>95.157561999999999</v>
      </c>
      <c r="G18" s="63">
        <v>96.134765999999999</v>
      </c>
      <c r="H18" s="63">
        <v>97.116660999999993</v>
      </c>
      <c r="I18" s="63">
        <v>98.107535999999996</v>
      </c>
      <c r="J18" s="63">
        <v>99.103843999999995</v>
      </c>
      <c r="K18" s="63">
        <v>100.100082</v>
      </c>
      <c r="L18" s="63">
        <v>101.093102</v>
      </c>
      <c r="M18" s="63">
        <v>102.08728000000001</v>
      </c>
      <c r="N18" s="63">
        <v>103.085838</v>
      </c>
      <c r="O18" s="63">
        <v>104.09002700000001</v>
      </c>
      <c r="P18" s="63">
        <v>105.09523</v>
      </c>
      <c r="Q18" s="63">
        <v>106.08292400000001</v>
      </c>
      <c r="R18" s="63">
        <v>107.042816</v>
      </c>
      <c r="S18" s="63">
        <v>107.981651</v>
      </c>
      <c r="T18" s="63">
        <v>108.90471599999999</v>
      </c>
      <c r="U18" s="63">
        <v>109.824799</v>
      </c>
      <c r="V18" s="63">
        <v>110.751671</v>
      </c>
      <c r="W18" s="63">
        <v>111.68806499999999</v>
      </c>
      <c r="X18" s="63">
        <v>112.61985799999999</v>
      </c>
      <c r="Y18" s="63">
        <v>113.54840900000001</v>
      </c>
      <c r="Z18" s="63">
        <v>114.474037</v>
      </c>
      <c r="AA18" s="63">
        <v>115.398544</v>
      </c>
      <c r="AB18" s="63">
        <v>116.329849</v>
      </c>
      <c r="AC18" s="63">
        <v>117.275948</v>
      </c>
      <c r="AD18" s="63">
        <v>118.231224</v>
      </c>
      <c r="AE18" s="63">
        <v>119.189278</v>
      </c>
      <c r="AF18" s="63">
        <v>120.150322</v>
      </c>
      <c r="AG18" s="78">
        <v>9.0620000000000006E-3</v>
      </c>
    </row>
    <row r="19" spans="1:33" ht="15" customHeight="1" x14ac:dyDescent="0.35">
      <c r="A19" s="61" t="s">
        <v>393</v>
      </c>
      <c r="B19" s="76" t="s">
        <v>8</v>
      </c>
      <c r="C19" s="63">
        <v>1.9181980000000001</v>
      </c>
      <c r="D19" s="63">
        <v>2.0064690000000001</v>
      </c>
      <c r="E19" s="63">
        <v>2.054157</v>
      </c>
      <c r="F19" s="63">
        <v>2.099977</v>
      </c>
      <c r="G19" s="63">
        <v>2.1140750000000001</v>
      </c>
      <c r="H19" s="63">
        <v>2.1326619999999998</v>
      </c>
      <c r="I19" s="63">
        <v>2.1478969999999999</v>
      </c>
      <c r="J19" s="63">
        <v>2.1577519999999999</v>
      </c>
      <c r="K19" s="63">
        <v>2.1645889999999999</v>
      </c>
      <c r="L19" s="63">
        <v>2.1758739999999999</v>
      </c>
      <c r="M19" s="63">
        <v>2.190496</v>
      </c>
      <c r="N19" s="63">
        <v>2.2064849999999998</v>
      </c>
      <c r="O19" s="63">
        <v>2.2179660000000001</v>
      </c>
      <c r="P19" s="63">
        <v>2.2108720000000002</v>
      </c>
      <c r="Q19" s="63">
        <v>2.193368</v>
      </c>
      <c r="R19" s="63">
        <v>2.1824690000000002</v>
      </c>
      <c r="S19" s="63">
        <v>2.176733</v>
      </c>
      <c r="T19" s="63">
        <v>2.1836859999999998</v>
      </c>
      <c r="U19" s="63">
        <v>2.2004090000000001</v>
      </c>
      <c r="V19" s="63">
        <v>2.2199</v>
      </c>
      <c r="W19" s="63">
        <v>2.225263</v>
      </c>
      <c r="X19" s="63">
        <v>2.231967</v>
      </c>
      <c r="Y19" s="63">
        <v>2.2389489999999999</v>
      </c>
      <c r="Z19" s="63">
        <v>2.2477209999999999</v>
      </c>
      <c r="AA19" s="63">
        <v>2.2644340000000001</v>
      </c>
      <c r="AB19" s="63">
        <v>2.2892269999999999</v>
      </c>
      <c r="AC19" s="63">
        <v>2.3084910000000001</v>
      </c>
      <c r="AD19" s="63">
        <v>2.3213970000000002</v>
      </c>
      <c r="AE19" s="63">
        <v>2.3345549999999999</v>
      </c>
      <c r="AF19" s="63">
        <v>2.3564940000000001</v>
      </c>
      <c r="AG19" s="78">
        <v>7.1209999999999997E-3</v>
      </c>
    </row>
    <row r="20" spans="1:33" ht="15" customHeight="1" x14ac:dyDescent="0.3">
      <c r="A20" s="61" t="s">
        <v>394</v>
      </c>
      <c r="B20" s="73" t="s">
        <v>9</v>
      </c>
      <c r="C20" s="69">
        <v>94.411963999999998</v>
      </c>
      <c r="D20" s="69">
        <v>95.321892000000005</v>
      </c>
      <c r="E20" s="69">
        <v>96.271172000000007</v>
      </c>
      <c r="F20" s="69">
        <v>97.257537999999997</v>
      </c>
      <c r="G20" s="69">
        <v>98.248840000000001</v>
      </c>
      <c r="H20" s="69">
        <v>99.249320999999995</v>
      </c>
      <c r="I20" s="69">
        <v>100.255432</v>
      </c>
      <c r="J20" s="69">
        <v>101.26159699999999</v>
      </c>
      <c r="K20" s="69">
        <v>102.26467100000001</v>
      </c>
      <c r="L20" s="69">
        <v>103.268974</v>
      </c>
      <c r="M20" s="69">
        <v>104.277779</v>
      </c>
      <c r="N20" s="69">
        <v>105.29232</v>
      </c>
      <c r="O20" s="69">
        <v>106.307991</v>
      </c>
      <c r="P20" s="69">
        <v>107.306099</v>
      </c>
      <c r="Q20" s="69">
        <v>108.276291</v>
      </c>
      <c r="R20" s="69">
        <v>109.22528800000001</v>
      </c>
      <c r="S20" s="69">
        <v>110.15838599999999</v>
      </c>
      <c r="T20" s="69">
        <v>111.088402</v>
      </c>
      <c r="U20" s="69">
        <v>112.02520800000001</v>
      </c>
      <c r="V20" s="69">
        <v>112.97157300000001</v>
      </c>
      <c r="W20" s="69">
        <v>113.91333</v>
      </c>
      <c r="X20" s="69">
        <v>114.851822</v>
      </c>
      <c r="Y20" s="69">
        <v>115.787361</v>
      </c>
      <c r="Z20" s="69">
        <v>116.721756</v>
      </c>
      <c r="AA20" s="69">
        <v>117.66297900000001</v>
      </c>
      <c r="AB20" s="69">
        <v>118.61908</v>
      </c>
      <c r="AC20" s="69">
        <v>119.584442</v>
      </c>
      <c r="AD20" s="69">
        <v>120.55262</v>
      </c>
      <c r="AE20" s="69">
        <v>121.52383399999999</v>
      </c>
      <c r="AF20" s="69">
        <v>122.50681299999999</v>
      </c>
      <c r="AG20" s="75">
        <v>9.0229999999999998E-3</v>
      </c>
    </row>
    <row r="21" spans="1:33" ht="15" customHeight="1" x14ac:dyDescent="0.3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35">
      <c r="B22" s="73" t="s">
        <v>10</v>
      </c>
      <c r="C22"/>
      <c r="D22"/>
      <c r="E22"/>
      <c r="F22"/>
      <c r="G22"/>
      <c r="H22"/>
      <c r="I22"/>
      <c r="J22"/>
      <c r="K22"/>
      <c r="L22"/>
      <c r="M22"/>
      <c r="N22"/>
      <c r="O22"/>
      <c r="P22"/>
      <c r="Q22"/>
      <c r="R22"/>
      <c r="S22"/>
      <c r="T22"/>
      <c r="U22"/>
      <c r="V22"/>
      <c r="W22"/>
      <c r="X22"/>
      <c r="Y22"/>
      <c r="Z22"/>
      <c r="AA22"/>
      <c r="AB22"/>
      <c r="AC22"/>
      <c r="AD22"/>
      <c r="AE22"/>
      <c r="AF22"/>
      <c r="AG22"/>
    </row>
    <row r="23" spans="1:33" ht="15" customHeight="1" x14ac:dyDescent="0.35">
      <c r="B23" s="73" t="s">
        <v>11</v>
      </c>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35">
      <c r="A24" s="61" t="s">
        <v>395</v>
      </c>
      <c r="B24" s="76" t="s">
        <v>474</v>
      </c>
      <c r="C24" s="63">
        <v>96.002067999999994</v>
      </c>
      <c r="D24" s="63">
        <v>97.264122</v>
      </c>
      <c r="E24" s="63">
        <v>96.192734000000002</v>
      </c>
      <c r="F24" s="63">
        <v>95.229857999999993</v>
      </c>
      <c r="G24" s="63">
        <v>94.341178999999997</v>
      </c>
      <c r="H24" s="63">
        <v>93.239509999999996</v>
      </c>
      <c r="I24" s="63">
        <v>92.582481000000001</v>
      </c>
      <c r="J24" s="63">
        <v>91.792243999999997</v>
      </c>
      <c r="K24" s="63">
        <v>90.962585000000004</v>
      </c>
      <c r="L24" s="63">
        <v>90.082283000000004</v>
      </c>
      <c r="M24" s="63">
        <v>89.328925999999996</v>
      </c>
      <c r="N24" s="63">
        <v>88.571258999999998</v>
      </c>
      <c r="O24" s="63">
        <v>87.851791000000006</v>
      </c>
      <c r="P24" s="63">
        <v>87.218245999999994</v>
      </c>
      <c r="Q24" s="63">
        <v>86.731842</v>
      </c>
      <c r="R24" s="63">
        <v>86.337790999999996</v>
      </c>
      <c r="S24" s="63">
        <v>85.932922000000005</v>
      </c>
      <c r="T24" s="63">
        <v>85.528869999999998</v>
      </c>
      <c r="U24" s="63">
        <v>85.125495999999998</v>
      </c>
      <c r="V24" s="63">
        <v>84.680655999999999</v>
      </c>
      <c r="W24" s="63">
        <v>84.276756000000006</v>
      </c>
      <c r="X24" s="63">
        <v>83.924149</v>
      </c>
      <c r="Y24" s="63">
        <v>83.632378000000003</v>
      </c>
      <c r="Z24" s="63">
        <v>83.364349000000004</v>
      </c>
      <c r="AA24" s="63">
        <v>83.116302000000005</v>
      </c>
      <c r="AB24" s="63">
        <v>82.886054999999999</v>
      </c>
      <c r="AC24" s="63">
        <v>82.650490000000005</v>
      </c>
      <c r="AD24" s="63">
        <v>82.427520999999999</v>
      </c>
      <c r="AE24" s="63">
        <v>82.191231000000002</v>
      </c>
      <c r="AF24" s="63">
        <v>81.973624999999998</v>
      </c>
      <c r="AG24" s="78">
        <v>-5.4320000000000002E-3</v>
      </c>
    </row>
    <row r="25" spans="1:33" ht="15" customHeight="1" x14ac:dyDescent="0.35">
      <c r="A25" s="61" t="s">
        <v>396</v>
      </c>
      <c r="B25" s="76" t="s">
        <v>12</v>
      </c>
      <c r="C25" s="63">
        <v>94.989258000000007</v>
      </c>
      <c r="D25" s="63">
        <v>96.143462999999997</v>
      </c>
      <c r="E25" s="63">
        <v>94.963982000000001</v>
      </c>
      <c r="F25" s="63">
        <v>93.896645000000007</v>
      </c>
      <c r="G25" s="63">
        <v>92.946181999999993</v>
      </c>
      <c r="H25" s="63">
        <v>91.760406000000003</v>
      </c>
      <c r="I25" s="63">
        <v>91.052040000000005</v>
      </c>
      <c r="J25" s="63">
        <v>90.219550999999996</v>
      </c>
      <c r="K25" s="63">
        <v>89.333504000000005</v>
      </c>
      <c r="L25" s="63">
        <v>88.434921000000003</v>
      </c>
      <c r="M25" s="63">
        <v>87.651627000000005</v>
      </c>
      <c r="N25" s="63">
        <v>86.859168999999994</v>
      </c>
      <c r="O25" s="63">
        <v>86.092551999999998</v>
      </c>
      <c r="P25" s="63">
        <v>85.430862000000005</v>
      </c>
      <c r="Q25" s="63">
        <v>84.956108</v>
      </c>
      <c r="R25" s="63">
        <v>84.530212000000006</v>
      </c>
      <c r="S25" s="63">
        <v>84.074493000000004</v>
      </c>
      <c r="T25" s="63">
        <v>83.641174000000007</v>
      </c>
      <c r="U25" s="63">
        <v>83.194846999999996</v>
      </c>
      <c r="V25" s="63">
        <v>82.68383</v>
      </c>
      <c r="W25" s="63">
        <v>82.230225000000004</v>
      </c>
      <c r="X25" s="63">
        <v>81.811477999999994</v>
      </c>
      <c r="Y25" s="63">
        <v>81.473854000000003</v>
      </c>
      <c r="Z25" s="63">
        <v>81.168137000000002</v>
      </c>
      <c r="AA25" s="63">
        <v>80.864104999999995</v>
      </c>
      <c r="AB25" s="63">
        <v>80.571358000000004</v>
      </c>
      <c r="AC25" s="63">
        <v>80.292168000000004</v>
      </c>
      <c r="AD25" s="63">
        <v>80.021659999999997</v>
      </c>
      <c r="AE25" s="63">
        <v>79.736052999999998</v>
      </c>
      <c r="AF25" s="63">
        <v>79.488303999999999</v>
      </c>
      <c r="AG25" s="78">
        <v>-6.1240000000000001E-3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73" t="s">
        <v>475</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B28" s="73" t="s">
        <v>476</v>
      </c>
      <c r="C28"/>
      <c r="D28"/>
      <c r="E28"/>
      <c r="F28"/>
      <c r="G28"/>
      <c r="H28"/>
      <c r="I28"/>
      <c r="J28"/>
      <c r="K28"/>
      <c r="L28"/>
      <c r="M28"/>
      <c r="N28"/>
      <c r="O28"/>
      <c r="P28"/>
      <c r="Q28"/>
      <c r="R28"/>
      <c r="S28"/>
      <c r="T28"/>
      <c r="U28"/>
      <c r="V28"/>
      <c r="W28"/>
      <c r="X28"/>
      <c r="Y28"/>
      <c r="Z28"/>
      <c r="AA28"/>
      <c r="AB28"/>
      <c r="AC28"/>
      <c r="AD28"/>
      <c r="AE28"/>
      <c r="AF28"/>
      <c r="AG28"/>
    </row>
    <row r="29" spans="1:33" s="71" customFormat="1" ht="15" customHeight="1" x14ac:dyDescent="0.35">
      <c r="A29" s="70" t="s">
        <v>397</v>
      </c>
      <c r="B29" s="76" t="s">
        <v>522</v>
      </c>
      <c r="C29" s="62">
        <v>0.115345</v>
      </c>
      <c r="D29" s="62">
        <v>0.116825</v>
      </c>
      <c r="E29" s="62">
        <v>0.112692</v>
      </c>
      <c r="F29" s="62">
        <v>0.11229600000000001</v>
      </c>
      <c r="G29" s="62">
        <v>0.111666</v>
      </c>
      <c r="H29" s="62">
        <v>0.110676</v>
      </c>
      <c r="I29" s="62">
        <v>0.10956100000000001</v>
      </c>
      <c r="J29" s="62">
        <v>0.108394</v>
      </c>
      <c r="K29" s="62">
        <v>0.107118</v>
      </c>
      <c r="L29" s="62">
        <v>0.10580199999999999</v>
      </c>
      <c r="M29" s="62">
        <v>0.104584</v>
      </c>
      <c r="N29" s="62">
        <v>0.103297</v>
      </c>
      <c r="O29" s="62">
        <v>0.101942</v>
      </c>
      <c r="P29" s="62">
        <v>0.100578</v>
      </c>
      <c r="Q29" s="62">
        <v>9.9363999999999994E-2</v>
      </c>
      <c r="R29" s="62">
        <v>9.8168000000000005E-2</v>
      </c>
      <c r="S29" s="62">
        <v>9.6860000000000002E-2</v>
      </c>
      <c r="T29" s="62">
        <v>9.5490000000000005E-2</v>
      </c>
      <c r="U29" s="62">
        <v>9.4105999999999995E-2</v>
      </c>
      <c r="V29" s="62">
        <v>9.2623999999999998E-2</v>
      </c>
      <c r="W29" s="62">
        <v>9.1199000000000002E-2</v>
      </c>
      <c r="X29" s="62">
        <v>8.9733999999999994E-2</v>
      </c>
      <c r="Y29" s="62">
        <v>8.8307999999999998E-2</v>
      </c>
      <c r="Z29" s="62">
        <v>8.6911000000000002E-2</v>
      </c>
      <c r="AA29" s="62">
        <v>8.5469000000000003E-2</v>
      </c>
      <c r="AB29" s="62">
        <v>8.4078E-2</v>
      </c>
      <c r="AC29" s="62">
        <v>8.2671999999999995E-2</v>
      </c>
      <c r="AD29" s="62">
        <v>8.1269999999999995E-2</v>
      </c>
      <c r="AE29" s="62">
        <v>7.9835000000000003E-2</v>
      </c>
      <c r="AF29" s="62">
        <v>7.8455999999999998E-2</v>
      </c>
      <c r="AG29" s="78">
        <v>-1.3200999999999999E-2</v>
      </c>
    </row>
    <row r="30" spans="1:33" s="71" customFormat="1" ht="15" customHeight="1" x14ac:dyDescent="0.35">
      <c r="A30" s="70" t="s">
        <v>398</v>
      </c>
      <c r="B30" s="76" t="s">
        <v>523</v>
      </c>
      <c r="C30" s="62">
        <v>0.52319300000000002</v>
      </c>
      <c r="D30" s="62">
        <v>0.48419499999999999</v>
      </c>
      <c r="E30" s="62">
        <v>0.54620500000000005</v>
      </c>
      <c r="F30" s="62">
        <v>0.55222099999999996</v>
      </c>
      <c r="G30" s="62">
        <v>0.55808400000000002</v>
      </c>
      <c r="H30" s="62">
        <v>0.56291199999999997</v>
      </c>
      <c r="I30" s="62">
        <v>0.56667400000000001</v>
      </c>
      <c r="J30" s="62">
        <v>0.57008400000000004</v>
      </c>
      <c r="K30" s="62">
        <v>0.57311299999999998</v>
      </c>
      <c r="L30" s="62">
        <v>0.57621699999999998</v>
      </c>
      <c r="M30" s="62">
        <v>0.58035999999999999</v>
      </c>
      <c r="N30" s="62">
        <v>0.58479000000000003</v>
      </c>
      <c r="O30" s="62">
        <v>0.58926199999999995</v>
      </c>
      <c r="P30" s="62">
        <v>0.59370299999999998</v>
      </c>
      <c r="Q30" s="62">
        <v>0.59928599999999999</v>
      </c>
      <c r="R30" s="62">
        <v>0.605518</v>
      </c>
      <c r="S30" s="62">
        <v>0.611877</v>
      </c>
      <c r="T30" s="62">
        <v>0.61815299999999995</v>
      </c>
      <c r="U30" s="62">
        <v>0.62442500000000001</v>
      </c>
      <c r="V30" s="62">
        <v>0.62968000000000002</v>
      </c>
      <c r="W30" s="62">
        <v>0.63579600000000003</v>
      </c>
      <c r="X30" s="62">
        <v>0.64197300000000002</v>
      </c>
      <c r="Y30" s="62">
        <v>0.64866800000000002</v>
      </c>
      <c r="Z30" s="62">
        <v>0.65591699999999997</v>
      </c>
      <c r="AA30" s="62">
        <v>0.66312199999999999</v>
      </c>
      <c r="AB30" s="62">
        <v>0.67112300000000003</v>
      </c>
      <c r="AC30" s="62">
        <v>0.67909699999999995</v>
      </c>
      <c r="AD30" s="62">
        <v>0.687419</v>
      </c>
      <c r="AE30" s="62">
        <v>0.69571000000000005</v>
      </c>
      <c r="AF30" s="62">
        <v>0.70465900000000004</v>
      </c>
      <c r="AG30" s="78">
        <v>1.0321E-2</v>
      </c>
    </row>
    <row r="31" spans="1:33" s="71" customFormat="1" ht="14.5" x14ac:dyDescent="0.35">
      <c r="A31" s="70" t="s">
        <v>399</v>
      </c>
      <c r="B31" s="76" t="s">
        <v>524</v>
      </c>
      <c r="C31" s="62">
        <v>2.4840999999999998E-2</v>
      </c>
      <c r="D31" s="62">
        <v>2.4376999999999999E-2</v>
      </c>
      <c r="E31" s="62">
        <v>2.4049000000000001E-2</v>
      </c>
      <c r="F31" s="62">
        <v>2.3820000000000001E-2</v>
      </c>
      <c r="G31" s="62">
        <v>2.3584999999999998E-2</v>
      </c>
      <c r="H31" s="62">
        <v>2.3349999999999999E-2</v>
      </c>
      <c r="I31" s="62">
        <v>2.3089999999999999E-2</v>
      </c>
      <c r="J31" s="62">
        <v>2.2824000000000001E-2</v>
      </c>
      <c r="K31" s="62">
        <v>2.2556E-2</v>
      </c>
      <c r="L31" s="62">
        <v>2.2294999999999999E-2</v>
      </c>
      <c r="M31" s="62">
        <v>2.2055000000000002E-2</v>
      </c>
      <c r="N31" s="62">
        <v>2.1817E-2</v>
      </c>
      <c r="O31" s="62">
        <v>2.1572999999999998E-2</v>
      </c>
      <c r="P31" s="62">
        <v>2.1328E-2</v>
      </c>
      <c r="Q31" s="62">
        <v>2.1118000000000001E-2</v>
      </c>
      <c r="R31" s="62">
        <v>2.0929E-2</v>
      </c>
      <c r="S31" s="62">
        <v>2.0733999999999999E-2</v>
      </c>
      <c r="T31" s="62">
        <v>2.0534E-2</v>
      </c>
      <c r="U31" s="62">
        <v>2.0333E-2</v>
      </c>
      <c r="V31" s="62">
        <v>2.0118E-2</v>
      </c>
      <c r="W31" s="62">
        <v>1.9925999999999999E-2</v>
      </c>
      <c r="X31" s="62">
        <v>1.9729E-2</v>
      </c>
      <c r="Y31" s="62">
        <v>1.9545E-2</v>
      </c>
      <c r="Z31" s="62">
        <v>1.9370999999999999E-2</v>
      </c>
      <c r="AA31" s="62">
        <v>1.9189999999999999E-2</v>
      </c>
      <c r="AB31" s="62">
        <v>1.9023999999999999E-2</v>
      </c>
      <c r="AC31" s="62">
        <v>1.8853999999999999E-2</v>
      </c>
      <c r="AD31" s="62">
        <v>1.8689000000000001E-2</v>
      </c>
      <c r="AE31" s="62">
        <v>1.8523000000000001E-2</v>
      </c>
      <c r="AF31" s="62">
        <v>1.8371999999999999E-2</v>
      </c>
      <c r="AG31" s="78">
        <v>-1.0347E-2</v>
      </c>
    </row>
    <row r="32" spans="1:33" s="71" customFormat="1" ht="14.5" x14ac:dyDescent="0.35">
      <c r="A32" s="70" t="s">
        <v>400</v>
      </c>
      <c r="B32" s="76" t="s">
        <v>13</v>
      </c>
      <c r="C32" s="62">
        <v>0.50229800000000002</v>
      </c>
      <c r="D32" s="62">
        <v>0.49883100000000002</v>
      </c>
      <c r="E32" s="62">
        <v>0.49776100000000001</v>
      </c>
      <c r="F32" s="62">
        <v>0.49849700000000002</v>
      </c>
      <c r="G32" s="62">
        <v>0.49866300000000002</v>
      </c>
      <c r="H32" s="62">
        <v>0.48918699999999998</v>
      </c>
      <c r="I32" s="62">
        <v>0.48005199999999998</v>
      </c>
      <c r="J32" s="62">
        <v>0.471474</v>
      </c>
      <c r="K32" s="62">
        <v>0.463615</v>
      </c>
      <c r="L32" s="62">
        <v>0.45589800000000003</v>
      </c>
      <c r="M32" s="62">
        <v>0.449214</v>
      </c>
      <c r="N32" s="62">
        <v>0.44307999999999997</v>
      </c>
      <c r="O32" s="62">
        <v>0.43721500000000002</v>
      </c>
      <c r="P32" s="62">
        <v>0.43185400000000002</v>
      </c>
      <c r="Q32" s="62">
        <v>0.42769800000000002</v>
      </c>
      <c r="R32" s="62">
        <v>0.42438999999999999</v>
      </c>
      <c r="S32" s="62">
        <v>0.42125000000000001</v>
      </c>
      <c r="T32" s="62">
        <v>0.41844999999999999</v>
      </c>
      <c r="U32" s="62">
        <v>0.41594500000000001</v>
      </c>
      <c r="V32" s="62">
        <v>0.412379</v>
      </c>
      <c r="W32" s="62">
        <v>0.409522</v>
      </c>
      <c r="X32" s="62">
        <v>0.40688999999999997</v>
      </c>
      <c r="Y32" s="62">
        <v>0.40484300000000001</v>
      </c>
      <c r="Z32" s="62">
        <v>0.40330500000000002</v>
      </c>
      <c r="AA32" s="62">
        <v>0.401951</v>
      </c>
      <c r="AB32" s="62">
        <v>0.40119500000000002</v>
      </c>
      <c r="AC32" s="62">
        <v>0.400673</v>
      </c>
      <c r="AD32" s="62">
        <v>0.40047500000000003</v>
      </c>
      <c r="AE32" s="62">
        <v>0.400505</v>
      </c>
      <c r="AF32" s="62">
        <v>0.401144</v>
      </c>
      <c r="AG32" s="78">
        <v>-7.724E-3</v>
      </c>
    </row>
    <row r="33" spans="1:33" s="71" customFormat="1" ht="14.5" x14ac:dyDescent="0.35">
      <c r="A33" s="70" t="s">
        <v>401</v>
      </c>
      <c r="B33" s="76" t="s">
        <v>14</v>
      </c>
      <c r="C33" s="62">
        <v>8.4291000000000005E-2</v>
      </c>
      <c r="D33" s="62">
        <v>8.3828E-2</v>
      </c>
      <c r="E33" s="62">
        <v>8.3743999999999999E-2</v>
      </c>
      <c r="F33" s="62">
        <v>8.3865999999999996E-2</v>
      </c>
      <c r="G33" s="62">
        <v>8.3852999999999997E-2</v>
      </c>
      <c r="H33" s="62">
        <v>8.3625000000000005E-2</v>
      </c>
      <c r="I33" s="62">
        <v>8.3319000000000004E-2</v>
      </c>
      <c r="J33" s="62">
        <v>8.2991999999999996E-2</v>
      </c>
      <c r="K33" s="62">
        <v>8.2639000000000004E-2</v>
      </c>
      <c r="L33" s="62">
        <v>8.2283999999999996E-2</v>
      </c>
      <c r="M33" s="62">
        <v>8.1997E-2</v>
      </c>
      <c r="N33" s="62">
        <v>8.1708000000000003E-2</v>
      </c>
      <c r="O33" s="62">
        <v>8.1395999999999996E-2</v>
      </c>
      <c r="P33" s="62">
        <v>8.1069000000000002E-2</v>
      </c>
      <c r="Q33" s="62">
        <v>8.0833000000000002E-2</v>
      </c>
      <c r="R33" s="62">
        <v>8.0625000000000002E-2</v>
      </c>
      <c r="S33" s="62">
        <v>8.0387E-2</v>
      </c>
      <c r="T33" s="62">
        <v>8.0105999999999997E-2</v>
      </c>
      <c r="U33" s="62">
        <v>7.9806000000000002E-2</v>
      </c>
      <c r="V33" s="62">
        <v>7.9448000000000005E-2</v>
      </c>
      <c r="W33" s="62">
        <v>7.9168000000000002E-2</v>
      </c>
      <c r="X33" s="62">
        <v>7.8861000000000001E-2</v>
      </c>
      <c r="Y33" s="62">
        <v>7.8589999999999993E-2</v>
      </c>
      <c r="Z33" s="62">
        <v>7.8328999999999996E-2</v>
      </c>
      <c r="AA33" s="62">
        <v>7.8036999999999995E-2</v>
      </c>
      <c r="AB33" s="62">
        <v>7.7788999999999997E-2</v>
      </c>
      <c r="AC33" s="62">
        <v>7.7515000000000001E-2</v>
      </c>
      <c r="AD33" s="62">
        <v>7.7239000000000002E-2</v>
      </c>
      <c r="AE33" s="62">
        <v>7.6948000000000003E-2</v>
      </c>
      <c r="AF33" s="62">
        <v>7.6690999999999995E-2</v>
      </c>
      <c r="AG33" s="78">
        <v>-3.2529999999999998E-3</v>
      </c>
    </row>
    <row r="34" spans="1:33" s="71" customFormat="1" ht="14.5" x14ac:dyDescent="0.35">
      <c r="A34" s="70" t="s">
        <v>402</v>
      </c>
      <c r="B34" s="76" t="s">
        <v>15</v>
      </c>
      <c r="C34" s="62">
        <v>0.51817299999999999</v>
      </c>
      <c r="D34" s="62">
        <v>0.50459100000000001</v>
      </c>
      <c r="E34" s="62">
        <v>0.49459399999999998</v>
      </c>
      <c r="F34" s="62">
        <v>0.48691099999999998</v>
      </c>
      <c r="G34" s="62">
        <v>0.48017199999999999</v>
      </c>
      <c r="H34" s="62">
        <v>0.473466</v>
      </c>
      <c r="I34" s="62">
        <v>0.46743600000000002</v>
      </c>
      <c r="J34" s="62">
        <v>0.45893800000000001</v>
      </c>
      <c r="K34" s="62">
        <v>0.45154300000000003</v>
      </c>
      <c r="L34" s="62">
        <v>0.43721300000000002</v>
      </c>
      <c r="M34" s="62">
        <v>0.42511700000000002</v>
      </c>
      <c r="N34" s="62">
        <v>0.414408</v>
      </c>
      <c r="O34" s="62">
        <v>0.40496100000000002</v>
      </c>
      <c r="P34" s="62">
        <v>0.39660800000000002</v>
      </c>
      <c r="Q34" s="62">
        <v>0.38989499999999999</v>
      </c>
      <c r="R34" s="62">
        <v>0.38448100000000002</v>
      </c>
      <c r="S34" s="62">
        <v>0.37962800000000002</v>
      </c>
      <c r="T34" s="62">
        <v>0.37531799999999998</v>
      </c>
      <c r="U34" s="62">
        <v>0.37143399999999999</v>
      </c>
      <c r="V34" s="62">
        <v>0.36556499999999997</v>
      </c>
      <c r="W34" s="62">
        <v>0.36096699999999998</v>
      </c>
      <c r="X34" s="62">
        <v>0.356771</v>
      </c>
      <c r="Y34" s="62">
        <v>0.35311100000000001</v>
      </c>
      <c r="Z34" s="62">
        <v>0.35011500000000001</v>
      </c>
      <c r="AA34" s="62">
        <v>0.34751100000000001</v>
      </c>
      <c r="AB34" s="62">
        <v>0.34562100000000001</v>
      </c>
      <c r="AC34" s="62">
        <v>0.34407500000000002</v>
      </c>
      <c r="AD34" s="62">
        <v>0.34289500000000001</v>
      </c>
      <c r="AE34" s="62">
        <v>0.34201799999999999</v>
      </c>
      <c r="AF34" s="62">
        <v>0.341752</v>
      </c>
      <c r="AG34" s="78">
        <v>-1.4250000000000001E-2</v>
      </c>
    </row>
    <row r="35" spans="1:33" s="71" customFormat="1" ht="14.5" x14ac:dyDescent="0.35">
      <c r="A35" s="70" t="s">
        <v>403</v>
      </c>
      <c r="B35" s="76" t="s">
        <v>16</v>
      </c>
      <c r="C35" s="62">
        <v>0.64917000000000002</v>
      </c>
      <c r="D35" s="62">
        <v>0.64511600000000002</v>
      </c>
      <c r="E35" s="62">
        <v>0.64339199999999996</v>
      </c>
      <c r="F35" s="62">
        <v>0.64342200000000005</v>
      </c>
      <c r="G35" s="62">
        <v>0.643814</v>
      </c>
      <c r="H35" s="62">
        <v>0.64405999999999997</v>
      </c>
      <c r="I35" s="62">
        <v>0.64453800000000006</v>
      </c>
      <c r="J35" s="62">
        <v>0.64532800000000001</v>
      </c>
      <c r="K35" s="62">
        <v>0.64640699999999995</v>
      </c>
      <c r="L35" s="62">
        <v>0.64601799999999998</v>
      </c>
      <c r="M35" s="62">
        <v>0.64680599999999999</v>
      </c>
      <c r="N35" s="62">
        <v>0.64804700000000004</v>
      </c>
      <c r="O35" s="62">
        <v>0.64947200000000005</v>
      </c>
      <c r="P35" s="62">
        <v>0.65104499999999998</v>
      </c>
      <c r="Q35" s="62">
        <v>0.65317899999999995</v>
      </c>
      <c r="R35" s="62">
        <v>0.65556000000000003</v>
      </c>
      <c r="S35" s="62">
        <v>0.65787399999999996</v>
      </c>
      <c r="T35" s="62">
        <v>0.66019499999999998</v>
      </c>
      <c r="U35" s="62">
        <v>0.66262600000000005</v>
      </c>
      <c r="V35" s="62">
        <v>0.66455799999999998</v>
      </c>
      <c r="W35" s="62">
        <v>0.66740299999999997</v>
      </c>
      <c r="X35" s="62">
        <v>0.67024300000000003</v>
      </c>
      <c r="Y35" s="62">
        <v>0.67333299999999996</v>
      </c>
      <c r="Z35" s="62">
        <v>0.67659899999999995</v>
      </c>
      <c r="AA35" s="62">
        <v>0.67992399999999997</v>
      </c>
      <c r="AB35" s="62">
        <v>0.683612</v>
      </c>
      <c r="AC35" s="62">
        <v>0.68735900000000005</v>
      </c>
      <c r="AD35" s="62">
        <v>0.69116200000000005</v>
      </c>
      <c r="AE35" s="62">
        <v>0.69494400000000001</v>
      </c>
      <c r="AF35" s="62">
        <v>0.69904699999999997</v>
      </c>
      <c r="AG35" s="78">
        <v>2.5560000000000001E-3</v>
      </c>
    </row>
    <row r="36" spans="1:33" s="71" customFormat="1" ht="14.5" x14ac:dyDescent="0.35">
      <c r="A36" s="70" t="s">
        <v>404</v>
      </c>
      <c r="B36" s="76" t="s">
        <v>169</v>
      </c>
      <c r="C36" s="62">
        <v>0.42896099999999998</v>
      </c>
      <c r="D36" s="62">
        <v>0.43330800000000003</v>
      </c>
      <c r="E36" s="62">
        <v>0.438191</v>
      </c>
      <c r="F36" s="62">
        <v>0.44390400000000002</v>
      </c>
      <c r="G36" s="62">
        <v>0.45047500000000001</v>
      </c>
      <c r="H36" s="62">
        <v>0.45687499999999998</v>
      </c>
      <c r="I36" s="62">
        <v>0.463254</v>
      </c>
      <c r="J36" s="62">
        <v>0.47059800000000002</v>
      </c>
      <c r="K36" s="62">
        <v>0.47797600000000001</v>
      </c>
      <c r="L36" s="62">
        <v>0.48590800000000001</v>
      </c>
      <c r="M36" s="62">
        <v>0.49388599999999999</v>
      </c>
      <c r="N36" s="62">
        <v>0.50240600000000002</v>
      </c>
      <c r="O36" s="62">
        <v>0.51092499999999996</v>
      </c>
      <c r="P36" s="62">
        <v>0.51994600000000002</v>
      </c>
      <c r="Q36" s="62">
        <v>0.52910400000000002</v>
      </c>
      <c r="R36" s="62">
        <v>0.539358</v>
      </c>
      <c r="S36" s="62">
        <v>0.54905899999999996</v>
      </c>
      <c r="T36" s="62">
        <v>0.55982900000000002</v>
      </c>
      <c r="U36" s="62">
        <v>0.57068799999999997</v>
      </c>
      <c r="V36" s="62">
        <v>0.58157300000000001</v>
      </c>
      <c r="W36" s="62">
        <v>0.59255199999999997</v>
      </c>
      <c r="X36" s="62">
        <v>0.60409800000000002</v>
      </c>
      <c r="Y36" s="62">
        <v>0.61633700000000002</v>
      </c>
      <c r="Z36" s="62">
        <v>0.62819899999999995</v>
      </c>
      <c r="AA36" s="62">
        <v>0.64069200000000004</v>
      </c>
      <c r="AB36" s="62">
        <v>0.65398400000000001</v>
      </c>
      <c r="AC36" s="62">
        <v>0.66686500000000004</v>
      </c>
      <c r="AD36" s="62">
        <v>0.68045800000000001</v>
      </c>
      <c r="AE36" s="62">
        <v>0.694187</v>
      </c>
      <c r="AF36" s="62">
        <v>0.708206</v>
      </c>
      <c r="AG36" s="78">
        <v>1.7439E-2</v>
      </c>
    </row>
    <row r="37" spans="1:33" s="71" customFormat="1" ht="14.5" x14ac:dyDescent="0.35">
      <c r="A37" s="70" t="s">
        <v>405</v>
      </c>
      <c r="B37" s="76" t="s">
        <v>170</v>
      </c>
      <c r="C37" s="62">
        <v>0.176709</v>
      </c>
      <c r="D37" s="62">
        <v>0.174729</v>
      </c>
      <c r="E37" s="62">
        <v>0.173706</v>
      </c>
      <c r="F37" s="62">
        <v>0.173294</v>
      </c>
      <c r="G37" s="62">
        <v>0.17328499999999999</v>
      </c>
      <c r="H37" s="62">
        <v>0.17364099999999999</v>
      </c>
      <c r="I37" s="62">
        <v>0.174178</v>
      </c>
      <c r="J37" s="62">
        <v>0.17493300000000001</v>
      </c>
      <c r="K37" s="62">
        <v>0.17591999999999999</v>
      </c>
      <c r="L37" s="62">
        <v>0.177171</v>
      </c>
      <c r="M37" s="62">
        <v>0.178423</v>
      </c>
      <c r="N37" s="62">
        <v>0.179949</v>
      </c>
      <c r="O37" s="62">
        <v>0.18145900000000001</v>
      </c>
      <c r="P37" s="62">
        <v>0.18265300000000001</v>
      </c>
      <c r="Q37" s="62">
        <v>0.184117</v>
      </c>
      <c r="R37" s="62">
        <v>0.185283</v>
      </c>
      <c r="S37" s="62">
        <v>0.18640000000000001</v>
      </c>
      <c r="T37" s="62">
        <v>0.187499</v>
      </c>
      <c r="U37" s="62">
        <v>0.18802199999999999</v>
      </c>
      <c r="V37" s="62">
        <v>0.18851899999999999</v>
      </c>
      <c r="W37" s="62">
        <v>0.18870300000000001</v>
      </c>
      <c r="X37" s="62">
        <v>0.188247</v>
      </c>
      <c r="Y37" s="62">
        <v>0.18747</v>
      </c>
      <c r="Z37" s="62">
        <v>0.186363</v>
      </c>
      <c r="AA37" s="62">
        <v>0.18460299999999999</v>
      </c>
      <c r="AB37" s="62">
        <v>0.182529</v>
      </c>
      <c r="AC37" s="62">
        <v>0.179785</v>
      </c>
      <c r="AD37" s="62">
        <v>0.17635200000000001</v>
      </c>
      <c r="AE37" s="62">
        <v>0.172205</v>
      </c>
      <c r="AF37" s="62">
        <v>0.167049</v>
      </c>
      <c r="AG37" s="78">
        <v>-1.9369999999999999E-3</v>
      </c>
    </row>
    <row r="38" spans="1:33" s="71" customFormat="1" ht="14.5" x14ac:dyDescent="0.35">
      <c r="A38" s="70" t="s">
        <v>406</v>
      </c>
      <c r="B38" s="76" t="s">
        <v>19</v>
      </c>
      <c r="C38" s="62">
        <v>1.572184</v>
      </c>
      <c r="D38" s="62">
        <v>1.680976</v>
      </c>
      <c r="E38" s="62">
        <v>1.6762159999999999</v>
      </c>
      <c r="F38" s="62">
        <v>1.6719520000000001</v>
      </c>
      <c r="G38" s="62">
        <v>1.6675789999999999</v>
      </c>
      <c r="H38" s="62">
        <v>1.6633199999999999</v>
      </c>
      <c r="I38" s="62">
        <v>1.6794279999999999</v>
      </c>
      <c r="J38" s="62">
        <v>1.6948589999999999</v>
      </c>
      <c r="K38" s="62">
        <v>1.711101</v>
      </c>
      <c r="L38" s="62">
        <v>1.727565</v>
      </c>
      <c r="M38" s="62">
        <v>1.744667</v>
      </c>
      <c r="N38" s="62">
        <v>1.7623040000000001</v>
      </c>
      <c r="O38" s="62">
        <v>1.780518</v>
      </c>
      <c r="P38" s="62">
        <v>1.7989599999999999</v>
      </c>
      <c r="Q38" s="62">
        <v>1.8182100000000001</v>
      </c>
      <c r="R38" s="62">
        <v>1.83843</v>
      </c>
      <c r="S38" s="62">
        <v>1.8587530000000001</v>
      </c>
      <c r="T38" s="62">
        <v>1.8797699999999999</v>
      </c>
      <c r="U38" s="62">
        <v>1.9017580000000001</v>
      </c>
      <c r="V38" s="62">
        <v>1.924166</v>
      </c>
      <c r="W38" s="62">
        <v>1.947651</v>
      </c>
      <c r="X38" s="62">
        <v>1.971649</v>
      </c>
      <c r="Y38" s="62">
        <v>1.9968060000000001</v>
      </c>
      <c r="Z38" s="62">
        <v>2.02284</v>
      </c>
      <c r="AA38" s="62">
        <v>2.0500539999999998</v>
      </c>
      <c r="AB38" s="62">
        <v>2.078201</v>
      </c>
      <c r="AC38" s="62">
        <v>2.1075119999999998</v>
      </c>
      <c r="AD38" s="62">
        <v>2.1380050000000002</v>
      </c>
      <c r="AE38" s="62">
        <v>2.1693630000000002</v>
      </c>
      <c r="AF38" s="62">
        <v>2.2022680000000001</v>
      </c>
      <c r="AG38" s="78">
        <v>1.1689E-2</v>
      </c>
    </row>
    <row r="39" spans="1:33" s="71" customFormat="1" ht="12" x14ac:dyDescent="0.3">
      <c r="A39" s="70" t="s">
        <v>525</v>
      </c>
      <c r="B39" s="73" t="s">
        <v>481</v>
      </c>
      <c r="C39" s="74">
        <v>4.5951639999999996</v>
      </c>
      <c r="D39" s="74">
        <v>4.6467749999999999</v>
      </c>
      <c r="E39" s="74">
        <v>4.69055</v>
      </c>
      <c r="F39" s="74">
        <v>4.6901830000000002</v>
      </c>
      <c r="G39" s="74">
        <v>4.6911750000000003</v>
      </c>
      <c r="H39" s="74">
        <v>4.6811100000000003</v>
      </c>
      <c r="I39" s="74">
        <v>4.6915300000000002</v>
      </c>
      <c r="J39" s="74">
        <v>4.7004219999999997</v>
      </c>
      <c r="K39" s="74">
        <v>4.7119869999999997</v>
      </c>
      <c r="L39" s="74">
        <v>4.7163719999999998</v>
      </c>
      <c r="M39" s="74">
        <v>4.7271089999999996</v>
      </c>
      <c r="N39" s="74">
        <v>4.7418050000000003</v>
      </c>
      <c r="O39" s="74">
        <v>4.7587219999999997</v>
      </c>
      <c r="P39" s="74">
        <v>4.7777440000000002</v>
      </c>
      <c r="Q39" s="74">
        <v>4.8028040000000001</v>
      </c>
      <c r="R39" s="74">
        <v>4.8327410000000004</v>
      </c>
      <c r="S39" s="74">
        <v>4.8628229999999997</v>
      </c>
      <c r="T39" s="74">
        <v>4.8953430000000004</v>
      </c>
      <c r="U39" s="74">
        <v>4.9291419999999997</v>
      </c>
      <c r="V39" s="74">
        <v>4.9586290000000002</v>
      </c>
      <c r="W39" s="74">
        <v>4.9928879999999998</v>
      </c>
      <c r="X39" s="74">
        <v>5.0281950000000002</v>
      </c>
      <c r="Y39" s="74">
        <v>5.0670109999999999</v>
      </c>
      <c r="Z39" s="74">
        <v>5.1079480000000004</v>
      </c>
      <c r="AA39" s="74">
        <v>5.1505530000000004</v>
      </c>
      <c r="AB39" s="74">
        <v>5.1971559999999997</v>
      </c>
      <c r="AC39" s="74">
        <v>5.2444069999999998</v>
      </c>
      <c r="AD39" s="74">
        <v>5.2939639999999999</v>
      </c>
      <c r="AE39" s="74">
        <v>5.3442379999999998</v>
      </c>
      <c r="AF39" s="74">
        <v>5.3976449999999998</v>
      </c>
      <c r="AG39" s="75">
        <v>5.5659999999999998E-3</v>
      </c>
    </row>
    <row r="40" spans="1:33" s="71" customFormat="1" ht="14.5" x14ac:dyDescent="0.35">
      <c r="A40" s="70" t="s">
        <v>526</v>
      </c>
      <c r="B40" s="76" t="s">
        <v>483</v>
      </c>
      <c r="C40" s="62">
        <v>9.5620999999999998E-2</v>
      </c>
      <c r="D40" s="62">
        <v>0.106823</v>
      </c>
      <c r="E40" s="62">
        <v>0.118293</v>
      </c>
      <c r="F40" s="62">
        <v>0.129665</v>
      </c>
      <c r="G40" s="62">
        <v>0.13705800000000001</v>
      </c>
      <c r="H40" s="62">
        <v>0.14680000000000001</v>
      </c>
      <c r="I40" s="62">
        <v>0.15343499999999999</v>
      </c>
      <c r="J40" s="62">
        <v>0.15925300000000001</v>
      </c>
      <c r="K40" s="62">
        <v>0.166598</v>
      </c>
      <c r="L40" s="62">
        <v>0.17012099999999999</v>
      </c>
      <c r="M40" s="62">
        <v>0.174905</v>
      </c>
      <c r="N40" s="62">
        <v>0.18027000000000001</v>
      </c>
      <c r="O40" s="62">
        <v>0.18702099999999999</v>
      </c>
      <c r="P40" s="62">
        <v>0.191797</v>
      </c>
      <c r="Q40" s="62">
        <v>0.192271</v>
      </c>
      <c r="R40" s="62">
        <v>0.197433</v>
      </c>
      <c r="S40" s="62">
        <v>0.20472099999999999</v>
      </c>
      <c r="T40" s="62">
        <v>0.209702</v>
      </c>
      <c r="U40" s="62">
        <v>0.216282</v>
      </c>
      <c r="V40" s="62">
        <v>0.22558400000000001</v>
      </c>
      <c r="W40" s="62">
        <v>0.233128</v>
      </c>
      <c r="X40" s="62">
        <v>0.242644</v>
      </c>
      <c r="Y40" s="62">
        <v>0.24992900000000001</v>
      </c>
      <c r="Z40" s="62">
        <v>0.25634600000000002</v>
      </c>
      <c r="AA40" s="62">
        <v>0.26500099999999999</v>
      </c>
      <c r="AB40" s="62">
        <v>0.27456700000000001</v>
      </c>
      <c r="AC40" s="62">
        <v>0.28201799999999999</v>
      </c>
      <c r="AD40" s="62">
        <v>0.29003400000000001</v>
      </c>
      <c r="AE40" s="62">
        <v>0.29836299999999999</v>
      </c>
      <c r="AF40" s="62">
        <v>0.30446899999999999</v>
      </c>
      <c r="AG40" s="78">
        <v>4.0745000000000003E-2</v>
      </c>
    </row>
    <row r="41" spans="1:33" s="71" customFormat="1" ht="12" x14ac:dyDescent="0.3">
      <c r="A41" s="70" t="s">
        <v>527</v>
      </c>
      <c r="B41" s="73" t="s">
        <v>485</v>
      </c>
      <c r="C41" s="74">
        <v>4.4995430000000001</v>
      </c>
      <c r="D41" s="74">
        <v>4.5399520000000004</v>
      </c>
      <c r="E41" s="74">
        <v>4.5722579999999997</v>
      </c>
      <c r="F41" s="74">
        <v>4.5605169999999999</v>
      </c>
      <c r="G41" s="74">
        <v>4.5541179999999999</v>
      </c>
      <c r="H41" s="74">
        <v>4.5343099999999996</v>
      </c>
      <c r="I41" s="74">
        <v>4.5380950000000002</v>
      </c>
      <c r="J41" s="74">
        <v>4.5411700000000002</v>
      </c>
      <c r="K41" s="74">
        <v>4.5453890000000001</v>
      </c>
      <c r="L41" s="74">
        <v>4.5462499999999997</v>
      </c>
      <c r="M41" s="74">
        <v>4.5522039999999997</v>
      </c>
      <c r="N41" s="74">
        <v>4.5615350000000001</v>
      </c>
      <c r="O41" s="74">
        <v>4.571701</v>
      </c>
      <c r="P41" s="74">
        <v>4.585947</v>
      </c>
      <c r="Q41" s="74">
        <v>4.6105330000000002</v>
      </c>
      <c r="R41" s="74">
        <v>4.6353080000000002</v>
      </c>
      <c r="S41" s="74">
        <v>4.6581020000000004</v>
      </c>
      <c r="T41" s="74">
        <v>4.6856410000000004</v>
      </c>
      <c r="U41" s="74">
        <v>4.7128610000000002</v>
      </c>
      <c r="V41" s="74">
        <v>4.7330449999999997</v>
      </c>
      <c r="W41" s="74">
        <v>4.75976</v>
      </c>
      <c r="X41" s="74">
        <v>4.7855509999999999</v>
      </c>
      <c r="Y41" s="74">
        <v>4.8170820000000001</v>
      </c>
      <c r="Z41" s="74">
        <v>4.8516019999999997</v>
      </c>
      <c r="AA41" s="74">
        <v>4.8855519999999997</v>
      </c>
      <c r="AB41" s="74">
        <v>4.9225899999999996</v>
      </c>
      <c r="AC41" s="74">
        <v>4.9623889999999999</v>
      </c>
      <c r="AD41" s="74">
        <v>5.0039309999999997</v>
      </c>
      <c r="AE41" s="74">
        <v>5.0458749999999997</v>
      </c>
      <c r="AF41" s="74">
        <v>5.0931759999999997</v>
      </c>
      <c r="AG41" s="75">
        <v>4.2820000000000002E-3</v>
      </c>
    </row>
    <row r="42" spans="1:33" s="71" customFormat="1" ht="14.5" x14ac:dyDescent="0.35">
      <c r="B42"/>
      <c r="C42"/>
      <c r="D42"/>
      <c r="E42"/>
      <c r="F42"/>
      <c r="G42"/>
      <c r="H42"/>
      <c r="I42"/>
      <c r="J42"/>
      <c r="K42"/>
      <c r="L42"/>
      <c r="M42"/>
      <c r="N42"/>
      <c r="O42"/>
      <c r="P42"/>
      <c r="Q42"/>
      <c r="R42"/>
      <c r="S42"/>
      <c r="T42"/>
      <c r="U42"/>
      <c r="V42"/>
      <c r="W42"/>
      <c r="X42"/>
      <c r="Y42"/>
      <c r="Z42"/>
      <c r="AA42"/>
      <c r="AB42"/>
      <c r="AC42"/>
      <c r="AD42"/>
      <c r="AE42"/>
      <c r="AF42"/>
      <c r="AG42"/>
    </row>
    <row r="43" spans="1:33" s="71" customFormat="1" ht="14.5" x14ac:dyDescent="0.35">
      <c r="B43" s="73" t="s">
        <v>18</v>
      </c>
      <c r="C43"/>
      <c r="D43"/>
      <c r="E43"/>
      <c r="F43"/>
      <c r="G43"/>
      <c r="H43"/>
      <c r="I43"/>
      <c r="J43"/>
      <c r="K43"/>
      <c r="L43"/>
      <c r="M43"/>
      <c r="N43"/>
      <c r="O43"/>
      <c r="P43"/>
      <c r="Q43"/>
      <c r="R43"/>
      <c r="S43"/>
      <c r="T43"/>
      <c r="U43"/>
      <c r="V43"/>
      <c r="W43"/>
      <c r="X43"/>
      <c r="Y43"/>
      <c r="Z43"/>
      <c r="AA43"/>
      <c r="AB43"/>
      <c r="AC43"/>
      <c r="AD43"/>
      <c r="AE43"/>
      <c r="AF43"/>
      <c r="AG43"/>
    </row>
    <row r="44" spans="1:33" s="71" customFormat="1" ht="14.5" x14ac:dyDescent="0.35">
      <c r="A44" s="70" t="s">
        <v>407</v>
      </c>
      <c r="B44" s="76" t="s">
        <v>522</v>
      </c>
      <c r="C44" s="62">
        <v>1.8037240000000001</v>
      </c>
      <c r="D44" s="62">
        <v>1.82918</v>
      </c>
      <c r="E44" s="62">
        <v>1.76925</v>
      </c>
      <c r="F44" s="62">
        <v>1.7810269999999999</v>
      </c>
      <c r="G44" s="62">
        <v>1.7949409999999999</v>
      </c>
      <c r="H44" s="62">
        <v>1.802575</v>
      </c>
      <c r="I44" s="62">
        <v>1.804969</v>
      </c>
      <c r="J44" s="62">
        <v>1.80064</v>
      </c>
      <c r="K44" s="62">
        <v>1.7916069999999999</v>
      </c>
      <c r="L44" s="62">
        <v>1.7825089999999999</v>
      </c>
      <c r="M44" s="62">
        <v>1.776405</v>
      </c>
      <c r="N44" s="62">
        <v>1.769455</v>
      </c>
      <c r="O44" s="62">
        <v>1.7611250000000001</v>
      </c>
      <c r="P44" s="62">
        <v>1.7543120000000001</v>
      </c>
      <c r="Q44" s="62">
        <v>1.7505299999999999</v>
      </c>
      <c r="R44" s="62">
        <v>1.7479849999999999</v>
      </c>
      <c r="S44" s="62">
        <v>1.743336</v>
      </c>
      <c r="T44" s="62">
        <v>1.737074</v>
      </c>
      <c r="U44" s="62">
        <v>1.7296229999999999</v>
      </c>
      <c r="V44" s="62">
        <v>1.7221930000000001</v>
      </c>
      <c r="W44" s="62">
        <v>1.713929</v>
      </c>
      <c r="X44" s="62">
        <v>1.70696</v>
      </c>
      <c r="Y44" s="62">
        <v>1.70167</v>
      </c>
      <c r="Z44" s="62">
        <v>1.696556</v>
      </c>
      <c r="AA44" s="62">
        <v>1.691066</v>
      </c>
      <c r="AB44" s="62">
        <v>1.68493</v>
      </c>
      <c r="AC44" s="62">
        <v>1.677854</v>
      </c>
      <c r="AD44" s="62">
        <v>1.670004</v>
      </c>
      <c r="AE44" s="62">
        <v>1.6608799999999999</v>
      </c>
      <c r="AF44" s="62">
        <v>1.6511899999999999</v>
      </c>
      <c r="AG44" s="78">
        <v>-3.042E-3</v>
      </c>
    </row>
    <row r="45" spans="1:33" s="71" customFormat="1" ht="14.5" x14ac:dyDescent="0.35">
      <c r="A45" s="70" t="s">
        <v>408</v>
      </c>
      <c r="B45" s="76" t="s">
        <v>523</v>
      </c>
      <c r="C45" s="62">
        <v>2.4743000000000001E-2</v>
      </c>
      <c r="D45" s="62">
        <v>2.1617000000000001E-2</v>
      </c>
      <c r="E45" s="62">
        <v>2.6046E-2</v>
      </c>
      <c r="F45" s="62">
        <v>2.6037999999999999E-2</v>
      </c>
      <c r="G45" s="62">
        <v>2.6065000000000001E-2</v>
      </c>
      <c r="H45" s="62">
        <v>2.6023999999999999E-2</v>
      </c>
      <c r="I45" s="62">
        <v>2.5921E-2</v>
      </c>
      <c r="J45" s="62">
        <v>2.5762E-2</v>
      </c>
      <c r="K45" s="62">
        <v>2.5554E-2</v>
      </c>
      <c r="L45" s="62">
        <v>2.5368999999999999E-2</v>
      </c>
      <c r="M45" s="62">
        <v>2.5239000000000001E-2</v>
      </c>
      <c r="N45" s="62">
        <v>2.5099E-2</v>
      </c>
      <c r="O45" s="62">
        <v>2.4958000000000001E-2</v>
      </c>
      <c r="P45" s="62">
        <v>2.4844999999999999E-2</v>
      </c>
      <c r="Q45" s="62">
        <v>2.4778000000000001E-2</v>
      </c>
      <c r="R45" s="62">
        <v>2.4738E-2</v>
      </c>
      <c r="S45" s="62">
        <v>2.4691999999999999E-2</v>
      </c>
      <c r="T45" s="62">
        <v>2.4622000000000002E-2</v>
      </c>
      <c r="U45" s="62">
        <v>2.4555E-2</v>
      </c>
      <c r="V45" s="62">
        <v>2.4494999999999999E-2</v>
      </c>
      <c r="W45" s="62">
        <v>2.4435999999999999E-2</v>
      </c>
      <c r="X45" s="62">
        <v>2.4417999999999999E-2</v>
      </c>
      <c r="Y45" s="62">
        <v>2.4428999999999999E-2</v>
      </c>
      <c r="Z45" s="62">
        <v>2.4445000000000001E-2</v>
      </c>
      <c r="AA45" s="62">
        <v>2.4476999999999999E-2</v>
      </c>
      <c r="AB45" s="62">
        <v>2.4497999999999999E-2</v>
      </c>
      <c r="AC45" s="62">
        <v>2.4518000000000002E-2</v>
      </c>
      <c r="AD45" s="62">
        <v>2.4549000000000001E-2</v>
      </c>
      <c r="AE45" s="62">
        <v>2.4556999999999999E-2</v>
      </c>
      <c r="AF45" s="62">
        <v>2.4563999999999999E-2</v>
      </c>
      <c r="AG45" s="78">
        <v>-2.5000000000000001E-4</v>
      </c>
    </row>
    <row r="46" spans="1:33" s="71" customFormat="1" ht="14.5" x14ac:dyDescent="0.35">
      <c r="A46" s="70" t="s">
        <v>409</v>
      </c>
      <c r="B46" s="76" t="s">
        <v>524</v>
      </c>
      <c r="C46" s="62">
        <v>0.61161100000000002</v>
      </c>
      <c r="D46" s="62">
        <v>0.60609900000000005</v>
      </c>
      <c r="E46" s="62">
        <v>0.60772499999999996</v>
      </c>
      <c r="F46" s="62">
        <v>0.61533800000000005</v>
      </c>
      <c r="G46" s="62">
        <v>0.62360199999999999</v>
      </c>
      <c r="H46" s="62">
        <v>0.62998500000000002</v>
      </c>
      <c r="I46" s="62">
        <v>0.63489499999999999</v>
      </c>
      <c r="J46" s="62">
        <v>0.63785999999999998</v>
      </c>
      <c r="K46" s="62">
        <v>0.63958099999999996</v>
      </c>
      <c r="L46" s="62">
        <v>0.64156400000000002</v>
      </c>
      <c r="M46" s="62">
        <v>0.64446899999999996</v>
      </c>
      <c r="N46" s="62">
        <v>0.64581200000000005</v>
      </c>
      <c r="O46" s="62">
        <v>0.64732400000000001</v>
      </c>
      <c r="P46" s="62">
        <v>0.64991299999999996</v>
      </c>
      <c r="Q46" s="62">
        <v>0.65376800000000002</v>
      </c>
      <c r="R46" s="62">
        <v>0.65823600000000004</v>
      </c>
      <c r="S46" s="62">
        <v>0.66215400000000002</v>
      </c>
      <c r="T46" s="62">
        <v>0.66566599999999998</v>
      </c>
      <c r="U46" s="62">
        <v>0.66893899999999995</v>
      </c>
      <c r="V46" s="62">
        <v>0.67230199999999996</v>
      </c>
      <c r="W46" s="62">
        <v>0.67561700000000002</v>
      </c>
      <c r="X46" s="62">
        <v>0.67944400000000005</v>
      </c>
      <c r="Y46" s="62">
        <v>0.68401599999999996</v>
      </c>
      <c r="Z46" s="62">
        <v>0.68876800000000005</v>
      </c>
      <c r="AA46" s="62">
        <v>0.693577</v>
      </c>
      <c r="AB46" s="62">
        <v>0.69827600000000001</v>
      </c>
      <c r="AC46" s="62">
        <v>0.70277199999999995</v>
      </c>
      <c r="AD46" s="62">
        <v>0.70707100000000001</v>
      </c>
      <c r="AE46" s="62">
        <v>0.71094800000000002</v>
      </c>
      <c r="AF46" s="62">
        <v>0.71473200000000003</v>
      </c>
      <c r="AG46" s="78">
        <v>5.3870000000000003E-3</v>
      </c>
    </row>
    <row r="47" spans="1:33" s="71" customFormat="1" ht="14.5" x14ac:dyDescent="0.35">
      <c r="A47" s="70" t="s">
        <v>410</v>
      </c>
      <c r="B47" s="76" t="s">
        <v>14</v>
      </c>
      <c r="C47" s="62">
        <v>0.34423199999999998</v>
      </c>
      <c r="D47" s="62">
        <v>0.34446900000000003</v>
      </c>
      <c r="E47" s="62">
        <v>0.34848600000000002</v>
      </c>
      <c r="F47" s="62">
        <v>0.35561700000000002</v>
      </c>
      <c r="G47" s="62">
        <v>0.363014</v>
      </c>
      <c r="H47" s="62">
        <v>0.36934499999999998</v>
      </c>
      <c r="I47" s="62">
        <v>0.37475999999999998</v>
      </c>
      <c r="J47" s="62">
        <v>0.37910500000000003</v>
      </c>
      <c r="K47" s="62">
        <v>0.38278400000000001</v>
      </c>
      <c r="L47" s="62">
        <v>0.38655400000000001</v>
      </c>
      <c r="M47" s="62">
        <v>0.39090799999999998</v>
      </c>
      <c r="N47" s="62">
        <v>0.39399499999999998</v>
      </c>
      <c r="O47" s="62">
        <v>0.39731899999999998</v>
      </c>
      <c r="P47" s="62">
        <v>0.40130500000000002</v>
      </c>
      <c r="Q47" s="62">
        <v>0.40593000000000001</v>
      </c>
      <c r="R47" s="62">
        <v>0.41079199999999999</v>
      </c>
      <c r="S47" s="62">
        <v>0.41531800000000002</v>
      </c>
      <c r="T47" s="62">
        <v>0.419541</v>
      </c>
      <c r="U47" s="62">
        <v>0.42360999999999999</v>
      </c>
      <c r="V47" s="62">
        <v>0.42773</v>
      </c>
      <c r="W47" s="62">
        <v>0.43193900000000002</v>
      </c>
      <c r="X47" s="62">
        <v>0.43635699999999999</v>
      </c>
      <c r="Y47" s="62">
        <v>0.44117699999999999</v>
      </c>
      <c r="Z47" s="62">
        <v>0.446129</v>
      </c>
      <c r="AA47" s="62">
        <v>0.451183</v>
      </c>
      <c r="AB47" s="62">
        <v>0.45618900000000001</v>
      </c>
      <c r="AC47" s="62">
        <v>0.461086</v>
      </c>
      <c r="AD47" s="62">
        <v>0.46585799999999999</v>
      </c>
      <c r="AE47" s="62">
        <v>0.470364</v>
      </c>
      <c r="AF47" s="62">
        <v>0.47479100000000002</v>
      </c>
      <c r="AG47" s="78">
        <v>1.115E-2</v>
      </c>
    </row>
    <row r="48" spans="1:33" s="71" customFormat="1" ht="14.5" x14ac:dyDescent="0.35">
      <c r="A48" s="70" t="s">
        <v>411</v>
      </c>
      <c r="B48" s="76" t="s">
        <v>21</v>
      </c>
      <c r="C48" s="62">
        <v>0.69684299999999999</v>
      </c>
      <c r="D48" s="62">
        <v>0.81704399999999999</v>
      </c>
      <c r="E48" s="62">
        <v>0.81114399999999998</v>
      </c>
      <c r="F48" s="62">
        <v>0.79063799999999995</v>
      </c>
      <c r="G48" s="62">
        <v>0.7712</v>
      </c>
      <c r="H48" s="62">
        <v>0.75002800000000003</v>
      </c>
      <c r="I48" s="62">
        <v>0.75253700000000001</v>
      </c>
      <c r="J48" s="62">
        <v>0.75298699999999996</v>
      </c>
      <c r="K48" s="62">
        <v>0.752197</v>
      </c>
      <c r="L48" s="62">
        <v>0.75163199999999997</v>
      </c>
      <c r="M48" s="62">
        <v>0.75163400000000002</v>
      </c>
      <c r="N48" s="62">
        <v>0.751776</v>
      </c>
      <c r="O48" s="62">
        <v>0.75207299999999999</v>
      </c>
      <c r="P48" s="62">
        <v>0.75263199999999997</v>
      </c>
      <c r="Q48" s="62">
        <v>0.75397000000000003</v>
      </c>
      <c r="R48" s="62">
        <v>0.75595000000000001</v>
      </c>
      <c r="S48" s="62">
        <v>0.75787400000000005</v>
      </c>
      <c r="T48" s="62">
        <v>0.75903500000000002</v>
      </c>
      <c r="U48" s="62">
        <v>0.76006700000000005</v>
      </c>
      <c r="V48" s="62">
        <v>0.76148700000000002</v>
      </c>
      <c r="W48" s="62">
        <v>0.76209700000000002</v>
      </c>
      <c r="X48" s="62">
        <v>0.76365400000000005</v>
      </c>
      <c r="Y48" s="62">
        <v>0.765652</v>
      </c>
      <c r="Z48" s="62">
        <v>0.76754</v>
      </c>
      <c r="AA48" s="62">
        <v>0.76975400000000005</v>
      </c>
      <c r="AB48" s="62">
        <v>0.77159</v>
      </c>
      <c r="AC48" s="62">
        <v>0.77324199999999998</v>
      </c>
      <c r="AD48" s="62">
        <v>0.77476500000000004</v>
      </c>
      <c r="AE48" s="62">
        <v>0.775976</v>
      </c>
      <c r="AF48" s="62">
        <v>0.77705599999999997</v>
      </c>
      <c r="AG48" s="78">
        <v>3.764E-3</v>
      </c>
    </row>
    <row r="49" spans="1:33" s="71" customFormat="1" ht="12" x14ac:dyDescent="0.3">
      <c r="A49" s="70" t="s">
        <v>412</v>
      </c>
      <c r="B49" s="73" t="s">
        <v>17</v>
      </c>
      <c r="C49" s="74">
        <v>3.4811529999999999</v>
      </c>
      <c r="D49" s="74">
        <v>3.6184080000000001</v>
      </c>
      <c r="E49" s="74">
        <v>3.5626519999999999</v>
      </c>
      <c r="F49" s="74">
        <v>3.5686580000000001</v>
      </c>
      <c r="G49" s="74">
        <v>3.578824</v>
      </c>
      <c r="H49" s="74">
        <v>3.5779570000000001</v>
      </c>
      <c r="I49" s="74">
        <v>3.5930810000000002</v>
      </c>
      <c r="J49" s="74">
        <v>3.5963539999999998</v>
      </c>
      <c r="K49" s="74">
        <v>3.5917240000000001</v>
      </c>
      <c r="L49" s="74">
        <v>3.587628</v>
      </c>
      <c r="M49" s="74">
        <v>3.5886559999999998</v>
      </c>
      <c r="N49" s="74">
        <v>3.586138</v>
      </c>
      <c r="O49" s="74">
        <v>3.5827979999999999</v>
      </c>
      <c r="P49" s="74">
        <v>3.5830069999999998</v>
      </c>
      <c r="Q49" s="74">
        <v>3.5889760000000002</v>
      </c>
      <c r="R49" s="74">
        <v>3.5977000000000001</v>
      </c>
      <c r="S49" s="74">
        <v>3.6033750000000002</v>
      </c>
      <c r="T49" s="74">
        <v>3.6059380000000001</v>
      </c>
      <c r="U49" s="74">
        <v>3.6067939999999998</v>
      </c>
      <c r="V49" s="74">
        <v>3.6082070000000002</v>
      </c>
      <c r="W49" s="74">
        <v>3.6080190000000001</v>
      </c>
      <c r="X49" s="74">
        <v>3.610833</v>
      </c>
      <c r="Y49" s="74">
        <v>3.6169419999999999</v>
      </c>
      <c r="Z49" s="74">
        <v>3.6234389999999999</v>
      </c>
      <c r="AA49" s="74">
        <v>3.630058</v>
      </c>
      <c r="AB49" s="74">
        <v>3.6354839999999999</v>
      </c>
      <c r="AC49" s="74">
        <v>3.6394739999999999</v>
      </c>
      <c r="AD49" s="74">
        <v>3.6422479999999999</v>
      </c>
      <c r="AE49" s="74">
        <v>3.642725</v>
      </c>
      <c r="AF49" s="74">
        <v>3.6423329999999998</v>
      </c>
      <c r="AG49" s="75">
        <v>1.562E-3</v>
      </c>
    </row>
    <row r="50" spans="1:33" s="71" customFormat="1" ht="15" customHeight="1" x14ac:dyDescent="0.35">
      <c r="B50"/>
      <c r="C50"/>
      <c r="D50"/>
      <c r="E50"/>
      <c r="F50"/>
      <c r="G50"/>
      <c r="H50"/>
      <c r="I50"/>
      <c r="J50"/>
      <c r="K50"/>
      <c r="L50"/>
      <c r="M50"/>
      <c r="N50"/>
      <c r="O50"/>
      <c r="P50"/>
      <c r="Q50"/>
      <c r="R50"/>
      <c r="S50"/>
      <c r="T50"/>
      <c r="U50"/>
      <c r="V50"/>
      <c r="W50"/>
      <c r="X50"/>
      <c r="Y50"/>
      <c r="Z50"/>
      <c r="AA50"/>
      <c r="AB50"/>
      <c r="AC50"/>
      <c r="AD50"/>
      <c r="AE50"/>
      <c r="AF50"/>
      <c r="AG50"/>
    </row>
    <row r="51" spans="1:33" s="71" customFormat="1" ht="15" customHeight="1" x14ac:dyDescent="0.35">
      <c r="B51" s="73" t="s">
        <v>20</v>
      </c>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35">
      <c r="A52" s="70" t="s">
        <v>413</v>
      </c>
      <c r="B52" s="76" t="s">
        <v>522</v>
      </c>
      <c r="C52" s="62">
        <v>0.214504</v>
      </c>
      <c r="D52" s="62">
        <v>0.222412</v>
      </c>
      <c r="E52" s="62">
        <v>0.215084</v>
      </c>
      <c r="F52" s="62">
        <v>0.214009</v>
      </c>
      <c r="G52" s="62">
        <v>0.212953</v>
      </c>
      <c r="H52" s="62">
        <v>0.211899</v>
      </c>
      <c r="I52" s="62">
        <v>0.210982</v>
      </c>
      <c r="J52" s="62">
        <v>0.20938000000000001</v>
      </c>
      <c r="K52" s="62">
        <v>0.20728199999999999</v>
      </c>
      <c r="L52" s="62">
        <v>0.20516200000000001</v>
      </c>
      <c r="M52" s="62">
        <v>0.20311399999999999</v>
      </c>
      <c r="N52" s="62">
        <v>0.20094500000000001</v>
      </c>
      <c r="O52" s="62">
        <v>0.198819</v>
      </c>
      <c r="P52" s="62">
        <v>0.19683999999999999</v>
      </c>
      <c r="Q52" s="62">
        <v>0.19488800000000001</v>
      </c>
      <c r="R52" s="62">
        <v>0.19287000000000001</v>
      </c>
      <c r="S52" s="62">
        <v>0.19070000000000001</v>
      </c>
      <c r="T52" s="62">
        <v>0.18842600000000001</v>
      </c>
      <c r="U52" s="62">
        <v>0.18623200000000001</v>
      </c>
      <c r="V52" s="62">
        <v>0.18384300000000001</v>
      </c>
      <c r="W52" s="62">
        <v>0.181479</v>
      </c>
      <c r="X52" s="62">
        <v>0.179202</v>
      </c>
      <c r="Y52" s="62">
        <v>0.17679</v>
      </c>
      <c r="Z52" s="62">
        <v>0.17427500000000001</v>
      </c>
      <c r="AA52" s="62">
        <v>0.171983</v>
      </c>
      <c r="AB52" s="62">
        <v>0.169715</v>
      </c>
      <c r="AC52" s="62">
        <v>0.167603</v>
      </c>
      <c r="AD52" s="62">
        <v>0.16561600000000001</v>
      </c>
      <c r="AE52" s="62">
        <v>0.163581</v>
      </c>
      <c r="AF52" s="62">
        <v>0.16162699999999999</v>
      </c>
      <c r="AG52" s="78">
        <v>-9.7120000000000001E-3</v>
      </c>
    </row>
    <row r="53" spans="1:33" s="71" customFormat="1" ht="15" customHeight="1" x14ac:dyDescent="0.35">
      <c r="A53" s="70" t="s">
        <v>414</v>
      </c>
      <c r="B53" s="76" t="s">
        <v>524</v>
      </c>
      <c r="C53" s="62">
        <v>6.4780000000000003E-3</v>
      </c>
      <c r="D53" s="62">
        <v>6.3819999999999997E-3</v>
      </c>
      <c r="E53" s="62">
        <v>6.3740000000000003E-3</v>
      </c>
      <c r="F53" s="62">
        <v>6.3829999999999998E-3</v>
      </c>
      <c r="G53" s="62">
        <v>6.3940000000000004E-3</v>
      </c>
      <c r="H53" s="62">
        <v>6.4009999999999996E-3</v>
      </c>
      <c r="I53" s="62">
        <v>6.411E-3</v>
      </c>
      <c r="J53" s="62">
        <v>6.398E-3</v>
      </c>
      <c r="K53" s="62">
        <v>6.3709999999999999E-3</v>
      </c>
      <c r="L53" s="62">
        <v>6.3460000000000001E-3</v>
      </c>
      <c r="M53" s="62">
        <v>6.3179999999999998E-3</v>
      </c>
      <c r="N53" s="62">
        <v>6.2890000000000003E-3</v>
      </c>
      <c r="O53" s="62">
        <v>6.2630000000000003E-3</v>
      </c>
      <c r="P53" s="62">
        <v>6.2389999999999998E-3</v>
      </c>
      <c r="Q53" s="62">
        <v>6.215E-3</v>
      </c>
      <c r="R53" s="62">
        <v>6.1869999999999998E-3</v>
      </c>
      <c r="S53" s="62">
        <v>6.1529999999999996E-3</v>
      </c>
      <c r="T53" s="62">
        <v>6.117E-3</v>
      </c>
      <c r="U53" s="62">
        <v>6.0870000000000004E-3</v>
      </c>
      <c r="V53" s="62">
        <v>6.0530000000000002E-3</v>
      </c>
      <c r="W53" s="62">
        <v>6.0200000000000002E-3</v>
      </c>
      <c r="X53" s="62">
        <v>5.9890000000000004E-3</v>
      </c>
      <c r="Y53" s="62">
        <v>5.953E-3</v>
      </c>
      <c r="Z53" s="62">
        <v>5.9129999999999999E-3</v>
      </c>
      <c r="AA53" s="62">
        <v>5.8820000000000001E-3</v>
      </c>
      <c r="AB53" s="62">
        <v>5.8520000000000004E-3</v>
      </c>
      <c r="AC53" s="62">
        <v>5.829E-3</v>
      </c>
      <c r="AD53" s="62">
        <v>5.8100000000000001E-3</v>
      </c>
      <c r="AE53" s="62">
        <v>5.79E-3</v>
      </c>
      <c r="AF53" s="62">
        <v>5.7720000000000002E-3</v>
      </c>
      <c r="AG53" s="78">
        <v>-3.973E-3</v>
      </c>
    </row>
    <row r="54" spans="1:33" s="71" customFormat="1" ht="15" customHeight="1" x14ac:dyDescent="0.35">
      <c r="A54" s="70" t="s">
        <v>415</v>
      </c>
      <c r="B54" s="76" t="s">
        <v>58</v>
      </c>
      <c r="C54" s="62">
        <v>9.3407000000000004E-2</v>
      </c>
      <c r="D54" s="62">
        <v>9.5565999999999998E-2</v>
      </c>
      <c r="E54" s="62">
        <v>0.101246</v>
      </c>
      <c r="F54" s="62">
        <v>9.9959999999999993E-2</v>
      </c>
      <c r="G54" s="62">
        <v>9.8712999999999995E-2</v>
      </c>
      <c r="H54" s="62">
        <v>9.7485000000000002E-2</v>
      </c>
      <c r="I54" s="62">
        <v>9.8641000000000006E-2</v>
      </c>
      <c r="J54" s="62">
        <v>9.9361000000000005E-2</v>
      </c>
      <c r="K54" s="62">
        <v>9.9755999999999997E-2</v>
      </c>
      <c r="L54" s="62">
        <v>0.100107</v>
      </c>
      <c r="M54" s="62">
        <v>0.100374</v>
      </c>
      <c r="N54" s="62">
        <v>0.100062</v>
      </c>
      <c r="O54" s="62">
        <v>9.9956000000000003E-2</v>
      </c>
      <c r="P54" s="62">
        <v>0.10015400000000001</v>
      </c>
      <c r="Q54" s="62">
        <v>0.100469</v>
      </c>
      <c r="R54" s="62">
        <v>0.100787</v>
      </c>
      <c r="S54" s="62">
        <v>0.101058</v>
      </c>
      <c r="T54" s="62">
        <v>0.101299</v>
      </c>
      <c r="U54" s="62">
        <v>0.101603</v>
      </c>
      <c r="V54" s="62">
        <v>0.101798</v>
      </c>
      <c r="W54" s="62">
        <v>0.101952</v>
      </c>
      <c r="X54" s="62">
        <v>0.102159</v>
      </c>
      <c r="Y54" s="62">
        <v>0.102296</v>
      </c>
      <c r="Z54" s="62">
        <v>0.102382</v>
      </c>
      <c r="AA54" s="62">
        <v>0.102587</v>
      </c>
      <c r="AB54" s="62">
        <v>0.102798</v>
      </c>
      <c r="AC54" s="62">
        <v>0.103105</v>
      </c>
      <c r="AD54" s="62">
        <v>0.10349800000000001</v>
      </c>
      <c r="AE54" s="62">
        <v>0.103871</v>
      </c>
      <c r="AF54" s="62">
        <v>0.10431600000000001</v>
      </c>
      <c r="AG54" s="78">
        <v>3.8159999999999999E-3</v>
      </c>
    </row>
    <row r="55" spans="1:33" s="71" customFormat="1" ht="15" customHeight="1" x14ac:dyDescent="0.3">
      <c r="A55" s="70" t="s">
        <v>416</v>
      </c>
      <c r="B55" s="73" t="s">
        <v>17</v>
      </c>
      <c r="C55" s="74">
        <v>0.31439</v>
      </c>
      <c r="D55" s="74">
        <v>0.32435999999999998</v>
      </c>
      <c r="E55" s="74">
        <v>0.32270300000000002</v>
      </c>
      <c r="F55" s="74">
        <v>0.32035200000000003</v>
      </c>
      <c r="G55" s="74">
        <v>0.31806000000000001</v>
      </c>
      <c r="H55" s="74">
        <v>0.31578499999999998</v>
      </c>
      <c r="I55" s="74">
        <v>0.31603300000000001</v>
      </c>
      <c r="J55" s="74">
        <v>0.315139</v>
      </c>
      <c r="K55" s="74">
        <v>0.31340899999999999</v>
      </c>
      <c r="L55" s="74">
        <v>0.31161499999999998</v>
      </c>
      <c r="M55" s="74">
        <v>0.30980600000000003</v>
      </c>
      <c r="N55" s="74">
        <v>0.30729699999999999</v>
      </c>
      <c r="O55" s="74">
        <v>0.30503799999999998</v>
      </c>
      <c r="P55" s="74">
        <v>0.30323299999999997</v>
      </c>
      <c r="Q55" s="74">
        <v>0.30157099999999998</v>
      </c>
      <c r="R55" s="74">
        <v>0.29984300000000003</v>
      </c>
      <c r="S55" s="74">
        <v>0.29791099999999998</v>
      </c>
      <c r="T55" s="74">
        <v>0.29584199999999999</v>
      </c>
      <c r="U55" s="74">
        <v>0.29392200000000002</v>
      </c>
      <c r="V55" s="74">
        <v>0.29169299999999998</v>
      </c>
      <c r="W55" s="74">
        <v>0.28945100000000001</v>
      </c>
      <c r="X55" s="74">
        <v>0.28734900000000002</v>
      </c>
      <c r="Y55" s="74">
        <v>0.28503899999999999</v>
      </c>
      <c r="Z55" s="74">
        <v>0.28257100000000002</v>
      </c>
      <c r="AA55" s="74">
        <v>0.28045100000000001</v>
      </c>
      <c r="AB55" s="74">
        <v>0.278366</v>
      </c>
      <c r="AC55" s="74">
        <v>0.27653800000000001</v>
      </c>
      <c r="AD55" s="74">
        <v>0.274924</v>
      </c>
      <c r="AE55" s="74">
        <v>0.27324100000000001</v>
      </c>
      <c r="AF55" s="74">
        <v>0.27171499999999998</v>
      </c>
      <c r="AG55" s="75">
        <v>-5.0179999999999999E-3</v>
      </c>
    </row>
    <row r="56" spans="1:33" s="71" customFormat="1" ht="15" customHeight="1" x14ac:dyDescent="0.35">
      <c r="B56"/>
      <c r="C56"/>
      <c r="D56"/>
      <c r="E56"/>
      <c r="F56"/>
      <c r="G56"/>
      <c r="H56"/>
      <c r="I56"/>
      <c r="J56"/>
      <c r="K56"/>
      <c r="L56"/>
      <c r="M56"/>
      <c r="N56"/>
      <c r="O56"/>
      <c r="P56"/>
      <c r="Q56"/>
      <c r="R56"/>
      <c r="S56"/>
      <c r="T56"/>
      <c r="U56"/>
      <c r="V56"/>
      <c r="W56"/>
      <c r="X56"/>
      <c r="Y56"/>
      <c r="Z56"/>
      <c r="AA56"/>
      <c r="AB56"/>
      <c r="AC56"/>
      <c r="AD56"/>
      <c r="AE56"/>
      <c r="AF56"/>
      <c r="AG56"/>
    </row>
    <row r="57" spans="1:33" s="71" customFormat="1" ht="15" customHeight="1" x14ac:dyDescent="0.35">
      <c r="A57" s="70" t="s">
        <v>417</v>
      </c>
      <c r="B57" s="76" t="s">
        <v>22</v>
      </c>
      <c r="C57" s="62">
        <v>0.124386</v>
      </c>
      <c r="D57" s="62">
        <v>0.124386</v>
      </c>
      <c r="E57" s="62">
        <v>0.124386</v>
      </c>
      <c r="F57" s="62">
        <v>0.124386</v>
      </c>
      <c r="G57" s="62">
        <v>0.124386</v>
      </c>
      <c r="H57" s="62">
        <v>0.124386</v>
      </c>
      <c r="I57" s="62">
        <v>0.124386</v>
      </c>
      <c r="J57" s="62">
        <v>0.124386</v>
      </c>
      <c r="K57" s="62">
        <v>0.124386</v>
      </c>
      <c r="L57" s="62">
        <v>0.124386</v>
      </c>
      <c r="M57" s="62">
        <v>0.124386</v>
      </c>
      <c r="N57" s="62">
        <v>0.124386</v>
      </c>
      <c r="O57" s="62">
        <v>0.124386</v>
      </c>
      <c r="P57" s="62">
        <v>0.124386</v>
      </c>
      <c r="Q57" s="62">
        <v>0.124386</v>
      </c>
      <c r="R57" s="62">
        <v>0.124386</v>
      </c>
      <c r="S57" s="62">
        <v>0.124386</v>
      </c>
      <c r="T57" s="62">
        <v>0.124386</v>
      </c>
      <c r="U57" s="62">
        <v>0.124386</v>
      </c>
      <c r="V57" s="62">
        <v>0.124386</v>
      </c>
      <c r="W57" s="62">
        <v>0.124386</v>
      </c>
      <c r="X57" s="62">
        <v>0.124386</v>
      </c>
      <c r="Y57" s="62">
        <v>0.124386</v>
      </c>
      <c r="Z57" s="62">
        <v>0.124386</v>
      </c>
      <c r="AA57" s="62">
        <v>0.124386</v>
      </c>
      <c r="AB57" s="62">
        <v>0.124386</v>
      </c>
      <c r="AC57" s="62">
        <v>0.124386</v>
      </c>
      <c r="AD57" s="62">
        <v>0.124386</v>
      </c>
      <c r="AE57" s="62">
        <v>0.124386</v>
      </c>
      <c r="AF57" s="62">
        <v>0.124386</v>
      </c>
      <c r="AG57" s="78">
        <v>0</v>
      </c>
    </row>
    <row r="58" spans="1:33" s="71" customFormat="1" ht="15" customHeight="1" x14ac:dyDescent="0.35">
      <c r="A58" s="70" t="s">
        <v>418</v>
      </c>
      <c r="B58" s="76" t="s">
        <v>528</v>
      </c>
      <c r="C58" s="62">
        <v>0.548651</v>
      </c>
      <c r="D58" s="62">
        <v>0.55747000000000002</v>
      </c>
      <c r="E58" s="62">
        <v>0.56029499999999999</v>
      </c>
      <c r="F58" s="62">
        <v>0.55824300000000004</v>
      </c>
      <c r="G58" s="62">
        <v>0.55646600000000002</v>
      </c>
      <c r="H58" s="62">
        <v>0.55471999999999999</v>
      </c>
      <c r="I58" s="62">
        <v>0.556867</v>
      </c>
      <c r="J58" s="62">
        <v>0.558728</v>
      </c>
      <c r="K58" s="62">
        <v>0.56075299999999995</v>
      </c>
      <c r="L58" s="62">
        <v>0.56270500000000001</v>
      </c>
      <c r="M58" s="62">
        <v>0.56506400000000001</v>
      </c>
      <c r="N58" s="62">
        <v>0.56624699999999994</v>
      </c>
      <c r="O58" s="62">
        <v>0.56840299999999999</v>
      </c>
      <c r="P58" s="62">
        <v>0.57067900000000005</v>
      </c>
      <c r="Q58" s="62">
        <v>0.57326600000000005</v>
      </c>
      <c r="R58" s="62">
        <v>0.57559899999999997</v>
      </c>
      <c r="S58" s="62">
        <v>0.57773699999999995</v>
      </c>
      <c r="T58" s="62">
        <v>0.57975699999999997</v>
      </c>
      <c r="U58" s="62">
        <v>0.58195799999999998</v>
      </c>
      <c r="V58" s="62">
        <v>0.58359099999999997</v>
      </c>
      <c r="W58" s="62">
        <v>0.585503</v>
      </c>
      <c r="X58" s="62">
        <v>0.58807699999999996</v>
      </c>
      <c r="Y58" s="62">
        <v>0.59019299999999997</v>
      </c>
      <c r="Z58" s="62">
        <v>0.59209000000000001</v>
      </c>
      <c r="AA58" s="62">
        <v>0.59426400000000001</v>
      </c>
      <c r="AB58" s="62">
        <v>0.59647499999999998</v>
      </c>
      <c r="AC58" s="62">
        <v>0.598908</v>
      </c>
      <c r="AD58" s="62">
        <v>0.60133099999999995</v>
      </c>
      <c r="AE58" s="62">
        <v>0.603603</v>
      </c>
      <c r="AF58" s="62">
        <v>0.60624800000000001</v>
      </c>
      <c r="AG58" s="78">
        <v>3.4480000000000001E-3</v>
      </c>
    </row>
    <row r="59" spans="1:33" ht="15" customHeight="1" x14ac:dyDescent="0.3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5">
      <c r="B60" s="73" t="s">
        <v>489</v>
      </c>
      <c r="C60"/>
      <c r="D60"/>
      <c r="E60"/>
      <c r="F60"/>
      <c r="G60"/>
      <c r="H60"/>
      <c r="I60"/>
      <c r="J60"/>
      <c r="K60"/>
      <c r="L60"/>
      <c r="M60"/>
      <c r="N60"/>
      <c r="O60"/>
      <c r="P60"/>
      <c r="Q60"/>
      <c r="R60"/>
      <c r="S60"/>
      <c r="T60"/>
      <c r="U60"/>
      <c r="V60"/>
      <c r="W60"/>
      <c r="X60"/>
      <c r="Y60"/>
      <c r="Z60"/>
      <c r="AA60"/>
      <c r="AB60"/>
      <c r="AC60"/>
      <c r="AD60"/>
      <c r="AE60"/>
      <c r="AF60"/>
      <c r="AG60"/>
    </row>
    <row r="61" spans="1:33" ht="15" customHeight="1" x14ac:dyDescent="0.35">
      <c r="A61" s="61" t="s">
        <v>419</v>
      </c>
      <c r="B61" s="76" t="s">
        <v>522</v>
      </c>
      <c r="C61" s="62">
        <v>2.1335730000000002</v>
      </c>
      <c r="D61" s="62">
        <v>2.1684169999999998</v>
      </c>
      <c r="E61" s="62">
        <v>2.0970260000000001</v>
      </c>
      <c r="F61" s="62">
        <v>2.107332</v>
      </c>
      <c r="G61" s="62">
        <v>2.1195599999999999</v>
      </c>
      <c r="H61" s="62">
        <v>2.1251500000000001</v>
      </c>
      <c r="I61" s="62">
        <v>2.1255120000000001</v>
      </c>
      <c r="J61" s="62">
        <v>2.1184150000000002</v>
      </c>
      <c r="K61" s="62">
        <v>2.1060080000000001</v>
      </c>
      <c r="L61" s="62">
        <v>2.0934729999999999</v>
      </c>
      <c r="M61" s="62">
        <v>2.0841029999999998</v>
      </c>
      <c r="N61" s="62">
        <v>2.0736979999999998</v>
      </c>
      <c r="O61" s="62">
        <v>2.0618859999999999</v>
      </c>
      <c r="P61" s="62">
        <v>2.0517300000000001</v>
      </c>
      <c r="Q61" s="62">
        <v>2.044781</v>
      </c>
      <c r="R61" s="62">
        <v>2.0390229999999998</v>
      </c>
      <c r="S61" s="62">
        <v>2.0308959999999998</v>
      </c>
      <c r="T61" s="62">
        <v>2.0209890000000001</v>
      </c>
      <c r="U61" s="62">
        <v>2.0099610000000001</v>
      </c>
      <c r="V61" s="62">
        <v>1.9986600000000001</v>
      </c>
      <c r="W61" s="62">
        <v>1.9866079999999999</v>
      </c>
      <c r="X61" s="62">
        <v>1.9758960000000001</v>
      </c>
      <c r="Y61" s="62">
        <v>1.9667680000000001</v>
      </c>
      <c r="Z61" s="62">
        <v>1.957741</v>
      </c>
      <c r="AA61" s="62">
        <v>1.948518</v>
      </c>
      <c r="AB61" s="62">
        <v>1.9387220000000001</v>
      </c>
      <c r="AC61" s="62">
        <v>1.928129</v>
      </c>
      <c r="AD61" s="62">
        <v>1.91689</v>
      </c>
      <c r="AE61" s="62">
        <v>1.9042969999999999</v>
      </c>
      <c r="AF61" s="62">
        <v>1.891273</v>
      </c>
      <c r="AG61" s="78">
        <v>-4.1479999999999998E-3</v>
      </c>
    </row>
    <row r="62" spans="1:33" ht="15" customHeight="1" x14ac:dyDescent="0.35">
      <c r="A62" s="61" t="s">
        <v>420</v>
      </c>
      <c r="B62" s="76" t="s">
        <v>523</v>
      </c>
      <c r="C62" s="62">
        <v>0.54793599999999998</v>
      </c>
      <c r="D62" s="62">
        <v>0.50581200000000004</v>
      </c>
      <c r="E62" s="62">
        <v>0.57225099999999995</v>
      </c>
      <c r="F62" s="62">
        <v>0.57825800000000005</v>
      </c>
      <c r="G62" s="62">
        <v>0.58414999999999995</v>
      </c>
      <c r="H62" s="62">
        <v>0.58893499999999999</v>
      </c>
      <c r="I62" s="62">
        <v>0.59259499999999998</v>
      </c>
      <c r="J62" s="62">
        <v>0.59584599999999999</v>
      </c>
      <c r="K62" s="62">
        <v>0.59866699999999995</v>
      </c>
      <c r="L62" s="62">
        <v>0.60158599999999995</v>
      </c>
      <c r="M62" s="62">
        <v>0.605599</v>
      </c>
      <c r="N62" s="62">
        <v>0.60988900000000001</v>
      </c>
      <c r="O62" s="62">
        <v>0.61421999999999999</v>
      </c>
      <c r="P62" s="62">
        <v>0.61854799999999999</v>
      </c>
      <c r="Q62" s="62">
        <v>0.62406399999999995</v>
      </c>
      <c r="R62" s="62">
        <v>0.63025600000000004</v>
      </c>
      <c r="S62" s="62">
        <v>0.63656999999999997</v>
      </c>
      <c r="T62" s="62">
        <v>0.64277499999999999</v>
      </c>
      <c r="U62" s="62">
        <v>0.64898</v>
      </c>
      <c r="V62" s="62">
        <v>0.65417499999999995</v>
      </c>
      <c r="W62" s="62">
        <v>0.66023200000000004</v>
      </c>
      <c r="X62" s="62">
        <v>0.66639199999999998</v>
      </c>
      <c r="Y62" s="62">
        <v>0.67309699999999995</v>
      </c>
      <c r="Z62" s="62">
        <v>0.68036200000000002</v>
      </c>
      <c r="AA62" s="62">
        <v>0.68759899999999996</v>
      </c>
      <c r="AB62" s="62">
        <v>0.69562100000000004</v>
      </c>
      <c r="AC62" s="62">
        <v>0.70361499999999999</v>
      </c>
      <c r="AD62" s="62">
        <v>0.71196800000000005</v>
      </c>
      <c r="AE62" s="62">
        <v>0.72026699999999999</v>
      </c>
      <c r="AF62" s="62">
        <v>0.72922399999999998</v>
      </c>
      <c r="AG62" s="78">
        <v>9.9050000000000006E-3</v>
      </c>
    </row>
    <row r="63" spans="1:33" ht="15" customHeight="1" x14ac:dyDescent="0.35">
      <c r="A63" s="61" t="s">
        <v>421</v>
      </c>
      <c r="B63" s="76" t="s">
        <v>524</v>
      </c>
      <c r="C63" s="62">
        <v>0.64293</v>
      </c>
      <c r="D63" s="62">
        <v>0.63685800000000004</v>
      </c>
      <c r="E63" s="62">
        <v>0.63814800000000005</v>
      </c>
      <c r="F63" s="62">
        <v>0.64554199999999995</v>
      </c>
      <c r="G63" s="62">
        <v>0.65358099999999997</v>
      </c>
      <c r="H63" s="62">
        <v>0.65973599999999999</v>
      </c>
      <c r="I63" s="62">
        <v>0.66439499999999996</v>
      </c>
      <c r="J63" s="62">
        <v>0.66708299999999998</v>
      </c>
      <c r="K63" s="62">
        <v>0.66850799999999999</v>
      </c>
      <c r="L63" s="62">
        <v>0.67020500000000005</v>
      </c>
      <c r="M63" s="62">
        <v>0.67284299999999997</v>
      </c>
      <c r="N63" s="62">
        <v>0.67391800000000002</v>
      </c>
      <c r="O63" s="62">
        <v>0.67515999999999998</v>
      </c>
      <c r="P63" s="62">
        <v>0.67747999999999997</v>
      </c>
      <c r="Q63" s="62">
        <v>0.68110099999999996</v>
      </c>
      <c r="R63" s="62">
        <v>0.68535100000000004</v>
      </c>
      <c r="S63" s="62">
        <v>0.68904200000000004</v>
      </c>
      <c r="T63" s="62">
        <v>0.69231600000000004</v>
      </c>
      <c r="U63" s="62">
        <v>0.69535800000000003</v>
      </c>
      <c r="V63" s="62">
        <v>0.69847300000000001</v>
      </c>
      <c r="W63" s="62">
        <v>0.70156300000000005</v>
      </c>
      <c r="X63" s="62">
        <v>0.70516199999999996</v>
      </c>
      <c r="Y63" s="62">
        <v>0.70951299999999995</v>
      </c>
      <c r="Z63" s="62">
        <v>0.71405300000000005</v>
      </c>
      <c r="AA63" s="62">
        <v>0.71864799999999995</v>
      </c>
      <c r="AB63" s="62">
        <v>0.72315300000000005</v>
      </c>
      <c r="AC63" s="62">
        <v>0.72745599999999999</v>
      </c>
      <c r="AD63" s="62">
        <v>0.73157000000000005</v>
      </c>
      <c r="AE63" s="62">
        <v>0.73526000000000002</v>
      </c>
      <c r="AF63" s="62">
        <v>0.73887700000000001</v>
      </c>
      <c r="AG63" s="78">
        <v>4.8079999999999998E-3</v>
      </c>
    </row>
    <row r="64" spans="1:33" ht="15" customHeight="1" x14ac:dyDescent="0.35">
      <c r="A64" s="61" t="s">
        <v>422</v>
      </c>
      <c r="B64" s="76" t="s">
        <v>13</v>
      </c>
      <c r="C64" s="62">
        <v>0.50229800000000002</v>
      </c>
      <c r="D64" s="62">
        <v>0.49883100000000002</v>
      </c>
      <c r="E64" s="62">
        <v>0.49776100000000001</v>
      </c>
      <c r="F64" s="62">
        <v>0.49849700000000002</v>
      </c>
      <c r="G64" s="62">
        <v>0.49866300000000002</v>
      </c>
      <c r="H64" s="62">
        <v>0.48918699999999998</v>
      </c>
      <c r="I64" s="62">
        <v>0.48005199999999998</v>
      </c>
      <c r="J64" s="62">
        <v>0.471474</v>
      </c>
      <c r="K64" s="62">
        <v>0.463615</v>
      </c>
      <c r="L64" s="62">
        <v>0.45589800000000003</v>
      </c>
      <c r="M64" s="62">
        <v>0.449214</v>
      </c>
      <c r="N64" s="62">
        <v>0.44307999999999997</v>
      </c>
      <c r="O64" s="62">
        <v>0.43721500000000002</v>
      </c>
      <c r="P64" s="62">
        <v>0.43185400000000002</v>
      </c>
      <c r="Q64" s="62">
        <v>0.42769800000000002</v>
      </c>
      <c r="R64" s="62">
        <v>0.42438999999999999</v>
      </c>
      <c r="S64" s="62">
        <v>0.42125000000000001</v>
      </c>
      <c r="T64" s="62">
        <v>0.41844999999999999</v>
      </c>
      <c r="U64" s="62">
        <v>0.41594500000000001</v>
      </c>
      <c r="V64" s="62">
        <v>0.412379</v>
      </c>
      <c r="W64" s="62">
        <v>0.409522</v>
      </c>
      <c r="X64" s="62">
        <v>0.40688999999999997</v>
      </c>
      <c r="Y64" s="62">
        <v>0.40484300000000001</v>
      </c>
      <c r="Z64" s="62">
        <v>0.40330500000000002</v>
      </c>
      <c r="AA64" s="62">
        <v>0.401951</v>
      </c>
      <c r="AB64" s="62">
        <v>0.40119500000000002</v>
      </c>
      <c r="AC64" s="62">
        <v>0.400673</v>
      </c>
      <c r="AD64" s="62">
        <v>0.40047500000000003</v>
      </c>
      <c r="AE64" s="62">
        <v>0.400505</v>
      </c>
      <c r="AF64" s="62">
        <v>0.401144</v>
      </c>
      <c r="AG64" s="78">
        <v>-7.724E-3</v>
      </c>
    </row>
    <row r="65" spans="1:33" ht="15" customHeight="1" x14ac:dyDescent="0.35">
      <c r="A65" s="61" t="s">
        <v>423</v>
      </c>
      <c r="B65" s="76" t="s">
        <v>14</v>
      </c>
      <c r="C65" s="62">
        <v>0.42852299999999999</v>
      </c>
      <c r="D65" s="62">
        <v>0.42829600000000001</v>
      </c>
      <c r="E65" s="62">
        <v>0.43223099999999998</v>
      </c>
      <c r="F65" s="62">
        <v>0.43948300000000001</v>
      </c>
      <c r="G65" s="62">
        <v>0.44686799999999999</v>
      </c>
      <c r="H65" s="62">
        <v>0.45296999999999998</v>
      </c>
      <c r="I65" s="62">
        <v>0.45807900000000001</v>
      </c>
      <c r="J65" s="62">
        <v>0.46209699999999998</v>
      </c>
      <c r="K65" s="62">
        <v>0.46542299999999998</v>
      </c>
      <c r="L65" s="62">
        <v>0.46883799999999998</v>
      </c>
      <c r="M65" s="62">
        <v>0.47290500000000002</v>
      </c>
      <c r="N65" s="62">
        <v>0.47570299999999999</v>
      </c>
      <c r="O65" s="62">
        <v>0.478715</v>
      </c>
      <c r="P65" s="62">
        <v>0.48237400000000002</v>
      </c>
      <c r="Q65" s="62">
        <v>0.48676199999999997</v>
      </c>
      <c r="R65" s="62">
        <v>0.49141699999999999</v>
      </c>
      <c r="S65" s="62">
        <v>0.49570500000000001</v>
      </c>
      <c r="T65" s="62">
        <v>0.49964700000000001</v>
      </c>
      <c r="U65" s="62">
        <v>0.50341599999999997</v>
      </c>
      <c r="V65" s="62">
        <v>0.50717800000000002</v>
      </c>
      <c r="W65" s="62">
        <v>0.51110800000000001</v>
      </c>
      <c r="X65" s="62">
        <v>0.51521799999999995</v>
      </c>
      <c r="Y65" s="62">
        <v>0.51976699999999998</v>
      </c>
      <c r="Z65" s="62">
        <v>0.52445799999999998</v>
      </c>
      <c r="AA65" s="62">
        <v>0.52922000000000002</v>
      </c>
      <c r="AB65" s="62">
        <v>0.53397899999999998</v>
      </c>
      <c r="AC65" s="62">
        <v>0.538601</v>
      </c>
      <c r="AD65" s="62">
        <v>0.54309700000000005</v>
      </c>
      <c r="AE65" s="62">
        <v>0.54731200000000002</v>
      </c>
      <c r="AF65" s="62">
        <v>0.55148299999999995</v>
      </c>
      <c r="AG65" s="78">
        <v>8.737E-3</v>
      </c>
    </row>
    <row r="66" spans="1:33" ht="14.5" x14ac:dyDescent="0.35">
      <c r="A66" s="61" t="s">
        <v>424</v>
      </c>
      <c r="B66" s="76" t="s">
        <v>15</v>
      </c>
      <c r="C66" s="62">
        <v>0.51817299999999999</v>
      </c>
      <c r="D66" s="62">
        <v>0.50459100000000001</v>
      </c>
      <c r="E66" s="62">
        <v>0.49459399999999998</v>
      </c>
      <c r="F66" s="62">
        <v>0.48691099999999998</v>
      </c>
      <c r="G66" s="62">
        <v>0.48017199999999999</v>
      </c>
      <c r="H66" s="62">
        <v>0.473466</v>
      </c>
      <c r="I66" s="62">
        <v>0.46743600000000002</v>
      </c>
      <c r="J66" s="62">
        <v>0.45893800000000001</v>
      </c>
      <c r="K66" s="62">
        <v>0.45154300000000003</v>
      </c>
      <c r="L66" s="62">
        <v>0.43721300000000002</v>
      </c>
      <c r="M66" s="62">
        <v>0.42511700000000002</v>
      </c>
      <c r="N66" s="62">
        <v>0.414408</v>
      </c>
      <c r="O66" s="62">
        <v>0.40496100000000002</v>
      </c>
      <c r="P66" s="62">
        <v>0.39660800000000002</v>
      </c>
      <c r="Q66" s="62">
        <v>0.38989499999999999</v>
      </c>
      <c r="R66" s="62">
        <v>0.38448100000000002</v>
      </c>
      <c r="S66" s="62">
        <v>0.37962800000000002</v>
      </c>
      <c r="T66" s="62">
        <v>0.37531799999999998</v>
      </c>
      <c r="U66" s="62">
        <v>0.37143399999999999</v>
      </c>
      <c r="V66" s="62">
        <v>0.36556499999999997</v>
      </c>
      <c r="W66" s="62">
        <v>0.36096699999999998</v>
      </c>
      <c r="X66" s="62">
        <v>0.356771</v>
      </c>
      <c r="Y66" s="62">
        <v>0.35311100000000001</v>
      </c>
      <c r="Z66" s="62">
        <v>0.35011500000000001</v>
      </c>
      <c r="AA66" s="62">
        <v>0.34751100000000001</v>
      </c>
      <c r="AB66" s="62">
        <v>0.34562100000000001</v>
      </c>
      <c r="AC66" s="62">
        <v>0.34407500000000002</v>
      </c>
      <c r="AD66" s="62">
        <v>0.34289500000000001</v>
      </c>
      <c r="AE66" s="62">
        <v>0.34201799999999999</v>
      </c>
      <c r="AF66" s="62">
        <v>0.341752</v>
      </c>
      <c r="AG66" s="78">
        <v>-1.4250000000000001E-2</v>
      </c>
    </row>
    <row r="67" spans="1:33" ht="15" customHeight="1" x14ac:dyDescent="0.35">
      <c r="A67" s="61" t="s">
        <v>425</v>
      </c>
      <c r="B67" s="76" t="s">
        <v>16</v>
      </c>
      <c r="C67" s="62">
        <v>0.64917000000000002</v>
      </c>
      <c r="D67" s="62">
        <v>0.64511600000000002</v>
      </c>
      <c r="E67" s="62">
        <v>0.64339199999999996</v>
      </c>
      <c r="F67" s="62">
        <v>0.64342200000000005</v>
      </c>
      <c r="G67" s="62">
        <v>0.643814</v>
      </c>
      <c r="H67" s="62">
        <v>0.64405999999999997</v>
      </c>
      <c r="I67" s="62">
        <v>0.64453800000000006</v>
      </c>
      <c r="J67" s="62">
        <v>0.64532800000000001</v>
      </c>
      <c r="K67" s="62">
        <v>0.64640699999999995</v>
      </c>
      <c r="L67" s="62">
        <v>0.64601799999999998</v>
      </c>
      <c r="M67" s="62">
        <v>0.64680599999999999</v>
      </c>
      <c r="N67" s="62">
        <v>0.64804700000000004</v>
      </c>
      <c r="O67" s="62">
        <v>0.64947200000000005</v>
      </c>
      <c r="P67" s="62">
        <v>0.65104499999999998</v>
      </c>
      <c r="Q67" s="62">
        <v>0.65317899999999995</v>
      </c>
      <c r="R67" s="62">
        <v>0.65556000000000003</v>
      </c>
      <c r="S67" s="62">
        <v>0.65787399999999996</v>
      </c>
      <c r="T67" s="62">
        <v>0.66019499999999998</v>
      </c>
      <c r="U67" s="62">
        <v>0.66262600000000005</v>
      </c>
      <c r="V67" s="62">
        <v>0.66455799999999998</v>
      </c>
      <c r="W67" s="62">
        <v>0.66740299999999997</v>
      </c>
      <c r="X67" s="62">
        <v>0.67024300000000003</v>
      </c>
      <c r="Y67" s="62">
        <v>0.67333299999999996</v>
      </c>
      <c r="Z67" s="62">
        <v>0.67659899999999995</v>
      </c>
      <c r="AA67" s="62">
        <v>0.67992399999999997</v>
      </c>
      <c r="AB67" s="62">
        <v>0.683612</v>
      </c>
      <c r="AC67" s="62">
        <v>0.68735900000000005</v>
      </c>
      <c r="AD67" s="62">
        <v>0.69116200000000005</v>
      </c>
      <c r="AE67" s="62">
        <v>0.69494400000000001</v>
      </c>
      <c r="AF67" s="62">
        <v>0.69904699999999997</v>
      </c>
      <c r="AG67" s="78">
        <v>2.5560000000000001E-3</v>
      </c>
    </row>
    <row r="68" spans="1:33" ht="15" customHeight="1" x14ac:dyDescent="0.35">
      <c r="A68" s="61" t="s">
        <v>426</v>
      </c>
      <c r="B68" s="76" t="s">
        <v>169</v>
      </c>
      <c r="C68" s="62">
        <v>0.42896099999999998</v>
      </c>
      <c r="D68" s="62">
        <v>0.43330800000000003</v>
      </c>
      <c r="E68" s="62">
        <v>0.438191</v>
      </c>
      <c r="F68" s="62">
        <v>0.44390400000000002</v>
      </c>
      <c r="G68" s="62">
        <v>0.45047500000000001</v>
      </c>
      <c r="H68" s="62">
        <v>0.45687499999999998</v>
      </c>
      <c r="I68" s="62">
        <v>0.463254</v>
      </c>
      <c r="J68" s="62">
        <v>0.47059800000000002</v>
      </c>
      <c r="K68" s="62">
        <v>0.47797600000000001</v>
      </c>
      <c r="L68" s="62">
        <v>0.48590800000000001</v>
      </c>
      <c r="M68" s="62">
        <v>0.49388599999999999</v>
      </c>
      <c r="N68" s="62">
        <v>0.50240600000000002</v>
      </c>
      <c r="O68" s="62">
        <v>0.51092499999999996</v>
      </c>
      <c r="P68" s="62">
        <v>0.51994600000000002</v>
      </c>
      <c r="Q68" s="62">
        <v>0.52910400000000002</v>
      </c>
      <c r="R68" s="62">
        <v>0.539358</v>
      </c>
      <c r="S68" s="62">
        <v>0.54905899999999996</v>
      </c>
      <c r="T68" s="62">
        <v>0.55982900000000002</v>
      </c>
      <c r="U68" s="62">
        <v>0.57068799999999997</v>
      </c>
      <c r="V68" s="62">
        <v>0.58157300000000001</v>
      </c>
      <c r="W68" s="62">
        <v>0.59255199999999997</v>
      </c>
      <c r="X68" s="62">
        <v>0.60409800000000002</v>
      </c>
      <c r="Y68" s="62">
        <v>0.61633700000000002</v>
      </c>
      <c r="Z68" s="62">
        <v>0.62819899999999995</v>
      </c>
      <c r="AA68" s="62">
        <v>0.64069200000000004</v>
      </c>
      <c r="AB68" s="62">
        <v>0.65398400000000001</v>
      </c>
      <c r="AC68" s="62">
        <v>0.66686500000000004</v>
      </c>
      <c r="AD68" s="62">
        <v>0.68045800000000001</v>
      </c>
      <c r="AE68" s="62">
        <v>0.694187</v>
      </c>
      <c r="AF68" s="62">
        <v>0.708206</v>
      </c>
      <c r="AG68" s="78">
        <v>1.7439E-2</v>
      </c>
    </row>
    <row r="69" spans="1:33" ht="15" customHeight="1" x14ac:dyDescent="0.35">
      <c r="A69" s="61" t="s">
        <v>427</v>
      </c>
      <c r="B69" s="76" t="s">
        <v>170</v>
      </c>
      <c r="C69" s="62">
        <v>0.176709</v>
      </c>
      <c r="D69" s="62">
        <v>0.174729</v>
      </c>
      <c r="E69" s="62">
        <v>0.173706</v>
      </c>
      <c r="F69" s="62">
        <v>0.173294</v>
      </c>
      <c r="G69" s="62">
        <v>0.17328499999999999</v>
      </c>
      <c r="H69" s="62">
        <v>0.17364099999999999</v>
      </c>
      <c r="I69" s="62">
        <v>0.174178</v>
      </c>
      <c r="J69" s="62">
        <v>0.17493300000000001</v>
      </c>
      <c r="K69" s="62">
        <v>0.17591999999999999</v>
      </c>
      <c r="L69" s="62">
        <v>0.177171</v>
      </c>
      <c r="M69" s="62">
        <v>0.178423</v>
      </c>
      <c r="N69" s="62">
        <v>0.179949</v>
      </c>
      <c r="O69" s="62">
        <v>0.18145900000000001</v>
      </c>
      <c r="P69" s="62">
        <v>0.18265300000000001</v>
      </c>
      <c r="Q69" s="62">
        <v>0.184117</v>
      </c>
      <c r="R69" s="62">
        <v>0.185283</v>
      </c>
      <c r="S69" s="62">
        <v>0.18640000000000001</v>
      </c>
      <c r="T69" s="62">
        <v>0.187499</v>
      </c>
      <c r="U69" s="62">
        <v>0.18802199999999999</v>
      </c>
      <c r="V69" s="62">
        <v>0.18851899999999999</v>
      </c>
      <c r="W69" s="62">
        <v>0.18870300000000001</v>
      </c>
      <c r="X69" s="62">
        <v>0.188247</v>
      </c>
      <c r="Y69" s="62">
        <v>0.18747</v>
      </c>
      <c r="Z69" s="62">
        <v>0.186363</v>
      </c>
      <c r="AA69" s="62">
        <v>0.18460299999999999</v>
      </c>
      <c r="AB69" s="62">
        <v>0.182529</v>
      </c>
      <c r="AC69" s="62">
        <v>0.179785</v>
      </c>
      <c r="AD69" s="62">
        <v>0.17635200000000001</v>
      </c>
      <c r="AE69" s="62">
        <v>0.172205</v>
      </c>
      <c r="AF69" s="62">
        <v>0.167049</v>
      </c>
      <c r="AG69" s="78">
        <v>-1.9369999999999999E-3</v>
      </c>
    </row>
    <row r="70" spans="1:33" ht="15" customHeight="1" x14ac:dyDescent="0.35">
      <c r="A70" s="61" t="s">
        <v>428</v>
      </c>
      <c r="B70" s="76" t="s">
        <v>529</v>
      </c>
      <c r="C70" s="62">
        <v>3.0354709999999998</v>
      </c>
      <c r="D70" s="62">
        <v>3.2754409999999998</v>
      </c>
      <c r="E70" s="62">
        <v>3.273288</v>
      </c>
      <c r="F70" s="62">
        <v>3.24518</v>
      </c>
      <c r="G70" s="62">
        <v>3.2183440000000001</v>
      </c>
      <c r="H70" s="62">
        <v>3.1899389999999999</v>
      </c>
      <c r="I70" s="62">
        <v>3.211859</v>
      </c>
      <c r="J70" s="62">
        <v>3.2303199999999999</v>
      </c>
      <c r="K70" s="62">
        <v>3.248192</v>
      </c>
      <c r="L70" s="62">
        <v>3.266394</v>
      </c>
      <c r="M70" s="62">
        <v>3.2861250000000002</v>
      </c>
      <c r="N70" s="62">
        <v>3.3047759999999999</v>
      </c>
      <c r="O70" s="62">
        <v>3.3253370000000002</v>
      </c>
      <c r="P70" s="62">
        <v>3.3468119999999999</v>
      </c>
      <c r="Q70" s="62">
        <v>3.370301</v>
      </c>
      <c r="R70" s="62">
        <v>3.3951519999999999</v>
      </c>
      <c r="S70" s="62">
        <v>3.4198089999999999</v>
      </c>
      <c r="T70" s="62">
        <v>3.4442469999999998</v>
      </c>
      <c r="U70" s="62">
        <v>3.4697719999999999</v>
      </c>
      <c r="V70" s="62">
        <v>3.495428</v>
      </c>
      <c r="W70" s="62">
        <v>3.5215890000000001</v>
      </c>
      <c r="X70" s="62">
        <v>3.5499260000000001</v>
      </c>
      <c r="Y70" s="62">
        <v>3.579332</v>
      </c>
      <c r="Z70" s="62">
        <v>3.6092390000000001</v>
      </c>
      <c r="AA70" s="62">
        <v>3.6410450000000001</v>
      </c>
      <c r="AB70" s="62">
        <v>3.673451</v>
      </c>
      <c r="AC70" s="62">
        <v>3.7071540000000001</v>
      </c>
      <c r="AD70" s="62">
        <v>3.7419850000000001</v>
      </c>
      <c r="AE70" s="62">
        <v>3.777199</v>
      </c>
      <c r="AF70" s="62">
        <v>3.8142740000000002</v>
      </c>
      <c r="AG70" s="78">
        <v>7.9059999999999998E-3</v>
      </c>
    </row>
    <row r="71" spans="1:33" ht="15" customHeight="1" x14ac:dyDescent="0.3">
      <c r="A71" s="61" t="s">
        <v>530</v>
      </c>
      <c r="B71" s="73" t="s">
        <v>531</v>
      </c>
      <c r="C71" s="74">
        <v>9.0637439999999998</v>
      </c>
      <c r="D71" s="74">
        <v>9.2713990000000006</v>
      </c>
      <c r="E71" s="74">
        <v>9.2605869999999992</v>
      </c>
      <c r="F71" s="74">
        <v>9.2618220000000004</v>
      </c>
      <c r="G71" s="74">
        <v>9.2689109999999992</v>
      </c>
      <c r="H71" s="74">
        <v>9.2539580000000008</v>
      </c>
      <c r="I71" s="74">
        <v>9.2818970000000007</v>
      </c>
      <c r="J71" s="74">
        <v>9.2950289999999995</v>
      </c>
      <c r="K71" s="74">
        <v>9.3022589999999994</v>
      </c>
      <c r="L71" s="74">
        <v>9.3027049999999996</v>
      </c>
      <c r="M71" s="74">
        <v>9.3150220000000008</v>
      </c>
      <c r="N71" s="74">
        <v>9.3258729999999996</v>
      </c>
      <c r="O71" s="74">
        <v>9.3393479999999993</v>
      </c>
      <c r="P71" s="74">
        <v>9.3590499999999999</v>
      </c>
      <c r="Q71" s="74">
        <v>9.3910029999999995</v>
      </c>
      <c r="R71" s="74">
        <v>9.4302700000000002</v>
      </c>
      <c r="S71" s="74">
        <v>9.4662319999999998</v>
      </c>
      <c r="T71" s="74">
        <v>9.5012659999999993</v>
      </c>
      <c r="U71" s="74">
        <v>9.5362010000000001</v>
      </c>
      <c r="V71" s="74">
        <v>9.5665060000000004</v>
      </c>
      <c r="W71" s="74">
        <v>9.6002460000000003</v>
      </c>
      <c r="X71" s="74">
        <v>9.6388420000000004</v>
      </c>
      <c r="Y71" s="74">
        <v>9.6835730000000009</v>
      </c>
      <c r="Z71" s="74">
        <v>9.7304329999999997</v>
      </c>
      <c r="AA71" s="74">
        <v>9.779712</v>
      </c>
      <c r="AB71" s="74">
        <v>9.8318670000000008</v>
      </c>
      <c r="AC71" s="74">
        <v>9.8837130000000002</v>
      </c>
      <c r="AD71" s="74">
        <v>9.9368540000000003</v>
      </c>
      <c r="AE71" s="74">
        <v>9.988194</v>
      </c>
      <c r="AF71" s="74">
        <v>10.042327999999999</v>
      </c>
      <c r="AG71" s="75">
        <v>3.542E-3</v>
      </c>
    </row>
    <row r="72" spans="1:33" ht="15" customHeight="1" x14ac:dyDescent="0.35">
      <c r="A72" s="61" t="s">
        <v>532</v>
      </c>
      <c r="B72" s="76" t="s">
        <v>498</v>
      </c>
      <c r="C72" s="62">
        <v>9.5620999999999998E-2</v>
      </c>
      <c r="D72" s="62">
        <v>0.106823</v>
      </c>
      <c r="E72" s="62">
        <v>0.118293</v>
      </c>
      <c r="F72" s="62">
        <v>0.129665</v>
      </c>
      <c r="G72" s="62">
        <v>0.13705800000000001</v>
      </c>
      <c r="H72" s="62">
        <v>0.14680000000000001</v>
      </c>
      <c r="I72" s="62">
        <v>0.15343499999999999</v>
      </c>
      <c r="J72" s="62">
        <v>0.15925300000000001</v>
      </c>
      <c r="K72" s="62">
        <v>0.166598</v>
      </c>
      <c r="L72" s="62">
        <v>0.17012099999999999</v>
      </c>
      <c r="M72" s="62">
        <v>0.174905</v>
      </c>
      <c r="N72" s="62">
        <v>0.18027000000000001</v>
      </c>
      <c r="O72" s="62">
        <v>0.18702099999999999</v>
      </c>
      <c r="P72" s="62">
        <v>0.191797</v>
      </c>
      <c r="Q72" s="62">
        <v>0.192271</v>
      </c>
      <c r="R72" s="62">
        <v>0.197433</v>
      </c>
      <c r="S72" s="62">
        <v>0.20472099999999999</v>
      </c>
      <c r="T72" s="62">
        <v>0.209702</v>
      </c>
      <c r="U72" s="62">
        <v>0.216282</v>
      </c>
      <c r="V72" s="62">
        <v>0.22558400000000001</v>
      </c>
      <c r="W72" s="62">
        <v>0.233128</v>
      </c>
      <c r="X72" s="62">
        <v>0.242644</v>
      </c>
      <c r="Y72" s="62">
        <v>0.24992900000000001</v>
      </c>
      <c r="Z72" s="62">
        <v>0.25634600000000002</v>
      </c>
      <c r="AA72" s="62">
        <v>0.26500099999999999</v>
      </c>
      <c r="AB72" s="62">
        <v>0.27456700000000001</v>
      </c>
      <c r="AC72" s="62">
        <v>0.28201799999999999</v>
      </c>
      <c r="AD72" s="62">
        <v>0.29003400000000001</v>
      </c>
      <c r="AE72" s="62">
        <v>0.29836299999999999</v>
      </c>
      <c r="AF72" s="62">
        <v>0.30446899999999999</v>
      </c>
      <c r="AG72" s="78">
        <v>4.0745000000000003E-2</v>
      </c>
    </row>
    <row r="73" spans="1:33" ht="12" x14ac:dyDescent="0.3">
      <c r="A73" s="61" t="s">
        <v>429</v>
      </c>
      <c r="B73" s="73" t="s">
        <v>17</v>
      </c>
      <c r="C73" s="74">
        <v>8.9681219999999993</v>
      </c>
      <c r="D73" s="74">
        <v>9.1645769999999995</v>
      </c>
      <c r="E73" s="74">
        <v>9.1422939999999997</v>
      </c>
      <c r="F73" s="74">
        <v>9.1321560000000002</v>
      </c>
      <c r="G73" s="74">
        <v>9.1318540000000006</v>
      </c>
      <c r="H73" s="74">
        <v>9.1071580000000001</v>
      </c>
      <c r="I73" s="74">
        <v>9.1284620000000007</v>
      </c>
      <c r="J73" s="74">
        <v>9.1357759999999999</v>
      </c>
      <c r="K73" s="74">
        <v>9.1356610000000007</v>
      </c>
      <c r="L73" s="74">
        <v>9.1325839999999996</v>
      </c>
      <c r="M73" s="74">
        <v>9.140117</v>
      </c>
      <c r="N73" s="74">
        <v>9.1456029999999995</v>
      </c>
      <c r="O73" s="74">
        <v>9.1523269999999997</v>
      </c>
      <c r="P73" s="74">
        <v>9.1672530000000005</v>
      </c>
      <c r="Q73" s="74">
        <v>9.1987319999999997</v>
      </c>
      <c r="R73" s="74">
        <v>9.232837</v>
      </c>
      <c r="S73" s="74">
        <v>9.2615110000000005</v>
      </c>
      <c r="T73" s="74">
        <v>9.2915639999999993</v>
      </c>
      <c r="U73" s="74">
        <v>9.3199199999999998</v>
      </c>
      <c r="V73" s="74">
        <v>9.3409220000000008</v>
      </c>
      <c r="W73" s="74">
        <v>9.3671190000000006</v>
      </c>
      <c r="X73" s="74">
        <v>9.3961970000000008</v>
      </c>
      <c r="Y73" s="74">
        <v>9.433643</v>
      </c>
      <c r="Z73" s="74">
        <v>9.4740880000000001</v>
      </c>
      <c r="AA73" s="74">
        <v>9.5147110000000001</v>
      </c>
      <c r="AB73" s="74">
        <v>9.5573010000000007</v>
      </c>
      <c r="AC73" s="74">
        <v>9.6016940000000002</v>
      </c>
      <c r="AD73" s="74">
        <v>9.64682</v>
      </c>
      <c r="AE73" s="74">
        <v>9.6898309999999999</v>
      </c>
      <c r="AF73" s="74">
        <v>9.7378590000000003</v>
      </c>
      <c r="AG73" s="75">
        <v>2.843E-3</v>
      </c>
    </row>
    <row r="74" spans="1:33" ht="15" customHeight="1" x14ac:dyDescent="0.35">
      <c r="B74"/>
      <c r="C74"/>
      <c r="D74"/>
      <c r="E74"/>
      <c r="F74"/>
      <c r="G74"/>
      <c r="H74"/>
      <c r="I74"/>
      <c r="J74"/>
      <c r="K74"/>
      <c r="L74"/>
      <c r="M74"/>
      <c r="N74"/>
      <c r="O74"/>
      <c r="P74"/>
      <c r="Q74"/>
      <c r="R74"/>
      <c r="S74"/>
      <c r="T74"/>
      <c r="U74"/>
      <c r="V74"/>
      <c r="W74"/>
      <c r="X74"/>
      <c r="Y74"/>
      <c r="Z74"/>
      <c r="AA74"/>
      <c r="AB74"/>
      <c r="AC74"/>
      <c r="AD74"/>
      <c r="AE74"/>
      <c r="AF74"/>
      <c r="AG74"/>
    </row>
    <row r="75" spans="1:33" ht="15" customHeight="1" x14ac:dyDescent="0.3">
      <c r="A75" s="61" t="s">
        <v>430</v>
      </c>
      <c r="B75" s="73" t="s">
        <v>24</v>
      </c>
      <c r="C75" s="74">
        <v>8.2976869999999998</v>
      </c>
      <c r="D75" s="74">
        <v>8.3693059999999999</v>
      </c>
      <c r="E75" s="74">
        <v>8.3478349999999999</v>
      </c>
      <c r="F75" s="74">
        <v>8.1552399999999992</v>
      </c>
      <c r="G75" s="74">
        <v>8.0078329999999998</v>
      </c>
      <c r="H75" s="74">
        <v>7.8838059999999999</v>
      </c>
      <c r="I75" s="74">
        <v>7.8061819999999997</v>
      </c>
      <c r="J75" s="74">
        <v>7.7093319999999999</v>
      </c>
      <c r="K75" s="74">
        <v>7.6752390000000004</v>
      </c>
      <c r="L75" s="74">
        <v>7.6432469999999997</v>
      </c>
      <c r="M75" s="74">
        <v>7.6281369999999997</v>
      </c>
      <c r="N75" s="74">
        <v>7.6145620000000003</v>
      </c>
      <c r="O75" s="74">
        <v>7.5644169999999997</v>
      </c>
      <c r="P75" s="74">
        <v>7.5499340000000004</v>
      </c>
      <c r="Q75" s="74">
        <v>7.5476929999999998</v>
      </c>
      <c r="R75" s="74">
        <v>7.5565660000000001</v>
      </c>
      <c r="S75" s="74">
        <v>7.5614720000000002</v>
      </c>
      <c r="T75" s="74">
        <v>7.5709619999999997</v>
      </c>
      <c r="U75" s="74">
        <v>7.5926419999999997</v>
      </c>
      <c r="V75" s="74">
        <v>7.6036219999999997</v>
      </c>
      <c r="W75" s="74">
        <v>7.6261369999999999</v>
      </c>
      <c r="X75" s="74">
        <v>7.6428529999999997</v>
      </c>
      <c r="Y75" s="74">
        <v>7.6638950000000001</v>
      </c>
      <c r="Z75" s="74">
        <v>7.6943859999999997</v>
      </c>
      <c r="AA75" s="74">
        <v>7.7232890000000003</v>
      </c>
      <c r="AB75" s="74">
        <v>7.7465130000000002</v>
      </c>
      <c r="AC75" s="74">
        <v>7.7788180000000002</v>
      </c>
      <c r="AD75" s="74">
        <v>7.8221420000000004</v>
      </c>
      <c r="AE75" s="74">
        <v>7.860735</v>
      </c>
      <c r="AF75" s="74">
        <v>7.9153950000000002</v>
      </c>
      <c r="AG75" s="75">
        <v>-1.6249999999999999E-3</v>
      </c>
    </row>
    <row r="76" spans="1:33" ht="15" customHeight="1" x14ac:dyDescent="0.35">
      <c r="B76"/>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35">
      <c r="B77" s="73" t="s">
        <v>25</v>
      </c>
      <c r="C77"/>
      <c r="D77"/>
      <c r="E77"/>
      <c r="F77"/>
      <c r="G77"/>
      <c r="H77"/>
      <c r="I77"/>
      <c r="J77"/>
      <c r="K77"/>
      <c r="L77"/>
      <c r="M77"/>
      <c r="N77"/>
      <c r="O77"/>
      <c r="P77"/>
      <c r="Q77"/>
      <c r="R77"/>
      <c r="S77"/>
      <c r="T77"/>
      <c r="U77"/>
      <c r="V77"/>
      <c r="W77"/>
      <c r="X77"/>
      <c r="Y77"/>
      <c r="Z77"/>
      <c r="AA77"/>
      <c r="AB77"/>
      <c r="AC77"/>
      <c r="AD77"/>
      <c r="AE77"/>
      <c r="AF77"/>
      <c r="AG77"/>
    </row>
    <row r="78" spans="1:33" ht="15" customHeight="1" x14ac:dyDescent="0.35">
      <c r="A78" s="61" t="s">
        <v>431</v>
      </c>
      <c r="B78" s="76" t="s">
        <v>522</v>
      </c>
      <c r="C78" s="62">
        <v>2.3418559999999999</v>
      </c>
      <c r="D78" s="62">
        <v>2.3788320000000001</v>
      </c>
      <c r="E78" s="62">
        <v>2.2975850000000002</v>
      </c>
      <c r="F78" s="62">
        <v>2.3025910000000001</v>
      </c>
      <c r="G78" s="62">
        <v>2.3101729999999998</v>
      </c>
      <c r="H78" s="62">
        <v>2.311547</v>
      </c>
      <c r="I78" s="62">
        <v>2.3078090000000002</v>
      </c>
      <c r="J78" s="62">
        <v>2.2961960000000001</v>
      </c>
      <c r="K78" s="62">
        <v>2.2804890000000002</v>
      </c>
      <c r="L78" s="62">
        <v>2.2649339999999998</v>
      </c>
      <c r="M78" s="62">
        <v>2.252869</v>
      </c>
      <c r="N78" s="62">
        <v>2.239576</v>
      </c>
      <c r="O78" s="62">
        <v>2.223932</v>
      </c>
      <c r="P78" s="62">
        <v>2.2106650000000001</v>
      </c>
      <c r="Q78" s="62">
        <v>2.200933</v>
      </c>
      <c r="R78" s="62">
        <v>2.19252</v>
      </c>
      <c r="S78" s="62">
        <v>2.1815090000000001</v>
      </c>
      <c r="T78" s="62">
        <v>2.1686700000000001</v>
      </c>
      <c r="U78" s="62">
        <v>2.1549179999999999</v>
      </c>
      <c r="V78" s="62">
        <v>2.1406909999999999</v>
      </c>
      <c r="W78" s="62">
        <v>2.1259060000000001</v>
      </c>
      <c r="X78" s="62">
        <v>2.1122920000000001</v>
      </c>
      <c r="Y78" s="62">
        <v>2.100333</v>
      </c>
      <c r="Z78" s="62">
        <v>2.08866</v>
      </c>
      <c r="AA78" s="62">
        <v>2.0766789999999999</v>
      </c>
      <c r="AB78" s="62">
        <v>2.0640429999999999</v>
      </c>
      <c r="AC78" s="62">
        <v>2.0507529999999998</v>
      </c>
      <c r="AD78" s="62">
        <v>2.0369709999999999</v>
      </c>
      <c r="AE78" s="62">
        <v>2.021725</v>
      </c>
      <c r="AF78" s="62">
        <v>2.0063240000000002</v>
      </c>
      <c r="AG78" s="78">
        <v>-5.3179999999999998E-3</v>
      </c>
    </row>
    <row r="79" spans="1:33" ht="14.5" x14ac:dyDescent="0.35">
      <c r="A79" s="61" t="s">
        <v>432</v>
      </c>
      <c r="B79" s="76" t="s">
        <v>523</v>
      </c>
      <c r="C79" s="62">
        <v>1.492688</v>
      </c>
      <c r="D79" s="62">
        <v>1.3778950000000001</v>
      </c>
      <c r="E79" s="62">
        <v>1.54434</v>
      </c>
      <c r="F79" s="62">
        <v>1.538454</v>
      </c>
      <c r="G79" s="62">
        <v>1.5367999999999999</v>
      </c>
      <c r="H79" s="62">
        <v>1.536977</v>
      </c>
      <c r="I79" s="62">
        <v>1.5354779999999999</v>
      </c>
      <c r="J79" s="62">
        <v>1.530861</v>
      </c>
      <c r="K79" s="62">
        <v>1.532197</v>
      </c>
      <c r="L79" s="62">
        <v>1.53539</v>
      </c>
      <c r="M79" s="62">
        <v>1.5421260000000001</v>
      </c>
      <c r="N79" s="62">
        <v>1.5489660000000001</v>
      </c>
      <c r="O79" s="62">
        <v>1.5509059999999999</v>
      </c>
      <c r="P79" s="62">
        <v>1.556735</v>
      </c>
      <c r="Q79" s="62">
        <v>1.565852</v>
      </c>
      <c r="R79" s="62">
        <v>1.577056</v>
      </c>
      <c r="S79" s="62">
        <v>1.588012</v>
      </c>
      <c r="T79" s="62">
        <v>1.598789</v>
      </c>
      <c r="U79" s="62">
        <v>1.6108180000000001</v>
      </c>
      <c r="V79" s="62">
        <v>1.6197330000000001</v>
      </c>
      <c r="W79" s="62">
        <v>1.631346</v>
      </c>
      <c r="X79" s="62">
        <v>1.642191</v>
      </c>
      <c r="Y79" s="62">
        <v>1.6542129999999999</v>
      </c>
      <c r="Z79" s="62">
        <v>1.6684060000000001</v>
      </c>
      <c r="AA79" s="62">
        <v>1.6819550000000001</v>
      </c>
      <c r="AB79" s="62">
        <v>1.6959489999999999</v>
      </c>
      <c r="AC79" s="62">
        <v>1.7108920000000001</v>
      </c>
      <c r="AD79" s="62">
        <v>1.72767</v>
      </c>
      <c r="AE79" s="62">
        <v>1.743574</v>
      </c>
      <c r="AF79" s="62">
        <v>1.7625740000000001</v>
      </c>
      <c r="AG79" s="78">
        <v>5.7470000000000004E-3</v>
      </c>
    </row>
    <row r="80" spans="1:33" ht="15" customHeight="1" x14ac:dyDescent="0.35">
      <c r="A80" s="61" t="s">
        <v>433</v>
      </c>
      <c r="B80" s="76" t="s">
        <v>524</v>
      </c>
      <c r="C80" s="62">
        <v>0.68778600000000001</v>
      </c>
      <c r="D80" s="62">
        <v>0.68076300000000001</v>
      </c>
      <c r="E80" s="62">
        <v>0.68094900000000003</v>
      </c>
      <c r="F80" s="62">
        <v>0.68696000000000002</v>
      </c>
      <c r="G80" s="62">
        <v>0.69384199999999996</v>
      </c>
      <c r="H80" s="62">
        <v>0.69906199999999996</v>
      </c>
      <c r="I80" s="62">
        <v>0.70281499999999997</v>
      </c>
      <c r="J80" s="62">
        <v>0.70451799999999998</v>
      </c>
      <c r="K80" s="62">
        <v>0.70524799999999999</v>
      </c>
      <c r="L80" s="62">
        <v>0.70633599999999996</v>
      </c>
      <c r="M80" s="62">
        <v>0.70843400000000001</v>
      </c>
      <c r="N80" s="62">
        <v>0.70895200000000003</v>
      </c>
      <c r="O80" s="62">
        <v>0.70945199999999997</v>
      </c>
      <c r="P80" s="62">
        <v>0.71118300000000001</v>
      </c>
      <c r="Q80" s="62">
        <v>0.71428899999999995</v>
      </c>
      <c r="R80" s="62">
        <v>0.71807600000000005</v>
      </c>
      <c r="S80" s="62">
        <v>0.72128300000000001</v>
      </c>
      <c r="T80" s="62">
        <v>0.72407299999999997</v>
      </c>
      <c r="U80" s="62">
        <v>0.72667800000000005</v>
      </c>
      <c r="V80" s="62">
        <v>0.72932200000000003</v>
      </c>
      <c r="W80" s="62">
        <v>0.73199800000000004</v>
      </c>
      <c r="X80" s="62">
        <v>0.735151</v>
      </c>
      <c r="Y80" s="62">
        <v>0.73907599999999996</v>
      </c>
      <c r="Z80" s="62">
        <v>0.74323300000000003</v>
      </c>
      <c r="AA80" s="62">
        <v>0.74742299999999995</v>
      </c>
      <c r="AB80" s="62">
        <v>0.75150899999999998</v>
      </c>
      <c r="AC80" s="62">
        <v>0.75542200000000004</v>
      </c>
      <c r="AD80" s="62">
        <v>0.75918399999999997</v>
      </c>
      <c r="AE80" s="62">
        <v>0.76250399999999996</v>
      </c>
      <c r="AF80" s="62">
        <v>0.76581900000000003</v>
      </c>
      <c r="AG80" s="78">
        <v>3.7130000000000002E-3</v>
      </c>
    </row>
    <row r="81" spans="1:33" ht="14.5" x14ac:dyDescent="0.35">
      <c r="A81" s="61" t="s">
        <v>434</v>
      </c>
      <c r="B81" s="76" t="s">
        <v>13</v>
      </c>
      <c r="C81" s="62">
        <v>1.409319</v>
      </c>
      <c r="D81" s="62">
        <v>1.397275</v>
      </c>
      <c r="E81" s="62">
        <v>1.3836329999999999</v>
      </c>
      <c r="F81" s="62">
        <v>1.36528</v>
      </c>
      <c r="G81" s="62">
        <v>1.34988</v>
      </c>
      <c r="H81" s="62">
        <v>1.313064</v>
      </c>
      <c r="I81" s="62">
        <v>1.2788040000000001</v>
      </c>
      <c r="J81" s="62">
        <v>1.2447550000000001</v>
      </c>
      <c r="K81" s="62">
        <v>1.2187859999999999</v>
      </c>
      <c r="L81" s="62">
        <v>1.194717</v>
      </c>
      <c r="M81" s="62">
        <v>1.1741109999999999</v>
      </c>
      <c r="N81" s="62">
        <v>1.154593</v>
      </c>
      <c r="O81" s="62">
        <v>1.132207</v>
      </c>
      <c r="P81" s="62">
        <v>1.1142840000000001</v>
      </c>
      <c r="Q81" s="62">
        <v>1.0998330000000001</v>
      </c>
      <c r="R81" s="62">
        <v>1.087974</v>
      </c>
      <c r="S81" s="62">
        <v>1.0762750000000001</v>
      </c>
      <c r="T81" s="62">
        <v>1.065609</v>
      </c>
      <c r="U81" s="62">
        <v>1.0566500000000001</v>
      </c>
      <c r="V81" s="62">
        <v>1.0447249999999999</v>
      </c>
      <c r="W81" s="62">
        <v>1.035026</v>
      </c>
      <c r="X81" s="62">
        <v>1.0253620000000001</v>
      </c>
      <c r="Y81" s="62">
        <v>1.017172</v>
      </c>
      <c r="Z81" s="62">
        <v>1.0108250000000001</v>
      </c>
      <c r="AA81" s="62">
        <v>1.004678</v>
      </c>
      <c r="AB81" s="62">
        <v>0.99918899999999999</v>
      </c>
      <c r="AC81" s="62">
        <v>0.99497599999999997</v>
      </c>
      <c r="AD81" s="62">
        <v>0.992201</v>
      </c>
      <c r="AE81" s="62">
        <v>0.98959900000000001</v>
      </c>
      <c r="AF81" s="62">
        <v>0.98940399999999995</v>
      </c>
      <c r="AG81" s="78">
        <v>-1.2123999999999999E-2</v>
      </c>
    </row>
    <row r="82" spans="1:33" ht="15" customHeight="1" x14ac:dyDescent="0.35">
      <c r="A82" s="61" t="s">
        <v>435</v>
      </c>
      <c r="B82" s="76" t="s">
        <v>14</v>
      </c>
      <c r="C82" s="62">
        <v>0.58073200000000003</v>
      </c>
      <c r="D82" s="62">
        <v>0.57927799999999996</v>
      </c>
      <c r="E82" s="62">
        <v>0.58127200000000001</v>
      </c>
      <c r="F82" s="62">
        <v>0.58530800000000005</v>
      </c>
      <c r="G82" s="62">
        <v>0.590005</v>
      </c>
      <c r="H82" s="62">
        <v>0.593808</v>
      </c>
      <c r="I82" s="62">
        <v>0.59671200000000002</v>
      </c>
      <c r="J82" s="62">
        <v>0.59821400000000002</v>
      </c>
      <c r="K82" s="62">
        <v>0.60003099999999998</v>
      </c>
      <c r="L82" s="62">
        <v>0.602186</v>
      </c>
      <c r="M82" s="62">
        <v>0.60522399999999998</v>
      </c>
      <c r="N82" s="62">
        <v>0.60691300000000004</v>
      </c>
      <c r="O82" s="62">
        <v>0.608101</v>
      </c>
      <c r="P82" s="62">
        <v>0.61048199999999997</v>
      </c>
      <c r="Q82" s="62">
        <v>0.613792</v>
      </c>
      <c r="R82" s="62">
        <v>0.617483</v>
      </c>
      <c r="S82" s="62">
        <v>0.620703</v>
      </c>
      <c r="T82" s="62">
        <v>0.62353700000000001</v>
      </c>
      <c r="U82" s="62">
        <v>0.62634599999999996</v>
      </c>
      <c r="V82" s="62">
        <v>0.62900400000000001</v>
      </c>
      <c r="W82" s="62">
        <v>0.63202899999999995</v>
      </c>
      <c r="X82" s="62">
        <v>0.63508600000000004</v>
      </c>
      <c r="Y82" s="62">
        <v>0.63863400000000003</v>
      </c>
      <c r="Z82" s="62">
        <v>0.64244999999999997</v>
      </c>
      <c r="AA82" s="62">
        <v>0.64623699999999995</v>
      </c>
      <c r="AB82" s="62">
        <v>0.64992499999999997</v>
      </c>
      <c r="AC82" s="62">
        <v>0.65357600000000005</v>
      </c>
      <c r="AD82" s="62">
        <v>0.65722199999999997</v>
      </c>
      <c r="AE82" s="62">
        <v>0.66049199999999997</v>
      </c>
      <c r="AF82" s="62">
        <v>0.66394699999999995</v>
      </c>
      <c r="AG82" s="78">
        <v>4.6280000000000002E-3</v>
      </c>
    </row>
    <row r="83" spans="1:33" ht="15" customHeight="1" x14ac:dyDescent="0.35">
      <c r="A83" s="61" t="s">
        <v>436</v>
      </c>
      <c r="B83" s="76" t="s">
        <v>15</v>
      </c>
      <c r="C83" s="62">
        <v>1.453859</v>
      </c>
      <c r="D83" s="62">
        <v>1.4134100000000001</v>
      </c>
      <c r="E83" s="62">
        <v>1.3748290000000001</v>
      </c>
      <c r="F83" s="62">
        <v>1.333545</v>
      </c>
      <c r="G83" s="62">
        <v>1.299825</v>
      </c>
      <c r="H83" s="62">
        <v>1.2708649999999999</v>
      </c>
      <c r="I83" s="62">
        <v>1.2451970000000001</v>
      </c>
      <c r="J83" s="62">
        <v>1.2116579999999999</v>
      </c>
      <c r="K83" s="62">
        <v>1.1870499999999999</v>
      </c>
      <c r="L83" s="62">
        <v>1.145751</v>
      </c>
      <c r="M83" s="62">
        <v>1.1111279999999999</v>
      </c>
      <c r="N83" s="62">
        <v>1.07988</v>
      </c>
      <c r="O83" s="62">
        <v>1.0486819999999999</v>
      </c>
      <c r="P83" s="62">
        <v>1.023339</v>
      </c>
      <c r="Q83" s="62">
        <v>1.0026219999999999</v>
      </c>
      <c r="R83" s="62">
        <v>0.98566200000000004</v>
      </c>
      <c r="S83" s="62">
        <v>0.96993200000000002</v>
      </c>
      <c r="T83" s="62">
        <v>0.95577299999999998</v>
      </c>
      <c r="U83" s="62">
        <v>0.94357400000000002</v>
      </c>
      <c r="V83" s="62">
        <v>0.926126</v>
      </c>
      <c r="W83" s="62">
        <v>0.91230900000000004</v>
      </c>
      <c r="X83" s="62">
        <v>0.899061</v>
      </c>
      <c r="Y83" s="62">
        <v>0.88719300000000001</v>
      </c>
      <c r="Z83" s="62">
        <v>0.87751199999999996</v>
      </c>
      <c r="AA83" s="62">
        <v>0.86860700000000002</v>
      </c>
      <c r="AB83" s="62">
        <v>0.86077899999999996</v>
      </c>
      <c r="AC83" s="62">
        <v>0.85442799999999997</v>
      </c>
      <c r="AD83" s="62">
        <v>0.84954300000000005</v>
      </c>
      <c r="AE83" s="62">
        <v>0.845086</v>
      </c>
      <c r="AF83" s="62">
        <v>0.842916</v>
      </c>
      <c r="AG83" s="78">
        <v>-1.8620999999999999E-2</v>
      </c>
    </row>
    <row r="84" spans="1:33" ht="15" customHeight="1" x14ac:dyDescent="0.35">
      <c r="A84" s="61" t="s">
        <v>437</v>
      </c>
      <c r="B84" s="76" t="s">
        <v>16</v>
      </c>
      <c r="C84" s="62">
        <v>1.821404</v>
      </c>
      <c r="D84" s="62">
        <v>1.807034</v>
      </c>
      <c r="E84" s="62">
        <v>1.788446</v>
      </c>
      <c r="F84" s="62">
        <v>1.7621960000000001</v>
      </c>
      <c r="G84" s="62">
        <v>1.742804</v>
      </c>
      <c r="H84" s="62">
        <v>1.728769</v>
      </c>
      <c r="I84" s="62">
        <v>1.7169760000000001</v>
      </c>
      <c r="J84" s="62">
        <v>1.7037530000000001</v>
      </c>
      <c r="K84" s="62">
        <v>1.6993240000000001</v>
      </c>
      <c r="L84" s="62">
        <v>1.692941</v>
      </c>
      <c r="M84" s="62">
        <v>1.6905559999999999</v>
      </c>
      <c r="N84" s="62">
        <v>1.688704</v>
      </c>
      <c r="O84" s="62">
        <v>1.6818649999999999</v>
      </c>
      <c r="P84" s="62">
        <v>1.6798470000000001</v>
      </c>
      <c r="Q84" s="62">
        <v>1.6796629999999999</v>
      </c>
      <c r="R84" s="62">
        <v>1.680606</v>
      </c>
      <c r="S84" s="62">
        <v>1.6808380000000001</v>
      </c>
      <c r="T84" s="62">
        <v>1.6812279999999999</v>
      </c>
      <c r="U84" s="62">
        <v>1.683306</v>
      </c>
      <c r="V84" s="62">
        <v>1.6836</v>
      </c>
      <c r="W84" s="62">
        <v>1.686795</v>
      </c>
      <c r="X84" s="62">
        <v>1.689012</v>
      </c>
      <c r="Y84" s="62">
        <v>1.691754</v>
      </c>
      <c r="Z84" s="62">
        <v>1.6957990000000001</v>
      </c>
      <c r="AA84" s="62">
        <v>1.699476</v>
      </c>
      <c r="AB84" s="62">
        <v>1.702555</v>
      </c>
      <c r="AC84" s="62">
        <v>1.70689</v>
      </c>
      <c r="AD84" s="62">
        <v>1.7123930000000001</v>
      </c>
      <c r="AE84" s="62">
        <v>1.717123</v>
      </c>
      <c r="AF84" s="62">
        <v>1.724167</v>
      </c>
      <c r="AG84" s="78">
        <v>-1.89E-3</v>
      </c>
    </row>
    <row r="85" spans="1:33" ht="15" customHeight="1" x14ac:dyDescent="0.35">
      <c r="A85" s="61" t="s">
        <v>438</v>
      </c>
      <c r="B85" s="76" t="s">
        <v>169</v>
      </c>
      <c r="C85" s="62">
        <v>1.203554</v>
      </c>
      <c r="D85" s="62">
        <v>1.21374</v>
      </c>
      <c r="E85" s="62">
        <v>1.2180439999999999</v>
      </c>
      <c r="F85" s="62">
        <v>1.2157579999999999</v>
      </c>
      <c r="G85" s="62">
        <v>1.2194339999999999</v>
      </c>
      <c r="H85" s="62">
        <v>1.2263310000000001</v>
      </c>
      <c r="I85" s="62">
        <v>1.234057</v>
      </c>
      <c r="J85" s="62">
        <v>1.242442</v>
      </c>
      <c r="K85" s="62">
        <v>1.2565390000000001</v>
      </c>
      <c r="L85" s="62">
        <v>1.2733589999999999</v>
      </c>
      <c r="M85" s="62">
        <v>1.2908710000000001</v>
      </c>
      <c r="N85" s="62">
        <v>1.3091870000000001</v>
      </c>
      <c r="O85" s="62">
        <v>1.3230869999999999</v>
      </c>
      <c r="P85" s="62">
        <v>1.3415809999999999</v>
      </c>
      <c r="Q85" s="62">
        <v>1.3606009999999999</v>
      </c>
      <c r="R85" s="62">
        <v>1.382708</v>
      </c>
      <c r="S85" s="62">
        <v>1.402822</v>
      </c>
      <c r="T85" s="62">
        <v>1.4256390000000001</v>
      </c>
      <c r="U85" s="62">
        <v>1.449751</v>
      </c>
      <c r="V85" s="62">
        <v>1.473365</v>
      </c>
      <c r="W85" s="62">
        <v>1.4976149999999999</v>
      </c>
      <c r="X85" s="62">
        <v>1.5223260000000001</v>
      </c>
      <c r="Y85" s="62">
        <v>1.5485530000000001</v>
      </c>
      <c r="Z85" s="62">
        <v>1.5744899999999999</v>
      </c>
      <c r="AA85" s="62">
        <v>1.601413</v>
      </c>
      <c r="AB85" s="62">
        <v>1.6287670000000001</v>
      </c>
      <c r="AC85" s="62">
        <v>1.655999</v>
      </c>
      <c r="AD85" s="62">
        <v>1.685875</v>
      </c>
      <c r="AE85" s="62">
        <v>1.7152529999999999</v>
      </c>
      <c r="AF85" s="62">
        <v>1.746756</v>
      </c>
      <c r="AG85" s="78">
        <v>1.2926999999999999E-2</v>
      </c>
    </row>
    <row r="86" spans="1:33" ht="15" customHeight="1" x14ac:dyDescent="0.35">
      <c r="A86" s="61" t="s">
        <v>439</v>
      </c>
      <c r="B86" s="76" t="s">
        <v>170</v>
      </c>
      <c r="C86" s="62">
        <v>0.49580000000000002</v>
      </c>
      <c r="D86" s="62">
        <v>0.48943199999999998</v>
      </c>
      <c r="E86" s="62">
        <v>0.482852</v>
      </c>
      <c r="F86" s="62">
        <v>0.47461700000000001</v>
      </c>
      <c r="G86" s="62">
        <v>0.46908100000000003</v>
      </c>
      <c r="H86" s="62">
        <v>0.466082</v>
      </c>
      <c r="I86" s="62">
        <v>0.46399099999999999</v>
      </c>
      <c r="J86" s="62">
        <v>0.46184700000000001</v>
      </c>
      <c r="K86" s="62">
        <v>0.46247199999999999</v>
      </c>
      <c r="L86" s="62">
        <v>0.46429100000000001</v>
      </c>
      <c r="M86" s="62">
        <v>0.46634500000000001</v>
      </c>
      <c r="N86" s="62">
        <v>0.468918</v>
      </c>
      <c r="O86" s="62">
        <v>0.46990399999999999</v>
      </c>
      <c r="P86" s="62">
        <v>0.47128599999999998</v>
      </c>
      <c r="Q86" s="62">
        <v>0.47345999999999999</v>
      </c>
      <c r="R86" s="62">
        <v>0.47499400000000003</v>
      </c>
      <c r="S86" s="62">
        <v>0.476244</v>
      </c>
      <c r="T86" s="62">
        <v>0.47747800000000001</v>
      </c>
      <c r="U86" s="62">
        <v>0.47764200000000001</v>
      </c>
      <c r="V86" s="62">
        <v>0.47759600000000002</v>
      </c>
      <c r="W86" s="62">
        <v>0.47692699999999999</v>
      </c>
      <c r="X86" s="62">
        <v>0.474383</v>
      </c>
      <c r="Y86" s="62">
        <v>0.47102100000000002</v>
      </c>
      <c r="Z86" s="62">
        <v>0.46709099999999998</v>
      </c>
      <c r="AA86" s="62">
        <v>0.46141700000000002</v>
      </c>
      <c r="AB86" s="62">
        <v>0.454594</v>
      </c>
      <c r="AC86" s="62">
        <v>0.44645299999999999</v>
      </c>
      <c r="AD86" s="62">
        <v>0.43692199999999998</v>
      </c>
      <c r="AE86" s="62">
        <v>0.42549799999999999</v>
      </c>
      <c r="AF86" s="62">
        <v>0.412018</v>
      </c>
      <c r="AG86" s="78">
        <v>-6.3629999999999997E-3</v>
      </c>
    </row>
    <row r="87" spans="1:33" ht="15" customHeight="1" x14ac:dyDescent="0.35">
      <c r="A87" s="61" t="s">
        <v>440</v>
      </c>
      <c r="B87" s="76" t="s">
        <v>529</v>
      </c>
      <c r="C87" s="62">
        <v>5.8744319999999997</v>
      </c>
      <c r="D87" s="62">
        <v>6.3030460000000001</v>
      </c>
      <c r="E87" s="62">
        <v>6.2564719999999996</v>
      </c>
      <c r="F87" s="62">
        <v>6.1523529999999997</v>
      </c>
      <c r="G87" s="62">
        <v>6.0649009999999999</v>
      </c>
      <c r="H87" s="62">
        <v>5.9912590000000003</v>
      </c>
      <c r="I87" s="62">
        <v>6.00624</v>
      </c>
      <c r="J87" s="62">
        <v>6.0101180000000003</v>
      </c>
      <c r="K87" s="62">
        <v>6.035361</v>
      </c>
      <c r="L87" s="62">
        <v>6.0660470000000002</v>
      </c>
      <c r="M87" s="62">
        <v>6.1014949999999999</v>
      </c>
      <c r="N87" s="62">
        <v>6.134747</v>
      </c>
      <c r="O87" s="62">
        <v>6.1556300000000004</v>
      </c>
      <c r="P87" s="62">
        <v>6.1895819999999997</v>
      </c>
      <c r="Q87" s="62">
        <v>6.2276509999999998</v>
      </c>
      <c r="R87" s="62">
        <v>6.2697560000000001</v>
      </c>
      <c r="S87" s="62">
        <v>6.3100870000000002</v>
      </c>
      <c r="T87" s="62">
        <v>6.351432</v>
      </c>
      <c r="U87" s="62">
        <v>6.399159</v>
      </c>
      <c r="V87" s="62">
        <v>6.4459679999999997</v>
      </c>
      <c r="W87" s="62">
        <v>6.4964310000000003</v>
      </c>
      <c r="X87" s="62">
        <v>6.5468320000000002</v>
      </c>
      <c r="Y87" s="62">
        <v>6.5995169999999996</v>
      </c>
      <c r="Z87" s="62">
        <v>6.6563540000000003</v>
      </c>
      <c r="AA87" s="62">
        <v>6.7151149999999999</v>
      </c>
      <c r="AB87" s="62">
        <v>6.7710699999999999</v>
      </c>
      <c r="AC87" s="62">
        <v>6.8331410000000004</v>
      </c>
      <c r="AD87" s="62">
        <v>6.9010119999999997</v>
      </c>
      <c r="AE87" s="62">
        <v>6.9680730000000004</v>
      </c>
      <c r="AF87" s="62">
        <v>7.0437969999999996</v>
      </c>
      <c r="AG87" s="78">
        <v>6.28E-3</v>
      </c>
    </row>
    <row r="88" spans="1:33" ht="15" customHeight="1" x14ac:dyDescent="0.3">
      <c r="A88" s="61" t="s">
        <v>441</v>
      </c>
      <c r="B88" s="73" t="s">
        <v>533</v>
      </c>
      <c r="C88" s="74">
        <v>17.361431</v>
      </c>
      <c r="D88" s="74">
        <v>17.640705000000001</v>
      </c>
      <c r="E88" s="74">
        <v>17.608421</v>
      </c>
      <c r="F88" s="74">
        <v>17.417061</v>
      </c>
      <c r="G88" s="74">
        <v>17.276744999999998</v>
      </c>
      <c r="H88" s="74">
        <v>17.137764000000001</v>
      </c>
      <c r="I88" s="74">
        <v>17.088079</v>
      </c>
      <c r="J88" s="74">
        <v>17.004359999999998</v>
      </c>
      <c r="K88" s="74">
        <v>16.977499000000002</v>
      </c>
      <c r="L88" s="74">
        <v>16.945951000000001</v>
      </c>
      <c r="M88" s="74">
        <v>16.943159000000001</v>
      </c>
      <c r="N88" s="74">
        <v>16.940435000000001</v>
      </c>
      <c r="O88" s="74">
        <v>16.903765</v>
      </c>
      <c r="P88" s="74">
        <v>16.908982999999999</v>
      </c>
      <c r="Q88" s="74">
        <v>16.938696</v>
      </c>
      <c r="R88" s="74">
        <v>16.986834999999999</v>
      </c>
      <c r="S88" s="74">
        <v>17.027704</v>
      </c>
      <c r="T88" s="74">
        <v>17.072227000000002</v>
      </c>
      <c r="U88" s="74">
        <v>17.128843</v>
      </c>
      <c r="V88" s="74">
        <v>17.170127999999998</v>
      </c>
      <c r="W88" s="74">
        <v>17.226382999999998</v>
      </c>
      <c r="X88" s="74">
        <v>17.281694000000002</v>
      </c>
      <c r="Y88" s="74">
        <v>17.347467000000002</v>
      </c>
      <c r="Z88" s="74">
        <v>17.42482</v>
      </c>
      <c r="AA88" s="74">
        <v>17.503</v>
      </c>
      <c r="AB88" s="74">
        <v>17.578381</v>
      </c>
      <c r="AC88" s="74">
        <v>17.662531000000001</v>
      </c>
      <c r="AD88" s="74">
        <v>17.758997000000001</v>
      </c>
      <c r="AE88" s="74">
        <v>17.848928000000001</v>
      </c>
      <c r="AF88" s="74">
        <v>17.957722</v>
      </c>
      <c r="AG88" s="75">
        <v>1.165E-3</v>
      </c>
    </row>
    <row r="89" spans="1:33" ht="15" customHeight="1" x14ac:dyDescent="0.35">
      <c r="A89" s="61" t="s">
        <v>534</v>
      </c>
      <c r="B89" s="76" t="s">
        <v>498</v>
      </c>
      <c r="C89" s="62">
        <v>9.5620999999999998E-2</v>
      </c>
      <c r="D89" s="62">
        <v>0.106823</v>
      </c>
      <c r="E89" s="62">
        <v>0.118293</v>
      </c>
      <c r="F89" s="62">
        <v>0.129665</v>
      </c>
      <c r="G89" s="62">
        <v>0.13705800000000001</v>
      </c>
      <c r="H89" s="62">
        <v>0.14680000000000001</v>
      </c>
      <c r="I89" s="62">
        <v>0.15343499999999999</v>
      </c>
      <c r="J89" s="62">
        <v>0.15925300000000001</v>
      </c>
      <c r="K89" s="62">
        <v>0.166598</v>
      </c>
      <c r="L89" s="62">
        <v>0.17012099999999999</v>
      </c>
      <c r="M89" s="62">
        <v>0.174905</v>
      </c>
      <c r="N89" s="62">
        <v>0.18027000000000001</v>
      </c>
      <c r="O89" s="62">
        <v>0.18702099999999999</v>
      </c>
      <c r="P89" s="62">
        <v>0.191797</v>
      </c>
      <c r="Q89" s="62">
        <v>0.192271</v>
      </c>
      <c r="R89" s="62">
        <v>0.197433</v>
      </c>
      <c r="S89" s="62">
        <v>0.20472099999999999</v>
      </c>
      <c r="T89" s="62">
        <v>0.209702</v>
      </c>
      <c r="U89" s="62">
        <v>0.216282</v>
      </c>
      <c r="V89" s="62">
        <v>0.22558400000000001</v>
      </c>
      <c r="W89" s="62">
        <v>0.233128</v>
      </c>
      <c r="X89" s="62">
        <v>0.242644</v>
      </c>
      <c r="Y89" s="62">
        <v>0.24992900000000001</v>
      </c>
      <c r="Z89" s="62">
        <v>0.25634600000000002</v>
      </c>
      <c r="AA89" s="62">
        <v>0.26500099999999999</v>
      </c>
      <c r="AB89" s="62">
        <v>0.27456700000000001</v>
      </c>
      <c r="AC89" s="62">
        <v>0.28201799999999999</v>
      </c>
      <c r="AD89" s="62">
        <v>0.29003400000000001</v>
      </c>
      <c r="AE89" s="62">
        <v>0.29836299999999999</v>
      </c>
      <c r="AF89" s="62">
        <v>0.30446899999999999</v>
      </c>
      <c r="AG89" s="78">
        <v>4.0745000000000003E-2</v>
      </c>
    </row>
    <row r="90" spans="1:33" ht="15" customHeight="1" x14ac:dyDescent="0.3">
      <c r="A90" s="61" t="s">
        <v>535</v>
      </c>
      <c r="B90" s="73" t="s">
        <v>505</v>
      </c>
      <c r="C90" s="74">
        <v>17.265808</v>
      </c>
      <c r="D90" s="74">
        <v>17.533881999999998</v>
      </c>
      <c r="E90" s="74">
        <v>17.490127999999999</v>
      </c>
      <c r="F90" s="74">
        <v>17.287395</v>
      </c>
      <c r="G90" s="74">
        <v>17.139686999999999</v>
      </c>
      <c r="H90" s="74">
        <v>16.990963000000001</v>
      </c>
      <c r="I90" s="74">
        <v>16.934645</v>
      </c>
      <c r="J90" s="74">
        <v>16.845108</v>
      </c>
      <c r="K90" s="74">
        <v>16.8109</v>
      </c>
      <c r="L90" s="74">
        <v>16.775831</v>
      </c>
      <c r="M90" s="74">
        <v>16.768253000000001</v>
      </c>
      <c r="N90" s="74">
        <v>16.760166000000002</v>
      </c>
      <c r="O90" s="74">
        <v>16.716743000000001</v>
      </c>
      <c r="P90" s="74">
        <v>16.717186000000002</v>
      </c>
      <c r="Q90" s="74">
        <v>16.746426</v>
      </c>
      <c r="R90" s="74">
        <v>16.789401999999999</v>
      </c>
      <c r="S90" s="74">
        <v>16.822983000000001</v>
      </c>
      <c r="T90" s="74">
        <v>16.862525999999999</v>
      </c>
      <c r="U90" s="74">
        <v>16.912561</v>
      </c>
      <c r="V90" s="74">
        <v>16.944545999999999</v>
      </c>
      <c r="W90" s="74">
        <v>16.993255999999999</v>
      </c>
      <c r="X90" s="74">
        <v>17.039051000000001</v>
      </c>
      <c r="Y90" s="74">
        <v>17.097538</v>
      </c>
      <c r="Z90" s="74">
        <v>17.168474</v>
      </c>
      <c r="AA90" s="74">
        <v>17.238001000000001</v>
      </c>
      <c r="AB90" s="74">
        <v>17.303813999999999</v>
      </c>
      <c r="AC90" s="74">
        <v>17.380512</v>
      </c>
      <c r="AD90" s="74">
        <v>17.468962000000001</v>
      </c>
      <c r="AE90" s="74">
        <v>17.550566</v>
      </c>
      <c r="AF90" s="74">
        <v>17.653254</v>
      </c>
      <c r="AG90" s="75">
        <v>7.6599999999999997E-4</v>
      </c>
    </row>
    <row r="91" spans="1:33" ht="15" customHeight="1" x14ac:dyDescent="0.35">
      <c r="B91"/>
      <c r="C91"/>
      <c r="D91"/>
      <c r="E91"/>
      <c r="F91"/>
      <c r="G91"/>
      <c r="H91"/>
      <c r="I91"/>
      <c r="J91"/>
      <c r="K91"/>
      <c r="L91"/>
      <c r="M91"/>
      <c r="N91"/>
      <c r="O91"/>
      <c r="P91"/>
      <c r="Q91"/>
      <c r="R91"/>
      <c r="S91"/>
      <c r="T91"/>
      <c r="U91"/>
      <c r="V91"/>
      <c r="W91"/>
      <c r="X91"/>
      <c r="Y91"/>
      <c r="Z91"/>
      <c r="AA91"/>
      <c r="AB91"/>
      <c r="AC91"/>
      <c r="AD91"/>
      <c r="AE91"/>
      <c r="AF91"/>
      <c r="AG91"/>
    </row>
    <row r="92" spans="1:33" ht="14.5" x14ac:dyDescent="0.35">
      <c r="B92" s="73" t="s">
        <v>536</v>
      </c>
      <c r="C92"/>
      <c r="D92"/>
      <c r="E92"/>
      <c r="F92"/>
      <c r="G92"/>
      <c r="H92"/>
      <c r="I92"/>
      <c r="J92"/>
      <c r="K92"/>
      <c r="L92"/>
      <c r="M92"/>
      <c r="N92"/>
      <c r="O92"/>
      <c r="P92"/>
      <c r="Q92"/>
      <c r="R92"/>
      <c r="S92"/>
      <c r="T92"/>
      <c r="U92"/>
      <c r="V92"/>
      <c r="W92"/>
      <c r="X92"/>
      <c r="Y92"/>
      <c r="Z92"/>
      <c r="AA92"/>
      <c r="AB92"/>
      <c r="AC92"/>
      <c r="AD92"/>
      <c r="AE92"/>
      <c r="AF92"/>
      <c r="AG92"/>
    </row>
    <row r="93" spans="1:33" ht="15" customHeight="1" x14ac:dyDescent="0.35">
      <c r="A93" s="61" t="s">
        <v>442</v>
      </c>
      <c r="B93" s="76" t="s">
        <v>26</v>
      </c>
      <c r="C93" s="62">
        <v>7.4163000000000007E-2</v>
      </c>
      <c r="D93" s="62">
        <v>7.4392E-2</v>
      </c>
      <c r="E93" s="62">
        <v>7.3889999999999997E-2</v>
      </c>
      <c r="F93" s="62">
        <v>7.3552999999999993E-2</v>
      </c>
      <c r="G93" s="62">
        <v>7.3436000000000001E-2</v>
      </c>
      <c r="H93" s="62">
        <v>7.238E-2</v>
      </c>
      <c r="I93" s="62">
        <v>7.1879999999999999E-2</v>
      </c>
      <c r="J93" s="62">
        <v>7.1540999999999993E-2</v>
      </c>
      <c r="K93" s="62">
        <v>7.1304000000000006E-2</v>
      </c>
      <c r="L93" s="62">
        <v>7.1067000000000005E-2</v>
      </c>
      <c r="M93" s="62">
        <v>7.0795999999999998E-2</v>
      </c>
      <c r="N93" s="62">
        <v>7.0813000000000001E-2</v>
      </c>
      <c r="O93" s="62">
        <v>7.0583000000000007E-2</v>
      </c>
      <c r="P93" s="62">
        <v>7.0157999999999998E-2</v>
      </c>
      <c r="Q93" s="62">
        <v>6.9917000000000007E-2</v>
      </c>
      <c r="R93" s="62">
        <v>6.9782999999999998E-2</v>
      </c>
      <c r="S93" s="62">
        <v>6.9637000000000004E-2</v>
      </c>
      <c r="T93" s="62">
        <v>6.9691000000000003E-2</v>
      </c>
      <c r="U93" s="62">
        <v>6.9733000000000003E-2</v>
      </c>
      <c r="V93" s="62">
        <v>6.973E-2</v>
      </c>
      <c r="W93" s="62">
        <v>6.9640999999999995E-2</v>
      </c>
      <c r="X93" s="62">
        <v>6.9580000000000003E-2</v>
      </c>
      <c r="Y93" s="62">
        <v>6.9635000000000002E-2</v>
      </c>
      <c r="Z93" s="62">
        <v>6.9553000000000004E-2</v>
      </c>
      <c r="AA93" s="62">
        <v>6.9555000000000006E-2</v>
      </c>
      <c r="AB93" s="62">
        <v>6.9547999999999999E-2</v>
      </c>
      <c r="AC93" s="62">
        <v>6.9417000000000006E-2</v>
      </c>
      <c r="AD93" s="62">
        <v>6.9639000000000006E-2</v>
      </c>
      <c r="AE93" s="62">
        <v>6.9524000000000002E-2</v>
      </c>
      <c r="AF93" s="62">
        <v>6.9519999999999998E-2</v>
      </c>
      <c r="AG93" s="78">
        <v>-2.2269999999999998E-3</v>
      </c>
    </row>
    <row r="94" spans="1:33" ht="15" customHeight="1" x14ac:dyDescent="0.35">
      <c r="A94" s="61" t="s">
        <v>443</v>
      </c>
      <c r="B94" s="76" t="s">
        <v>27</v>
      </c>
      <c r="C94" s="62">
        <v>0.196655</v>
      </c>
      <c r="D94" s="62">
        <v>0.22265799999999999</v>
      </c>
      <c r="E94" s="62">
        <v>0.248642</v>
      </c>
      <c r="F94" s="62">
        <v>0.27325300000000002</v>
      </c>
      <c r="G94" s="62">
        <v>0.289441</v>
      </c>
      <c r="H94" s="62">
        <v>0.30767299999999997</v>
      </c>
      <c r="I94" s="62">
        <v>0.32219900000000001</v>
      </c>
      <c r="J94" s="62">
        <v>0.33395900000000001</v>
      </c>
      <c r="K94" s="62">
        <v>0.34960000000000002</v>
      </c>
      <c r="L94" s="62">
        <v>0.35700799999999999</v>
      </c>
      <c r="M94" s="62">
        <v>0.36640800000000001</v>
      </c>
      <c r="N94" s="62">
        <v>0.38034200000000001</v>
      </c>
      <c r="O94" s="62">
        <v>0.39524300000000001</v>
      </c>
      <c r="P94" s="62">
        <v>0.40476299999999998</v>
      </c>
      <c r="Q94" s="62">
        <v>0.40482200000000002</v>
      </c>
      <c r="R94" s="62">
        <v>0.41642899999999999</v>
      </c>
      <c r="S94" s="62">
        <v>0.43254399999999998</v>
      </c>
      <c r="T94" s="62">
        <v>0.44505</v>
      </c>
      <c r="U94" s="62">
        <v>0.46110099999999998</v>
      </c>
      <c r="V94" s="62">
        <v>0.48238399999999998</v>
      </c>
      <c r="W94" s="62">
        <v>0.49926999999999999</v>
      </c>
      <c r="X94" s="62">
        <v>0.52039400000000002</v>
      </c>
      <c r="Y94" s="62">
        <v>0.53851099999999996</v>
      </c>
      <c r="Z94" s="62">
        <v>0.55243100000000001</v>
      </c>
      <c r="AA94" s="62">
        <v>0.57282999999999995</v>
      </c>
      <c r="AB94" s="62">
        <v>0.59606999999999999</v>
      </c>
      <c r="AC94" s="62">
        <v>0.61283900000000002</v>
      </c>
      <c r="AD94" s="62">
        <v>0.63423099999999999</v>
      </c>
      <c r="AE94" s="62">
        <v>0.65261199999999997</v>
      </c>
      <c r="AF94" s="62">
        <v>0.667466</v>
      </c>
      <c r="AG94" s="78">
        <v>4.3040000000000002E-2</v>
      </c>
    </row>
    <row r="95" spans="1:33" ht="15" customHeight="1" x14ac:dyDescent="0.35">
      <c r="A95" s="61" t="s">
        <v>444</v>
      </c>
      <c r="B95" s="76" t="s">
        <v>28</v>
      </c>
      <c r="C95" s="62">
        <v>6.8890000000000002E-3</v>
      </c>
      <c r="D95" s="62">
        <v>6.9369999999999996E-3</v>
      </c>
      <c r="E95" s="62">
        <v>6.8589999999999996E-3</v>
      </c>
      <c r="F95" s="62">
        <v>6.7850000000000002E-3</v>
      </c>
      <c r="G95" s="62">
        <v>6.7499999999999999E-3</v>
      </c>
      <c r="H95" s="62">
        <v>6.685E-3</v>
      </c>
      <c r="I95" s="62">
        <v>6.659E-3</v>
      </c>
      <c r="J95" s="62">
        <v>6.6429999999999996E-3</v>
      </c>
      <c r="K95" s="62">
        <v>6.6030000000000004E-3</v>
      </c>
      <c r="L95" s="62">
        <v>6.6E-3</v>
      </c>
      <c r="M95" s="62">
        <v>6.5929999999999999E-3</v>
      </c>
      <c r="N95" s="62">
        <v>6.6020000000000002E-3</v>
      </c>
      <c r="O95" s="62">
        <v>6.6119999999999998E-3</v>
      </c>
      <c r="P95" s="62">
        <v>6.6E-3</v>
      </c>
      <c r="Q95" s="62">
        <v>6.5779999999999996E-3</v>
      </c>
      <c r="R95" s="62">
        <v>6.5649999999999997E-3</v>
      </c>
      <c r="S95" s="62">
        <v>6.548E-3</v>
      </c>
      <c r="T95" s="62">
        <v>6.5500000000000003E-3</v>
      </c>
      <c r="U95" s="62">
        <v>6.548E-3</v>
      </c>
      <c r="V95" s="62">
        <v>6.5579999999999996E-3</v>
      </c>
      <c r="W95" s="62">
        <v>6.548E-3</v>
      </c>
      <c r="X95" s="62">
        <v>6.5709999999999996E-3</v>
      </c>
      <c r="Y95" s="62">
        <v>6.5690000000000002E-3</v>
      </c>
      <c r="Z95" s="62">
        <v>6.5700000000000003E-3</v>
      </c>
      <c r="AA95" s="62">
        <v>6.5599999999999999E-3</v>
      </c>
      <c r="AB95" s="62">
        <v>6.5500000000000003E-3</v>
      </c>
      <c r="AC95" s="62">
        <v>6.5440000000000003E-3</v>
      </c>
      <c r="AD95" s="62">
        <v>6.5449999999999996E-3</v>
      </c>
      <c r="AE95" s="62">
        <v>6.5440000000000003E-3</v>
      </c>
      <c r="AF95" s="62">
        <v>6.5469999999999999E-3</v>
      </c>
      <c r="AG95" s="78">
        <v>-1.75E-3</v>
      </c>
    </row>
    <row r="96" spans="1:33" ht="15" customHeight="1" x14ac:dyDescent="0.3">
      <c r="A96" s="61" t="s">
        <v>445</v>
      </c>
      <c r="B96" s="73" t="s">
        <v>29</v>
      </c>
      <c r="C96" s="74">
        <v>0.27770699999999998</v>
      </c>
      <c r="D96" s="74">
        <v>0.30398700000000001</v>
      </c>
      <c r="E96" s="74">
        <v>0.32939099999999999</v>
      </c>
      <c r="F96" s="74">
        <v>0.35359000000000002</v>
      </c>
      <c r="G96" s="74">
        <v>0.36962699999999998</v>
      </c>
      <c r="H96" s="74">
        <v>0.38673800000000003</v>
      </c>
      <c r="I96" s="74">
        <v>0.40073799999999998</v>
      </c>
      <c r="J96" s="74">
        <v>0.41214299999999998</v>
      </c>
      <c r="K96" s="74">
        <v>0.42750700000000003</v>
      </c>
      <c r="L96" s="74">
        <v>0.43467499999999998</v>
      </c>
      <c r="M96" s="74">
        <v>0.44379800000000003</v>
      </c>
      <c r="N96" s="74">
        <v>0.457758</v>
      </c>
      <c r="O96" s="74">
        <v>0.47243800000000002</v>
      </c>
      <c r="P96" s="74">
        <v>0.48152099999999998</v>
      </c>
      <c r="Q96" s="74">
        <v>0.48131699999999999</v>
      </c>
      <c r="R96" s="74">
        <v>0.49277700000000002</v>
      </c>
      <c r="S96" s="74">
        <v>0.50872899999999999</v>
      </c>
      <c r="T96" s="74">
        <v>0.52129099999999995</v>
      </c>
      <c r="U96" s="74">
        <v>0.53738300000000006</v>
      </c>
      <c r="V96" s="74">
        <v>0.55867199999999995</v>
      </c>
      <c r="W96" s="74">
        <v>0.57545900000000005</v>
      </c>
      <c r="X96" s="74">
        <v>0.59654399999999996</v>
      </c>
      <c r="Y96" s="74">
        <v>0.61471399999999998</v>
      </c>
      <c r="Z96" s="74">
        <v>0.62855399999999995</v>
      </c>
      <c r="AA96" s="74">
        <v>0.64894600000000002</v>
      </c>
      <c r="AB96" s="74">
        <v>0.67216699999999996</v>
      </c>
      <c r="AC96" s="74">
        <v>0.68879900000000005</v>
      </c>
      <c r="AD96" s="74">
        <v>0.71041500000000002</v>
      </c>
      <c r="AE96" s="74">
        <v>0.72867899999999997</v>
      </c>
      <c r="AF96" s="74">
        <v>0.74353400000000003</v>
      </c>
      <c r="AG96" s="75">
        <v>3.4543999999999998E-2</v>
      </c>
    </row>
    <row r="97" spans="1:33" ht="15" customHeight="1" x14ac:dyDescent="0.35">
      <c r="B97"/>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35">
      <c r="B98" s="73" t="s">
        <v>30</v>
      </c>
      <c r="C98"/>
      <c r="D98"/>
      <c r="E98"/>
      <c r="F98"/>
      <c r="G98"/>
      <c r="H98"/>
      <c r="I98"/>
      <c r="J98"/>
      <c r="K98"/>
      <c r="L98"/>
      <c r="M98"/>
      <c r="N98"/>
      <c r="O98"/>
      <c r="P98"/>
      <c r="Q98"/>
      <c r="R98"/>
      <c r="S98"/>
      <c r="T98"/>
      <c r="U98"/>
      <c r="V98"/>
      <c r="W98"/>
      <c r="X98"/>
      <c r="Y98"/>
      <c r="Z98"/>
      <c r="AA98"/>
      <c r="AB98"/>
      <c r="AC98"/>
      <c r="AD98"/>
      <c r="AE98"/>
      <c r="AF98"/>
      <c r="AG98"/>
    </row>
    <row r="99" spans="1:33" ht="15" customHeight="1" x14ac:dyDescent="0.35">
      <c r="A99" s="61" t="s">
        <v>446</v>
      </c>
      <c r="B99" s="76" t="s">
        <v>31</v>
      </c>
      <c r="C99" s="77">
        <v>5890</v>
      </c>
      <c r="D99" s="77">
        <v>6269</v>
      </c>
      <c r="E99" s="77">
        <v>6083</v>
      </c>
      <c r="F99" s="77">
        <v>6065</v>
      </c>
      <c r="G99" s="77">
        <v>6048</v>
      </c>
      <c r="H99" s="77">
        <v>6030</v>
      </c>
      <c r="I99" s="77">
        <v>6012</v>
      </c>
      <c r="J99" s="77">
        <v>5994</v>
      </c>
      <c r="K99" s="77">
        <v>5976</v>
      </c>
      <c r="L99" s="77">
        <v>5958</v>
      </c>
      <c r="M99" s="77">
        <v>5940</v>
      </c>
      <c r="N99" s="77">
        <v>5922</v>
      </c>
      <c r="O99" s="77">
        <v>5904</v>
      </c>
      <c r="P99" s="77">
        <v>5886</v>
      </c>
      <c r="Q99" s="77">
        <v>5868</v>
      </c>
      <c r="R99" s="77">
        <v>5850</v>
      </c>
      <c r="S99" s="77">
        <v>5832</v>
      </c>
      <c r="T99" s="77">
        <v>5814</v>
      </c>
      <c r="U99" s="77">
        <v>5795</v>
      </c>
      <c r="V99" s="77">
        <v>5777</v>
      </c>
      <c r="W99" s="77">
        <v>5759</v>
      </c>
      <c r="X99" s="77">
        <v>5741</v>
      </c>
      <c r="Y99" s="77">
        <v>5723</v>
      </c>
      <c r="Z99" s="77">
        <v>5704</v>
      </c>
      <c r="AA99" s="77">
        <v>5686</v>
      </c>
      <c r="AB99" s="77">
        <v>5668</v>
      </c>
      <c r="AC99" s="77">
        <v>5650</v>
      </c>
      <c r="AD99" s="77">
        <v>5632</v>
      </c>
      <c r="AE99" s="77">
        <v>5614</v>
      </c>
      <c r="AF99" s="77">
        <v>5595</v>
      </c>
      <c r="AG99" s="78">
        <v>-1.7700000000000001E-3</v>
      </c>
    </row>
    <row r="100" spans="1:33" ht="15" customHeight="1" x14ac:dyDescent="0.35">
      <c r="A100" s="61" t="s">
        <v>447</v>
      </c>
      <c r="B100" s="76" t="s">
        <v>32</v>
      </c>
      <c r="C100" s="77">
        <v>5356</v>
      </c>
      <c r="D100" s="77">
        <v>5620</v>
      </c>
      <c r="E100" s="77">
        <v>5448</v>
      </c>
      <c r="F100" s="77">
        <v>5431</v>
      </c>
      <c r="G100" s="77">
        <v>5414</v>
      </c>
      <c r="H100" s="77">
        <v>5397</v>
      </c>
      <c r="I100" s="77">
        <v>5380</v>
      </c>
      <c r="J100" s="77">
        <v>5363</v>
      </c>
      <c r="K100" s="77">
        <v>5347</v>
      </c>
      <c r="L100" s="77">
        <v>5330</v>
      </c>
      <c r="M100" s="77">
        <v>5313</v>
      </c>
      <c r="N100" s="77">
        <v>5296</v>
      </c>
      <c r="O100" s="77">
        <v>5279</v>
      </c>
      <c r="P100" s="77">
        <v>5262</v>
      </c>
      <c r="Q100" s="77">
        <v>5245</v>
      </c>
      <c r="R100" s="77">
        <v>5228</v>
      </c>
      <c r="S100" s="77">
        <v>5211</v>
      </c>
      <c r="T100" s="77">
        <v>5194</v>
      </c>
      <c r="U100" s="77">
        <v>5177</v>
      </c>
      <c r="V100" s="77">
        <v>5160</v>
      </c>
      <c r="W100" s="77">
        <v>5143</v>
      </c>
      <c r="X100" s="77">
        <v>5127</v>
      </c>
      <c r="Y100" s="77">
        <v>5110</v>
      </c>
      <c r="Z100" s="77">
        <v>5093</v>
      </c>
      <c r="AA100" s="77">
        <v>5076</v>
      </c>
      <c r="AB100" s="77">
        <v>5059</v>
      </c>
      <c r="AC100" s="77">
        <v>5042</v>
      </c>
      <c r="AD100" s="77">
        <v>5025</v>
      </c>
      <c r="AE100" s="77">
        <v>5008</v>
      </c>
      <c r="AF100" s="77">
        <v>4991</v>
      </c>
      <c r="AG100" s="78">
        <v>-2.431E-3</v>
      </c>
    </row>
    <row r="101" spans="1:33" ht="14.5" x14ac:dyDescent="0.35">
      <c r="A101" s="61" t="s">
        <v>448</v>
      </c>
      <c r="B101" s="76" t="s">
        <v>33</v>
      </c>
      <c r="C101" s="77">
        <v>5925</v>
      </c>
      <c r="D101" s="77">
        <v>6246</v>
      </c>
      <c r="E101" s="77">
        <v>6075</v>
      </c>
      <c r="F101" s="77">
        <v>6065</v>
      </c>
      <c r="G101" s="77">
        <v>6055</v>
      </c>
      <c r="H101" s="77">
        <v>6045</v>
      </c>
      <c r="I101" s="77">
        <v>6035</v>
      </c>
      <c r="J101" s="77">
        <v>6026</v>
      </c>
      <c r="K101" s="77">
        <v>6016</v>
      </c>
      <c r="L101" s="77">
        <v>6006</v>
      </c>
      <c r="M101" s="77">
        <v>5996</v>
      </c>
      <c r="N101" s="77">
        <v>5986</v>
      </c>
      <c r="O101" s="77">
        <v>5976</v>
      </c>
      <c r="P101" s="77">
        <v>5966</v>
      </c>
      <c r="Q101" s="77">
        <v>5956</v>
      </c>
      <c r="R101" s="77">
        <v>5946</v>
      </c>
      <c r="S101" s="77">
        <v>5936</v>
      </c>
      <c r="T101" s="77">
        <v>5926</v>
      </c>
      <c r="U101" s="77">
        <v>5916</v>
      </c>
      <c r="V101" s="77">
        <v>5906</v>
      </c>
      <c r="W101" s="77">
        <v>5896</v>
      </c>
      <c r="X101" s="77">
        <v>5886</v>
      </c>
      <c r="Y101" s="77">
        <v>5876</v>
      </c>
      <c r="Z101" s="77">
        <v>5867</v>
      </c>
      <c r="AA101" s="77">
        <v>5857</v>
      </c>
      <c r="AB101" s="77">
        <v>5847</v>
      </c>
      <c r="AC101" s="77">
        <v>5837</v>
      </c>
      <c r="AD101" s="77">
        <v>5827</v>
      </c>
      <c r="AE101" s="77">
        <v>5817</v>
      </c>
      <c r="AF101" s="77">
        <v>5807</v>
      </c>
      <c r="AG101" s="78">
        <v>-6.9300000000000004E-4</v>
      </c>
    </row>
    <row r="102" spans="1:33" ht="14.5" x14ac:dyDescent="0.35">
      <c r="A102" s="61" t="s">
        <v>449</v>
      </c>
      <c r="B102" s="76" t="s">
        <v>34</v>
      </c>
      <c r="C102" s="77">
        <v>6356</v>
      </c>
      <c r="D102" s="77">
        <v>6592</v>
      </c>
      <c r="E102" s="77">
        <v>6430</v>
      </c>
      <c r="F102" s="77">
        <v>6425</v>
      </c>
      <c r="G102" s="77">
        <v>6419</v>
      </c>
      <c r="H102" s="77">
        <v>6413</v>
      </c>
      <c r="I102" s="77">
        <v>6407</v>
      </c>
      <c r="J102" s="77">
        <v>6401</v>
      </c>
      <c r="K102" s="77">
        <v>6394</v>
      </c>
      <c r="L102" s="77">
        <v>6388</v>
      </c>
      <c r="M102" s="77">
        <v>6381</v>
      </c>
      <c r="N102" s="77">
        <v>6375</v>
      </c>
      <c r="O102" s="77">
        <v>6368</v>
      </c>
      <c r="P102" s="77">
        <v>6361</v>
      </c>
      <c r="Q102" s="77">
        <v>6355</v>
      </c>
      <c r="R102" s="77">
        <v>6348</v>
      </c>
      <c r="S102" s="77">
        <v>6341</v>
      </c>
      <c r="T102" s="77">
        <v>6334</v>
      </c>
      <c r="U102" s="77">
        <v>6328</v>
      </c>
      <c r="V102" s="77">
        <v>6321</v>
      </c>
      <c r="W102" s="77">
        <v>6314</v>
      </c>
      <c r="X102" s="77">
        <v>6307</v>
      </c>
      <c r="Y102" s="77">
        <v>6300</v>
      </c>
      <c r="Z102" s="77">
        <v>6293</v>
      </c>
      <c r="AA102" s="77">
        <v>6286</v>
      </c>
      <c r="AB102" s="77">
        <v>6279</v>
      </c>
      <c r="AC102" s="77">
        <v>6272</v>
      </c>
      <c r="AD102" s="77">
        <v>6265</v>
      </c>
      <c r="AE102" s="77">
        <v>6257</v>
      </c>
      <c r="AF102" s="77">
        <v>6250</v>
      </c>
      <c r="AG102" s="78">
        <v>-5.8E-4</v>
      </c>
    </row>
    <row r="103" spans="1:33" ht="15" customHeight="1" x14ac:dyDescent="0.35">
      <c r="A103" s="61" t="s">
        <v>450</v>
      </c>
      <c r="B103" s="76" t="s">
        <v>35</v>
      </c>
      <c r="C103" s="77">
        <v>2454</v>
      </c>
      <c r="D103" s="77">
        <v>2507</v>
      </c>
      <c r="E103" s="77">
        <v>2434</v>
      </c>
      <c r="F103" s="77">
        <v>2420</v>
      </c>
      <c r="G103" s="77">
        <v>2406</v>
      </c>
      <c r="H103" s="77">
        <v>2393</v>
      </c>
      <c r="I103" s="77">
        <v>2379</v>
      </c>
      <c r="J103" s="77">
        <v>2366</v>
      </c>
      <c r="K103" s="77">
        <v>2352</v>
      </c>
      <c r="L103" s="77">
        <v>2338</v>
      </c>
      <c r="M103" s="77">
        <v>2325</v>
      </c>
      <c r="N103" s="77">
        <v>2311</v>
      </c>
      <c r="O103" s="77">
        <v>2297</v>
      </c>
      <c r="P103" s="77">
        <v>2284</v>
      </c>
      <c r="Q103" s="77">
        <v>2270</v>
      </c>
      <c r="R103" s="77">
        <v>2257</v>
      </c>
      <c r="S103" s="77">
        <v>2243</v>
      </c>
      <c r="T103" s="77">
        <v>2230</v>
      </c>
      <c r="U103" s="77">
        <v>2216</v>
      </c>
      <c r="V103" s="77">
        <v>2203</v>
      </c>
      <c r="W103" s="77">
        <v>2189</v>
      </c>
      <c r="X103" s="77">
        <v>2176</v>
      </c>
      <c r="Y103" s="77">
        <v>2162</v>
      </c>
      <c r="Z103" s="77">
        <v>2149</v>
      </c>
      <c r="AA103" s="77">
        <v>2136</v>
      </c>
      <c r="AB103" s="77">
        <v>2122</v>
      </c>
      <c r="AC103" s="77">
        <v>2109</v>
      </c>
      <c r="AD103" s="77">
        <v>2096</v>
      </c>
      <c r="AE103" s="77">
        <v>2082</v>
      </c>
      <c r="AF103" s="77">
        <v>2069</v>
      </c>
      <c r="AG103" s="78">
        <v>-5.8669999999999998E-3</v>
      </c>
    </row>
    <row r="104" spans="1:33" ht="15" customHeight="1" x14ac:dyDescent="0.35">
      <c r="A104" s="61" t="s">
        <v>451</v>
      </c>
      <c r="B104" s="76" t="s">
        <v>36</v>
      </c>
      <c r="C104" s="77">
        <v>3318</v>
      </c>
      <c r="D104" s="77">
        <v>3345</v>
      </c>
      <c r="E104" s="77">
        <v>3230</v>
      </c>
      <c r="F104" s="77">
        <v>3221</v>
      </c>
      <c r="G104" s="77">
        <v>3211</v>
      </c>
      <c r="H104" s="77">
        <v>3202</v>
      </c>
      <c r="I104" s="77">
        <v>3192</v>
      </c>
      <c r="J104" s="77">
        <v>3183</v>
      </c>
      <c r="K104" s="77">
        <v>3173</v>
      </c>
      <c r="L104" s="77">
        <v>3163</v>
      </c>
      <c r="M104" s="77">
        <v>3154</v>
      </c>
      <c r="N104" s="77">
        <v>3144</v>
      </c>
      <c r="O104" s="77">
        <v>3134</v>
      </c>
      <c r="P104" s="77">
        <v>3124</v>
      </c>
      <c r="Q104" s="77">
        <v>3114</v>
      </c>
      <c r="R104" s="77">
        <v>3104</v>
      </c>
      <c r="S104" s="77">
        <v>3094</v>
      </c>
      <c r="T104" s="77">
        <v>3084</v>
      </c>
      <c r="U104" s="77">
        <v>3074</v>
      </c>
      <c r="V104" s="77">
        <v>3064</v>
      </c>
      <c r="W104" s="77">
        <v>3054</v>
      </c>
      <c r="X104" s="77">
        <v>3044</v>
      </c>
      <c r="Y104" s="77">
        <v>3034</v>
      </c>
      <c r="Z104" s="77">
        <v>3024</v>
      </c>
      <c r="AA104" s="77">
        <v>3014</v>
      </c>
      <c r="AB104" s="77">
        <v>3004</v>
      </c>
      <c r="AC104" s="77">
        <v>2994</v>
      </c>
      <c r="AD104" s="77">
        <v>2984</v>
      </c>
      <c r="AE104" s="77">
        <v>2974</v>
      </c>
      <c r="AF104" s="77">
        <v>2963</v>
      </c>
      <c r="AG104" s="78">
        <v>-3.8939999999999999E-3</v>
      </c>
    </row>
    <row r="105" spans="1:33" ht="15" customHeight="1" x14ac:dyDescent="0.35">
      <c r="A105" s="61" t="s">
        <v>452</v>
      </c>
      <c r="B105" s="76" t="s">
        <v>37</v>
      </c>
      <c r="C105" s="77">
        <v>2149</v>
      </c>
      <c r="D105" s="77">
        <v>2015</v>
      </c>
      <c r="E105" s="77">
        <v>1961</v>
      </c>
      <c r="F105" s="77">
        <v>1953</v>
      </c>
      <c r="G105" s="77">
        <v>1945</v>
      </c>
      <c r="H105" s="77">
        <v>1937</v>
      </c>
      <c r="I105" s="77">
        <v>1929</v>
      </c>
      <c r="J105" s="77">
        <v>1921</v>
      </c>
      <c r="K105" s="77">
        <v>1913</v>
      </c>
      <c r="L105" s="77">
        <v>1905</v>
      </c>
      <c r="M105" s="77">
        <v>1897</v>
      </c>
      <c r="N105" s="77">
        <v>1889</v>
      </c>
      <c r="O105" s="77">
        <v>1881</v>
      </c>
      <c r="P105" s="77">
        <v>1873</v>
      </c>
      <c r="Q105" s="77">
        <v>1866</v>
      </c>
      <c r="R105" s="77">
        <v>1858</v>
      </c>
      <c r="S105" s="77">
        <v>1850</v>
      </c>
      <c r="T105" s="77">
        <v>1842</v>
      </c>
      <c r="U105" s="77">
        <v>1834</v>
      </c>
      <c r="V105" s="77">
        <v>1827</v>
      </c>
      <c r="W105" s="77">
        <v>1819</v>
      </c>
      <c r="X105" s="77">
        <v>1811</v>
      </c>
      <c r="Y105" s="77">
        <v>1804</v>
      </c>
      <c r="Z105" s="77">
        <v>1796</v>
      </c>
      <c r="AA105" s="77">
        <v>1788</v>
      </c>
      <c r="AB105" s="77">
        <v>1781</v>
      </c>
      <c r="AC105" s="77">
        <v>1773</v>
      </c>
      <c r="AD105" s="77">
        <v>1765</v>
      </c>
      <c r="AE105" s="77">
        <v>1758</v>
      </c>
      <c r="AF105" s="77">
        <v>1750</v>
      </c>
      <c r="AG105" s="78">
        <v>-7.0569999999999999E-3</v>
      </c>
    </row>
    <row r="106" spans="1:33" ht="15" customHeight="1" x14ac:dyDescent="0.35">
      <c r="A106" s="61" t="s">
        <v>453</v>
      </c>
      <c r="B106" s="76" t="s">
        <v>38</v>
      </c>
      <c r="C106" s="77">
        <v>4954</v>
      </c>
      <c r="D106" s="77">
        <v>4959</v>
      </c>
      <c r="E106" s="77">
        <v>4809</v>
      </c>
      <c r="F106" s="77">
        <v>4797</v>
      </c>
      <c r="G106" s="77">
        <v>4785</v>
      </c>
      <c r="H106" s="77">
        <v>4773</v>
      </c>
      <c r="I106" s="77">
        <v>4761</v>
      </c>
      <c r="J106" s="77">
        <v>4748</v>
      </c>
      <c r="K106" s="77">
        <v>4736</v>
      </c>
      <c r="L106" s="77">
        <v>4723</v>
      </c>
      <c r="M106" s="77">
        <v>4710</v>
      </c>
      <c r="N106" s="77">
        <v>4698</v>
      </c>
      <c r="O106" s="77">
        <v>4685</v>
      </c>
      <c r="P106" s="77">
        <v>4672</v>
      </c>
      <c r="Q106" s="77">
        <v>4659</v>
      </c>
      <c r="R106" s="77">
        <v>4645</v>
      </c>
      <c r="S106" s="77">
        <v>4632</v>
      </c>
      <c r="T106" s="77">
        <v>4619</v>
      </c>
      <c r="U106" s="77">
        <v>4606</v>
      </c>
      <c r="V106" s="77">
        <v>4593</v>
      </c>
      <c r="W106" s="77">
        <v>4580</v>
      </c>
      <c r="X106" s="77">
        <v>4566</v>
      </c>
      <c r="Y106" s="77">
        <v>4553</v>
      </c>
      <c r="Z106" s="77">
        <v>4540</v>
      </c>
      <c r="AA106" s="77">
        <v>4527</v>
      </c>
      <c r="AB106" s="77">
        <v>4514</v>
      </c>
      <c r="AC106" s="77">
        <v>4500</v>
      </c>
      <c r="AD106" s="77">
        <v>4487</v>
      </c>
      <c r="AE106" s="77">
        <v>4474</v>
      </c>
      <c r="AF106" s="77">
        <v>4461</v>
      </c>
      <c r="AG106" s="78">
        <v>-3.6080000000000001E-3</v>
      </c>
    </row>
    <row r="107" spans="1:33" ht="15" customHeight="1" x14ac:dyDescent="0.35">
      <c r="A107" s="61" t="s">
        <v>454</v>
      </c>
      <c r="B107" s="76" t="s">
        <v>39</v>
      </c>
      <c r="C107" s="77">
        <v>3424</v>
      </c>
      <c r="D107" s="77">
        <v>3480</v>
      </c>
      <c r="E107" s="77">
        <v>3247</v>
      </c>
      <c r="F107" s="77">
        <v>3237</v>
      </c>
      <c r="G107" s="77">
        <v>3228</v>
      </c>
      <c r="H107" s="77">
        <v>3218</v>
      </c>
      <c r="I107" s="77">
        <v>3208</v>
      </c>
      <c r="J107" s="77">
        <v>3198</v>
      </c>
      <c r="K107" s="77">
        <v>3188</v>
      </c>
      <c r="L107" s="77">
        <v>3178</v>
      </c>
      <c r="M107" s="77">
        <v>3167</v>
      </c>
      <c r="N107" s="77">
        <v>3157</v>
      </c>
      <c r="O107" s="77">
        <v>3147</v>
      </c>
      <c r="P107" s="77">
        <v>3137</v>
      </c>
      <c r="Q107" s="77">
        <v>3127</v>
      </c>
      <c r="R107" s="77">
        <v>3116</v>
      </c>
      <c r="S107" s="77">
        <v>3106</v>
      </c>
      <c r="T107" s="77">
        <v>3096</v>
      </c>
      <c r="U107" s="77">
        <v>3085</v>
      </c>
      <c r="V107" s="77">
        <v>3075</v>
      </c>
      <c r="W107" s="77">
        <v>3065</v>
      </c>
      <c r="X107" s="77">
        <v>3054</v>
      </c>
      <c r="Y107" s="77">
        <v>3044</v>
      </c>
      <c r="Z107" s="77">
        <v>3034</v>
      </c>
      <c r="AA107" s="77">
        <v>3023</v>
      </c>
      <c r="AB107" s="77">
        <v>3013</v>
      </c>
      <c r="AC107" s="77">
        <v>3003</v>
      </c>
      <c r="AD107" s="77">
        <v>2992</v>
      </c>
      <c r="AE107" s="77">
        <v>2982</v>
      </c>
      <c r="AF107" s="77">
        <v>2972</v>
      </c>
      <c r="AG107" s="78">
        <v>-4.8700000000000002E-3</v>
      </c>
    </row>
    <row r="108" spans="1:33" ht="15" customHeight="1" x14ac:dyDescent="0.3">
      <c r="A108" s="61" t="s">
        <v>455</v>
      </c>
      <c r="B108" s="73" t="s">
        <v>40</v>
      </c>
      <c r="C108" s="60">
        <v>4071.6916500000002</v>
      </c>
      <c r="D108" s="60">
        <v>4181.7236329999996</v>
      </c>
      <c r="E108" s="60">
        <v>4034.5815429999998</v>
      </c>
      <c r="F108" s="60">
        <v>4018.084961</v>
      </c>
      <c r="G108" s="60">
        <v>4001.724365</v>
      </c>
      <c r="H108" s="60">
        <v>3985.4624020000001</v>
      </c>
      <c r="I108" s="60">
        <v>3968.9880370000001</v>
      </c>
      <c r="J108" s="60">
        <v>3952.8745119999999</v>
      </c>
      <c r="K108" s="60">
        <v>3936.5290530000002</v>
      </c>
      <c r="L108" s="60">
        <v>3920.0708009999998</v>
      </c>
      <c r="M108" s="60">
        <v>3903.6604000000002</v>
      </c>
      <c r="N108" s="60">
        <v>3887.3151859999998</v>
      </c>
      <c r="O108" s="60">
        <v>3870.8471679999998</v>
      </c>
      <c r="P108" s="60">
        <v>3854.6083979999999</v>
      </c>
      <c r="Q108" s="60">
        <v>3838.3706050000001</v>
      </c>
      <c r="R108" s="60">
        <v>3821.8947750000002</v>
      </c>
      <c r="S108" s="60">
        <v>3805.4589839999999</v>
      </c>
      <c r="T108" s="60">
        <v>3789.2316890000002</v>
      </c>
      <c r="U108" s="60">
        <v>3772.6372070000002</v>
      </c>
      <c r="V108" s="60">
        <v>3756.5234380000002</v>
      </c>
      <c r="W108" s="60">
        <v>3740.0522460000002</v>
      </c>
      <c r="X108" s="60">
        <v>3723.6364749999998</v>
      </c>
      <c r="Y108" s="60">
        <v>3707.2749020000001</v>
      </c>
      <c r="Z108" s="60">
        <v>3691.0686040000001</v>
      </c>
      <c r="AA108" s="60">
        <v>3674.6044919999999</v>
      </c>
      <c r="AB108" s="60">
        <v>3658.2719729999999</v>
      </c>
      <c r="AC108" s="60">
        <v>3642.0092770000001</v>
      </c>
      <c r="AD108" s="60">
        <v>3625.7854000000002</v>
      </c>
      <c r="AE108" s="60">
        <v>3609.7651369999999</v>
      </c>
      <c r="AF108" s="60">
        <v>3593.8842770000001</v>
      </c>
      <c r="AG108" s="75">
        <v>-4.2950000000000002E-3</v>
      </c>
    </row>
    <row r="109" spans="1:33" ht="15" customHeight="1" x14ac:dyDescent="0.35">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x14ac:dyDescent="0.35">
      <c r="B110" s="73"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x14ac:dyDescent="0.35">
      <c r="A111" s="61" t="s">
        <v>456</v>
      </c>
      <c r="B111" s="76" t="s">
        <v>31</v>
      </c>
      <c r="C111" s="77">
        <v>600</v>
      </c>
      <c r="D111" s="77">
        <v>485</v>
      </c>
      <c r="E111" s="77">
        <v>598</v>
      </c>
      <c r="F111" s="77">
        <v>604</v>
      </c>
      <c r="G111" s="77">
        <v>611</v>
      </c>
      <c r="H111" s="77">
        <v>618</v>
      </c>
      <c r="I111" s="77">
        <v>624</v>
      </c>
      <c r="J111" s="77">
        <v>631</v>
      </c>
      <c r="K111" s="77">
        <v>638</v>
      </c>
      <c r="L111" s="77">
        <v>644</v>
      </c>
      <c r="M111" s="77">
        <v>651</v>
      </c>
      <c r="N111" s="77">
        <v>658</v>
      </c>
      <c r="O111" s="77">
        <v>664</v>
      </c>
      <c r="P111" s="77">
        <v>671</v>
      </c>
      <c r="Q111" s="77">
        <v>678</v>
      </c>
      <c r="R111" s="77">
        <v>685</v>
      </c>
      <c r="S111" s="77">
        <v>691</v>
      </c>
      <c r="T111" s="77">
        <v>698</v>
      </c>
      <c r="U111" s="77">
        <v>705</v>
      </c>
      <c r="V111" s="77">
        <v>712</v>
      </c>
      <c r="W111" s="77">
        <v>718</v>
      </c>
      <c r="X111" s="77">
        <v>725</v>
      </c>
      <c r="Y111" s="77">
        <v>732</v>
      </c>
      <c r="Z111" s="77">
        <v>739</v>
      </c>
      <c r="AA111" s="77">
        <v>745</v>
      </c>
      <c r="AB111" s="77">
        <v>752</v>
      </c>
      <c r="AC111" s="77">
        <v>759</v>
      </c>
      <c r="AD111" s="77">
        <v>766</v>
      </c>
      <c r="AE111" s="77">
        <v>772</v>
      </c>
      <c r="AF111" s="77">
        <v>779</v>
      </c>
      <c r="AG111" s="78">
        <v>9.0430000000000007E-3</v>
      </c>
    </row>
    <row r="112" spans="1:33" ht="15" customHeight="1" x14ac:dyDescent="0.35">
      <c r="A112" s="61" t="s">
        <v>457</v>
      </c>
      <c r="B112" s="76" t="s">
        <v>32</v>
      </c>
      <c r="C112" s="77">
        <v>835</v>
      </c>
      <c r="D112" s="77">
        <v>682</v>
      </c>
      <c r="E112" s="77">
        <v>839</v>
      </c>
      <c r="F112" s="77">
        <v>847</v>
      </c>
      <c r="G112" s="77">
        <v>856</v>
      </c>
      <c r="H112" s="77">
        <v>864</v>
      </c>
      <c r="I112" s="77">
        <v>872</v>
      </c>
      <c r="J112" s="77">
        <v>881</v>
      </c>
      <c r="K112" s="77">
        <v>889</v>
      </c>
      <c r="L112" s="77">
        <v>897</v>
      </c>
      <c r="M112" s="77">
        <v>906</v>
      </c>
      <c r="N112" s="77">
        <v>914</v>
      </c>
      <c r="O112" s="77">
        <v>922</v>
      </c>
      <c r="P112" s="77">
        <v>931</v>
      </c>
      <c r="Q112" s="77">
        <v>939</v>
      </c>
      <c r="R112" s="77">
        <v>947</v>
      </c>
      <c r="S112" s="77">
        <v>956</v>
      </c>
      <c r="T112" s="77">
        <v>964</v>
      </c>
      <c r="U112" s="77">
        <v>972</v>
      </c>
      <c r="V112" s="77">
        <v>981</v>
      </c>
      <c r="W112" s="77">
        <v>989</v>
      </c>
      <c r="X112" s="77">
        <v>998</v>
      </c>
      <c r="Y112" s="77">
        <v>1006</v>
      </c>
      <c r="Z112" s="77">
        <v>1014</v>
      </c>
      <c r="AA112" s="77">
        <v>1023</v>
      </c>
      <c r="AB112" s="77">
        <v>1031</v>
      </c>
      <c r="AC112" s="77">
        <v>1039</v>
      </c>
      <c r="AD112" s="77">
        <v>1048</v>
      </c>
      <c r="AE112" s="77">
        <v>1056</v>
      </c>
      <c r="AF112" s="77">
        <v>1064</v>
      </c>
      <c r="AG112" s="78">
        <v>8.3920000000000002E-3</v>
      </c>
    </row>
    <row r="113" spans="1:33" ht="15" customHeight="1" x14ac:dyDescent="0.35">
      <c r="A113" s="61" t="s">
        <v>458</v>
      </c>
      <c r="B113" s="76" t="s">
        <v>33</v>
      </c>
      <c r="C113" s="77">
        <v>909</v>
      </c>
      <c r="D113" s="77">
        <v>733</v>
      </c>
      <c r="E113" s="77">
        <v>856</v>
      </c>
      <c r="F113" s="77">
        <v>862</v>
      </c>
      <c r="G113" s="77">
        <v>868</v>
      </c>
      <c r="H113" s="77">
        <v>873</v>
      </c>
      <c r="I113" s="77">
        <v>879</v>
      </c>
      <c r="J113" s="77">
        <v>885</v>
      </c>
      <c r="K113" s="77">
        <v>891</v>
      </c>
      <c r="L113" s="77">
        <v>897</v>
      </c>
      <c r="M113" s="77">
        <v>902</v>
      </c>
      <c r="N113" s="77">
        <v>908</v>
      </c>
      <c r="O113" s="77">
        <v>914</v>
      </c>
      <c r="P113" s="77">
        <v>920</v>
      </c>
      <c r="Q113" s="77">
        <v>926</v>
      </c>
      <c r="R113" s="77">
        <v>931</v>
      </c>
      <c r="S113" s="77">
        <v>937</v>
      </c>
      <c r="T113" s="77">
        <v>943</v>
      </c>
      <c r="U113" s="77">
        <v>949</v>
      </c>
      <c r="V113" s="77">
        <v>955</v>
      </c>
      <c r="W113" s="77">
        <v>960</v>
      </c>
      <c r="X113" s="77">
        <v>966</v>
      </c>
      <c r="Y113" s="77">
        <v>972</v>
      </c>
      <c r="Z113" s="77">
        <v>978</v>
      </c>
      <c r="AA113" s="77">
        <v>984</v>
      </c>
      <c r="AB113" s="77">
        <v>990</v>
      </c>
      <c r="AC113" s="77">
        <v>995</v>
      </c>
      <c r="AD113" s="77">
        <v>1001</v>
      </c>
      <c r="AE113" s="77">
        <v>1007</v>
      </c>
      <c r="AF113" s="77">
        <v>1013</v>
      </c>
      <c r="AG113" s="78">
        <v>3.7420000000000001E-3</v>
      </c>
    </row>
    <row r="114" spans="1:33" ht="15" customHeight="1" x14ac:dyDescent="0.35">
      <c r="A114" s="61" t="s">
        <v>459</v>
      </c>
      <c r="B114" s="76" t="s">
        <v>34</v>
      </c>
      <c r="C114" s="77">
        <v>1089</v>
      </c>
      <c r="D114" s="77">
        <v>918</v>
      </c>
      <c r="E114" s="77">
        <v>1036</v>
      </c>
      <c r="F114" s="77">
        <v>1042</v>
      </c>
      <c r="G114" s="77">
        <v>1047</v>
      </c>
      <c r="H114" s="77">
        <v>1053</v>
      </c>
      <c r="I114" s="77">
        <v>1058</v>
      </c>
      <c r="J114" s="77">
        <v>1064</v>
      </c>
      <c r="K114" s="77">
        <v>1070</v>
      </c>
      <c r="L114" s="77">
        <v>1076</v>
      </c>
      <c r="M114" s="77">
        <v>1081</v>
      </c>
      <c r="N114" s="77">
        <v>1087</v>
      </c>
      <c r="O114" s="77">
        <v>1093</v>
      </c>
      <c r="P114" s="77">
        <v>1099</v>
      </c>
      <c r="Q114" s="77">
        <v>1104</v>
      </c>
      <c r="R114" s="77">
        <v>1110</v>
      </c>
      <c r="S114" s="77">
        <v>1116</v>
      </c>
      <c r="T114" s="77">
        <v>1122</v>
      </c>
      <c r="U114" s="77">
        <v>1128</v>
      </c>
      <c r="V114" s="77">
        <v>1134</v>
      </c>
      <c r="W114" s="77">
        <v>1139</v>
      </c>
      <c r="X114" s="77">
        <v>1145</v>
      </c>
      <c r="Y114" s="77">
        <v>1151</v>
      </c>
      <c r="Z114" s="77">
        <v>1157</v>
      </c>
      <c r="AA114" s="77">
        <v>1163</v>
      </c>
      <c r="AB114" s="77">
        <v>1169</v>
      </c>
      <c r="AC114" s="77">
        <v>1175</v>
      </c>
      <c r="AD114" s="77">
        <v>1180</v>
      </c>
      <c r="AE114" s="77">
        <v>1186</v>
      </c>
      <c r="AF114" s="77">
        <v>1192</v>
      </c>
      <c r="AG114" s="78">
        <v>3.1210000000000001E-3</v>
      </c>
    </row>
    <row r="115" spans="1:33" ht="15" customHeight="1" x14ac:dyDescent="0.35">
      <c r="A115" s="61" t="s">
        <v>460</v>
      </c>
      <c r="B115" s="76" t="s">
        <v>35</v>
      </c>
      <c r="C115" s="77">
        <v>2213</v>
      </c>
      <c r="D115" s="77">
        <v>2190</v>
      </c>
      <c r="E115" s="77">
        <v>2386</v>
      </c>
      <c r="F115" s="77">
        <v>2402</v>
      </c>
      <c r="G115" s="77">
        <v>2418</v>
      </c>
      <c r="H115" s="77">
        <v>2435</v>
      </c>
      <c r="I115" s="77">
        <v>2451</v>
      </c>
      <c r="J115" s="77">
        <v>2467</v>
      </c>
      <c r="K115" s="77">
        <v>2483</v>
      </c>
      <c r="L115" s="77">
        <v>2500</v>
      </c>
      <c r="M115" s="77">
        <v>2516</v>
      </c>
      <c r="N115" s="77">
        <v>2532</v>
      </c>
      <c r="O115" s="77">
        <v>2549</v>
      </c>
      <c r="P115" s="77">
        <v>2565</v>
      </c>
      <c r="Q115" s="77">
        <v>2582</v>
      </c>
      <c r="R115" s="77">
        <v>2598</v>
      </c>
      <c r="S115" s="77">
        <v>2615</v>
      </c>
      <c r="T115" s="77">
        <v>2631</v>
      </c>
      <c r="U115" s="77">
        <v>2648</v>
      </c>
      <c r="V115" s="77">
        <v>2664</v>
      </c>
      <c r="W115" s="77">
        <v>2681</v>
      </c>
      <c r="X115" s="77">
        <v>2698</v>
      </c>
      <c r="Y115" s="77">
        <v>2714</v>
      </c>
      <c r="Z115" s="77">
        <v>2731</v>
      </c>
      <c r="AA115" s="77">
        <v>2748</v>
      </c>
      <c r="AB115" s="77">
        <v>2764</v>
      </c>
      <c r="AC115" s="77">
        <v>2781</v>
      </c>
      <c r="AD115" s="77">
        <v>2798</v>
      </c>
      <c r="AE115" s="77">
        <v>2815</v>
      </c>
      <c r="AF115" s="77">
        <v>2831</v>
      </c>
      <c r="AG115" s="78">
        <v>8.5290000000000001E-3</v>
      </c>
    </row>
    <row r="116" spans="1:33" ht="15" customHeight="1" x14ac:dyDescent="0.35">
      <c r="A116" s="61" t="s">
        <v>461</v>
      </c>
      <c r="B116" s="76" t="s">
        <v>36</v>
      </c>
      <c r="C116" s="77">
        <v>1605</v>
      </c>
      <c r="D116" s="77">
        <v>1628</v>
      </c>
      <c r="E116" s="77">
        <v>1803</v>
      </c>
      <c r="F116" s="77">
        <v>1813</v>
      </c>
      <c r="G116" s="77">
        <v>1822</v>
      </c>
      <c r="H116" s="77">
        <v>1832</v>
      </c>
      <c r="I116" s="77">
        <v>1841</v>
      </c>
      <c r="J116" s="77">
        <v>1851</v>
      </c>
      <c r="K116" s="77">
        <v>1860</v>
      </c>
      <c r="L116" s="77">
        <v>1870</v>
      </c>
      <c r="M116" s="77">
        <v>1880</v>
      </c>
      <c r="N116" s="77">
        <v>1889</v>
      </c>
      <c r="O116" s="77">
        <v>1899</v>
      </c>
      <c r="P116" s="77">
        <v>1909</v>
      </c>
      <c r="Q116" s="77">
        <v>1919</v>
      </c>
      <c r="R116" s="77">
        <v>1928</v>
      </c>
      <c r="S116" s="77">
        <v>1938</v>
      </c>
      <c r="T116" s="77">
        <v>1948</v>
      </c>
      <c r="U116" s="77">
        <v>1958</v>
      </c>
      <c r="V116" s="77">
        <v>1967</v>
      </c>
      <c r="W116" s="77">
        <v>1977</v>
      </c>
      <c r="X116" s="77">
        <v>1987</v>
      </c>
      <c r="Y116" s="77">
        <v>1997</v>
      </c>
      <c r="Z116" s="77">
        <v>2007</v>
      </c>
      <c r="AA116" s="77">
        <v>2016</v>
      </c>
      <c r="AB116" s="77">
        <v>2026</v>
      </c>
      <c r="AC116" s="77">
        <v>2036</v>
      </c>
      <c r="AD116" s="77">
        <v>2046</v>
      </c>
      <c r="AE116" s="77">
        <v>2056</v>
      </c>
      <c r="AF116" s="77">
        <v>2065</v>
      </c>
      <c r="AG116" s="78">
        <v>8.7279999999999996E-3</v>
      </c>
    </row>
    <row r="117" spans="1:33" ht="15" customHeight="1" x14ac:dyDescent="0.35">
      <c r="A117" s="61" t="s">
        <v>462</v>
      </c>
      <c r="B117" s="76" t="s">
        <v>37</v>
      </c>
      <c r="C117" s="77">
        <v>2605</v>
      </c>
      <c r="D117" s="77">
        <v>2648</v>
      </c>
      <c r="E117" s="77">
        <v>2872</v>
      </c>
      <c r="F117" s="77">
        <v>2887</v>
      </c>
      <c r="G117" s="77">
        <v>2901</v>
      </c>
      <c r="H117" s="77">
        <v>2916</v>
      </c>
      <c r="I117" s="77">
        <v>2930</v>
      </c>
      <c r="J117" s="77">
        <v>2945</v>
      </c>
      <c r="K117" s="77">
        <v>2960</v>
      </c>
      <c r="L117" s="77">
        <v>2974</v>
      </c>
      <c r="M117" s="77">
        <v>2989</v>
      </c>
      <c r="N117" s="77">
        <v>3003</v>
      </c>
      <c r="O117" s="77">
        <v>3018</v>
      </c>
      <c r="P117" s="77">
        <v>3033</v>
      </c>
      <c r="Q117" s="77">
        <v>3047</v>
      </c>
      <c r="R117" s="77">
        <v>3062</v>
      </c>
      <c r="S117" s="77">
        <v>3076</v>
      </c>
      <c r="T117" s="77">
        <v>3091</v>
      </c>
      <c r="U117" s="77">
        <v>3106</v>
      </c>
      <c r="V117" s="77">
        <v>3120</v>
      </c>
      <c r="W117" s="77">
        <v>3135</v>
      </c>
      <c r="X117" s="77">
        <v>3149</v>
      </c>
      <c r="Y117" s="77">
        <v>3164</v>
      </c>
      <c r="Z117" s="77">
        <v>3178</v>
      </c>
      <c r="AA117" s="77">
        <v>3193</v>
      </c>
      <c r="AB117" s="77">
        <v>3207</v>
      </c>
      <c r="AC117" s="77">
        <v>3222</v>
      </c>
      <c r="AD117" s="77">
        <v>3237</v>
      </c>
      <c r="AE117" s="77">
        <v>3251</v>
      </c>
      <c r="AF117" s="77">
        <v>3266</v>
      </c>
      <c r="AG117" s="78">
        <v>7.8279999999999999E-3</v>
      </c>
    </row>
    <row r="118" spans="1:33" ht="15" customHeight="1" x14ac:dyDescent="0.35">
      <c r="A118" s="61" t="s">
        <v>463</v>
      </c>
      <c r="B118" s="76" t="s">
        <v>38</v>
      </c>
      <c r="C118" s="77">
        <v>1561</v>
      </c>
      <c r="D118" s="77">
        <v>1450</v>
      </c>
      <c r="E118" s="77">
        <v>1575</v>
      </c>
      <c r="F118" s="77">
        <v>1585</v>
      </c>
      <c r="G118" s="77">
        <v>1594</v>
      </c>
      <c r="H118" s="77">
        <v>1604</v>
      </c>
      <c r="I118" s="77">
        <v>1614</v>
      </c>
      <c r="J118" s="77">
        <v>1624</v>
      </c>
      <c r="K118" s="77">
        <v>1634</v>
      </c>
      <c r="L118" s="77">
        <v>1643</v>
      </c>
      <c r="M118" s="77">
        <v>1654</v>
      </c>
      <c r="N118" s="77">
        <v>1664</v>
      </c>
      <c r="O118" s="77">
        <v>1674</v>
      </c>
      <c r="P118" s="77">
        <v>1684</v>
      </c>
      <c r="Q118" s="77">
        <v>1694</v>
      </c>
      <c r="R118" s="77">
        <v>1705</v>
      </c>
      <c r="S118" s="77">
        <v>1715</v>
      </c>
      <c r="T118" s="77">
        <v>1725</v>
      </c>
      <c r="U118" s="77">
        <v>1735</v>
      </c>
      <c r="V118" s="77">
        <v>1746</v>
      </c>
      <c r="W118" s="77">
        <v>1756</v>
      </c>
      <c r="X118" s="77">
        <v>1767</v>
      </c>
      <c r="Y118" s="77">
        <v>1777</v>
      </c>
      <c r="Z118" s="77">
        <v>1788</v>
      </c>
      <c r="AA118" s="77">
        <v>1798</v>
      </c>
      <c r="AB118" s="77">
        <v>1808</v>
      </c>
      <c r="AC118" s="77">
        <v>1819</v>
      </c>
      <c r="AD118" s="77">
        <v>1829</v>
      </c>
      <c r="AE118" s="77">
        <v>1840</v>
      </c>
      <c r="AF118" s="77">
        <v>1850</v>
      </c>
      <c r="AG118" s="78">
        <v>5.8739999999999999E-3</v>
      </c>
    </row>
    <row r="119" spans="1:33" ht="15" customHeight="1" x14ac:dyDescent="0.35">
      <c r="A119" s="61" t="s">
        <v>464</v>
      </c>
      <c r="B119" s="76" t="s">
        <v>39</v>
      </c>
      <c r="C119" s="77">
        <v>1017</v>
      </c>
      <c r="D119" s="77">
        <v>853</v>
      </c>
      <c r="E119" s="77">
        <v>990</v>
      </c>
      <c r="F119" s="77">
        <v>997</v>
      </c>
      <c r="G119" s="77">
        <v>1004</v>
      </c>
      <c r="H119" s="77">
        <v>1012</v>
      </c>
      <c r="I119" s="77">
        <v>1019</v>
      </c>
      <c r="J119" s="77">
        <v>1026</v>
      </c>
      <c r="K119" s="77">
        <v>1033</v>
      </c>
      <c r="L119" s="77">
        <v>1041</v>
      </c>
      <c r="M119" s="77">
        <v>1048</v>
      </c>
      <c r="N119" s="77">
        <v>1055</v>
      </c>
      <c r="O119" s="77">
        <v>1063</v>
      </c>
      <c r="P119" s="77">
        <v>1070</v>
      </c>
      <c r="Q119" s="77">
        <v>1077</v>
      </c>
      <c r="R119" s="77">
        <v>1085</v>
      </c>
      <c r="S119" s="77">
        <v>1092</v>
      </c>
      <c r="T119" s="77">
        <v>1100</v>
      </c>
      <c r="U119" s="77">
        <v>1107</v>
      </c>
      <c r="V119" s="77">
        <v>1114</v>
      </c>
      <c r="W119" s="77">
        <v>1122</v>
      </c>
      <c r="X119" s="77">
        <v>1129</v>
      </c>
      <c r="Y119" s="77">
        <v>1137</v>
      </c>
      <c r="Z119" s="77">
        <v>1144</v>
      </c>
      <c r="AA119" s="77">
        <v>1151</v>
      </c>
      <c r="AB119" s="77">
        <v>1159</v>
      </c>
      <c r="AC119" s="77">
        <v>1166</v>
      </c>
      <c r="AD119" s="77">
        <v>1174</v>
      </c>
      <c r="AE119" s="77">
        <v>1181</v>
      </c>
      <c r="AF119" s="77">
        <v>1188</v>
      </c>
      <c r="AG119" s="78">
        <v>5.3730000000000002E-3</v>
      </c>
    </row>
    <row r="120" spans="1:33" ht="15" customHeight="1" x14ac:dyDescent="0.3">
      <c r="A120" s="61" t="s">
        <v>465</v>
      </c>
      <c r="B120" s="73" t="s">
        <v>40</v>
      </c>
      <c r="C120" s="60">
        <v>1480.0982670000001</v>
      </c>
      <c r="D120" s="60">
        <v>1388.9644780000001</v>
      </c>
      <c r="E120" s="60">
        <v>1550.6990969999999</v>
      </c>
      <c r="F120" s="60">
        <v>1563.199707</v>
      </c>
      <c r="G120" s="60">
        <v>1575.5548100000001</v>
      </c>
      <c r="H120" s="60">
        <v>1588.360962</v>
      </c>
      <c r="I120" s="60">
        <v>1600.6530760000001</v>
      </c>
      <c r="J120" s="60">
        <v>1613.3710940000001</v>
      </c>
      <c r="K120" s="60">
        <v>1625.9259030000001</v>
      </c>
      <c r="L120" s="60">
        <v>1638.6750489999999</v>
      </c>
      <c r="M120" s="60">
        <v>1651.329712</v>
      </c>
      <c r="N120" s="60">
        <v>1663.8204350000001</v>
      </c>
      <c r="O120" s="60">
        <v>1676.8538820000001</v>
      </c>
      <c r="P120" s="60">
        <v>1689.6938479999999</v>
      </c>
      <c r="Q120" s="60">
        <v>1702.456543</v>
      </c>
      <c r="R120" s="60">
        <v>1715.2974850000001</v>
      </c>
      <c r="S120" s="60">
        <v>1728.24585</v>
      </c>
      <c r="T120" s="60">
        <v>1741.2354740000001</v>
      </c>
      <c r="U120" s="60">
        <v>1754.2924800000001</v>
      </c>
      <c r="V120" s="60">
        <v>1767.1669919999999</v>
      </c>
      <c r="W120" s="60">
        <v>1780.2073969999999</v>
      </c>
      <c r="X120" s="60">
        <v>1793.3945309999999</v>
      </c>
      <c r="Y120" s="60">
        <v>1806.5004879999999</v>
      </c>
      <c r="Z120" s="60">
        <v>1819.6241460000001</v>
      </c>
      <c r="AA120" s="60">
        <v>1832.8323969999999</v>
      </c>
      <c r="AB120" s="60">
        <v>1845.8476559999999</v>
      </c>
      <c r="AC120" s="60">
        <v>1859.011841</v>
      </c>
      <c r="AD120" s="60">
        <v>1872.3980710000001</v>
      </c>
      <c r="AE120" s="60">
        <v>1885.389404</v>
      </c>
      <c r="AF120" s="60">
        <v>1898.128052</v>
      </c>
      <c r="AG120" s="75">
        <v>8.6149999999999994E-3</v>
      </c>
    </row>
    <row r="121" spans="1:33" ht="15" customHeight="1" thickBot="1" x14ac:dyDescent="0.4">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x14ac:dyDescent="0.3">
      <c r="B122" s="59" t="s">
        <v>507</v>
      </c>
    </row>
    <row r="123" spans="1:33" ht="15" customHeight="1" x14ac:dyDescent="0.3">
      <c r="B123" s="58" t="s">
        <v>508</v>
      </c>
    </row>
    <row r="124" spans="1:33" ht="15" customHeight="1" x14ac:dyDescent="0.3">
      <c r="B124" s="58" t="s">
        <v>537</v>
      </c>
    </row>
    <row r="125" spans="1:33" ht="15" customHeight="1" x14ac:dyDescent="0.3">
      <c r="B125" s="58" t="s">
        <v>538</v>
      </c>
    </row>
    <row r="126" spans="1:33" ht="15" customHeight="1" x14ac:dyDescent="0.3">
      <c r="B126" s="58" t="s">
        <v>42</v>
      </c>
    </row>
    <row r="127" spans="1:33" ht="15" customHeight="1" x14ac:dyDescent="0.3">
      <c r="B127" s="58" t="s">
        <v>539</v>
      </c>
    </row>
    <row r="128" spans="1:33" ht="15" customHeight="1" x14ac:dyDescent="0.3">
      <c r="B128" s="58" t="s">
        <v>43</v>
      </c>
    </row>
    <row r="129" spans="2:2" ht="15" customHeight="1" x14ac:dyDescent="0.3">
      <c r="B129" s="58" t="s">
        <v>540</v>
      </c>
    </row>
    <row r="130" spans="2:2" ht="15" customHeight="1" x14ac:dyDescent="0.3">
      <c r="B130" s="58" t="s">
        <v>541</v>
      </c>
    </row>
    <row r="131" spans="2:2" ht="15" customHeight="1" x14ac:dyDescent="0.3">
      <c r="B131" s="58" t="s">
        <v>542</v>
      </c>
    </row>
    <row r="132" spans="2:2" ht="15" customHeight="1" x14ac:dyDescent="0.3">
      <c r="B132" s="58" t="s">
        <v>119</v>
      </c>
    </row>
    <row r="133" spans="2:2" ht="15" customHeight="1" x14ac:dyDescent="0.3">
      <c r="B133" s="58" t="s">
        <v>276</v>
      </c>
    </row>
    <row r="134" spans="2:2" ht="15" customHeight="1" x14ac:dyDescent="0.3">
      <c r="B134" s="58" t="s">
        <v>277</v>
      </c>
    </row>
    <row r="135" spans="2:2" ht="15" customHeight="1" x14ac:dyDescent="0.3">
      <c r="B135" s="58" t="s">
        <v>543</v>
      </c>
    </row>
    <row r="136" spans="2:2" ht="15" customHeight="1" x14ac:dyDescent="0.3">
      <c r="B136" s="58" t="s">
        <v>519</v>
      </c>
    </row>
    <row r="137" spans="2:2" ht="15" customHeight="1" x14ac:dyDescent="0.3">
      <c r="B137" s="58" t="s">
        <v>520</v>
      </c>
    </row>
    <row r="138" spans="2:2" ht="15" customHeight="1" x14ac:dyDescent="0.3">
      <c r="B138" s="58" t="s">
        <v>521</v>
      </c>
    </row>
    <row r="139" spans="2:2" ht="15" customHeight="1" x14ac:dyDescent="0.3">
      <c r="B139" s="58" t="s">
        <v>638</v>
      </c>
    </row>
    <row r="140" spans="2:2" ht="15" customHeight="1" x14ac:dyDescent="0.3">
      <c r="B140" s="58" t="s">
        <v>637</v>
      </c>
    </row>
    <row r="141" spans="2:2" ht="12" x14ac:dyDescent="0.3"/>
    <row r="142" spans="2:2" ht="12" x14ac:dyDescent="0.3"/>
    <row r="143" spans="2:2" ht="12" x14ac:dyDescent="0.3"/>
    <row r="144" spans="2:2" ht="12" x14ac:dyDescent="0.3"/>
    <row r="145" ht="12" x14ac:dyDescent="0.3"/>
    <row r="146" ht="12" x14ac:dyDescent="0.3"/>
    <row r="147" ht="12" x14ac:dyDescent="0.3"/>
    <row r="148" ht="12" x14ac:dyDescent="0.3"/>
    <row r="149" ht="12" x14ac:dyDescent="0.3"/>
    <row r="165" ht="12" x14ac:dyDescent="0.3"/>
    <row r="180" ht="12" x14ac:dyDescent="0.3"/>
    <row r="308" spans="2:33" ht="15" customHeight="1" x14ac:dyDescent="0.3">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row>
    <row r="511" spans="2:33" ht="15" customHeight="1" x14ac:dyDescent="0.3">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c r="AE511" s="80"/>
      <c r="AF511" s="80"/>
      <c r="AG511" s="80"/>
    </row>
    <row r="712" spans="2:33" ht="15" customHeight="1" x14ac:dyDescent="0.3">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c r="AE712" s="80"/>
      <c r="AF712" s="80"/>
      <c r="AG712" s="80"/>
    </row>
    <row r="887" spans="2:33" ht="15" customHeight="1" x14ac:dyDescent="0.3">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c r="AE887" s="80"/>
      <c r="AF887" s="80"/>
      <c r="AG887" s="80"/>
    </row>
    <row r="1100" spans="2:33" ht="15" customHeight="1" x14ac:dyDescent="0.3">
      <c r="B1100" s="80"/>
      <c r="C1100" s="80"/>
      <c r="D1100" s="80"/>
      <c r="E1100" s="80"/>
      <c r="F1100" s="80"/>
      <c r="G1100" s="80"/>
      <c r="H1100" s="80"/>
      <c r="I1100" s="80"/>
      <c r="J1100" s="80"/>
      <c r="K1100" s="80"/>
      <c r="L1100" s="80"/>
      <c r="M1100" s="80"/>
      <c r="N1100" s="80"/>
      <c r="O1100" s="80"/>
      <c r="P1100" s="80"/>
      <c r="Q1100" s="80"/>
      <c r="R1100" s="80"/>
      <c r="S1100" s="80"/>
      <c r="T1100" s="80"/>
      <c r="U1100" s="80"/>
      <c r="V1100" s="80"/>
      <c r="W1100" s="80"/>
      <c r="X1100" s="80"/>
      <c r="Y1100" s="80"/>
      <c r="Z1100" s="80"/>
      <c r="AA1100" s="80"/>
      <c r="AB1100" s="80"/>
      <c r="AC1100" s="80"/>
      <c r="AD1100" s="80"/>
      <c r="AE1100" s="80"/>
      <c r="AF1100" s="80"/>
      <c r="AG1100" s="80"/>
    </row>
    <row r="1227" spans="2:33" ht="15" customHeight="1" x14ac:dyDescent="0.3">
      <c r="B1227" s="80"/>
      <c r="C1227" s="80"/>
      <c r="D1227" s="80"/>
      <c r="E1227" s="80"/>
      <c r="F1227" s="80"/>
      <c r="G1227" s="80"/>
      <c r="H1227" s="80"/>
      <c r="I1227" s="80"/>
      <c r="J1227" s="80"/>
      <c r="K1227" s="80"/>
      <c r="L1227" s="80"/>
      <c r="M1227" s="80"/>
      <c r="N1227" s="80"/>
      <c r="O1227" s="80"/>
      <c r="P1227" s="80"/>
      <c r="Q1227" s="80"/>
      <c r="R1227" s="80"/>
      <c r="S1227" s="80"/>
      <c r="T1227" s="80"/>
      <c r="U1227" s="80"/>
      <c r="V1227" s="80"/>
      <c r="W1227" s="80"/>
      <c r="X1227" s="80"/>
      <c r="Y1227" s="80"/>
      <c r="Z1227" s="80"/>
      <c r="AA1227" s="80"/>
      <c r="AB1227" s="80"/>
      <c r="AC1227" s="80"/>
      <c r="AD1227" s="80"/>
      <c r="AE1227" s="80"/>
      <c r="AF1227" s="80"/>
      <c r="AG1227" s="80"/>
    </row>
    <row r="1390" spans="2:33" ht="15" customHeight="1" x14ac:dyDescent="0.3">
      <c r="B1390" s="80"/>
      <c r="C1390" s="80"/>
      <c r="D1390" s="80"/>
      <c r="E1390" s="80"/>
      <c r="F1390" s="80"/>
      <c r="G1390" s="80"/>
      <c r="H1390" s="80"/>
      <c r="I1390" s="80"/>
      <c r="J1390" s="80"/>
      <c r="K1390" s="80"/>
      <c r="L1390" s="80"/>
      <c r="M1390" s="80"/>
      <c r="N1390" s="80"/>
      <c r="O1390" s="80"/>
      <c r="P1390" s="80"/>
      <c r="Q1390" s="80"/>
      <c r="R1390" s="80"/>
      <c r="S1390" s="80"/>
      <c r="T1390" s="80"/>
      <c r="U1390" s="80"/>
      <c r="V1390" s="80"/>
      <c r="W1390" s="80"/>
      <c r="X1390" s="80"/>
      <c r="Y1390" s="80"/>
      <c r="Z1390" s="80"/>
      <c r="AA1390" s="80"/>
      <c r="AB1390" s="80"/>
      <c r="AC1390" s="80"/>
      <c r="AD1390" s="80"/>
      <c r="AE1390" s="80"/>
      <c r="AF1390" s="80"/>
      <c r="AG1390" s="80"/>
    </row>
    <row r="1502" spans="2:33" ht="15" customHeight="1" x14ac:dyDescent="0.3">
      <c r="B1502" s="80"/>
      <c r="C1502" s="80"/>
      <c r="D1502" s="80"/>
      <c r="E1502" s="80"/>
      <c r="F1502" s="80"/>
      <c r="G1502" s="80"/>
      <c r="H1502" s="80"/>
      <c r="I1502" s="80"/>
      <c r="J1502" s="80"/>
      <c r="K1502" s="80"/>
      <c r="L1502" s="80"/>
      <c r="M1502" s="80"/>
      <c r="N1502" s="80"/>
      <c r="O1502" s="80"/>
      <c r="P1502" s="80"/>
      <c r="Q1502" s="80"/>
      <c r="R1502" s="80"/>
      <c r="S1502" s="80"/>
      <c r="T1502" s="80"/>
      <c r="U1502" s="80"/>
      <c r="V1502" s="80"/>
      <c r="W1502" s="80"/>
      <c r="X1502" s="80"/>
      <c r="Y1502" s="80"/>
      <c r="Z1502" s="80"/>
      <c r="AA1502" s="80"/>
      <c r="AB1502" s="80"/>
      <c r="AC1502" s="80"/>
      <c r="AD1502" s="80"/>
      <c r="AE1502" s="80"/>
      <c r="AF1502" s="80"/>
      <c r="AG1502" s="80"/>
    </row>
    <row r="1604" spans="2:33" ht="15" customHeight="1" x14ac:dyDescent="0.3">
      <c r="B1604" s="80"/>
      <c r="C1604" s="80"/>
      <c r="D1604" s="80"/>
      <c r="E1604" s="80"/>
      <c r="F1604" s="80"/>
      <c r="G1604" s="80"/>
      <c r="H1604" s="80"/>
      <c r="I1604" s="80"/>
      <c r="J1604" s="80"/>
      <c r="K1604" s="80"/>
      <c r="L1604" s="80"/>
      <c r="M1604" s="80"/>
      <c r="N1604" s="80"/>
      <c r="O1604" s="80"/>
      <c r="P1604" s="80"/>
      <c r="Q1604" s="80"/>
      <c r="R1604" s="80"/>
      <c r="S1604" s="80"/>
      <c r="T1604" s="80"/>
      <c r="U1604" s="80"/>
      <c r="V1604" s="80"/>
      <c r="W1604" s="80"/>
      <c r="X1604" s="80"/>
      <c r="Y1604" s="80"/>
      <c r="Z1604" s="80"/>
      <c r="AA1604" s="80"/>
      <c r="AB1604" s="80"/>
      <c r="AC1604" s="80"/>
      <c r="AD1604" s="80"/>
      <c r="AE1604" s="80"/>
      <c r="AF1604" s="80"/>
      <c r="AG1604" s="80"/>
    </row>
    <row r="1698" spans="2:33" ht="15" customHeight="1" x14ac:dyDescent="0.3">
      <c r="B1698" s="80"/>
      <c r="C1698" s="80"/>
      <c r="D1698" s="80"/>
      <c r="E1698" s="80"/>
      <c r="F1698" s="80"/>
      <c r="G1698" s="80"/>
      <c r="H1698" s="80"/>
      <c r="I1698" s="80"/>
      <c r="J1698" s="80"/>
      <c r="K1698" s="80"/>
      <c r="L1698" s="80"/>
      <c r="M1698" s="80"/>
      <c r="N1698" s="80"/>
      <c r="O1698" s="80"/>
      <c r="P1698" s="80"/>
      <c r="Q1698" s="80"/>
      <c r="R1698" s="80"/>
      <c r="S1698" s="80"/>
      <c r="T1698" s="80"/>
      <c r="U1698" s="80"/>
      <c r="V1698" s="80"/>
      <c r="W1698" s="80"/>
      <c r="X1698" s="80"/>
      <c r="Y1698" s="80"/>
      <c r="Z1698" s="80"/>
      <c r="AA1698" s="80"/>
      <c r="AB1698" s="80"/>
      <c r="AC1698" s="80"/>
      <c r="AD1698" s="80"/>
      <c r="AE1698" s="80"/>
      <c r="AF1698" s="80"/>
      <c r="AG1698" s="80"/>
    </row>
    <row r="1945" spans="2:33" ht="15" customHeight="1" x14ac:dyDescent="0.3">
      <c r="B1945" s="80"/>
      <c r="C1945" s="80"/>
      <c r="D1945" s="80"/>
      <c r="E1945" s="80"/>
      <c r="F1945" s="80"/>
      <c r="G1945" s="80"/>
      <c r="H1945" s="80"/>
      <c r="I1945" s="80"/>
      <c r="J1945" s="80"/>
      <c r="K1945" s="80"/>
      <c r="L1945" s="80"/>
      <c r="M1945" s="80"/>
      <c r="N1945" s="80"/>
      <c r="O1945" s="80"/>
      <c r="P1945" s="80"/>
      <c r="Q1945" s="80"/>
      <c r="R1945" s="80"/>
      <c r="S1945" s="80"/>
      <c r="T1945" s="80"/>
      <c r="U1945" s="80"/>
      <c r="V1945" s="80"/>
      <c r="W1945" s="80"/>
      <c r="X1945" s="80"/>
      <c r="Y1945" s="80"/>
      <c r="Z1945" s="80"/>
      <c r="AA1945" s="80"/>
      <c r="AB1945" s="80"/>
      <c r="AC1945" s="80"/>
      <c r="AD1945" s="80"/>
      <c r="AE1945" s="80"/>
      <c r="AF1945" s="80"/>
      <c r="AG1945" s="80"/>
    </row>
    <row r="2031" spans="2:33" ht="15" customHeight="1" x14ac:dyDescent="0.3">
      <c r="B2031" s="80"/>
      <c r="C2031" s="80"/>
      <c r="D2031" s="80"/>
      <c r="E2031" s="80"/>
      <c r="F2031" s="80"/>
      <c r="G2031" s="80"/>
      <c r="H2031" s="80"/>
      <c r="I2031" s="80"/>
      <c r="J2031" s="80"/>
      <c r="K2031" s="80"/>
      <c r="L2031" s="80"/>
      <c r="M2031" s="80"/>
      <c r="N2031" s="80"/>
      <c r="O2031" s="80"/>
      <c r="P2031" s="80"/>
      <c r="Q2031" s="80"/>
      <c r="R2031" s="80"/>
      <c r="S2031" s="80"/>
      <c r="T2031" s="80"/>
      <c r="U2031" s="80"/>
      <c r="V2031" s="80"/>
      <c r="W2031" s="80"/>
      <c r="X2031" s="80"/>
      <c r="Y2031" s="80"/>
      <c r="Z2031" s="80"/>
      <c r="AA2031" s="80"/>
      <c r="AB2031" s="80"/>
      <c r="AC2031" s="80"/>
      <c r="AD2031" s="80"/>
      <c r="AE2031" s="80"/>
      <c r="AF2031" s="80"/>
      <c r="AG2031" s="80"/>
    </row>
    <row r="2153" spans="2:33" ht="15" customHeight="1" x14ac:dyDescent="0.3">
      <c r="B2153" s="80"/>
      <c r="C2153" s="80"/>
      <c r="D2153" s="80"/>
      <c r="E2153" s="80"/>
      <c r="F2153" s="80"/>
      <c r="G2153" s="80"/>
      <c r="H2153" s="80"/>
      <c r="I2153" s="80"/>
      <c r="J2153" s="80"/>
      <c r="K2153" s="80"/>
      <c r="L2153" s="80"/>
      <c r="M2153" s="80"/>
      <c r="N2153" s="80"/>
      <c r="O2153" s="80"/>
      <c r="P2153" s="80"/>
      <c r="Q2153" s="80"/>
      <c r="R2153" s="80"/>
      <c r="S2153" s="80"/>
      <c r="T2153" s="80"/>
      <c r="U2153" s="80"/>
      <c r="V2153" s="80"/>
      <c r="W2153" s="80"/>
      <c r="X2153" s="80"/>
      <c r="Y2153" s="80"/>
      <c r="Z2153" s="80"/>
      <c r="AA2153" s="80"/>
      <c r="AB2153" s="80"/>
      <c r="AC2153" s="80"/>
      <c r="AD2153" s="80"/>
      <c r="AE2153" s="80"/>
      <c r="AF2153" s="80"/>
      <c r="AG2153" s="80"/>
    </row>
    <row r="2317" spans="2:33" ht="15" customHeight="1" x14ac:dyDescent="0.3">
      <c r="B2317" s="80"/>
      <c r="C2317" s="80"/>
      <c r="D2317" s="80"/>
      <c r="E2317" s="80"/>
      <c r="F2317" s="80"/>
      <c r="G2317" s="80"/>
      <c r="H2317" s="80"/>
      <c r="I2317" s="80"/>
      <c r="J2317" s="80"/>
      <c r="K2317" s="80"/>
      <c r="L2317" s="80"/>
      <c r="M2317" s="80"/>
      <c r="N2317" s="80"/>
      <c r="O2317" s="80"/>
      <c r="P2317" s="80"/>
      <c r="Q2317" s="80"/>
      <c r="R2317" s="80"/>
      <c r="S2317" s="80"/>
      <c r="T2317" s="80"/>
      <c r="U2317" s="80"/>
      <c r="V2317" s="80"/>
      <c r="W2317" s="80"/>
      <c r="X2317" s="80"/>
      <c r="Y2317" s="80"/>
      <c r="Z2317" s="80"/>
      <c r="AA2317" s="80"/>
      <c r="AB2317" s="80"/>
      <c r="AC2317" s="80"/>
      <c r="AD2317" s="80"/>
      <c r="AE2317" s="80"/>
      <c r="AF2317" s="80"/>
      <c r="AG2317" s="80"/>
    </row>
    <row r="2419" spans="2:33" ht="15" customHeight="1" x14ac:dyDescent="0.3">
      <c r="B2419" s="80"/>
      <c r="C2419" s="80"/>
      <c r="D2419" s="80"/>
      <c r="E2419" s="80"/>
      <c r="F2419" s="80"/>
      <c r="G2419" s="80"/>
      <c r="H2419" s="80"/>
      <c r="I2419" s="80"/>
      <c r="J2419" s="80"/>
      <c r="K2419" s="80"/>
      <c r="L2419" s="80"/>
      <c r="M2419" s="80"/>
      <c r="N2419" s="80"/>
      <c r="O2419" s="80"/>
      <c r="P2419" s="80"/>
      <c r="Q2419" s="80"/>
      <c r="R2419" s="80"/>
      <c r="S2419" s="80"/>
      <c r="T2419" s="80"/>
      <c r="U2419" s="80"/>
      <c r="V2419" s="80"/>
      <c r="W2419" s="80"/>
      <c r="X2419" s="80"/>
      <c r="Y2419" s="80"/>
      <c r="Z2419" s="80"/>
      <c r="AA2419" s="80"/>
      <c r="AB2419" s="80"/>
      <c r="AC2419" s="80"/>
      <c r="AD2419" s="80"/>
      <c r="AE2419" s="80"/>
      <c r="AF2419" s="80"/>
      <c r="AG2419" s="80"/>
    </row>
    <row r="2509" spans="2:33" ht="15" customHeight="1" x14ac:dyDescent="0.3">
      <c r="B2509" s="80"/>
      <c r="C2509" s="80"/>
      <c r="D2509" s="80"/>
      <c r="E2509" s="80"/>
      <c r="F2509" s="80"/>
      <c r="G2509" s="80"/>
      <c r="H2509" s="80"/>
      <c r="I2509" s="80"/>
      <c r="J2509" s="80"/>
      <c r="K2509" s="80"/>
      <c r="L2509" s="80"/>
      <c r="M2509" s="80"/>
      <c r="N2509" s="80"/>
      <c r="O2509" s="80"/>
      <c r="P2509" s="80"/>
      <c r="Q2509" s="80"/>
      <c r="R2509" s="80"/>
      <c r="S2509" s="80"/>
      <c r="T2509" s="80"/>
      <c r="U2509" s="80"/>
      <c r="V2509" s="80"/>
      <c r="W2509" s="80"/>
      <c r="X2509" s="80"/>
      <c r="Y2509" s="80"/>
      <c r="Z2509" s="80"/>
      <c r="AA2509" s="80"/>
      <c r="AB2509" s="80"/>
      <c r="AC2509" s="80"/>
      <c r="AD2509" s="80"/>
      <c r="AE2509" s="80"/>
      <c r="AF2509" s="80"/>
      <c r="AG2509" s="80"/>
    </row>
    <row r="2598" spans="2:33" ht="15" customHeight="1" x14ac:dyDescent="0.3">
      <c r="B2598" s="80"/>
      <c r="C2598" s="80"/>
      <c r="D2598" s="80"/>
      <c r="E2598" s="80"/>
      <c r="F2598" s="80"/>
      <c r="G2598" s="80"/>
      <c r="H2598" s="80"/>
      <c r="I2598" s="80"/>
      <c r="J2598" s="80"/>
      <c r="K2598" s="80"/>
      <c r="L2598" s="80"/>
      <c r="M2598" s="80"/>
      <c r="N2598" s="80"/>
      <c r="O2598" s="80"/>
      <c r="P2598" s="80"/>
      <c r="Q2598" s="80"/>
      <c r="R2598" s="80"/>
      <c r="S2598" s="80"/>
      <c r="T2598" s="80"/>
      <c r="U2598" s="80"/>
      <c r="V2598" s="80"/>
      <c r="W2598" s="80"/>
      <c r="X2598" s="80"/>
      <c r="Y2598" s="80"/>
      <c r="Z2598" s="80"/>
      <c r="AA2598" s="80"/>
      <c r="AB2598" s="80"/>
      <c r="AC2598" s="80"/>
      <c r="AD2598" s="80"/>
      <c r="AE2598" s="80"/>
      <c r="AF2598" s="80"/>
      <c r="AG2598" s="80"/>
    </row>
    <row r="2719" spans="2:33" ht="15" customHeight="1" x14ac:dyDescent="0.3">
      <c r="B2719" s="80"/>
      <c r="C2719" s="80"/>
      <c r="D2719" s="80"/>
      <c r="E2719" s="80"/>
      <c r="F2719" s="80"/>
      <c r="G2719" s="80"/>
      <c r="H2719" s="80"/>
      <c r="I2719" s="80"/>
      <c r="J2719" s="80"/>
      <c r="K2719" s="80"/>
      <c r="L2719" s="80"/>
      <c r="M2719" s="80"/>
      <c r="N2719" s="80"/>
      <c r="O2719" s="80"/>
      <c r="P2719" s="80"/>
      <c r="Q2719" s="80"/>
      <c r="R2719" s="80"/>
      <c r="S2719" s="80"/>
      <c r="T2719" s="80"/>
      <c r="U2719" s="80"/>
      <c r="V2719" s="80"/>
      <c r="W2719" s="80"/>
      <c r="X2719" s="80"/>
      <c r="Y2719" s="80"/>
      <c r="Z2719" s="80"/>
      <c r="AA2719" s="80"/>
      <c r="AB2719" s="80"/>
      <c r="AC2719" s="80"/>
      <c r="AD2719" s="80"/>
      <c r="AE2719" s="80"/>
      <c r="AF2719" s="80"/>
      <c r="AG2719" s="80"/>
    </row>
    <row r="2837" spans="2:33" ht="15" customHeight="1" x14ac:dyDescent="0.3">
      <c r="B2837" s="80"/>
      <c r="C2837" s="80"/>
      <c r="D2837" s="80"/>
      <c r="E2837" s="80"/>
      <c r="F2837" s="80"/>
      <c r="G2837" s="80"/>
      <c r="H2837" s="80"/>
      <c r="I2837" s="80"/>
      <c r="J2837" s="80"/>
      <c r="K2837" s="80"/>
      <c r="L2837" s="80"/>
      <c r="M2837" s="80"/>
      <c r="N2837" s="80"/>
      <c r="O2837" s="80"/>
      <c r="P2837" s="80"/>
      <c r="Q2837" s="80"/>
      <c r="R2837" s="80"/>
      <c r="S2837" s="80"/>
      <c r="T2837" s="80"/>
      <c r="U2837" s="80"/>
      <c r="V2837" s="80"/>
      <c r="W2837" s="80"/>
      <c r="X2837" s="80"/>
      <c r="Y2837" s="80"/>
      <c r="Z2837" s="80"/>
      <c r="AA2837" s="80"/>
      <c r="AB2837" s="80"/>
      <c r="AC2837" s="80"/>
      <c r="AD2837" s="80"/>
      <c r="AE2837" s="80"/>
      <c r="AF2837" s="80"/>
      <c r="AG2837" s="80"/>
    </row>
  </sheetData>
  <mergeCells count="19">
    <mergeCell ref="B308:AG308"/>
    <mergeCell ref="B511:AG511"/>
    <mergeCell ref="B712:AG712"/>
    <mergeCell ref="B887:AG887"/>
    <mergeCell ref="B1100:AG1100"/>
    <mergeCell ref="B1227:AG1227"/>
    <mergeCell ref="B1390:AG1390"/>
    <mergeCell ref="B1502:AG1502"/>
    <mergeCell ref="B1604:AG1604"/>
    <mergeCell ref="B1698:AG1698"/>
    <mergeCell ref="B2509:AG2509"/>
    <mergeCell ref="B2598:AG2598"/>
    <mergeCell ref="B2719:AG2719"/>
    <mergeCell ref="B2837:AG2837"/>
    <mergeCell ref="B1945:AG1945"/>
    <mergeCell ref="B2031:AG2031"/>
    <mergeCell ref="B2153:AG2153"/>
    <mergeCell ref="B2317:AG2317"/>
    <mergeCell ref="B2419:AG2419"/>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tabSelected="1" workbookViewId="0">
      <pane xSplit="2" ySplit="1" topLeftCell="C2" activePane="bottomRight" state="frozen"/>
      <selection pane="topRight" activeCell="C1" sqref="C1"/>
      <selection pane="bottomLeft" activeCell="A2" sqref="A2"/>
      <selection pane="bottomRight" activeCell="B5" sqref="B5"/>
    </sheetView>
  </sheetViews>
  <sheetFormatPr defaultColWidth="8.7265625" defaultRowHeight="15" customHeight="1" x14ac:dyDescent="0.3"/>
  <cols>
    <col min="1" max="1" width="20.7265625" style="57" customWidth="1"/>
    <col min="2" max="2" width="46.7265625" style="57" customWidth="1"/>
    <col min="3" max="16384" width="8.7265625" style="57"/>
  </cols>
  <sheetData>
    <row r="1" spans="1:34" ht="15" customHeight="1" thickBot="1" x14ac:dyDescent="0.35">
      <c r="A1" s="90"/>
      <c r="B1" s="92" t="s">
        <v>673</v>
      </c>
      <c r="C1" s="89">
        <v>2022</v>
      </c>
      <c r="D1" s="89">
        <v>2023</v>
      </c>
      <c r="E1" s="89">
        <v>2024</v>
      </c>
      <c r="F1" s="89">
        <v>2025</v>
      </c>
      <c r="G1" s="89">
        <v>2026</v>
      </c>
      <c r="H1" s="89">
        <v>2027</v>
      </c>
      <c r="I1" s="89">
        <v>2028</v>
      </c>
      <c r="J1" s="89">
        <v>2029</v>
      </c>
      <c r="K1" s="89">
        <v>2030</v>
      </c>
      <c r="L1" s="89">
        <v>2031</v>
      </c>
      <c r="M1" s="89">
        <v>2032</v>
      </c>
      <c r="N1" s="89">
        <v>2033</v>
      </c>
      <c r="O1" s="89">
        <v>2034</v>
      </c>
      <c r="P1" s="89">
        <v>2035</v>
      </c>
      <c r="Q1" s="89">
        <v>2036</v>
      </c>
      <c r="R1" s="89">
        <v>2037</v>
      </c>
      <c r="S1" s="89">
        <v>2038</v>
      </c>
      <c r="T1" s="89">
        <v>2039</v>
      </c>
      <c r="U1" s="89">
        <v>2040</v>
      </c>
      <c r="V1" s="89">
        <v>2041</v>
      </c>
      <c r="W1" s="89">
        <v>2042</v>
      </c>
      <c r="X1" s="89">
        <v>2043</v>
      </c>
      <c r="Y1" s="89">
        <v>2044</v>
      </c>
      <c r="Z1" s="89">
        <v>2045</v>
      </c>
      <c r="AA1" s="89">
        <v>2046</v>
      </c>
      <c r="AB1" s="89">
        <v>2047</v>
      </c>
      <c r="AC1" s="89">
        <v>2048</v>
      </c>
      <c r="AD1" s="89">
        <v>2049</v>
      </c>
      <c r="AE1" s="89">
        <v>2050</v>
      </c>
      <c r="AF1" s="90"/>
      <c r="AG1" s="90"/>
      <c r="AH1" s="93"/>
    </row>
    <row r="2" spans="1:34" ht="15" customHeight="1" thickTop="1" x14ac:dyDescent="0.3">
      <c r="A2" s="90"/>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3"/>
    </row>
    <row r="3" spans="1:34" ht="15" customHeight="1" x14ac:dyDescent="0.3">
      <c r="A3" s="90"/>
      <c r="B3" s="90"/>
      <c r="C3" s="140" t="s">
        <v>164</v>
      </c>
      <c r="D3" s="140" t="s">
        <v>656</v>
      </c>
      <c r="E3" s="123"/>
      <c r="F3" s="123"/>
      <c r="G3" s="123"/>
      <c r="H3" s="90"/>
      <c r="I3" s="90"/>
      <c r="J3" s="90"/>
      <c r="K3" s="90"/>
      <c r="L3" s="90"/>
      <c r="M3" s="90"/>
      <c r="N3" s="90"/>
      <c r="O3" s="90"/>
      <c r="P3" s="90"/>
      <c r="Q3" s="90"/>
      <c r="R3" s="90"/>
      <c r="S3" s="90"/>
      <c r="T3" s="90"/>
      <c r="U3" s="90"/>
      <c r="V3" s="90"/>
      <c r="W3" s="90"/>
      <c r="X3" s="90"/>
      <c r="Y3" s="90"/>
      <c r="Z3" s="90"/>
      <c r="AA3" s="90"/>
      <c r="AB3" s="90"/>
      <c r="AC3" s="90"/>
      <c r="AD3" s="90"/>
      <c r="AE3" s="90"/>
      <c r="AF3" s="90"/>
      <c r="AG3" s="90"/>
      <c r="AH3" s="93"/>
    </row>
    <row r="4" spans="1:34" ht="15" customHeight="1" x14ac:dyDescent="0.3">
      <c r="A4" s="90"/>
      <c r="B4" s="90"/>
      <c r="C4" s="140" t="s">
        <v>163</v>
      </c>
      <c r="D4" s="140" t="s">
        <v>674</v>
      </c>
      <c r="E4" s="123"/>
      <c r="F4" s="123"/>
      <c r="G4" s="140" t="s">
        <v>675</v>
      </c>
      <c r="H4" s="90"/>
      <c r="I4" s="90"/>
      <c r="J4" s="90"/>
      <c r="K4" s="90"/>
      <c r="L4" s="90"/>
      <c r="M4" s="90"/>
      <c r="N4" s="90"/>
      <c r="O4" s="90"/>
      <c r="P4" s="90"/>
      <c r="Q4" s="90"/>
      <c r="R4" s="90"/>
      <c r="S4" s="90"/>
      <c r="T4" s="90"/>
      <c r="U4" s="90"/>
      <c r="V4" s="90"/>
      <c r="W4" s="90"/>
      <c r="X4" s="90"/>
      <c r="Y4" s="90"/>
      <c r="Z4" s="90"/>
      <c r="AA4" s="90"/>
      <c r="AB4" s="90"/>
      <c r="AC4" s="90"/>
      <c r="AD4" s="90"/>
      <c r="AE4" s="90"/>
      <c r="AF4" s="90"/>
      <c r="AG4" s="90"/>
      <c r="AH4" s="93"/>
    </row>
    <row r="5" spans="1:34" ht="15" customHeight="1" x14ac:dyDescent="0.3">
      <c r="A5" s="90"/>
      <c r="B5" s="90"/>
      <c r="C5" s="140" t="s">
        <v>162</v>
      </c>
      <c r="D5" s="140" t="s">
        <v>657</v>
      </c>
      <c r="E5" s="123"/>
      <c r="F5" s="123"/>
      <c r="G5" s="123"/>
      <c r="H5" s="90"/>
      <c r="I5" s="90"/>
      <c r="J5" s="90"/>
      <c r="K5" s="90"/>
      <c r="L5" s="90"/>
      <c r="M5" s="90"/>
      <c r="N5" s="90"/>
      <c r="O5" s="90"/>
      <c r="P5" s="90"/>
      <c r="Q5" s="90"/>
      <c r="R5" s="90"/>
      <c r="S5" s="90"/>
      <c r="T5" s="90"/>
      <c r="U5" s="90"/>
      <c r="V5" s="90"/>
      <c r="W5" s="90"/>
      <c r="X5" s="90"/>
      <c r="Y5" s="90"/>
      <c r="Z5" s="90"/>
      <c r="AA5" s="90"/>
      <c r="AB5" s="90"/>
      <c r="AC5" s="90"/>
      <c r="AD5" s="90"/>
      <c r="AE5" s="90"/>
      <c r="AF5" s="90"/>
      <c r="AG5" s="90"/>
      <c r="AH5" s="93"/>
    </row>
    <row r="6" spans="1:34" ht="15" customHeight="1" x14ac:dyDescent="0.3">
      <c r="A6" s="90"/>
      <c r="B6" s="90"/>
      <c r="C6" s="140" t="s">
        <v>161</v>
      </c>
      <c r="D6" s="123"/>
      <c r="E6" s="140" t="s">
        <v>658</v>
      </c>
      <c r="F6" s="123"/>
      <c r="G6" s="123"/>
      <c r="H6" s="90"/>
      <c r="I6" s="90"/>
      <c r="J6" s="90"/>
      <c r="K6" s="90"/>
      <c r="L6" s="90"/>
      <c r="M6" s="90"/>
      <c r="N6" s="90"/>
      <c r="O6" s="90"/>
      <c r="P6" s="90"/>
      <c r="Q6" s="90"/>
      <c r="R6" s="90"/>
      <c r="S6" s="90"/>
      <c r="T6" s="90"/>
      <c r="U6" s="90"/>
      <c r="V6" s="90"/>
      <c r="W6" s="90"/>
      <c r="X6" s="90"/>
      <c r="Y6" s="90"/>
      <c r="Z6" s="90"/>
      <c r="AA6" s="90"/>
      <c r="AB6" s="90"/>
      <c r="AC6" s="90"/>
      <c r="AD6" s="90"/>
      <c r="AE6" s="90"/>
      <c r="AF6" s="90"/>
      <c r="AG6" s="90"/>
      <c r="AH6" s="93"/>
    </row>
    <row r="7" spans="1:34" ht="12" x14ac:dyDescent="0.3">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3"/>
    </row>
    <row r="8" spans="1:34" ht="12" x14ac:dyDescent="0.3">
      <c r="A8" s="90"/>
      <c r="B8" s="90"/>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3"/>
    </row>
    <row r="9" spans="1:34" ht="12" x14ac:dyDescent="0.3">
      <c r="A9" s="90"/>
      <c r="B9" s="122"/>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93"/>
    </row>
    <row r="10" spans="1:34" ht="15" customHeight="1" x14ac:dyDescent="0.35">
      <c r="A10" s="121" t="s">
        <v>391</v>
      </c>
      <c r="B10" s="124" t="s">
        <v>1</v>
      </c>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5" t="s">
        <v>643</v>
      </c>
      <c r="AG10" s="122"/>
      <c r="AH10" s="93"/>
    </row>
    <row r="11" spans="1:34" ht="15" customHeight="1" x14ac:dyDescent="0.3">
      <c r="A11" s="90"/>
      <c r="B11" s="126" t="s">
        <v>2</v>
      </c>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5" t="s">
        <v>642</v>
      </c>
      <c r="AG11" s="122"/>
      <c r="AH11" s="93"/>
    </row>
    <row r="12" spans="1:34" ht="15" customHeight="1" x14ac:dyDescent="0.3">
      <c r="A12" s="90"/>
      <c r="B12" s="126"/>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5" t="s">
        <v>641</v>
      </c>
      <c r="AG12" s="122"/>
      <c r="AH12" s="93"/>
    </row>
    <row r="13" spans="1:34" ht="15" customHeight="1" thickBot="1" x14ac:dyDescent="0.35">
      <c r="A13" s="90"/>
      <c r="B13" s="128" t="s">
        <v>4</v>
      </c>
      <c r="C13" s="128">
        <v>2022</v>
      </c>
      <c r="D13" s="128">
        <v>2023</v>
      </c>
      <c r="E13" s="128">
        <v>2024</v>
      </c>
      <c r="F13" s="128">
        <v>2025</v>
      </c>
      <c r="G13" s="128">
        <v>2026</v>
      </c>
      <c r="H13" s="128">
        <v>2027</v>
      </c>
      <c r="I13" s="128">
        <v>2028</v>
      </c>
      <c r="J13" s="128">
        <v>2029</v>
      </c>
      <c r="K13" s="128">
        <v>2030</v>
      </c>
      <c r="L13" s="128">
        <v>2031</v>
      </c>
      <c r="M13" s="128">
        <v>2032</v>
      </c>
      <c r="N13" s="128">
        <v>2033</v>
      </c>
      <c r="O13" s="128">
        <v>2034</v>
      </c>
      <c r="P13" s="128">
        <v>2035</v>
      </c>
      <c r="Q13" s="128">
        <v>2036</v>
      </c>
      <c r="R13" s="128">
        <v>2037</v>
      </c>
      <c r="S13" s="128">
        <v>2038</v>
      </c>
      <c r="T13" s="128">
        <v>2039</v>
      </c>
      <c r="U13" s="128">
        <v>2040</v>
      </c>
      <c r="V13" s="128">
        <v>2041</v>
      </c>
      <c r="W13" s="128">
        <v>2042</v>
      </c>
      <c r="X13" s="128">
        <v>2043</v>
      </c>
      <c r="Y13" s="128">
        <v>2044</v>
      </c>
      <c r="Z13" s="128">
        <v>2045</v>
      </c>
      <c r="AA13" s="128">
        <v>2046</v>
      </c>
      <c r="AB13" s="128">
        <v>2047</v>
      </c>
      <c r="AC13" s="128">
        <v>2048</v>
      </c>
      <c r="AD13" s="128">
        <v>2049</v>
      </c>
      <c r="AE13" s="128">
        <v>2050</v>
      </c>
      <c r="AF13" s="129" t="s">
        <v>659</v>
      </c>
      <c r="AG13" s="122"/>
      <c r="AH13" s="93"/>
    </row>
    <row r="14" spans="1:34" ht="15" customHeight="1" thickTop="1" x14ac:dyDescent="0.3">
      <c r="A14" s="90"/>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c r="AG14" s="122"/>
      <c r="AH14" s="93"/>
    </row>
    <row r="15" spans="1:34" ht="15" customHeight="1" x14ac:dyDescent="0.3">
      <c r="A15" s="90"/>
      <c r="B15" s="130" t="s">
        <v>5</v>
      </c>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c r="AH15" s="93"/>
    </row>
    <row r="16" spans="1:34" ht="15" customHeight="1" x14ac:dyDescent="0.3">
      <c r="A16" s="90"/>
      <c r="B16" s="122"/>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c r="AG16" s="122"/>
      <c r="AH16" s="93"/>
    </row>
    <row r="17" spans="1:34" ht="15" customHeight="1" x14ac:dyDescent="0.3">
      <c r="A17" s="90"/>
      <c r="B17" s="130" t="s">
        <v>6</v>
      </c>
      <c r="C17" s="122"/>
      <c r="D17" s="122"/>
      <c r="E17" s="122"/>
      <c r="F17" s="122"/>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93"/>
    </row>
    <row r="18" spans="1:34" ht="15" customHeight="1" x14ac:dyDescent="0.3">
      <c r="A18" s="121" t="s">
        <v>392</v>
      </c>
      <c r="B18" s="131" t="s">
        <v>7</v>
      </c>
      <c r="C18" s="137">
        <v>93.44426</v>
      </c>
      <c r="D18" s="137">
        <v>94.366943000000006</v>
      </c>
      <c r="E18" s="137">
        <v>95.261948000000004</v>
      </c>
      <c r="F18" s="137">
        <v>96.233695999999995</v>
      </c>
      <c r="G18" s="137">
        <v>97.372681</v>
      </c>
      <c r="H18" s="137">
        <v>98.426238999999995</v>
      </c>
      <c r="I18" s="137">
        <v>99.435837000000006</v>
      </c>
      <c r="J18" s="137">
        <v>100.540588</v>
      </c>
      <c r="K18" s="137">
        <v>101.747238</v>
      </c>
      <c r="L18" s="137">
        <v>103.031937</v>
      </c>
      <c r="M18" s="137">
        <v>104.36438800000001</v>
      </c>
      <c r="N18" s="137">
        <v>105.67115800000001</v>
      </c>
      <c r="O18" s="137">
        <v>106.90464</v>
      </c>
      <c r="P18" s="137">
        <v>108.064949</v>
      </c>
      <c r="Q18" s="137">
        <v>109.148827</v>
      </c>
      <c r="R18" s="137">
        <v>110.16222399999999</v>
      </c>
      <c r="S18" s="137">
        <v>111.118996</v>
      </c>
      <c r="T18" s="137">
        <v>112.02248400000001</v>
      </c>
      <c r="U18" s="137">
        <v>112.878952</v>
      </c>
      <c r="V18" s="137">
        <v>113.69973</v>
      </c>
      <c r="W18" s="137">
        <v>114.495079</v>
      </c>
      <c r="X18" s="137">
        <v>115.27697000000001</v>
      </c>
      <c r="Y18" s="137">
        <v>116.05735</v>
      </c>
      <c r="Z18" s="137">
        <v>116.844925</v>
      </c>
      <c r="AA18" s="137">
        <v>117.64614899999999</v>
      </c>
      <c r="AB18" s="137">
        <v>118.46553</v>
      </c>
      <c r="AC18" s="137">
        <v>119.305115</v>
      </c>
      <c r="AD18" s="137">
        <v>120.165375</v>
      </c>
      <c r="AE18" s="137">
        <v>121.045486</v>
      </c>
      <c r="AF18" s="133">
        <v>9.2860000000000009E-3</v>
      </c>
      <c r="AG18" s="122"/>
      <c r="AH18" s="93"/>
    </row>
    <row r="19" spans="1:34" ht="15" customHeight="1" x14ac:dyDescent="0.3">
      <c r="A19" s="121" t="s">
        <v>393</v>
      </c>
      <c r="B19" s="131" t="s">
        <v>8</v>
      </c>
      <c r="C19" s="137">
        <v>2.0272770000000002</v>
      </c>
      <c r="D19" s="137">
        <v>2.0085120000000001</v>
      </c>
      <c r="E19" s="137">
        <v>2.0945999999999998</v>
      </c>
      <c r="F19" s="137">
        <v>2.2721680000000002</v>
      </c>
      <c r="G19" s="137">
        <v>2.1971470000000002</v>
      </c>
      <c r="H19" s="137">
        <v>2.1634509999999998</v>
      </c>
      <c r="I19" s="137">
        <v>2.269371</v>
      </c>
      <c r="J19" s="137">
        <v>2.382768</v>
      </c>
      <c r="K19" s="137">
        <v>2.473055</v>
      </c>
      <c r="L19" s="137">
        <v>2.5336780000000001</v>
      </c>
      <c r="M19" s="137">
        <v>2.5211169999999998</v>
      </c>
      <c r="N19" s="137">
        <v>2.4608279999999998</v>
      </c>
      <c r="O19" s="137">
        <v>2.4002910000000002</v>
      </c>
      <c r="P19" s="137">
        <v>2.3361079999999999</v>
      </c>
      <c r="Q19" s="137">
        <v>2.2773340000000002</v>
      </c>
      <c r="R19" s="137">
        <v>2.2319089999999999</v>
      </c>
      <c r="S19" s="137">
        <v>2.1893440000000002</v>
      </c>
      <c r="T19" s="137">
        <v>2.1525660000000002</v>
      </c>
      <c r="U19" s="137">
        <v>2.1266379999999998</v>
      </c>
      <c r="V19" s="137">
        <v>2.1106319999999998</v>
      </c>
      <c r="W19" s="137">
        <v>2.106252</v>
      </c>
      <c r="X19" s="137">
        <v>2.1136330000000001</v>
      </c>
      <c r="Y19" s="137">
        <v>2.129588</v>
      </c>
      <c r="Z19" s="137">
        <v>2.1519349999999999</v>
      </c>
      <c r="AA19" s="137">
        <v>2.1788129999999999</v>
      </c>
      <c r="AB19" s="137">
        <v>2.2077830000000001</v>
      </c>
      <c r="AC19" s="137">
        <v>2.2373090000000002</v>
      </c>
      <c r="AD19" s="137">
        <v>2.2661419999999999</v>
      </c>
      <c r="AE19" s="137">
        <v>2.2929360000000001</v>
      </c>
      <c r="AF19" s="133">
        <v>4.4079999999999996E-3</v>
      </c>
      <c r="AG19" s="122"/>
      <c r="AH19" s="93"/>
    </row>
    <row r="20" spans="1:34" ht="15" customHeight="1" x14ac:dyDescent="0.3">
      <c r="A20" s="121" t="s">
        <v>394</v>
      </c>
      <c r="B20" s="130" t="s">
        <v>9</v>
      </c>
      <c r="C20" s="139">
        <v>95.471535000000003</v>
      </c>
      <c r="D20" s="139">
        <v>96.375457999999995</v>
      </c>
      <c r="E20" s="139">
        <v>97.356544</v>
      </c>
      <c r="F20" s="139">
        <v>98.505866999999995</v>
      </c>
      <c r="G20" s="139">
        <v>99.569823999999997</v>
      </c>
      <c r="H20" s="139">
        <v>100.589691</v>
      </c>
      <c r="I20" s="139">
        <v>101.705208</v>
      </c>
      <c r="J20" s="139">
        <v>102.923355</v>
      </c>
      <c r="K20" s="139">
        <v>104.220291</v>
      </c>
      <c r="L20" s="139">
        <v>105.565613</v>
      </c>
      <c r="M20" s="139">
        <v>106.88550600000001</v>
      </c>
      <c r="N20" s="139">
        <v>108.131989</v>
      </c>
      <c r="O20" s="139">
        <v>109.30493199999999</v>
      </c>
      <c r="P20" s="139">
        <v>110.401054</v>
      </c>
      <c r="Q20" s="139">
        <v>111.426163</v>
      </c>
      <c r="R20" s="139">
        <v>112.39413500000001</v>
      </c>
      <c r="S20" s="139">
        <v>113.308342</v>
      </c>
      <c r="T20" s="139">
        <v>114.175049</v>
      </c>
      <c r="U20" s="139">
        <v>115.00559199999999</v>
      </c>
      <c r="V20" s="139">
        <v>115.81036400000001</v>
      </c>
      <c r="W20" s="139">
        <v>116.60133399999999</v>
      </c>
      <c r="X20" s="139">
        <v>117.390602</v>
      </c>
      <c r="Y20" s="139">
        <v>118.18693500000001</v>
      </c>
      <c r="Z20" s="139">
        <v>118.99685700000001</v>
      </c>
      <c r="AA20" s="139">
        <v>119.82495900000001</v>
      </c>
      <c r="AB20" s="139">
        <v>120.673317</v>
      </c>
      <c r="AC20" s="139">
        <v>121.542419</v>
      </c>
      <c r="AD20" s="139">
        <v>122.43151899999999</v>
      </c>
      <c r="AE20" s="139">
        <v>123.338425</v>
      </c>
      <c r="AF20" s="135">
        <v>9.1889999999999993E-3</v>
      </c>
      <c r="AG20" s="122"/>
      <c r="AH20" s="93"/>
    </row>
    <row r="21" spans="1:34" ht="15" customHeight="1" x14ac:dyDescent="0.3">
      <c r="A21" s="90"/>
      <c r="B21" s="122"/>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93"/>
    </row>
    <row r="22" spans="1:34" ht="15" customHeight="1" x14ac:dyDescent="0.3">
      <c r="A22" s="90"/>
      <c r="B22" s="130" t="s">
        <v>10</v>
      </c>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c r="AG22" s="122"/>
      <c r="AH22" s="93"/>
    </row>
    <row r="23" spans="1:34" ht="15" customHeight="1" x14ac:dyDescent="0.3">
      <c r="A23" s="90"/>
      <c r="B23" s="130" t="s">
        <v>11</v>
      </c>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c r="AG23" s="122"/>
      <c r="AH23" s="93"/>
    </row>
    <row r="24" spans="1:34" ht="15" customHeight="1" x14ac:dyDescent="0.3">
      <c r="A24" s="121" t="s">
        <v>395</v>
      </c>
      <c r="B24" s="131" t="s">
        <v>474</v>
      </c>
      <c r="C24" s="137">
        <v>97.781150999999994</v>
      </c>
      <c r="D24" s="137">
        <v>96.372719000000004</v>
      </c>
      <c r="E24" s="137">
        <v>94.601517000000001</v>
      </c>
      <c r="F24" s="137">
        <v>93.966492000000002</v>
      </c>
      <c r="G24" s="137">
        <v>93.369408000000007</v>
      </c>
      <c r="H24" s="137">
        <v>92.504715000000004</v>
      </c>
      <c r="I24" s="137">
        <v>91.937515000000005</v>
      </c>
      <c r="J24" s="137">
        <v>91.21199</v>
      </c>
      <c r="K24" s="137">
        <v>90.359138000000002</v>
      </c>
      <c r="L24" s="137">
        <v>89.535172000000003</v>
      </c>
      <c r="M24" s="137">
        <v>88.798088000000007</v>
      </c>
      <c r="N24" s="137">
        <v>88.086983000000004</v>
      </c>
      <c r="O24" s="137">
        <v>87.434509000000006</v>
      </c>
      <c r="P24" s="137">
        <v>86.844138999999998</v>
      </c>
      <c r="Q24" s="137">
        <v>86.302398999999994</v>
      </c>
      <c r="R24" s="137">
        <v>85.748076999999995</v>
      </c>
      <c r="S24" s="137">
        <v>85.163169999999994</v>
      </c>
      <c r="T24" s="137">
        <v>84.575248999999999</v>
      </c>
      <c r="U24" s="137">
        <v>84.110343999999998</v>
      </c>
      <c r="V24" s="137">
        <v>83.738181999999995</v>
      </c>
      <c r="W24" s="137">
        <v>83.393912999999998</v>
      </c>
      <c r="X24" s="137">
        <v>83.073195999999996</v>
      </c>
      <c r="Y24" s="137">
        <v>82.78022</v>
      </c>
      <c r="Z24" s="137">
        <v>82.497093000000007</v>
      </c>
      <c r="AA24" s="137">
        <v>82.216605999999999</v>
      </c>
      <c r="AB24" s="137">
        <v>81.921806000000004</v>
      </c>
      <c r="AC24" s="137">
        <v>81.667725000000004</v>
      </c>
      <c r="AD24" s="137">
        <v>81.427993999999998</v>
      </c>
      <c r="AE24" s="137">
        <v>81.196753999999999</v>
      </c>
      <c r="AF24" s="133">
        <v>-6.6160000000000004E-3</v>
      </c>
      <c r="AG24" s="122"/>
      <c r="AH24" s="93"/>
    </row>
    <row r="25" spans="1:34" ht="15" customHeight="1" x14ac:dyDescent="0.3">
      <c r="A25" s="121" t="s">
        <v>396</v>
      </c>
      <c r="B25" s="131" t="s">
        <v>12</v>
      </c>
      <c r="C25" s="137">
        <v>96.517975000000007</v>
      </c>
      <c r="D25" s="137">
        <v>94.906761000000003</v>
      </c>
      <c r="E25" s="137">
        <v>92.981719999999996</v>
      </c>
      <c r="F25" s="137">
        <v>92.226196000000002</v>
      </c>
      <c r="G25" s="137">
        <v>91.571594000000005</v>
      </c>
      <c r="H25" s="137">
        <v>90.629135000000005</v>
      </c>
      <c r="I25" s="137">
        <v>90.000434999999996</v>
      </c>
      <c r="J25" s="137">
        <v>89.187270999999996</v>
      </c>
      <c r="K25" s="137">
        <v>88.279426999999998</v>
      </c>
      <c r="L25" s="137">
        <v>87.394690999999995</v>
      </c>
      <c r="M25" s="137">
        <v>86.621803</v>
      </c>
      <c r="N25" s="137">
        <v>85.830292</v>
      </c>
      <c r="O25" s="137">
        <v>85.140015000000005</v>
      </c>
      <c r="P25" s="137">
        <v>84.514999000000003</v>
      </c>
      <c r="Q25" s="137">
        <v>83.914687999999998</v>
      </c>
      <c r="R25" s="137">
        <v>83.338577000000001</v>
      </c>
      <c r="S25" s="137">
        <v>82.691222999999994</v>
      </c>
      <c r="T25" s="137">
        <v>82.055389000000005</v>
      </c>
      <c r="U25" s="137">
        <v>81.55265</v>
      </c>
      <c r="V25" s="137">
        <v>81.149338</v>
      </c>
      <c r="W25" s="137">
        <v>80.774994000000007</v>
      </c>
      <c r="X25" s="137">
        <v>80.447342000000006</v>
      </c>
      <c r="Y25" s="137">
        <v>80.150261</v>
      </c>
      <c r="Z25" s="137">
        <v>79.858185000000006</v>
      </c>
      <c r="AA25" s="137">
        <v>79.528450000000007</v>
      </c>
      <c r="AB25" s="137">
        <v>79.225121000000001</v>
      </c>
      <c r="AC25" s="137">
        <v>78.966469000000004</v>
      </c>
      <c r="AD25" s="137">
        <v>78.734482</v>
      </c>
      <c r="AE25" s="137">
        <v>78.514640999999997</v>
      </c>
      <c r="AF25" s="133">
        <v>-7.3460000000000001E-3</v>
      </c>
      <c r="AG25" s="122"/>
      <c r="AH25" s="93"/>
    </row>
    <row r="26" spans="1:34" ht="15" customHeight="1" x14ac:dyDescent="0.3">
      <c r="A26" s="90"/>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93"/>
    </row>
    <row r="27" spans="1:34" ht="15" customHeight="1" x14ac:dyDescent="0.3">
      <c r="A27" s="90"/>
      <c r="B27" s="130" t="s">
        <v>475</v>
      </c>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93"/>
    </row>
    <row r="28" spans="1:34" ht="15" customHeight="1" x14ac:dyDescent="0.3">
      <c r="A28" s="90"/>
      <c r="B28" s="130" t="s">
        <v>476</v>
      </c>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93"/>
    </row>
    <row r="29" spans="1:34" s="71" customFormat="1" ht="15" customHeight="1" x14ac:dyDescent="0.3">
      <c r="A29" s="121" t="s">
        <v>397</v>
      </c>
      <c r="B29" s="131" t="s">
        <v>522</v>
      </c>
      <c r="C29" s="132">
        <v>0.119371</v>
      </c>
      <c r="D29" s="132">
        <v>0.118435</v>
      </c>
      <c r="E29" s="132">
        <v>0.11104799999999999</v>
      </c>
      <c r="F29" s="132">
        <v>0.11125699999999999</v>
      </c>
      <c r="G29" s="132">
        <v>0.11115999999999999</v>
      </c>
      <c r="H29" s="132">
        <v>0.110583</v>
      </c>
      <c r="I29" s="132">
        <v>0.10978599999999999</v>
      </c>
      <c r="J29" s="132">
        <v>0.10890900000000001</v>
      </c>
      <c r="K29" s="132">
        <v>0.107975</v>
      </c>
      <c r="L29" s="132">
        <v>0.107117</v>
      </c>
      <c r="M29" s="132">
        <v>0.106215</v>
      </c>
      <c r="N29" s="132">
        <v>0.105168</v>
      </c>
      <c r="O29" s="132">
        <v>0.104127</v>
      </c>
      <c r="P29" s="132">
        <v>0.103044</v>
      </c>
      <c r="Q29" s="132">
        <v>0.101895</v>
      </c>
      <c r="R29" s="132">
        <v>0.100733</v>
      </c>
      <c r="S29" s="132">
        <v>9.9443000000000004E-2</v>
      </c>
      <c r="T29" s="132">
        <v>9.8095000000000002E-2</v>
      </c>
      <c r="U29" s="132">
        <v>9.6755999999999995E-2</v>
      </c>
      <c r="V29" s="132">
        <v>9.5498E-2</v>
      </c>
      <c r="W29" s="132">
        <v>9.4243999999999994E-2</v>
      </c>
      <c r="X29" s="132">
        <v>9.3021000000000006E-2</v>
      </c>
      <c r="Y29" s="132">
        <v>9.1808000000000001E-2</v>
      </c>
      <c r="Z29" s="132">
        <v>9.0575000000000003E-2</v>
      </c>
      <c r="AA29" s="132">
        <v>8.9338000000000001E-2</v>
      </c>
      <c r="AB29" s="132">
        <v>8.8110999999999995E-2</v>
      </c>
      <c r="AC29" s="132">
        <v>8.6903999999999995E-2</v>
      </c>
      <c r="AD29" s="132">
        <v>8.5747000000000004E-2</v>
      </c>
      <c r="AE29" s="132">
        <v>8.4613999999999995E-2</v>
      </c>
      <c r="AF29" s="133">
        <v>-1.2215E-2</v>
      </c>
      <c r="AG29" s="122"/>
    </row>
    <row r="30" spans="1:34" s="71" customFormat="1" ht="15" customHeight="1" x14ac:dyDescent="0.3">
      <c r="A30" s="121" t="s">
        <v>398</v>
      </c>
      <c r="B30" s="131" t="s">
        <v>523</v>
      </c>
      <c r="C30" s="132">
        <v>0.54280200000000001</v>
      </c>
      <c r="D30" s="132">
        <v>0.47715299999999999</v>
      </c>
      <c r="E30" s="132">
        <v>0.55085200000000001</v>
      </c>
      <c r="F30" s="132">
        <v>0.55979699999999999</v>
      </c>
      <c r="G30" s="132">
        <v>0.56645000000000001</v>
      </c>
      <c r="H30" s="132">
        <v>0.57165100000000002</v>
      </c>
      <c r="I30" s="132">
        <v>0.57620899999999997</v>
      </c>
      <c r="J30" s="132">
        <v>0.58070299999999997</v>
      </c>
      <c r="K30" s="132">
        <v>0.58466099999999999</v>
      </c>
      <c r="L30" s="132">
        <v>0.58947700000000003</v>
      </c>
      <c r="M30" s="132">
        <v>0.59496300000000002</v>
      </c>
      <c r="N30" s="132">
        <v>0.60001000000000004</v>
      </c>
      <c r="O30" s="132">
        <v>0.605294</v>
      </c>
      <c r="P30" s="132">
        <v>0.61068</v>
      </c>
      <c r="Q30" s="132">
        <v>0.615672</v>
      </c>
      <c r="R30" s="132">
        <v>0.62080800000000003</v>
      </c>
      <c r="S30" s="132">
        <v>0.62536400000000003</v>
      </c>
      <c r="T30" s="132">
        <v>0.629722</v>
      </c>
      <c r="U30" s="132">
        <v>0.633911</v>
      </c>
      <c r="V30" s="132">
        <v>0.63886100000000001</v>
      </c>
      <c r="W30" s="132">
        <v>0.64436400000000005</v>
      </c>
      <c r="X30" s="132">
        <v>0.65021799999999996</v>
      </c>
      <c r="Y30" s="132">
        <v>0.65623699999999996</v>
      </c>
      <c r="Z30" s="132">
        <v>0.662412</v>
      </c>
      <c r="AA30" s="132">
        <v>0.66885700000000003</v>
      </c>
      <c r="AB30" s="132">
        <v>0.67540599999999995</v>
      </c>
      <c r="AC30" s="132">
        <v>0.682666</v>
      </c>
      <c r="AD30" s="132">
        <v>0.69075200000000003</v>
      </c>
      <c r="AE30" s="132">
        <v>0.69935400000000003</v>
      </c>
      <c r="AF30" s="133">
        <v>9.0910000000000001E-3</v>
      </c>
      <c r="AG30" s="122"/>
    </row>
    <row r="31" spans="1:34" s="71" customFormat="1" ht="12" x14ac:dyDescent="0.3">
      <c r="A31" s="121" t="s">
        <v>399</v>
      </c>
      <c r="B31" s="131" t="s">
        <v>524</v>
      </c>
      <c r="C31" s="132">
        <v>2.4213999999999999E-2</v>
      </c>
      <c r="D31" s="132">
        <v>2.3729E-2</v>
      </c>
      <c r="E31" s="132">
        <v>2.3488999999999999E-2</v>
      </c>
      <c r="F31" s="132">
        <v>2.3386000000000001E-2</v>
      </c>
      <c r="G31" s="132">
        <v>2.3293999999999999E-2</v>
      </c>
      <c r="H31" s="132">
        <v>2.3109999999999999E-2</v>
      </c>
      <c r="I31" s="132">
        <v>2.2891999999999999E-2</v>
      </c>
      <c r="J31" s="132">
        <v>2.2665999999999999E-2</v>
      </c>
      <c r="K31" s="132">
        <v>2.2428E-2</v>
      </c>
      <c r="L31" s="132">
        <v>2.2207000000000001E-2</v>
      </c>
      <c r="M31" s="132">
        <v>2.1996000000000002E-2</v>
      </c>
      <c r="N31" s="132">
        <v>2.1770000000000001E-2</v>
      </c>
      <c r="O31" s="132">
        <v>2.1544000000000001E-2</v>
      </c>
      <c r="P31" s="132">
        <v>2.1318E-2</v>
      </c>
      <c r="Q31" s="132">
        <v>2.1080999999999999E-2</v>
      </c>
      <c r="R31" s="132">
        <v>2.0844999999999999E-2</v>
      </c>
      <c r="S31" s="132">
        <v>2.0587999999999999E-2</v>
      </c>
      <c r="T31" s="132">
        <v>2.0320999999999999E-2</v>
      </c>
      <c r="U31" s="132">
        <v>2.0059E-2</v>
      </c>
      <c r="V31" s="132">
        <v>1.9826E-2</v>
      </c>
      <c r="W31" s="132">
        <v>1.9605000000000001E-2</v>
      </c>
      <c r="X31" s="132">
        <v>1.9394999999999999E-2</v>
      </c>
      <c r="Y31" s="132">
        <v>1.9189999999999999E-2</v>
      </c>
      <c r="Z31" s="132">
        <v>1.8984999999999998E-2</v>
      </c>
      <c r="AA31" s="132">
        <v>1.8783000000000001E-2</v>
      </c>
      <c r="AB31" s="132">
        <v>1.8589000000000001E-2</v>
      </c>
      <c r="AC31" s="132">
        <v>1.8405000000000001E-2</v>
      </c>
      <c r="AD31" s="132">
        <v>1.8239999999999999E-2</v>
      </c>
      <c r="AE31" s="132">
        <v>1.8085E-2</v>
      </c>
      <c r="AF31" s="133">
        <v>-1.0369E-2</v>
      </c>
      <c r="AG31" s="122"/>
    </row>
    <row r="32" spans="1:34" s="71" customFormat="1" ht="12" x14ac:dyDescent="0.3">
      <c r="A32" s="121" t="s">
        <v>400</v>
      </c>
      <c r="B32" s="131" t="s">
        <v>13</v>
      </c>
      <c r="C32" s="132">
        <v>0.41874</v>
      </c>
      <c r="D32" s="132">
        <v>0.40772199999999997</v>
      </c>
      <c r="E32" s="132">
        <v>0.400057</v>
      </c>
      <c r="F32" s="132">
        <v>0.394038</v>
      </c>
      <c r="G32" s="132">
        <v>0.38719500000000001</v>
      </c>
      <c r="H32" s="132">
        <v>0.37914399999999998</v>
      </c>
      <c r="I32" s="132">
        <v>0.37062</v>
      </c>
      <c r="J32" s="132">
        <v>0.362149</v>
      </c>
      <c r="K32" s="132">
        <v>0.353466</v>
      </c>
      <c r="L32" s="132">
        <v>0.34535199999999999</v>
      </c>
      <c r="M32" s="132">
        <v>0.33759499999999998</v>
      </c>
      <c r="N32" s="132">
        <v>0.32978800000000003</v>
      </c>
      <c r="O32" s="132">
        <v>0.32230599999999998</v>
      </c>
      <c r="P32" s="132">
        <v>0.31508599999999998</v>
      </c>
      <c r="Q32" s="132">
        <v>0.30804199999999998</v>
      </c>
      <c r="R32" s="132">
        <v>0.30119499999999999</v>
      </c>
      <c r="S32" s="132">
        <v>0.29424600000000001</v>
      </c>
      <c r="T32" s="132">
        <v>0.28737000000000001</v>
      </c>
      <c r="U32" s="132">
        <v>0.280746</v>
      </c>
      <c r="V32" s="132">
        <v>0.27462700000000001</v>
      </c>
      <c r="W32" s="132">
        <v>0.26876699999999998</v>
      </c>
      <c r="X32" s="132">
        <v>0.263237</v>
      </c>
      <c r="Y32" s="132">
        <v>0.257965</v>
      </c>
      <c r="Z32" s="132">
        <v>0.25284899999999999</v>
      </c>
      <c r="AA32" s="132">
        <v>0.24787100000000001</v>
      </c>
      <c r="AB32" s="132">
        <v>0.243086</v>
      </c>
      <c r="AC32" s="132">
        <v>0.23855000000000001</v>
      </c>
      <c r="AD32" s="132">
        <v>0.234317</v>
      </c>
      <c r="AE32" s="132">
        <v>0.23033000000000001</v>
      </c>
      <c r="AF32" s="133">
        <v>-2.1121999999999998E-2</v>
      </c>
      <c r="AG32" s="122"/>
    </row>
    <row r="33" spans="1:33" s="71" customFormat="1" ht="12" x14ac:dyDescent="0.3">
      <c r="A33" s="121" t="s">
        <v>401</v>
      </c>
      <c r="B33" s="131" t="s">
        <v>14</v>
      </c>
      <c r="C33" s="132">
        <v>8.2373000000000002E-2</v>
      </c>
      <c r="D33" s="132">
        <v>8.1684000000000007E-2</v>
      </c>
      <c r="E33" s="132">
        <v>8.1797999999999996E-2</v>
      </c>
      <c r="F33" s="132">
        <v>8.2262000000000002E-2</v>
      </c>
      <c r="G33" s="132">
        <v>8.2447999999999994E-2</v>
      </c>
      <c r="H33" s="132">
        <v>8.2280000000000006E-2</v>
      </c>
      <c r="I33" s="132">
        <v>8.1970000000000001E-2</v>
      </c>
      <c r="J33" s="132">
        <v>8.1619999999999998E-2</v>
      </c>
      <c r="K33" s="132">
        <v>8.1240999999999994E-2</v>
      </c>
      <c r="L33" s="132">
        <v>8.0911999999999998E-2</v>
      </c>
      <c r="M33" s="132">
        <v>8.0599000000000004E-2</v>
      </c>
      <c r="N33" s="132">
        <v>8.0229999999999996E-2</v>
      </c>
      <c r="O33" s="132">
        <v>7.9844999999999999E-2</v>
      </c>
      <c r="P33" s="132">
        <v>7.9438999999999996E-2</v>
      </c>
      <c r="Q33" s="132">
        <v>7.8960000000000002E-2</v>
      </c>
      <c r="R33" s="132">
        <v>7.8455999999999998E-2</v>
      </c>
      <c r="S33" s="132">
        <v>7.7854000000000007E-2</v>
      </c>
      <c r="T33" s="132">
        <v>7.7198000000000003E-2</v>
      </c>
      <c r="U33" s="132">
        <v>7.6537999999999995E-2</v>
      </c>
      <c r="V33" s="132">
        <v>7.5981000000000007E-2</v>
      </c>
      <c r="W33" s="132">
        <v>7.5456999999999996E-2</v>
      </c>
      <c r="X33" s="132">
        <v>7.4968000000000007E-2</v>
      </c>
      <c r="Y33" s="132">
        <v>7.4485999999999997E-2</v>
      </c>
      <c r="Z33" s="132">
        <v>7.3985999999999996E-2</v>
      </c>
      <c r="AA33" s="132">
        <v>7.3476E-2</v>
      </c>
      <c r="AB33" s="132">
        <v>7.2981000000000004E-2</v>
      </c>
      <c r="AC33" s="132">
        <v>7.2510000000000005E-2</v>
      </c>
      <c r="AD33" s="132">
        <v>7.2084999999999996E-2</v>
      </c>
      <c r="AE33" s="132">
        <v>7.1684999999999999E-2</v>
      </c>
      <c r="AF33" s="133">
        <v>-4.9509999999999997E-3</v>
      </c>
      <c r="AG33" s="122"/>
    </row>
    <row r="34" spans="1:33" s="71" customFormat="1" ht="12" x14ac:dyDescent="0.3">
      <c r="A34" s="121" t="s">
        <v>402</v>
      </c>
      <c r="B34" s="131" t="s">
        <v>15</v>
      </c>
      <c r="C34" s="132">
        <v>0.49724499999999999</v>
      </c>
      <c r="D34" s="132">
        <v>0.48833900000000002</v>
      </c>
      <c r="E34" s="132">
        <v>0.48584699999999997</v>
      </c>
      <c r="F34" s="132">
        <v>0.48727599999999999</v>
      </c>
      <c r="G34" s="132">
        <v>0.488124</v>
      </c>
      <c r="H34" s="132">
        <v>0.48779299999999998</v>
      </c>
      <c r="I34" s="132">
        <v>0.48738900000000002</v>
      </c>
      <c r="J34" s="132">
        <v>0.487404</v>
      </c>
      <c r="K34" s="132">
        <v>0.483568</v>
      </c>
      <c r="L34" s="132">
        <v>0.48069499999999998</v>
      </c>
      <c r="M34" s="132">
        <v>0.47826600000000002</v>
      </c>
      <c r="N34" s="132">
        <v>0.47567300000000001</v>
      </c>
      <c r="O34" s="132">
        <v>0.47308299999999998</v>
      </c>
      <c r="P34" s="132">
        <v>0.470385</v>
      </c>
      <c r="Q34" s="132">
        <v>0.46747300000000003</v>
      </c>
      <c r="R34" s="132">
        <v>0.46390599999999999</v>
      </c>
      <c r="S34" s="132">
        <v>0.459457</v>
      </c>
      <c r="T34" s="132">
        <v>0.45367299999999999</v>
      </c>
      <c r="U34" s="132">
        <v>0.45192500000000002</v>
      </c>
      <c r="V34" s="132">
        <v>0.45120199999999999</v>
      </c>
      <c r="W34" s="132">
        <v>0.45083699999999999</v>
      </c>
      <c r="X34" s="132">
        <v>0.45093699999999998</v>
      </c>
      <c r="Y34" s="132">
        <v>0.451372</v>
      </c>
      <c r="Z34" s="132">
        <v>0.45200000000000001</v>
      </c>
      <c r="AA34" s="132">
        <v>0.45274399999999998</v>
      </c>
      <c r="AB34" s="132">
        <v>0.45374399999999998</v>
      </c>
      <c r="AC34" s="132">
        <v>0.45503700000000002</v>
      </c>
      <c r="AD34" s="132">
        <v>0.45682899999999999</v>
      </c>
      <c r="AE34" s="132">
        <v>0.45895399999999997</v>
      </c>
      <c r="AF34" s="133">
        <v>-2.8579999999999999E-3</v>
      </c>
      <c r="AG34" s="122"/>
    </row>
    <row r="35" spans="1:33" s="71" customFormat="1" ht="12" x14ac:dyDescent="0.3">
      <c r="A35" s="121" t="s">
        <v>403</v>
      </c>
      <c r="B35" s="131" t="s">
        <v>16</v>
      </c>
      <c r="C35" s="132">
        <v>0.60332300000000005</v>
      </c>
      <c r="D35" s="132">
        <v>0.60124</v>
      </c>
      <c r="E35" s="132">
        <v>0.60267499999999996</v>
      </c>
      <c r="F35" s="132">
        <v>0.60628099999999996</v>
      </c>
      <c r="G35" s="132">
        <v>0.60909000000000002</v>
      </c>
      <c r="H35" s="132">
        <v>0.61094400000000004</v>
      </c>
      <c r="I35" s="132">
        <v>0.61296600000000001</v>
      </c>
      <c r="J35" s="132">
        <v>0.61545700000000003</v>
      </c>
      <c r="K35" s="132">
        <v>0.61717999999999995</v>
      </c>
      <c r="L35" s="132">
        <v>0.61996399999999996</v>
      </c>
      <c r="M35" s="132">
        <v>0.62288500000000002</v>
      </c>
      <c r="N35" s="132">
        <v>0.62544699999999998</v>
      </c>
      <c r="O35" s="132">
        <v>0.62783199999999995</v>
      </c>
      <c r="P35" s="132">
        <v>0.62998100000000001</v>
      </c>
      <c r="Q35" s="132">
        <v>0.63180499999999995</v>
      </c>
      <c r="R35" s="132">
        <v>0.63338799999999995</v>
      </c>
      <c r="S35" s="132">
        <v>0.63448000000000004</v>
      </c>
      <c r="T35" s="132">
        <v>0.63522500000000004</v>
      </c>
      <c r="U35" s="132">
        <v>0.63582399999999994</v>
      </c>
      <c r="V35" s="132">
        <v>0.63714599999999999</v>
      </c>
      <c r="W35" s="132">
        <v>0.63853400000000005</v>
      </c>
      <c r="X35" s="132">
        <v>0.64005599999999996</v>
      </c>
      <c r="Y35" s="132">
        <v>0.64166800000000002</v>
      </c>
      <c r="Z35" s="132">
        <v>0.64330200000000004</v>
      </c>
      <c r="AA35" s="132">
        <v>0.64495599999999997</v>
      </c>
      <c r="AB35" s="132">
        <v>0.64671000000000001</v>
      </c>
      <c r="AC35" s="132">
        <v>0.64862299999999995</v>
      </c>
      <c r="AD35" s="132">
        <v>0.65075799999999995</v>
      </c>
      <c r="AE35" s="132">
        <v>0.65303</v>
      </c>
      <c r="AF35" s="133">
        <v>2.8310000000000002E-3</v>
      </c>
      <c r="AG35" s="122"/>
    </row>
    <row r="36" spans="1:33" s="71" customFormat="1" ht="12" x14ac:dyDescent="0.3">
      <c r="A36" s="121" t="s">
        <v>404</v>
      </c>
      <c r="B36" s="131" t="s">
        <v>169</v>
      </c>
      <c r="C36" s="132">
        <v>0.430732</v>
      </c>
      <c r="D36" s="132">
        <v>0.434562</v>
      </c>
      <c r="E36" s="132">
        <v>0.43995400000000001</v>
      </c>
      <c r="F36" s="132">
        <v>0.44732699999999997</v>
      </c>
      <c r="G36" s="132">
        <v>0.454152</v>
      </c>
      <c r="H36" s="132">
        <v>0.46049099999999998</v>
      </c>
      <c r="I36" s="132">
        <v>0.46803</v>
      </c>
      <c r="J36" s="132">
        <v>0.47600500000000001</v>
      </c>
      <c r="K36" s="132">
        <v>0.48481800000000003</v>
      </c>
      <c r="L36" s="132">
        <v>0.49387599999999998</v>
      </c>
      <c r="M36" s="132">
        <v>0.50341899999999995</v>
      </c>
      <c r="N36" s="132">
        <v>0.51264299999999996</v>
      </c>
      <c r="O36" s="132">
        <v>0.522142</v>
      </c>
      <c r="P36" s="132">
        <v>0.53138700000000005</v>
      </c>
      <c r="Q36" s="132">
        <v>0.54138699999999995</v>
      </c>
      <c r="R36" s="132">
        <v>0.55069800000000002</v>
      </c>
      <c r="S36" s="132">
        <v>0.56075299999999995</v>
      </c>
      <c r="T36" s="132">
        <v>0.57060900000000003</v>
      </c>
      <c r="U36" s="132">
        <v>0.58038999999999996</v>
      </c>
      <c r="V36" s="132">
        <v>0.59017799999999998</v>
      </c>
      <c r="W36" s="132">
        <v>0.60053800000000002</v>
      </c>
      <c r="X36" s="132">
        <v>0.61156500000000003</v>
      </c>
      <c r="Y36" s="132">
        <v>0.62221199999999999</v>
      </c>
      <c r="Z36" s="132">
        <v>0.63353199999999998</v>
      </c>
      <c r="AA36" s="132">
        <v>0.64555399999999996</v>
      </c>
      <c r="AB36" s="132">
        <v>0.65725500000000003</v>
      </c>
      <c r="AC36" s="132">
        <v>0.66975200000000001</v>
      </c>
      <c r="AD36" s="132">
        <v>0.68254499999999996</v>
      </c>
      <c r="AE36" s="132">
        <v>0.69559400000000005</v>
      </c>
      <c r="AF36" s="133">
        <v>1.7264000000000002E-2</v>
      </c>
      <c r="AG36" s="122"/>
    </row>
    <row r="37" spans="1:33" s="71" customFormat="1" ht="12" x14ac:dyDescent="0.3">
      <c r="A37" s="121" t="s">
        <v>405</v>
      </c>
      <c r="B37" s="131" t="s">
        <v>170</v>
      </c>
      <c r="C37" s="132">
        <v>0.174706</v>
      </c>
      <c r="D37" s="132">
        <v>0.17324999999999999</v>
      </c>
      <c r="E37" s="132">
        <v>0.17277999999999999</v>
      </c>
      <c r="F37" s="132">
        <v>0.17317399999999999</v>
      </c>
      <c r="G37" s="132">
        <v>0.173785</v>
      </c>
      <c r="H37" s="132">
        <v>0.17441100000000001</v>
      </c>
      <c r="I37" s="132">
        <v>0.17535400000000001</v>
      </c>
      <c r="J37" s="132">
        <v>0.176679</v>
      </c>
      <c r="K37" s="132">
        <v>0.17836299999999999</v>
      </c>
      <c r="L37" s="132">
        <v>0.18009900000000001</v>
      </c>
      <c r="M37" s="132">
        <v>0.18206900000000001</v>
      </c>
      <c r="N37" s="132">
        <v>0.18389900000000001</v>
      </c>
      <c r="O37" s="132">
        <v>0.185337</v>
      </c>
      <c r="P37" s="132">
        <v>0.18693299999999999</v>
      </c>
      <c r="Q37" s="132">
        <v>0.18811800000000001</v>
      </c>
      <c r="R37" s="132">
        <v>0.18920100000000001</v>
      </c>
      <c r="S37" s="132">
        <v>0.19015099999999999</v>
      </c>
      <c r="T37" s="132">
        <v>0.190413</v>
      </c>
      <c r="U37" s="132">
        <v>0.190609</v>
      </c>
      <c r="V37" s="132">
        <v>0.190474</v>
      </c>
      <c r="W37" s="132">
        <v>0.189721</v>
      </c>
      <c r="X37" s="132">
        <v>0.18865799999999999</v>
      </c>
      <c r="Y37" s="132">
        <v>0.187277</v>
      </c>
      <c r="Z37" s="132">
        <v>0.18526300000000001</v>
      </c>
      <c r="AA37" s="132">
        <v>0.182918</v>
      </c>
      <c r="AB37" s="132">
        <v>0.17993700000000001</v>
      </c>
      <c r="AC37" s="132">
        <v>0.176311</v>
      </c>
      <c r="AD37" s="132">
        <v>0.17203199999999999</v>
      </c>
      <c r="AE37" s="132">
        <v>0.16675400000000001</v>
      </c>
      <c r="AF37" s="133">
        <v>-1.6620000000000001E-3</v>
      </c>
      <c r="AG37" s="122"/>
    </row>
    <row r="38" spans="1:33" s="71" customFormat="1" ht="12" x14ac:dyDescent="0.3">
      <c r="A38" s="121" t="s">
        <v>406</v>
      </c>
      <c r="B38" s="131" t="s">
        <v>19</v>
      </c>
      <c r="C38" s="132">
        <v>1.8215840000000001</v>
      </c>
      <c r="D38" s="132">
        <v>1.8535740000000001</v>
      </c>
      <c r="E38" s="132">
        <v>1.8350519999999999</v>
      </c>
      <c r="F38" s="132">
        <v>1.8212120000000001</v>
      </c>
      <c r="G38" s="132">
        <v>1.819204</v>
      </c>
      <c r="H38" s="132">
        <v>1.815318</v>
      </c>
      <c r="I38" s="132">
        <v>1.8342069999999999</v>
      </c>
      <c r="J38" s="132">
        <v>1.854743</v>
      </c>
      <c r="K38" s="132">
        <v>1.8764639999999999</v>
      </c>
      <c r="L38" s="132">
        <v>1.899378</v>
      </c>
      <c r="M38" s="132">
        <v>1.9225490000000001</v>
      </c>
      <c r="N38" s="132">
        <v>1.9451179999999999</v>
      </c>
      <c r="O38" s="132">
        <v>1.967082</v>
      </c>
      <c r="P38" s="132">
        <v>1.9886470000000001</v>
      </c>
      <c r="Q38" s="132">
        <v>2.0099230000000001</v>
      </c>
      <c r="R38" s="132">
        <v>2.0307059999999999</v>
      </c>
      <c r="S38" s="132">
        <v>2.0512419999999998</v>
      </c>
      <c r="T38" s="132">
        <v>2.071771</v>
      </c>
      <c r="U38" s="132">
        <v>2.0923409999999998</v>
      </c>
      <c r="V38" s="132">
        <v>2.1138129999999999</v>
      </c>
      <c r="W38" s="132">
        <v>2.135834</v>
      </c>
      <c r="X38" s="132">
        <v>2.158973</v>
      </c>
      <c r="Y38" s="132">
        <v>2.1830639999999999</v>
      </c>
      <c r="Z38" s="132">
        <v>2.20844</v>
      </c>
      <c r="AA38" s="132">
        <v>2.2344400000000002</v>
      </c>
      <c r="AB38" s="132">
        <v>2.2619349999999998</v>
      </c>
      <c r="AC38" s="132">
        <v>2.2910140000000001</v>
      </c>
      <c r="AD38" s="132">
        <v>2.3215249999999998</v>
      </c>
      <c r="AE38" s="132">
        <v>2.3535650000000001</v>
      </c>
      <c r="AF38" s="133">
        <v>9.1929999999999998E-3</v>
      </c>
      <c r="AG38" s="122"/>
    </row>
    <row r="39" spans="1:33" s="71" customFormat="1" ht="12" x14ac:dyDescent="0.3">
      <c r="A39" s="121" t="s">
        <v>525</v>
      </c>
      <c r="B39" s="130" t="s">
        <v>481</v>
      </c>
      <c r="C39" s="134">
        <v>4.7150910000000001</v>
      </c>
      <c r="D39" s="134">
        <v>4.6596880000000001</v>
      </c>
      <c r="E39" s="134">
        <v>4.7035530000000003</v>
      </c>
      <c r="F39" s="134">
        <v>4.70601</v>
      </c>
      <c r="G39" s="134">
        <v>4.7149020000000004</v>
      </c>
      <c r="H39" s="134">
        <v>4.7157229999999997</v>
      </c>
      <c r="I39" s="134">
        <v>4.7394210000000001</v>
      </c>
      <c r="J39" s="134">
        <v>4.7663359999999999</v>
      </c>
      <c r="K39" s="134">
        <v>4.7901639999999999</v>
      </c>
      <c r="L39" s="134">
        <v>4.8190770000000001</v>
      </c>
      <c r="M39" s="134">
        <v>4.8505580000000004</v>
      </c>
      <c r="N39" s="134">
        <v>4.8797459999999999</v>
      </c>
      <c r="O39" s="134">
        <v>4.9085939999999999</v>
      </c>
      <c r="P39" s="134">
        <v>4.9368990000000004</v>
      </c>
      <c r="Q39" s="134">
        <v>4.9643550000000003</v>
      </c>
      <c r="R39" s="134">
        <v>4.989935</v>
      </c>
      <c r="S39" s="134">
        <v>5.0135769999999997</v>
      </c>
      <c r="T39" s="134">
        <v>5.0343980000000004</v>
      </c>
      <c r="U39" s="134">
        <v>5.0590970000000004</v>
      </c>
      <c r="V39" s="134">
        <v>5.0876060000000001</v>
      </c>
      <c r="W39" s="134">
        <v>5.1178999999999997</v>
      </c>
      <c r="X39" s="134">
        <v>5.1510280000000002</v>
      </c>
      <c r="Y39" s="134">
        <v>5.1852770000000001</v>
      </c>
      <c r="Z39" s="134">
        <v>5.2213430000000001</v>
      </c>
      <c r="AA39" s="134">
        <v>5.2589379999999997</v>
      </c>
      <c r="AB39" s="134">
        <v>5.297752</v>
      </c>
      <c r="AC39" s="134">
        <v>5.3397699999999997</v>
      </c>
      <c r="AD39" s="134">
        <v>5.3848289999999999</v>
      </c>
      <c r="AE39" s="134">
        <v>5.4319649999999999</v>
      </c>
      <c r="AF39" s="135">
        <v>5.0679999999999996E-3</v>
      </c>
      <c r="AG39" s="122"/>
    </row>
    <row r="40" spans="1:33" s="71" customFormat="1" ht="12" x14ac:dyDescent="0.3">
      <c r="A40" s="121" t="s">
        <v>526</v>
      </c>
      <c r="B40" s="131" t="s">
        <v>660</v>
      </c>
      <c r="C40" s="132">
        <v>0.120598</v>
      </c>
      <c r="D40" s="132">
        <v>0.14128199999999999</v>
      </c>
      <c r="E40" s="132">
        <v>0.15769900000000001</v>
      </c>
      <c r="F40" s="132">
        <v>0.171429</v>
      </c>
      <c r="G40" s="132">
        <v>0.179008</v>
      </c>
      <c r="H40" s="132">
        <v>0.188664</v>
      </c>
      <c r="I40" s="132">
        <v>0.19701099999999999</v>
      </c>
      <c r="J40" s="132">
        <v>0.20839099999999999</v>
      </c>
      <c r="K40" s="132">
        <v>0.216748</v>
      </c>
      <c r="L40" s="132">
        <v>0.22595999999999999</v>
      </c>
      <c r="M40" s="132">
        <v>0.23261399999999999</v>
      </c>
      <c r="N40" s="132">
        <v>0.24402099999999999</v>
      </c>
      <c r="O40" s="132">
        <v>0.25080000000000002</v>
      </c>
      <c r="P40" s="132">
        <v>0.25713999999999998</v>
      </c>
      <c r="Q40" s="132">
        <v>0.26605400000000001</v>
      </c>
      <c r="R40" s="132">
        <v>0.270814</v>
      </c>
      <c r="S40" s="132">
        <v>0.28009200000000001</v>
      </c>
      <c r="T40" s="132">
        <v>0.28770499999999999</v>
      </c>
      <c r="U40" s="132">
        <v>0.29414899999999999</v>
      </c>
      <c r="V40" s="132">
        <v>0.29981600000000003</v>
      </c>
      <c r="W40" s="132">
        <v>0.30536999999999997</v>
      </c>
      <c r="X40" s="132">
        <v>0.30825200000000003</v>
      </c>
      <c r="Y40" s="132">
        <v>0.31082700000000002</v>
      </c>
      <c r="Z40" s="132">
        <v>0.31402200000000002</v>
      </c>
      <c r="AA40" s="132">
        <v>0.32210800000000001</v>
      </c>
      <c r="AB40" s="132">
        <v>0.32541900000000001</v>
      </c>
      <c r="AC40" s="132">
        <v>0.32831700000000003</v>
      </c>
      <c r="AD40" s="132">
        <v>0.32977099999999998</v>
      </c>
      <c r="AE40" s="132">
        <v>0.33080799999999999</v>
      </c>
      <c r="AF40" s="133">
        <v>3.6695999999999999E-2</v>
      </c>
      <c r="AG40" s="122"/>
    </row>
    <row r="41" spans="1:33" s="71" customFormat="1" ht="12" x14ac:dyDescent="0.3">
      <c r="A41" s="121" t="s">
        <v>527</v>
      </c>
      <c r="B41" s="130" t="s">
        <v>485</v>
      </c>
      <c r="C41" s="134">
        <v>4.5944929999999999</v>
      </c>
      <c r="D41" s="134">
        <v>4.5184059999999997</v>
      </c>
      <c r="E41" s="134">
        <v>4.5458540000000003</v>
      </c>
      <c r="F41" s="134">
        <v>4.5345810000000002</v>
      </c>
      <c r="G41" s="134">
        <v>4.5358939999999999</v>
      </c>
      <c r="H41" s="134">
        <v>4.5270590000000004</v>
      </c>
      <c r="I41" s="134">
        <v>4.5424100000000003</v>
      </c>
      <c r="J41" s="134">
        <v>4.5579450000000001</v>
      </c>
      <c r="K41" s="134">
        <v>4.5734159999999999</v>
      </c>
      <c r="L41" s="134">
        <v>4.5931160000000002</v>
      </c>
      <c r="M41" s="134">
        <v>4.6179439999999996</v>
      </c>
      <c r="N41" s="134">
        <v>4.635726</v>
      </c>
      <c r="O41" s="134">
        <v>4.657794</v>
      </c>
      <c r="P41" s="134">
        <v>4.6797589999999998</v>
      </c>
      <c r="Q41" s="134">
        <v>4.698302</v>
      </c>
      <c r="R41" s="134">
        <v>4.7191219999999996</v>
      </c>
      <c r="S41" s="134">
        <v>4.7334849999999999</v>
      </c>
      <c r="T41" s="134">
        <v>4.7466929999999996</v>
      </c>
      <c r="U41" s="134">
        <v>4.7649480000000004</v>
      </c>
      <c r="V41" s="134">
        <v>4.7877900000000002</v>
      </c>
      <c r="W41" s="134">
        <v>4.8125309999999999</v>
      </c>
      <c r="X41" s="134">
        <v>4.8427759999999997</v>
      </c>
      <c r="Y41" s="134">
        <v>4.8744500000000004</v>
      </c>
      <c r="Z41" s="134">
        <v>4.9073200000000003</v>
      </c>
      <c r="AA41" s="134">
        <v>4.9368299999999996</v>
      </c>
      <c r="AB41" s="134">
        <v>4.972334</v>
      </c>
      <c r="AC41" s="134">
        <v>5.0114530000000004</v>
      </c>
      <c r="AD41" s="134">
        <v>5.0550579999999998</v>
      </c>
      <c r="AE41" s="134">
        <v>5.1011579999999999</v>
      </c>
      <c r="AF41" s="135">
        <v>3.7429999999999998E-3</v>
      </c>
      <c r="AG41" s="122"/>
    </row>
    <row r="42" spans="1:33" s="71" customFormat="1" ht="12" x14ac:dyDescent="0.3">
      <c r="A42" s="90"/>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row>
    <row r="43" spans="1:33" s="71" customFormat="1" ht="12" x14ac:dyDescent="0.3">
      <c r="A43" s="90"/>
      <c r="B43" s="130" t="s">
        <v>18</v>
      </c>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row>
    <row r="44" spans="1:33" s="71" customFormat="1" ht="12" x14ac:dyDescent="0.3">
      <c r="A44" s="121" t="s">
        <v>407</v>
      </c>
      <c r="B44" s="131" t="s">
        <v>522</v>
      </c>
      <c r="C44" s="132">
        <v>1.8252409999999999</v>
      </c>
      <c r="D44" s="132">
        <v>1.7970539999999999</v>
      </c>
      <c r="E44" s="132">
        <v>1.7093860000000001</v>
      </c>
      <c r="F44" s="132">
        <v>1.7409760000000001</v>
      </c>
      <c r="G44" s="132">
        <v>1.761809</v>
      </c>
      <c r="H44" s="132">
        <v>1.76993</v>
      </c>
      <c r="I44" s="132">
        <v>1.771979</v>
      </c>
      <c r="J44" s="132">
        <v>1.768767</v>
      </c>
      <c r="K44" s="132">
        <v>1.762945</v>
      </c>
      <c r="L44" s="132">
        <v>1.758502</v>
      </c>
      <c r="M44" s="132">
        <v>1.754791</v>
      </c>
      <c r="N44" s="132">
        <v>1.749018</v>
      </c>
      <c r="O44" s="132">
        <v>1.7426280000000001</v>
      </c>
      <c r="P44" s="132">
        <v>1.735606</v>
      </c>
      <c r="Q44" s="132">
        <v>1.7285470000000001</v>
      </c>
      <c r="R44" s="132">
        <v>1.7186300000000001</v>
      </c>
      <c r="S44" s="132">
        <v>1.705487</v>
      </c>
      <c r="T44" s="132">
        <v>1.69157</v>
      </c>
      <c r="U44" s="132">
        <v>1.680142</v>
      </c>
      <c r="V44" s="132">
        <v>1.6701440000000001</v>
      </c>
      <c r="W44" s="132">
        <v>1.6595800000000001</v>
      </c>
      <c r="X44" s="132">
        <v>1.648668</v>
      </c>
      <c r="Y44" s="132">
        <v>1.6387719999999999</v>
      </c>
      <c r="Z44" s="132">
        <v>1.6288720000000001</v>
      </c>
      <c r="AA44" s="132">
        <v>1.61879</v>
      </c>
      <c r="AB44" s="132">
        <v>1.6077079999999999</v>
      </c>
      <c r="AC44" s="132">
        <v>1.5979049999999999</v>
      </c>
      <c r="AD44" s="132">
        <v>1.5878490000000001</v>
      </c>
      <c r="AE44" s="132">
        <v>1.577793</v>
      </c>
      <c r="AF44" s="133">
        <v>-5.1900000000000002E-3</v>
      </c>
      <c r="AG44" s="122"/>
    </row>
    <row r="45" spans="1:33" s="71" customFormat="1" ht="12" x14ac:dyDescent="0.3">
      <c r="A45" s="121" t="s">
        <v>408</v>
      </c>
      <c r="B45" s="131" t="s">
        <v>523</v>
      </c>
      <c r="C45" s="132">
        <v>2.3414999999999998E-2</v>
      </c>
      <c r="D45" s="132">
        <v>1.873E-2</v>
      </c>
      <c r="E45" s="132">
        <v>2.3886000000000001E-2</v>
      </c>
      <c r="F45" s="132">
        <v>2.4095999999999999E-2</v>
      </c>
      <c r="G45" s="132">
        <v>2.4149E-2</v>
      </c>
      <c r="H45" s="132">
        <v>2.4088999999999999E-2</v>
      </c>
      <c r="I45" s="132">
        <v>2.3972E-2</v>
      </c>
      <c r="J45" s="132">
        <v>2.3828999999999999E-2</v>
      </c>
      <c r="K45" s="132">
        <v>2.3668999999999999E-2</v>
      </c>
      <c r="L45" s="132">
        <v>2.3538E-2</v>
      </c>
      <c r="M45" s="132">
        <v>2.3449000000000001E-2</v>
      </c>
      <c r="N45" s="132">
        <v>2.3334000000000001E-2</v>
      </c>
      <c r="O45" s="132">
        <v>2.3243E-2</v>
      </c>
      <c r="P45" s="132">
        <v>2.3165000000000002E-2</v>
      </c>
      <c r="Q45" s="132">
        <v>2.3099000000000001E-2</v>
      </c>
      <c r="R45" s="132">
        <v>2.3009999999999999E-2</v>
      </c>
      <c r="S45" s="132">
        <v>2.2891999999999999E-2</v>
      </c>
      <c r="T45" s="132">
        <v>2.2772000000000001E-2</v>
      </c>
      <c r="U45" s="132">
        <v>2.2706E-2</v>
      </c>
      <c r="V45" s="132">
        <v>2.265E-2</v>
      </c>
      <c r="W45" s="132">
        <v>2.2610999999999999E-2</v>
      </c>
      <c r="X45" s="132">
        <v>2.2577E-2</v>
      </c>
      <c r="Y45" s="132">
        <v>2.2565999999999999E-2</v>
      </c>
      <c r="Z45" s="132">
        <v>2.2575000000000001E-2</v>
      </c>
      <c r="AA45" s="132">
        <v>2.2591E-2</v>
      </c>
      <c r="AB45" s="132">
        <v>2.2588E-2</v>
      </c>
      <c r="AC45" s="132">
        <v>2.2641999999999999E-2</v>
      </c>
      <c r="AD45" s="132">
        <v>2.2692E-2</v>
      </c>
      <c r="AE45" s="132">
        <v>2.2759000000000001E-2</v>
      </c>
      <c r="AF45" s="133">
        <v>-1.016E-3</v>
      </c>
      <c r="AG45" s="122"/>
    </row>
    <row r="46" spans="1:33" s="71" customFormat="1" ht="12" x14ac:dyDescent="0.3">
      <c r="A46" s="121" t="s">
        <v>409</v>
      </c>
      <c r="B46" s="131" t="s">
        <v>524</v>
      </c>
      <c r="C46" s="132">
        <v>0.59203799999999995</v>
      </c>
      <c r="D46" s="132">
        <v>0.58795399999999998</v>
      </c>
      <c r="E46" s="132">
        <v>0.59863900000000003</v>
      </c>
      <c r="F46" s="132">
        <v>0.61375800000000003</v>
      </c>
      <c r="G46" s="132">
        <v>0.62508799999999998</v>
      </c>
      <c r="H46" s="132">
        <v>0.63243099999999997</v>
      </c>
      <c r="I46" s="132">
        <v>0.63820200000000005</v>
      </c>
      <c r="J46" s="132">
        <v>0.64273599999999997</v>
      </c>
      <c r="K46" s="132">
        <v>0.64674100000000001</v>
      </c>
      <c r="L46" s="132">
        <v>0.65121099999999998</v>
      </c>
      <c r="M46" s="132">
        <v>0.656088</v>
      </c>
      <c r="N46" s="132">
        <v>0.66034499999999996</v>
      </c>
      <c r="O46" s="132">
        <v>0.664462</v>
      </c>
      <c r="P46" s="132">
        <v>0.66839400000000004</v>
      </c>
      <c r="Q46" s="132">
        <v>0.67240800000000001</v>
      </c>
      <c r="R46" s="132">
        <v>0.67517899999999997</v>
      </c>
      <c r="S46" s="132">
        <v>0.67611600000000005</v>
      </c>
      <c r="T46" s="132">
        <v>0.67635199999999995</v>
      </c>
      <c r="U46" s="132">
        <v>0.67795300000000003</v>
      </c>
      <c r="V46" s="132">
        <v>0.680732</v>
      </c>
      <c r="W46" s="132">
        <v>0.68356300000000003</v>
      </c>
      <c r="X46" s="132">
        <v>0.68635400000000002</v>
      </c>
      <c r="Y46" s="132">
        <v>0.68966300000000003</v>
      </c>
      <c r="Z46" s="132">
        <v>0.69306999999999996</v>
      </c>
      <c r="AA46" s="132">
        <v>0.69650900000000004</v>
      </c>
      <c r="AB46" s="132">
        <v>0.69966399999999995</v>
      </c>
      <c r="AC46" s="132">
        <v>0.703461</v>
      </c>
      <c r="AD46" s="132">
        <v>0.707314</v>
      </c>
      <c r="AE46" s="132">
        <v>0.71107500000000001</v>
      </c>
      <c r="AF46" s="133">
        <v>6.5649999999999997E-3</v>
      </c>
      <c r="AG46" s="122"/>
    </row>
    <row r="47" spans="1:33" s="71" customFormat="1" ht="12" x14ac:dyDescent="0.3">
      <c r="A47" s="121" t="s">
        <v>410</v>
      </c>
      <c r="B47" s="131" t="s">
        <v>14</v>
      </c>
      <c r="C47" s="132">
        <v>0.33065699999999998</v>
      </c>
      <c r="D47" s="132">
        <v>0.33143800000000001</v>
      </c>
      <c r="E47" s="132">
        <v>0.34009499999999998</v>
      </c>
      <c r="F47" s="132">
        <v>0.350858</v>
      </c>
      <c r="G47" s="132">
        <v>0.35909200000000002</v>
      </c>
      <c r="H47" s="132">
        <v>0.365012</v>
      </c>
      <c r="I47" s="132">
        <v>0.370008</v>
      </c>
      <c r="J47" s="132">
        <v>0.37443700000000002</v>
      </c>
      <c r="K47" s="132">
        <v>0.37858999999999998</v>
      </c>
      <c r="L47" s="132">
        <v>0.38305800000000001</v>
      </c>
      <c r="M47" s="132">
        <v>0.38761699999999999</v>
      </c>
      <c r="N47" s="132">
        <v>0.39176800000000001</v>
      </c>
      <c r="O47" s="132">
        <v>0.395702</v>
      </c>
      <c r="P47" s="132">
        <v>0.39942499999999997</v>
      </c>
      <c r="Q47" s="132">
        <v>0.40306799999999998</v>
      </c>
      <c r="R47" s="132">
        <v>0.40601500000000001</v>
      </c>
      <c r="S47" s="132">
        <v>0.40770299999999998</v>
      </c>
      <c r="T47" s="132">
        <v>0.40871499999999999</v>
      </c>
      <c r="U47" s="132">
        <v>0.41053200000000001</v>
      </c>
      <c r="V47" s="132">
        <v>0.41324499999999997</v>
      </c>
      <c r="W47" s="132">
        <v>0.41602499999999998</v>
      </c>
      <c r="X47" s="132">
        <v>0.418707</v>
      </c>
      <c r="Y47" s="132">
        <v>0.421599</v>
      </c>
      <c r="Z47" s="132">
        <v>0.42451299999999997</v>
      </c>
      <c r="AA47" s="132">
        <v>0.42740400000000001</v>
      </c>
      <c r="AB47" s="132">
        <v>0.43010599999999999</v>
      </c>
      <c r="AC47" s="132">
        <v>0.43307000000000001</v>
      </c>
      <c r="AD47" s="132">
        <v>0.43607099999999999</v>
      </c>
      <c r="AE47" s="132">
        <v>0.438917</v>
      </c>
      <c r="AF47" s="133">
        <v>1.0167000000000001E-2</v>
      </c>
      <c r="AG47" s="122"/>
    </row>
    <row r="48" spans="1:33" s="71" customFormat="1" ht="12" x14ac:dyDescent="0.3">
      <c r="A48" s="121" t="s">
        <v>411</v>
      </c>
      <c r="B48" s="131" t="s">
        <v>21</v>
      </c>
      <c r="C48" s="132">
        <v>0.83114600000000005</v>
      </c>
      <c r="D48" s="132">
        <v>0.87536700000000001</v>
      </c>
      <c r="E48" s="132">
        <v>0.83188899999999999</v>
      </c>
      <c r="F48" s="132">
        <v>0.81397699999999995</v>
      </c>
      <c r="G48" s="132">
        <v>0.80344599999999999</v>
      </c>
      <c r="H48" s="132">
        <v>0.78850200000000004</v>
      </c>
      <c r="I48" s="132">
        <v>0.79153399999999996</v>
      </c>
      <c r="J48" s="132">
        <v>0.79278499999999996</v>
      </c>
      <c r="K48" s="132">
        <v>0.79338699999999995</v>
      </c>
      <c r="L48" s="132">
        <v>0.79400099999999996</v>
      </c>
      <c r="M48" s="132">
        <v>0.79507300000000003</v>
      </c>
      <c r="N48" s="132">
        <v>0.79643600000000003</v>
      </c>
      <c r="O48" s="132">
        <v>0.79735400000000001</v>
      </c>
      <c r="P48" s="132">
        <v>0.79865900000000001</v>
      </c>
      <c r="Q48" s="132">
        <v>0.79989299999999997</v>
      </c>
      <c r="R48" s="132">
        <v>0.80037800000000003</v>
      </c>
      <c r="S48" s="132">
        <v>0.80036200000000002</v>
      </c>
      <c r="T48" s="132">
        <v>0.80033500000000002</v>
      </c>
      <c r="U48" s="132">
        <v>0.80121399999999998</v>
      </c>
      <c r="V48" s="132">
        <v>0.80225100000000005</v>
      </c>
      <c r="W48" s="132">
        <v>0.80366499999999996</v>
      </c>
      <c r="X48" s="132">
        <v>0.804678</v>
      </c>
      <c r="Y48" s="132">
        <v>0.80606299999999997</v>
      </c>
      <c r="Z48" s="132">
        <v>0.80751499999999998</v>
      </c>
      <c r="AA48" s="132">
        <v>0.80906400000000001</v>
      </c>
      <c r="AB48" s="132">
        <v>0.81026399999999998</v>
      </c>
      <c r="AC48" s="132">
        <v>0.81187799999999999</v>
      </c>
      <c r="AD48" s="132">
        <v>0.813446</v>
      </c>
      <c r="AE48" s="132">
        <v>0.81515000000000004</v>
      </c>
      <c r="AF48" s="133">
        <v>-6.9399999999999996E-4</v>
      </c>
      <c r="AG48" s="122"/>
    </row>
    <row r="49" spans="1:34" s="71" customFormat="1" ht="12" x14ac:dyDescent="0.3">
      <c r="A49" s="121" t="s">
        <v>412</v>
      </c>
      <c r="B49" s="130" t="s">
        <v>17</v>
      </c>
      <c r="C49" s="134">
        <v>3.6024970000000001</v>
      </c>
      <c r="D49" s="134">
        <v>3.6105429999999998</v>
      </c>
      <c r="E49" s="134">
        <v>3.5038960000000001</v>
      </c>
      <c r="F49" s="134">
        <v>3.5436649999999998</v>
      </c>
      <c r="G49" s="134">
        <v>3.573585</v>
      </c>
      <c r="H49" s="134">
        <v>3.5799629999999998</v>
      </c>
      <c r="I49" s="134">
        <v>3.5956939999999999</v>
      </c>
      <c r="J49" s="134">
        <v>3.602554</v>
      </c>
      <c r="K49" s="134">
        <v>3.6053320000000002</v>
      </c>
      <c r="L49" s="134">
        <v>3.6103100000000001</v>
      </c>
      <c r="M49" s="134">
        <v>3.617016</v>
      </c>
      <c r="N49" s="134">
        <v>3.6209020000000001</v>
      </c>
      <c r="O49" s="134">
        <v>3.6233900000000001</v>
      </c>
      <c r="P49" s="134">
        <v>3.6252490000000002</v>
      </c>
      <c r="Q49" s="134">
        <v>3.6270159999999998</v>
      </c>
      <c r="R49" s="134">
        <v>3.6232120000000001</v>
      </c>
      <c r="S49" s="134">
        <v>3.6125609999999999</v>
      </c>
      <c r="T49" s="134">
        <v>3.599745</v>
      </c>
      <c r="U49" s="134">
        <v>3.592546</v>
      </c>
      <c r="V49" s="134">
        <v>3.5890230000000001</v>
      </c>
      <c r="W49" s="134">
        <v>3.5854439999999999</v>
      </c>
      <c r="X49" s="134">
        <v>3.5809839999999999</v>
      </c>
      <c r="Y49" s="134">
        <v>3.5786630000000001</v>
      </c>
      <c r="Z49" s="134">
        <v>3.5765440000000002</v>
      </c>
      <c r="AA49" s="134">
        <v>3.5743580000000001</v>
      </c>
      <c r="AB49" s="134">
        <v>3.5703309999999999</v>
      </c>
      <c r="AC49" s="134">
        <v>3.568956</v>
      </c>
      <c r="AD49" s="134">
        <v>3.5673720000000002</v>
      </c>
      <c r="AE49" s="134">
        <v>3.5656949999999998</v>
      </c>
      <c r="AF49" s="135">
        <v>-3.6699999999999998E-4</v>
      </c>
      <c r="AG49" s="122"/>
    </row>
    <row r="50" spans="1:34" s="71" customFormat="1" ht="15" customHeight="1" x14ac:dyDescent="0.3">
      <c r="A50" s="90"/>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row>
    <row r="51" spans="1:34" s="71" customFormat="1" ht="15" customHeight="1" x14ac:dyDescent="0.3">
      <c r="A51" s="90"/>
      <c r="B51" s="130" t="s">
        <v>20</v>
      </c>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row>
    <row r="52" spans="1:34" s="71" customFormat="1" ht="15" customHeight="1" x14ac:dyDescent="0.3">
      <c r="A52" s="121" t="s">
        <v>413</v>
      </c>
      <c r="B52" s="131" t="s">
        <v>522</v>
      </c>
      <c r="C52" s="132">
        <v>0.21207100000000001</v>
      </c>
      <c r="D52" s="132">
        <v>0.20616000000000001</v>
      </c>
      <c r="E52" s="132">
        <v>0.189975</v>
      </c>
      <c r="F52" s="132">
        <v>0.19202</v>
      </c>
      <c r="G52" s="132">
        <v>0.19358700000000001</v>
      </c>
      <c r="H52" s="132">
        <v>0.19464999999999999</v>
      </c>
      <c r="I52" s="132">
        <v>0.19567599999999999</v>
      </c>
      <c r="J52" s="132">
        <v>0.19508600000000001</v>
      </c>
      <c r="K52" s="132">
        <v>0.19340199999999999</v>
      </c>
      <c r="L52" s="132">
        <v>0.19142600000000001</v>
      </c>
      <c r="M52" s="132">
        <v>0.18933</v>
      </c>
      <c r="N52" s="132">
        <v>0.18709500000000001</v>
      </c>
      <c r="O52" s="132">
        <v>0.184862</v>
      </c>
      <c r="P52" s="132">
        <v>0.18255099999999999</v>
      </c>
      <c r="Q52" s="132">
        <v>0.180086</v>
      </c>
      <c r="R52" s="132">
        <v>0.177597</v>
      </c>
      <c r="S52" s="132">
        <v>0.17508199999999999</v>
      </c>
      <c r="T52" s="132">
        <v>0.172486</v>
      </c>
      <c r="U52" s="132">
        <v>0.16989499999999999</v>
      </c>
      <c r="V52" s="132">
        <v>0.16743</v>
      </c>
      <c r="W52" s="132">
        <v>0.16495099999999999</v>
      </c>
      <c r="X52" s="132">
        <v>0.16247700000000001</v>
      </c>
      <c r="Y52" s="132">
        <v>0.16004099999999999</v>
      </c>
      <c r="Z52" s="132">
        <v>0.15759600000000001</v>
      </c>
      <c r="AA52" s="132">
        <v>0.155108</v>
      </c>
      <c r="AB52" s="132">
        <v>0.152645</v>
      </c>
      <c r="AC52" s="132">
        <v>0.15029699999999999</v>
      </c>
      <c r="AD52" s="132">
        <v>0.147983</v>
      </c>
      <c r="AE52" s="132">
        <v>0.14574200000000001</v>
      </c>
      <c r="AF52" s="133">
        <v>-1.3306999999999999E-2</v>
      </c>
      <c r="AG52" s="122"/>
    </row>
    <row r="53" spans="1:34" s="71" customFormat="1" ht="15" customHeight="1" x14ac:dyDescent="0.3">
      <c r="A53" s="121" t="s">
        <v>414</v>
      </c>
      <c r="B53" s="131" t="s">
        <v>524</v>
      </c>
      <c r="C53" s="132">
        <v>6.1390000000000004E-3</v>
      </c>
      <c r="D53" s="132">
        <v>5.8989999999999997E-3</v>
      </c>
      <c r="E53" s="132">
        <v>5.8739999999999999E-3</v>
      </c>
      <c r="F53" s="132">
        <v>5.9880000000000003E-3</v>
      </c>
      <c r="G53" s="132">
        <v>6.0860000000000003E-3</v>
      </c>
      <c r="H53" s="132">
        <v>6.1720000000000004E-3</v>
      </c>
      <c r="I53" s="132">
        <v>6.2599999999999999E-3</v>
      </c>
      <c r="J53" s="132">
        <v>6.3020000000000003E-3</v>
      </c>
      <c r="K53" s="132">
        <v>6.3099999999999996E-3</v>
      </c>
      <c r="L53" s="132">
        <v>6.3049999999999998E-3</v>
      </c>
      <c r="M53" s="132">
        <v>6.2979999999999998E-3</v>
      </c>
      <c r="N53" s="132">
        <v>6.2839999999999997E-3</v>
      </c>
      <c r="O53" s="132">
        <v>6.2690000000000003E-3</v>
      </c>
      <c r="P53" s="132">
        <v>6.2509999999999996E-3</v>
      </c>
      <c r="Q53" s="132">
        <v>6.2269999999999999E-3</v>
      </c>
      <c r="R53" s="132">
        <v>6.2009999999999999E-3</v>
      </c>
      <c r="S53" s="132">
        <v>6.1729999999999997E-3</v>
      </c>
      <c r="T53" s="132">
        <v>6.1409999999999998E-3</v>
      </c>
      <c r="U53" s="132">
        <v>6.11E-3</v>
      </c>
      <c r="V53" s="132">
        <v>6.0800000000000003E-3</v>
      </c>
      <c r="W53" s="132">
        <v>6.0499999999999998E-3</v>
      </c>
      <c r="X53" s="132">
        <v>6.0210000000000003E-3</v>
      </c>
      <c r="Y53" s="132">
        <v>5.9909999999999998E-3</v>
      </c>
      <c r="Z53" s="132">
        <v>5.9610000000000002E-3</v>
      </c>
      <c r="AA53" s="132">
        <v>5.9300000000000004E-3</v>
      </c>
      <c r="AB53" s="132">
        <v>5.8989999999999997E-3</v>
      </c>
      <c r="AC53" s="132">
        <v>5.8719999999999996E-3</v>
      </c>
      <c r="AD53" s="132">
        <v>5.8469999999999998E-3</v>
      </c>
      <c r="AE53" s="132">
        <v>5.8240000000000002E-3</v>
      </c>
      <c r="AF53" s="133">
        <v>-1.885E-3</v>
      </c>
      <c r="AG53" s="122"/>
    </row>
    <row r="54" spans="1:34" s="71" customFormat="1" ht="15" customHeight="1" x14ac:dyDescent="0.3">
      <c r="A54" s="121" t="s">
        <v>415</v>
      </c>
      <c r="B54" s="131" t="s">
        <v>58</v>
      </c>
      <c r="C54" s="132">
        <v>7.9482999999999998E-2</v>
      </c>
      <c r="D54" s="132">
        <v>8.0017000000000005E-2</v>
      </c>
      <c r="E54" s="132">
        <v>8.1908999999999996E-2</v>
      </c>
      <c r="F54" s="132">
        <v>8.3030999999999994E-2</v>
      </c>
      <c r="G54" s="132">
        <v>8.3969000000000002E-2</v>
      </c>
      <c r="H54" s="132">
        <v>8.4722000000000006E-2</v>
      </c>
      <c r="I54" s="132">
        <v>8.6593000000000003E-2</v>
      </c>
      <c r="J54" s="132">
        <v>8.7725999999999998E-2</v>
      </c>
      <c r="K54" s="132">
        <v>8.8370000000000004E-2</v>
      </c>
      <c r="L54" s="132">
        <v>8.8761000000000007E-2</v>
      </c>
      <c r="M54" s="132">
        <v>8.9125999999999997E-2</v>
      </c>
      <c r="N54" s="132">
        <v>8.9424000000000003E-2</v>
      </c>
      <c r="O54" s="132">
        <v>8.9742000000000002E-2</v>
      </c>
      <c r="P54" s="132">
        <v>9.0051999999999993E-2</v>
      </c>
      <c r="Q54" s="132">
        <v>9.0287999999999993E-2</v>
      </c>
      <c r="R54" s="132">
        <v>9.0517E-2</v>
      </c>
      <c r="S54" s="132">
        <v>9.0551000000000006E-2</v>
      </c>
      <c r="T54" s="132">
        <v>9.0399999999999994E-2</v>
      </c>
      <c r="U54" s="132">
        <v>9.0397000000000005E-2</v>
      </c>
      <c r="V54" s="132">
        <v>9.0549000000000004E-2</v>
      </c>
      <c r="W54" s="132">
        <v>9.0753E-2</v>
      </c>
      <c r="X54" s="132">
        <v>9.0953000000000006E-2</v>
      </c>
      <c r="Y54" s="132">
        <v>9.1164999999999996E-2</v>
      </c>
      <c r="Z54" s="132">
        <v>9.1366000000000003E-2</v>
      </c>
      <c r="AA54" s="132">
        <v>9.1538999999999995E-2</v>
      </c>
      <c r="AB54" s="132">
        <v>9.1722999999999999E-2</v>
      </c>
      <c r="AC54" s="132">
        <v>9.1966999999999993E-2</v>
      </c>
      <c r="AD54" s="132">
        <v>9.2226000000000002E-2</v>
      </c>
      <c r="AE54" s="132">
        <v>9.2470999999999998E-2</v>
      </c>
      <c r="AF54" s="133">
        <v>5.4200000000000003E-3</v>
      </c>
      <c r="AG54" s="122"/>
    </row>
    <row r="55" spans="1:34" s="71" customFormat="1" ht="15" customHeight="1" x14ac:dyDescent="0.3">
      <c r="A55" s="121" t="s">
        <v>416</v>
      </c>
      <c r="B55" s="130" t="s">
        <v>17</v>
      </c>
      <c r="C55" s="134">
        <v>0.29769400000000001</v>
      </c>
      <c r="D55" s="134">
        <v>0.292076</v>
      </c>
      <c r="E55" s="134">
        <v>0.277758</v>
      </c>
      <c r="F55" s="134">
        <v>0.28103899999999998</v>
      </c>
      <c r="G55" s="134">
        <v>0.28364200000000001</v>
      </c>
      <c r="H55" s="134">
        <v>0.28554400000000002</v>
      </c>
      <c r="I55" s="134">
        <v>0.28853000000000001</v>
      </c>
      <c r="J55" s="134">
        <v>0.28911399999999998</v>
      </c>
      <c r="K55" s="134">
        <v>0.288082</v>
      </c>
      <c r="L55" s="134">
        <v>0.286493</v>
      </c>
      <c r="M55" s="134">
        <v>0.28475400000000001</v>
      </c>
      <c r="N55" s="134">
        <v>0.28280300000000003</v>
      </c>
      <c r="O55" s="134">
        <v>0.28087299999999998</v>
      </c>
      <c r="P55" s="134">
        <v>0.27885399999999999</v>
      </c>
      <c r="Q55" s="134">
        <v>0.27660099999999999</v>
      </c>
      <c r="R55" s="134">
        <v>0.27431499999999998</v>
      </c>
      <c r="S55" s="134">
        <v>0.27180599999999999</v>
      </c>
      <c r="T55" s="134">
        <v>0.26902799999999999</v>
      </c>
      <c r="U55" s="134">
        <v>0.266401</v>
      </c>
      <c r="V55" s="134">
        <v>0.26406000000000002</v>
      </c>
      <c r="W55" s="134">
        <v>0.26175399999999999</v>
      </c>
      <c r="X55" s="134">
        <v>0.25945099999999999</v>
      </c>
      <c r="Y55" s="134">
        <v>0.25719799999999998</v>
      </c>
      <c r="Z55" s="134">
        <v>0.25492300000000001</v>
      </c>
      <c r="AA55" s="134">
        <v>0.252577</v>
      </c>
      <c r="AB55" s="134">
        <v>0.25026700000000002</v>
      </c>
      <c r="AC55" s="134">
        <v>0.248136</v>
      </c>
      <c r="AD55" s="134">
        <v>0.246056</v>
      </c>
      <c r="AE55" s="134">
        <v>0.244036</v>
      </c>
      <c r="AF55" s="135">
        <v>-7.0730000000000003E-3</v>
      </c>
      <c r="AG55" s="122"/>
    </row>
    <row r="56" spans="1:34" s="71" customFormat="1" ht="15" customHeight="1" x14ac:dyDescent="0.3">
      <c r="A56" s="90"/>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row>
    <row r="57" spans="1:34" s="71" customFormat="1" ht="15" customHeight="1" x14ac:dyDescent="0.3">
      <c r="A57" s="121" t="s">
        <v>417</v>
      </c>
      <c r="B57" s="131" t="s">
        <v>22</v>
      </c>
      <c r="C57" s="132">
        <v>0.120805</v>
      </c>
      <c r="D57" s="132">
        <v>0.120805</v>
      </c>
      <c r="E57" s="132">
        <v>0.120805</v>
      </c>
      <c r="F57" s="132">
        <v>0.120805</v>
      </c>
      <c r="G57" s="132">
        <v>0.120805</v>
      </c>
      <c r="H57" s="132">
        <v>0.120805</v>
      </c>
      <c r="I57" s="132">
        <v>0.120805</v>
      </c>
      <c r="J57" s="132">
        <v>0.120805</v>
      </c>
      <c r="K57" s="132">
        <v>0.120805</v>
      </c>
      <c r="L57" s="132">
        <v>0.120805</v>
      </c>
      <c r="M57" s="132">
        <v>0.120805</v>
      </c>
      <c r="N57" s="132">
        <v>0.120805</v>
      </c>
      <c r="O57" s="132">
        <v>0.120805</v>
      </c>
      <c r="P57" s="132">
        <v>0.120805</v>
      </c>
      <c r="Q57" s="132">
        <v>0.120805</v>
      </c>
      <c r="R57" s="132">
        <v>0.120805</v>
      </c>
      <c r="S57" s="132">
        <v>0.120805</v>
      </c>
      <c r="T57" s="132">
        <v>0.120805</v>
      </c>
      <c r="U57" s="132">
        <v>0.120805</v>
      </c>
      <c r="V57" s="132">
        <v>0.120805</v>
      </c>
      <c r="W57" s="132">
        <v>0.120805</v>
      </c>
      <c r="X57" s="132">
        <v>0.120805</v>
      </c>
      <c r="Y57" s="132">
        <v>0.120805</v>
      </c>
      <c r="Z57" s="132">
        <v>0.120805</v>
      </c>
      <c r="AA57" s="132">
        <v>0.120805</v>
      </c>
      <c r="AB57" s="132">
        <v>0.120805</v>
      </c>
      <c r="AC57" s="132">
        <v>0.120805</v>
      </c>
      <c r="AD57" s="132">
        <v>0.120805</v>
      </c>
      <c r="AE57" s="132">
        <v>0.120805</v>
      </c>
      <c r="AF57" s="133">
        <v>0</v>
      </c>
      <c r="AG57" s="122"/>
    </row>
    <row r="58" spans="1:34" s="71" customFormat="1" ht="15" customHeight="1" x14ac:dyDescent="0.3">
      <c r="A58" s="121" t="s">
        <v>418</v>
      </c>
      <c r="B58" s="131" t="s">
        <v>528</v>
      </c>
      <c r="C58" s="132">
        <v>0.59923099999999996</v>
      </c>
      <c r="D58" s="132">
        <v>0.60485299999999997</v>
      </c>
      <c r="E58" s="132">
        <v>0.60406700000000002</v>
      </c>
      <c r="F58" s="132">
        <v>0.60472999999999999</v>
      </c>
      <c r="G58" s="132">
        <v>0.60384099999999996</v>
      </c>
      <c r="H58" s="132">
        <v>0.60298600000000002</v>
      </c>
      <c r="I58" s="132">
        <v>0.606074</v>
      </c>
      <c r="J58" s="132">
        <v>0.60903499999999999</v>
      </c>
      <c r="K58" s="132">
        <v>0.61287199999999997</v>
      </c>
      <c r="L58" s="132">
        <v>0.61514999999999997</v>
      </c>
      <c r="M58" s="132">
        <v>0.61809599999999998</v>
      </c>
      <c r="N58" s="132">
        <v>0.62076399999999998</v>
      </c>
      <c r="O58" s="132">
        <v>0.62336100000000005</v>
      </c>
      <c r="P58" s="132">
        <v>0.62587700000000002</v>
      </c>
      <c r="Q58" s="132">
        <v>0.62756800000000001</v>
      </c>
      <c r="R58" s="132">
        <v>0.62931400000000004</v>
      </c>
      <c r="S58" s="132">
        <v>0.63094899999999998</v>
      </c>
      <c r="T58" s="132">
        <v>0.632409</v>
      </c>
      <c r="U58" s="132">
        <v>0.63430900000000001</v>
      </c>
      <c r="V58" s="132">
        <v>0.63625699999999996</v>
      </c>
      <c r="W58" s="132">
        <v>0.63793800000000001</v>
      </c>
      <c r="X58" s="132">
        <v>0.63974600000000004</v>
      </c>
      <c r="Y58" s="132">
        <v>0.641598</v>
      </c>
      <c r="Z58" s="132">
        <v>0.64327999999999996</v>
      </c>
      <c r="AA58" s="132">
        <v>0.64492400000000005</v>
      </c>
      <c r="AB58" s="132">
        <v>0.64662200000000003</v>
      </c>
      <c r="AC58" s="132">
        <v>0.64842599999999995</v>
      </c>
      <c r="AD58" s="132">
        <v>0.65029099999999995</v>
      </c>
      <c r="AE58" s="132">
        <v>0.65217899999999995</v>
      </c>
      <c r="AF58" s="133">
        <v>3.029E-3</v>
      </c>
      <c r="AG58" s="122"/>
    </row>
    <row r="59" spans="1:34" ht="15" customHeight="1" x14ac:dyDescent="0.3">
      <c r="A59" s="90"/>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93"/>
    </row>
    <row r="60" spans="1:34" ht="15" customHeight="1" x14ac:dyDescent="0.3">
      <c r="A60" s="90"/>
      <c r="B60" s="130" t="s">
        <v>489</v>
      </c>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93"/>
    </row>
    <row r="61" spans="1:34" ht="15" customHeight="1" x14ac:dyDescent="0.3">
      <c r="A61" s="121" t="s">
        <v>419</v>
      </c>
      <c r="B61" s="131" t="s">
        <v>522</v>
      </c>
      <c r="C61" s="132">
        <v>2.1566830000000001</v>
      </c>
      <c r="D61" s="132">
        <v>2.1216490000000001</v>
      </c>
      <c r="E61" s="132">
        <v>2.0104090000000001</v>
      </c>
      <c r="F61" s="132">
        <v>2.0442529999999999</v>
      </c>
      <c r="G61" s="132">
        <v>2.0665559999999998</v>
      </c>
      <c r="H61" s="132">
        <v>2.0751620000000002</v>
      </c>
      <c r="I61" s="132">
        <v>2.0774409999999999</v>
      </c>
      <c r="J61" s="132">
        <v>2.0727630000000001</v>
      </c>
      <c r="K61" s="132">
        <v>2.0643220000000002</v>
      </c>
      <c r="L61" s="132">
        <v>2.057045</v>
      </c>
      <c r="M61" s="132">
        <v>2.050335</v>
      </c>
      <c r="N61" s="132">
        <v>2.0412810000000001</v>
      </c>
      <c r="O61" s="132">
        <v>2.0316179999999999</v>
      </c>
      <c r="P61" s="132">
        <v>2.021201</v>
      </c>
      <c r="Q61" s="132">
        <v>2.010529</v>
      </c>
      <c r="R61" s="132">
        <v>1.9969600000000001</v>
      </c>
      <c r="S61" s="132">
        <v>1.980013</v>
      </c>
      <c r="T61" s="132">
        <v>1.962151</v>
      </c>
      <c r="U61" s="132">
        <v>1.946793</v>
      </c>
      <c r="V61" s="132">
        <v>1.933073</v>
      </c>
      <c r="W61" s="132">
        <v>1.9187749999999999</v>
      </c>
      <c r="X61" s="132">
        <v>1.904166</v>
      </c>
      <c r="Y61" s="132">
        <v>1.8906210000000001</v>
      </c>
      <c r="Z61" s="132">
        <v>1.8770439999999999</v>
      </c>
      <c r="AA61" s="132">
        <v>1.8632359999999999</v>
      </c>
      <c r="AB61" s="132">
        <v>1.8484640000000001</v>
      </c>
      <c r="AC61" s="132">
        <v>1.835105</v>
      </c>
      <c r="AD61" s="132">
        <v>1.8215779999999999</v>
      </c>
      <c r="AE61" s="132">
        <v>1.808149</v>
      </c>
      <c r="AF61" s="133">
        <v>-6.2760000000000003E-3</v>
      </c>
      <c r="AG61" s="122"/>
      <c r="AH61" s="93"/>
    </row>
    <row r="62" spans="1:34" ht="15" customHeight="1" x14ac:dyDescent="0.3">
      <c r="A62" s="121" t="s">
        <v>420</v>
      </c>
      <c r="B62" s="131" t="s">
        <v>523</v>
      </c>
      <c r="C62" s="132">
        <v>0.56621699999999997</v>
      </c>
      <c r="D62" s="132">
        <v>0.49588300000000002</v>
      </c>
      <c r="E62" s="132">
        <v>0.57473799999999997</v>
      </c>
      <c r="F62" s="132">
        <v>0.583893</v>
      </c>
      <c r="G62" s="132">
        <v>0.59059899999999999</v>
      </c>
      <c r="H62" s="132">
        <v>0.59574000000000005</v>
      </c>
      <c r="I62" s="132">
        <v>0.60018099999999996</v>
      </c>
      <c r="J62" s="132">
        <v>0.60453199999999996</v>
      </c>
      <c r="K62" s="132">
        <v>0.60832900000000001</v>
      </c>
      <c r="L62" s="132">
        <v>0.61301499999999998</v>
      </c>
      <c r="M62" s="132">
        <v>0.61841199999999996</v>
      </c>
      <c r="N62" s="132">
        <v>0.62334400000000001</v>
      </c>
      <c r="O62" s="132">
        <v>0.62853700000000001</v>
      </c>
      <c r="P62" s="132">
        <v>0.63384499999999999</v>
      </c>
      <c r="Q62" s="132">
        <v>0.63877099999999998</v>
      </c>
      <c r="R62" s="132">
        <v>0.643818</v>
      </c>
      <c r="S62" s="132">
        <v>0.64825600000000005</v>
      </c>
      <c r="T62" s="132">
        <v>0.65249400000000002</v>
      </c>
      <c r="U62" s="132">
        <v>0.65661700000000001</v>
      </c>
      <c r="V62" s="132">
        <v>0.66151099999999996</v>
      </c>
      <c r="W62" s="132">
        <v>0.66697499999999998</v>
      </c>
      <c r="X62" s="132">
        <v>0.67279500000000003</v>
      </c>
      <c r="Y62" s="132">
        <v>0.67880300000000005</v>
      </c>
      <c r="Z62" s="132">
        <v>0.68498700000000001</v>
      </c>
      <c r="AA62" s="132">
        <v>0.69144799999999995</v>
      </c>
      <c r="AB62" s="132">
        <v>0.697994</v>
      </c>
      <c r="AC62" s="132">
        <v>0.70530800000000005</v>
      </c>
      <c r="AD62" s="132">
        <v>0.71344399999999997</v>
      </c>
      <c r="AE62" s="132">
        <v>0.72211199999999998</v>
      </c>
      <c r="AF62" s="133">
        <v>8.7240000000000009E-3</v>
      </c>
      <c r="AG62" s="122"/>
      <c r="AH62" s="93"/>
    </row>
    <row r="63" spans="1:34" ht="15" customHeight="1" x14ac:dyDescent="0.3">
      <c r="A63" s="121" t="s">
        <v>421</v>
      </c>
      <c r="B63" s="131" t="s">
        <v>524</v>
      </c>
      <c r="C63" s="132">
        <v>0.62239100000000003</v>
      </c>
      <c r="D63" s="132">
        <v>0.61758299999999999</v>
      </c>
      <c r="E63" s="132">
        <v>0.62800199999999995</v>
      </c>
      <c r="F63" s="132">
        <v>0.64313200000000004</v>
      </c>
      <c r="G63" s="132">
        <v>0.65446899999999997</v>
      </c>
      <c r="H63" s="132">
        <v>0.661713</v>
      </c>
      <c r="I63" s="132">
        <v>0.667354</v>
      </c>
      <c r="J63" s="132">
        <v>0.67170399999999997</v>
      </c>
      <c r="K63" s="132">
        <v>0.67547900000000005</v>
      </c>
      <c r="L63" s="132">
        <v>0.67972299999999997</v>
      </c>
      <c r="M63" s="132">
        <v>0.68438100000000002</v>
      </c>
      <c r="N63" s="132">
        <v>0.68840000000000001</v>
      </c>
      <c r="O63" s="132">
        <v>0.692276</v>
      </c>
      <c r="P63" s="132">
        <v>0.695963</v>
      </c>
      <c r="Q63" s="132">
        <v>0.699716</v>
      </c>
      <c r="R63" s="132">
        <v>0.70222499999999999</v>
      </c>
      <c r="S63" s="132">
        <v>0.70287699999999997</v>
      </c>
      <c r="T63" s="132">
        <v>0.70281499999999997</v>
      </c>
      <c r="U63" s="132">
        <v>0.704121</v>
      </c>
      <c r="V63" s="132">
        <v>0.70663900000000002</v>
      </c>
      <c r="W63" s="132">
        <v>0.70921900000000004</v>
      </c>
      <c r="X63" s="132">
        <v>0.71176899999999999</v>
      </c>
      <c r="Y63" s="132">
        <v>0.71484400000000003</v>
      </c>
      <c r="Z63" s="132">
        <v>0.71801599999999999</v>
      </c>
      <c r="AA63" s="132">
        <v>0.72122200000000003</v>
      </c>
      <c r="AB63" s="132">
        <v>0.72415200000000002</v>
      </c>
      <c r="AC63" s="132">
        <v>0.727738</v>
      </c>
      <c r="AD63" s="132">
        <v>0.73140099999999997</v>
      </c>
      <c r="AE63" s="132">
        <v>0.73498399999999997</v>
      </c>
      <c r="AF63" s="133">
        <v>5.9560000000000004E-3</v>
      </c>
      <c r="AG63" s="122"/>
      <c r="AH63" s="93"/>
    </row>
    <row r="64" spans="1:34" ht="15" customHeight="1" x14ac:dyDescent="0.3">
      <c r="A64" s="121" t="s">
        <v>422</v>
      </c>
      <c r="B64" s="131" t="s">
        <v>13</v>
      </c>
      <c r="C64" s="132">
        <v>0.41874</v>
      </c>
      <c r="D64" s="132">
        <v>0.40772199999999997</v>
      </c>
      <c r="E64" s="132">
        <v>0.400057</v>
      </c>
      <c r="F64" s="132">
        <v>0.394038</v>
      </c>
      <c r="G64" s="132">
        <v>0.38719500000000001</v>
      </c>
      <c r="H64" s="132">
        <v>0.37914399999999998</v>
      </c>
      <c r="I64" s="132">
        <v>0.37062</v>
      </c>
      <c r="J64" s="132">
        <v>0.362149</v>
      </c>
      <c r="K64" s="132">
        <v>0.353466</v>
      </c>
      <c r="L64" s="132">
        <v>0.34535199999999999</v>
      </c>
      <c r="M64" s="132">
        <v>0.33759499999999998</v>
      </c>
      <c r="N64" s="132">
        <v>0.32978800000000003</v>
      </c>
      <c r="O64" s="132">
        <v>0.32230599999999998</v>
      </c>
      <c r="P64" s="132">
        <v>0.31508599999999998</v>
      </c>
      <c r="Q64" s="132">
        <v>0.30804199999999998</v>
      </c>
      <c r="R64" s="132">
        <v>0.30119499999999999</v>
      </c>
      <c r="S64" s="132">
        <v>0.29424600000000001</v>
      </c>
      <c r="T64" s="132">
        <v>0.28737000000000001</v>
      </c>
      <c r="U64" s="132">
        <v>0.280746</v>
      </c>
      <c r="V64" s="132">
        <v>0.27462700000000001</v>
      </c>
      <c r="W64" s="132">
        <v>0.26876699999999998</v>
      </c>
      <c r="X64" s="132">
        <v>0.263237</v>
      </c>
      <c r="Y64" s="132">
        <v>0.257965</v>
      </c>
      <c r="Z64" s="132">
        <v>0.25284899999999999</v>
      </c>
      <c r="AA64" s="132">
        <v>0.24787100000000001</v>
      </c>
      <c r="AB64" s="132">
        <v>0.243086</v>
      </c>
      <c r="AC64" s="132">
        <v>0.23855000000000001</v>
      </c>
      <c r="AD64" s="132">
        <v>0.234317</v>
      </c>
      <c r="AE64" s="132">
        <v>0.23033000000000001</v>
      </c>
      <c r="AF64" s="133">
        <v>-2.1121999999999998E-2</v>
      </c>
      <c r="AG64" s="122"/>
      <c r="AH64" s="93"/>
    </row>
    <row r="65" spans="1:34" ht="15" customHeight="1" x14ac:dyDescent="0.3">
      <c r="A65" s="121" t="s">
        <v>423</v>
      </c>
      <c r="B65" s="131" t="s">
        <v>14</v>
      </c>
      <c r="C65" s="132">
        <v>0.41303000000000001</v>
      </c>
      <c r="D65" s="132">
        <v>0.41312100000000002</v>
      </c>
      <c r="E65" s="132">
        <v>0.42189300000000002</v>
      </c>
      <c r="F65" s="132">
        <v>0.43312</v>
      </c>
      <c r="G65" s="132">
        <v>0.44153999999999999</v>
      </c>
      <c r="H65" s="132">
        <v>0.44729200000000002</v>
      </c>
      <c r="I65" s="132">
        <v>0.45197700000000002</v>
      </c>
      <c r="J65" s="132">
        <v>0.45605800000000002</v>
      </c>
      <c r="K65" s="132">
        <v>0.45983099999999999</v>
      </c>
      <c r="L65" s="132">
        <v>0.46396900000000002</v>
      </c>
      <c r="M65" s="132">
        <v>0.46821600000000002</v>
      </c>
      <c r="N65" s="132">
        <v>0.47199799999999997</v>
      </c>
      <c r="O65" s="132">
        <v>0.47554800000000003</v>
      </c>
      <c r="P65" s="132">
        <v>0.47886299999999998</v>
      </c>
      <c r="Q65" s="132">
        <v>0.48202800000000001</v>
      </c>
      <c r="R65" s="132">
        <v>0.48447099999999998</v>
      </c>
      <c r="S65" s="132">
        <v>0.48555700000000002</v>
      </c>
      <c r="T65" s="132">
        <v>0.48591299999999998</v>
      </c>
      <c r="U65" s="132">
        <v>0.48707</v>
      </c>
      <c r="V65" s="132">
        <v>0.48922599999999999</v>
      </c>
      <c r="W65" s="132">
        <v>0.491481</v>
      </c>
      <c r="X65" s="132">
        <v>0.49367499999999997</v>
      </c>
      <c r="Y65" s="132">
        <v>0.496085</v>
      </c>
      <c r="Z65" s="132">
        <v>0.49849900000000003</v>
      </c>
      <c r="AA65" s="132">
        <v>0.50087999999999999</v>
      </c>
      <c r="AB65" s="132">
        <v>0.50308699999999995</v>
      </c>
      <c r="AC65" s="132">
        <v>0.50558000000000003</v>
      </c>
      <c r="AD65" s="132">
        <v>0.50815600000000005</v>
      </c>
      <c r="AE65" s="132">
        <v>0.510602</v>
      </c>
      <c r="AF65" s="133">
        <v>7.6030000000000004E-3</v>
      </c>
      <c r="AG65" s="122"/>
      <c r="AH65" s="93"/>
    </row>
    <row r="66" spans="1:34" ht="12" x14ac:dyDescent="0.3">
      <c r="A66" s="121" t="s">
        <v>424</v>
      </c>
      <c r="B66" s="131" t="s">
        <v>15</v>
      </c>
      <c r="C66" s="132">
        <v>0.49724499999999999</v>
      </c>
      <c r="D66" s="132">
        <v>0.48833900000000002</v>
      </c>
      <c r="E66" s="132">
        <v>0.48584699999999997</v>
      </c>
      <c r="F66" s="132">
        <v>0.48727599999999999</v>
      </c>
      <c r="G66" s="132">
        <v>0.488124</v>
      </c>
      <c r="H66" s="132">
        <v>0.48779299999999998</v>
      </c>
      <c r="I66" s="132">
        <v>0.48738900000000002</v>
      </c>
      <c r="J66" s="132">
        <v>0.487404</v>
      </c>
      <c r="K66" s="132">
        <v>0.483568</v>
      </c>
      <c r="L66" s="132">
        <v>0.48069499999999998</v>
      </c>
      <c r="M66" s="132">
        <v>0.47826600000000002</v>
      </c>
      <c r="N66" s="132">
        <v>0.47567300000000001</v>
      </c>
      <c r="O66" s="132">
        <v>0.47308299999999998</v>
      </c>
      <c r="P66" s="132">
        <v>0.470385</v>
      </c>
      <c r="Q66" s="132">
        <v>0.46747300000000003</v>
      </c>
      <c r="R66" s="132">
        <v>0.46390599999999999</v>
      </c>
      <c r="S66" s="132">
        <v>0.459457</v>
      </c>
      <c r="T66" s="132">
        <v>0.45367299999999999</v>
      </c>
      <c r="U66" s="132">
        <v>0.45192500000000002</v>
      </c>
      <c r="V66" s="132">
        <v>0.45120199999999999</v>
      </c>
      <c r="W66" s="132">
        <v>0.45083699999999999</v>
      </c>
      <c r="X66" s="132">
        <v>0.45093699999999998</v>
      </c>
      <c r="Y66" s="132">
        <v>0.451372</v>
      </c>
      <c r="Z66" s="132">
        <v>0.45200000000000001</v>
      </c>
      <c r="AA66" s="132">
        <v>0.45274399999999998</v>
      </c>
      <c r="AB66" s="132">
        <v>0.45374399999999998</v>
      </c>
      <c r="AC66" s="132">
        <v>0.45503700000000002</v>
      </c>
      <c r="AD66" s="132">
        <v>0.45682899999999999</v>
      </c>
      <c r="AE66" s="132">
        <v>0.45895399999999997</v>
      </c>
      <c r="AF66" s="133">
        <v>-2.8579999999999999E-3</v>
      </c>
      <c r="AG66" s="122"/>
      <c r="AH66" s="93"/>
    </row>
    <row r="67" spans="1:34" ht="15" customHeight="1" x14ac:dyDescent="0.3">
      <c r="A67" s="121" t="s">
        <v>425</v>
      </c>
      <c r="B67" s="131" t="s">
        <v>16</v>
      </c>
      <c r="C67" s="132">
        <v>0.60332300000000005</v>
      </c>
      <c r="D67" s="132">
        <v>0.60124</v>
      </c>
      <c r="E67" s="132">
        <v>0.60267499999999996</v>
      </c>
      <c r="F67" s="132">
        <v>0.60628099999999996</v>
      </c>
      <c r="G67" s="132">
        <v>0.60909000000000002</v>
      </c>
      <c r="H67" s="132">
        <v>0.61094400000000004</v>
      </c>
      <c r="I67" s="132">
        <v>0.61296600000000001</v>
      </c>
      <c r="J67" s="132">
        <v>0.61545700000000003</v>
      </c>
      <c r="K67" s="132">
        <v>0.61717999999999995</v>
      </c>
      <c r="L67" s="132">
        <v>0.61996399999999996</v>
      </c>
      <c r="M67" s="132">
        <v>0.62288500000000002</v>
      </c>
      <c r="N67" s="132">
        <v>0.62544699999999998</v>
      </c>
      <c r="O67" s="132">
        <v>0.62783199999999995</v>
      </c>
      <c r="P67" s="132">
        <v>0.62998100000000001</v>
      </c>
      <c r="Q67" s="132">
        <v>0.63180499999999995</v>
      </c>
      <c r="R67" s="132">
        <v>0.63338799999999995</v>
      </c>
      <c r="S67" s="132">
        <v>0.63448000000000004</v>
      </c>
      <c r="T67" s="132">
        <v>0.63522500000000004</v>
      </c>
      <c r="U67" s="132">
        <v>0.63582399999999994</v>
      </c>
      <c r="V67" s="132">
        <v>0.63714599999999999</v>
      </c>
      <c r="W67" s="132">
        <v>0.63853400000000005</v>
      </c>
      <c r="X67" s="132">
        <v>0.64005599999999996</v>
      </c>
      <c r="Y67" s="132">
        <v>0.64166800000000002</v>
      </c>
      <c r="Z67" s="132">
        <v>0.64330200000000004</v>
      </c>
      <c r="AA67" s="132">
        <v>0.64495599999999997</v>
      </c>
      <c r="AB67" s="132">
        <v>0.64671000000000001</v>
      </c>
      <c r="AC67" s="132">
        <v>0.64862299999999995</v>
      </c>
      <c r="AD67" s="132">
        <v>0.65075799999999995</v>
      </c>
      <c r="AE67" s="132">
        <v>0.65303</v>
      </c>
      <c r="AF67" s="133">
        <v>2.8310000000000002E-3</v>
      </c>
      <c r="AG67" s="122"/>
      <c r="AH67" s="93"/>
    </row>
    <row r="68" spans="1:34" ht="15" customHeight="1" x14ac:dyDescent="0.3">
      <c r="A68" s="121" t="s">
        <v>426</v>
      </c>
      <c r="B68" s="131" t="s">
        <v>169</v>
      </c>
      <c r="C68" s="132">
        <v>0.430732</v>
      </c>
      <c r="D68" s="132">
        <v>0.434562</v>
      </c>
      <c r="E68" s="132">
        <v>0.43995400000000001</v>
      </c>
      <c r="F68" s="132">
        <v>0.44732699999999997</v>
      </c>
      <c r="G68" s="132">
        <v>0.454152</v>
      </c>
      <c r="H68" s="132">
        <v>0.46049099999999998</v>
      </c>
      <c r="I68" s="132">
        <v>0.46803</v>
      </c>
      <c r="J68" s="132">
        <v>0.47600500000000001</v>
      </c>
      <c r="K68" s="132">
        <v>0.48481800000000003</v>
      </c>
      <c r="L68" s="132">
        <v>0.49387599999999998</v>
      </c>
      <c r="M68" s="132">
        <v>0.50341899999999995</v>
      </c>
      <c r="N68" s="132">
        <v>0.51264299999999996</v>
      </c>
      <c r="O68" s="132">
        <v>0.522142</v>
      </c>
      <c r="P68" s="132">
        <v>0.53138700000000005</v>
      </c>
      <c r="Q68" s="132">
        <v>0.54138699999999995</v>
      </c>
      <c r="R68" s="132">
        <v>0.55069800000000002</v>
      </c>
      <c r="S68" s="132">
        <v>0.56075299999999995</v>
      </c>
      <c r="T68" s="132">
        <v>0.57060900000000003</v>
      </c>
      <c r="U68" s="132">
        <v>0.58038999999999996</v>
      </c>
      <c r="V68" s="132">
        <v>0.59017799999999998</v>
      </c>
      <c r="W68" s="132">
        <v>0.60053800000000002</v>
      </c>
      <c r="X68" s="132">
        <v>0.61156500000000003</v>
      </c>
      <c r="Y68" s="132">
        <v>0.62221199999999999</v>
      </c>
      <c r="Z68" s="132">
        <v>0.63353199999999998</v>
      </c>
      <c r="AA68" s="132">
        <v>0.64555399999999996</v>
      </c>
      <c r="AB68" s="132">
        <v>0.65725500000000003</v>
      </c>
      <c r="AC68" s="132">
        <v>0.66975200000000001</v>
      </c>
      <c r="AD68" s="132">
        <v>0.68254499999999996</v>
      </c>
      <c r="AE68" s="132">
        <v>0.69559400000000005</v>
      </c>
      <c r="AF68" s="133">
        <v>1.7264000000000002E-2</v>
      </c>
      <c r="AG68" s="122"/>
      <c r="AH68" s="93"/>
    </row>
    <row r="69" spans="1:34" ht="15" customHeight="1" x14ac:dyDescent="0.3">
      <c r="A69" s="121" t="s">
        <v>427</v>
      </c>
      <c r="B69" s="131" t="s">
        <v>170</v>
      </c>
      <c r="C69" s="132">
        <v>0.174706</v>
      </c>
      <c r="D69" s="132">
        <v>0.17324999999999999</v>
      </c>
      <c r="E69" s="132">
        <v>0.17277999999999999</v>
      </c>
      <c r="F69" s="132">
        <v>0.17317399999999999</v>
      </c>
      <c r="G69" s="132">
        <v>0.173785</v>
      </c>
      <c r="H69" s="132">
        <v>0.17441100000000001</v>
      </c>
      <c r="I69" s="132">
        <v>0.17535400000000001</v>
      </c>
      <c r="J69" s="132">
        <v>0.176679</v>
      </c>
      <c r="K69" s="132">
        <v>0.17836299999999999</v>
      </c>
      <c r="L69" s="132">
        <v>0.18009900000000001</v>
      </c>
      <c r="M69" s="132">
        <v>0.18206900000000001</v>
      </c>
      <c r="N69" s="132">
        <v>0.18389900000000001</v>
      </c>
      <c r="O69" s="132">
        <v>0.185337</v>
      </c>
      <c r="P69" s="132">
        <v>0.18693299999999999</v>
      </c>
      <c r="Q69" s="132">
        <v>0.18811800000000001</v>
      </c>
      <c r="R69" s="132">
        <v>0.18920100000000001</v>
      </c>
      <c r="S69" s="132">
        <v>0.19015099999999999</v>
      </c>
      <c r="T69" s="132">
        <v>0.190413</v>
      </c>
      <c r="U69" s="132">
        <v>0.190609</v>
      </c>
      <c r="V69" s="132">
        <v>0.190474</v>
      </c>
      <c r="W69" s="132">
        <v>0.189721</v>
      </c>
      <c r="X69" s="132">
        <v>0.18865799999999999</v>
      </c>
      <c r="Y69" s="132">
        <v>0.187277</v>
      </c>
      <c r="Z69" s="132">
        <v>0.18526300000000001</v>
      </c>
      <c r="AA69" s="132">
        <v>0.182918</v>
      </c>
      <c r="AB69" s="132">
        <v>0.17993700000000001</v>
      </c>
      <c r="AC69" s="132">
        <v>0.176311</v>
      </c>
      <c r="AD69" s="132">
        <v>0.17203199999999999</v>
      </c>
      <c r="AE69" s="132">
        <v>0.16675400000000001</v>
      </c>
      <c r="AF69" s="133">
        <v>-1.6620000000000001E-3</v>
      </c>
      <c r="AG69" s="122"/>
      <c r="AH69" s="93"/>
    </row>
    <row r="70" spans="1:34" ht="15" customHeight="1" x14ac:dyDescent="0.3">
      <c r="A70" s="121" t="s">
        <v>428</v>
      </c>
      <c r="B70" s="131" t="s">
        <v>529</v>
      </c>
      <c r="C70" s="132">
        <v>3.4522499999999998</v>
      </c>
      <c r="D70" s="132">
        <v>3.5346169999999999</v>
      </c>
      <c r="E70" s="132">
        <v>3.473722</v>
      </c>
      <c r="F70" s="132">
        <v>3.4437540000000002</v>
      </c>
      <c r="G70" s="132">
        <v>3.4312649999999998</v>
      </c>
      <c r="H70" s="132">
        <v>3.4123320000000001</v>
      </c>
      <c r="I70" s="132">
        <v>3.4392130000000001</v>
      </c>
      <c r="J70" s="132">
        <v>3.4650940000000001</v>
      </c>
      <c r="K70" s="132">
        <v>3.4918990000000001</v>
      </c>
      <c r="L70" s="132">
        <v>3.5180950000000002</v>
      </c>
      <c r="M70" s="132">
        <v>3.5456500000000002</v>
      </c>
      <c r="N70" s="132">
        <v>3.5725470000000001</v>
      </c>
      <c r="O70" s="132">
        <v>3.5983450000000001</v>
      </c>
      <c r="P70" s="132">
        <v>3.6240410000000001</v>
      </c>
      <c r="Q70" s="132">
        <v>3.6484779999999999</v>
      </c>
      <c r="R70" s="132">
        <v>3.6717200000000001</v>
      </c>
      <c r="S70" s="132">
        <v>3.693908</v>
      </c>
      <c r="T70" s="132">
        <v>3.715719</v>
      </c>
      <c r="U70" s="132">
        <v>3.7390669999999999</v>
      </c>
      <c r="V70" s="132">
        <v>3.763674</v>
      </c>
      <c r="W70" s="132">
        <v>3.7889940000000002</v>
      </c>
      <c r="X70" s="132">
        <v>3.815156</v>
      </c>
      <c r="Y70" s="132">
        <v>3.842695</v>
      </c>
      <c r="Z70" s="132">
        <v>3.8714050000000002</v>
      </c>
      <c r="AA70" s="132">
        <v>3.9007710000000002</v>
      </c>
      <c r="AB70" s="132">
        <v>3.9313479999999998</v>
      </c>
      <c r="AC70" s="132">
        <v>3.964089</v>
      </c>
      <c r="AD70" s="132">
        <v>3.998294</v>
      </c>
      <c r="AE70" s="132">
        <v>4.0341699999999996</v>
      </c>
      <c r="AF70" s="133">
        <v>5.5789999999999998E-3</v>
      </c>
      <c r="AG70" s="122"/>
      <c r="AH70" s="93"/>
    </row>
    <row r="71" spans="1:34" ht="15" customHeight="1" x14ac:dyDescent="0.3">
      <c r="A71" s="121" t="s">
        <v>530</v>
      </c>
      <c r="B71" s="130" t="s">
        <v>531</v>
      </c>
      <c r="C71" s="134">
        <v>9.3353169999999999</v>
      </c>
      <c r="D71" s="134">
        <v>9.2879649999999998</v>
      </c>
      <c r="E71" s="134">
        <v>9.2100770000000001</v>
      </c>
      <c r="F71" s="134">
        <v>9.2562499999999996</v>
      </c>
      <c r="G71" s="134">
        <v>9.2967759999999995</v>
      </c>
      <c r="H71" s="134">
        <v>9.305021</v>
      </c>
      <c r="I71" s="134">
        <v>9.3505240000000001</v>
      </c>
      <c r="J71" s="134">
        <v>9.3878439999999994</v>
      </c>
      <c r="K71" s="134">
        <v>9.4172550000000008</v>
      </c>
      <c r="L71" s="134">
        <v>9.4518350000000009</v>
      </c>
      <c r="M71" s="134">
        <v>9.4912290000000006</v>
      </c>
      <c r="N71" s="134">
        <v>9.5250210000000006</v>
      </c>
      <c r="O71" s="134">
        <v>9.5570229999999992</v>
      </c>
      <c r="P71" s="134">
        <v>9.5876850000000005</v>
      </c>
      <c r="Q71" s="134">
        <v>9.6163450000000008</v>
      </c>
      <c r="R71" s="134">
        <v>9.6375810000000008</v>
      </c>
      <c r="S71" s="134">
        <v>9.6496969999999997</v>
      </c>
      <c r="T71" s="134">
        <v>9.6563839999999992</v>
      </c>
      <c r="U71" s="134">
        <v>9.6731599999999993</v>
      </c>
      <c r="V71" s="134">
        <v>9.6977499999999992</v>
      </c>
      <c r="W71" s="134">
        <v>9.7238419999999994</v>
      </c>
      <c r="X71" s="134">
        <v>9.7520129999999998</v>
      </c>
      <c r="Y71" s="134">
        <v>9.7835409999999996</v>
      </c>
      <c r="Z71" s="134">
        <v>9.8168950000000006</v>
      </c>
      <c r="AA71" s="134">
        <v>9.8516019999999997</v>
      </c>
      <c r="AB71" s="134">
        <v>9.8857769999999991</v>
      </c>
      <c r="AC71" s="134">
        <v>9.9260920000000006</v>
      </c>
      <c r="AD71" s="134">
        <v>9.9693529999999999</v>
      </c>
      <c r="AE71" s="134">
        <v>10.01468</v>
      </c>
      <c r="AF71" s="135">
        <v>2.5119999999999999E-3</v>
      </c>
      <c r="AG71" s="122"/>
      <c r="AH71" s="93"/>
    </row>
    <row r="72" spans="1:34" ht="15" customHeight="1" x14ac:dyDescent="0.3">
      <c r="A72" s="121" t="s">
        <v>532</v>
      </c>
      <c r="B72" s="131" t="s">
        <v>661</v>
      </c>
      <c r="C72" s="132">
        <v>0.120598</v>
      </c>
      <c r="D72" s="132">
        <v>0.14128199999999999</v>
      </c>
      <c r="E72" s="132">
        <v>0.15769900000000001</v>
      </c>
      <c r="F72" s="132">
        <v>0.171429</v>
      </c>
      <c r="G72" s="132">
        <v>0.179008</v>
      </c>
      <c r="H72" s="132">
        <v>0.188664</v>
      </c>
      <c r="I72" s="132">
        <v>0.19701099999999999</v>
      </c>
      <c r="J72" s="132">
        <v>0.20839099999999999</v>
      </c>
      <c r="K72" s="132">
        <v>0.216748</v>
      </c>
      <c r="L72" s="132">
        <v>0.22595999999999999</v>
      </c>
      <c r="M72" s="132">
        <v>0.23261399999999999</v>
      </c>
      <c r="N72" s="132">
        <v>0.24402099999999999</v>
      </c>
      <c r="O72" s="132">
        <v>0.25080000000000002</v>
      </c>
      <c r="P72" s="132">
        <v>0.25713999999999998</v>
      </c>
      <c r="Q72" s="132">
        <v>0.26605400000000001</v>
      </c>
      <c r="R72" s="132">
        <v>0.270814</v>
      </c>
      <c r="S72" s="132">
        <v>0.28009200000000001</v>
      </c>
      <c r="T72" s="132">
        <v>0.28770499999999999</v>
      </c>
      <c r="U72" s="132">
        <v>0.29414899999999999</v>
      </c>
      <c r="V72" s="132">
        <v>0.29981600000000003</v>
      </c>
      <c r="W72" s="132">
        <v>0.30536999999999997</v>
      </c>
      <c r="X72" s="132">
        <v>0.30825200000000003</v>
      </c>
      <c r="Y72" s="132">
        <v>0.31082700000000002</v>
      </c>
      <c r="Z72" s="132">
        <v>0.31402200000000002</v>
      </c>
      <c r="AA72" s="132">
        <v>0.32210800000000001</v>
      </c>
      <c r="AB72" s="132">
        <v>0.32541900000000001</v>
      </c>
      <c r="AC72" s="132">
        <v>0.32831700000000003</v>
      </c>
      <c r="AD72" s="132">
        <v>0.32977099999999998</v>
      </c>
      <c r="AE72" s="132">
        <v>0.33080799999999999</v>
      </c>
      <c r="AF72" s="133">
        <v>3.6695999999999999E-2</v>
      </c>
      <c r="AG72" s="122"/>
      <c r="AH72" s="93"/>
    </row>
    <row r="73" spans="1:34" ht="12" x14ac:dyDescent="0.3">
      <c r="A73" s="121" t="s">
        <v>429</v>
      </c>
      <c r="B73" s="130" t="s">
        <v>17</v>
      </c>
      <c r="C73" s="134">
        <v>9.2147190000000005</v>
      </c>
      <c r="D73" s="134">
        <v>9.1466829999999995</v>
      </c>
      <c r="E73" s="134">
        <v>9.0523790000000002</v>
      </c>
      <c r="F73" s="134">
        <v>9.0848220000000008</v>
      </c>
      <c r="G73" s="134">
        <v>9.1177670000000006</v>
      </c>
      <c r="H73" s="134">
        <v>9.1163570000000007</v>
      </c>
      <c r="I73" s="134">
        <v>9.1535130000000002</v>
      </c>
      <c r="J73" s="134">
        <v>9.1794530000000005</v>
      </c>
      <c r="K73" s="134">
        <v>9.200507</v>
      </c>
      <c r="L73" s="134">
        <v>9.2258739999999992</v>
      </c>
      <c r="M73" s="134">
        <v>9.2586150000000007</v>
      </c>
      <c r="N73" s="134">
        <v>9.2810000000000006</v>
      </c>
      <c r="O73" s="134">
        <v>9.3062229999999992</v>
      </c>
      <c r="P73" s="134">
        <v>9.3305439999999997</v>
      </c>
      <c r="Q73" s="134">
        <v>9.3502919999999996</v>
      </c>
      <c r="R73" s="134">
        <v>9.3667669999999994</v>
      </c>
      <c r="S73" s="134">
        <v>9.369605</v>
      </c>
      <c r="T73" s="134">
        <v>9.3686779999999992</v>
      </c>
      <c r="U73" s="134">
        <v>9.3790099999999992</v>
      </c>
      <c r="V73" s="134">
        <v>9.3979350000000004</v>
      </c>
      <c r="W73" s="134">
        <v>9.4184719999999995</v>
      </c>
      <c r="X73" s="134">
        <v>9.4437619999999995</v>
      </c>
      <c r="Y73" s="134">
        <v>9.4727130000000006</v>
      </c>
      <c r="Z73" s="134">
        <v>9.502872</v>
      </c>
      <c r="AA73" s="134">
        <v>9.5294930000000004</v>
      </c>
      <c r="AB73" s="134">
        <v>9.5603580000000008</v>
      </c>
      <c r="AC73" s="134">
        <v>9.5977750000000004</v>
      </c>
      <c r="AD73" s="134">
        <v>9.6395820000000008</v>
      </c>
      <c r="AE73" s="134">
        <v>9.6838719999999991</v>
      </c>
      <c r="AF73" s="135">
        <v>1.7750000000000001E-3</v>
      </c>
      <c r="AG73" s="122"/>
      <c r="AH73" s="93"/>
    </row>
    <row r="74" spans="1:34" ht="15" customHeight="1" x14ac:dyDescent="0.3">
      <c r="A74" s="90"/>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2"/>
      <c r="AE74" s="122"/>
      <c r="AF74" s="122"/>
      <c r="AG74" s="122"/>
      <c r="AH74" s="93"/>
    </row>
    <row r="75" spans="1:34" ht="15" customHeight="1" x14ac:dyDescent="0.3">
      <c r="A75" s="121" t="s">
        <v>430</v>
      </c>
      <c r="B75" s="130" t="s">
        <v>24</v>
      </c>
      <c r="C75" s="134">
        <v>8.4186499999999995</v>
      </c>
      <c r="D75" s="134">
        <v>8.1762820000000005</v>
      </c>
      <c r="E75" s="134">
        <v>8.2126079999999995</v>
      </c>
      <c r="F75" s="134">
        <v>8.120609</v>
      </c>
      <c r="G75" s="134">
        <v>8.0097430000000003</v>
      </c>
      <c r="H75" s="134">
        <v>7.908112</v>
      </c>
      <c r="I75" s="134">
        <v>7.8496090000000001</v>
      </c>
      <c r="J75" s="134">
        <v>7.8249690000000003</v>
      </c>
      <c r="K75" s="134">
        <v>7.8115500000000004</v>
      </c>
      <c r="L75" s="134">
        <v>7.8233240000000004</v>
      </c>
      <c r="M75" s="134">
        <v>7.8388590000000002</v>
      </c>
      <c r="N75" s="134">
        <v>7.847518</v>
      </c>
      <c r="O75" s="134">
        <v>7.8395029999999997</v>
      </c>
      <c r="P75" s="134">
        <v>7.845078</v>
      </c>
      <c r="Q75" s="134">
        <v>7.8671860000000002</v>
      </c>
      <c r="R75" s="134">
        <v>7.8898039999999998</v>
      </c>
      <c r="S75" s="134">
        <v>7.882358</v>
      </c>
      <c r="T75" s="134">
        <v>7.8809589999999998</v>
      </c>
      <c r="U75" s="134">
        <v>7.8815460000000002</v>
      </c>
      <c r="V75" s="134">
        <v>7.865526</v>
      </c>
      <c r="W75" s="134">
        <v>7.881545</v>
      </c>
      <c r="X75" s="134">
        <v>7.9114409999999999</v>
      </c>
      <c r="Y75" s="134">
        <v>7.937246</v>
      </c>
      <c r="Z75" s="134">
        <v>7.9666540000000001</v>
      </c>
      <c r="AA75" s="134">
        <v>7.9934729999999998</v>
      </c>
      <c r="AB75" s="134">
        <v>8.0344979999999993</v>
      </c>
      <c r="AC75" s="134">
        <v>8.0589899999999997</v>
      </c>
      <c r="AD75" s="134">
        <v>8.0882609999999993</v>
      </c>
      <c r="AE75" s="134">
        <v>8.1523520000000005</v>
      </c>
      <c r="AF75" s="135">
        <v>-1.147E-3</v>
      </c>
      <c r="AG75" s="122"/>
      <c r="AH75" s="93"/>
    </row>
    <row r="76" spans="1:34" ht="15" customHeight="1" x14ac:dyDescent="0.3">
      <c r="A76" s="90"/>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c r="AE76" s="122"/>
      <c r="AF76" s="122"/>
      <c r="AG76" s="122"/>
      <c r="AH76" s="93"/>
    </row>
    <row r="77" spans="1:34" ht="15" customHeight="1" x14ac:dyDescent="0.3">
      <c r="A77" s="90"/>
      <c r="B77" s="130" t="s">
        <v>500</v>
      </c>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c r="AE77" s="122"/>
      <c r="AF77" s="122"/>
      <c r="AG77" s="122"/>
      <c r="AH77" s="93"/>
    </row>
    <row r="78" spans="1:34" ht="15" customHeight="1" x14ac:dyDescent="0.3">
      <c r="A78" s="121" t="s">
        <v>431</v>
      </c>
      <c r="B78" s="131" t="s">
        <v>522</v>
      </c>
      <c r="C78" s="132">
        <v>2.3698160000000001</v>
      </c>
      <c r="D78" s="132">
        <v>2.3294649999999999</v>
      </c>
      <c r="E78" s="132">
        <v>2.204304</v>
      </c>
      <c r="F78" s="132">
        <v>2.2362359999999999</v>
      </c>
      <c r="G78" s="132">
        <v>2.255395</v>
      </c>
      <c r="H78" s="132">
        <v>2.2606060000000001</v>
      </c>
      <c r="I78" s="132">
        <v>2.259271</v>
      </c>
      <c r="J78" s="132">
        <v>2.2515610000000001</v>
      </c>
      <c r="K78" s="132">
        <v>2.2404030000000001</v>
      </c>
      <c r="L78" s="132">
        <v>2.2309399999999999</v>
      </c>
      <c r="M78" s="132">
        <v>2.2219859999999998</v>
      </c>
      <c r="N78" s="132">
        <v>2.2104110000000001</v>
      </c>
      <c r="O78" s="132">
        <v>2.1979190000000002</v>
      </c>
      <c r="P78" s="132">
        <v>2.1849460000000001</v>
      </c>
      <c r="Q78" s="132">
        <v>2.1720060000000001</v>
      </c>
      <c r="R78" s="132">
        <v>2.156234</v>
      </c>
      <c r="S78" s="132">
        <v>2.136358</v>
      </c>
      <c r="T78" s="132">
        <v>2.1157119999999998</v>
      </c>
      <c r="U78" s="132">
        <v>2.0975290000000002</v>
      </c>
      <c r="V78" s="132">
        <v>2.080714</v>
      </c>
      <c r="W78" s="132">
        <v>2.0639099999999999</v>
      </c>
      <c r="X78" s="132">
        <v>2.0470359999999999</v>
      </c>
      <c r="Y78" s="132">
        <v>2.0311539999999999</v>
      </c>
      <c r="Z78" s="132">
        <v>2.0152420000000002</v>
      </c>
      <c r="AA78" s="132">
        <v>1.9990289999999999</v>
      </c>
      <c r="AB78" s="132">
        <v>1.982092</v>
      </c>
      <c r="AC78" s="132">
        <v>1.966264</v>
      </c>
      <c r="AD78" s="132">
        <v>1.9503740000000001</v>
      </c>
      <c r="AE78" s="132">
        <v>1.935138</v>
      </c>
      <c r="AF78" s="133">
        <v>-7.2110000000000004E-3</v>
      </c>
      <c r="AG78" s="122"/>
      <c r="AH78" s="93"/>
    </row>
    <row r="79" spans="1:34" ht="12" x14ac:dyDescent="0.3">
      <c r="A79" s="121" t="s">
        <v>432</v>
      </c>
      <c r="B79" s="131" t="s">
        <v>523</v>
      </c>
      <c r="C79" s="132">
        <v>1.535374</v>
      </c>
      <c r="D79" s="132">
        <v>1.333135</v>
      </c>
      <c r="E79" s="132">
        <v>1.5365489999999999</v>
      </c>
      <c r="F79" s="132">
        <v>1.5498700000000001</v>
      </c>
      <c r="G79" s="132">
        <v>1.5528930000000001</v>
      </c>
      <c r="H79" s="132">
        <v>1.554379</v>
      </c>
      <c r="I79" s="132">
        <v>1.5545199999999999</v>
      </c>
      <c r="J79" s="132">
        <v>1.5578810000000001</v>
      </c>
      <c r="K79" s="132">
        <v>1.561763</v>
      </c>
      <c r="L79" s="132">
        <v>1.569976</v>
      </c>
      <c r="M79" s="132">
        <v>1.579917</v>
      </c>
      <c r="N79" s="132">
        <v>1.5882689999999999</v>
      </c>
      <c r="O79" s="132">
        <v>1.5952500000000001</v>
      </c>
      <c r="P79" s="132">
        <v>1.604258</v>
      </c>
      <c r="Q79" s="132">
        <v>1.614447</v>
      </c>
      <c r="R79" s="132">
        <v>1.6254040000000001</v>
      </c>
      <c r="S79" s="132">
        <v>1.631454</v>
      </c>
      <c r="T79" s="132">
        <v>1.6382760000000001</v>
      </c>
      <c r="U79" s="132">
        <v>1.6441840000000001</v>
      </c>
      <c r="V79" s="132">
        <v>1.6492009999999999</v>
      </c>
      <c r="W79" s="132">
        <v>1.659294</v>
      </c>
      <c r="X79" s="132">
        <v>1.6714610000000001</v>
      </c>
      <c r="Y79" s="132">
        <v>1.683322</v>
      </c>
      <c r="Z79" s="132">
        <v>1.695686</v>
      </c>
      <c r="AA79" s="132">
        <v>1.708097</v>
      </c>
      <c r="AB79" s="132">
        <v>1.722305</v>
      </c>
      <c r="AC79" s="132">
        <v>1.735614</v>
      </c>
      <c r="AD79" s="132">
        <v>1.7509859999999999</v>
      </c>
      <c r="AE79" s="132">
        <v>1.7717099999999999</v>
      </c>
      <c r="AF79" s="133">
        <v>5.1260000000000003E-3</v>
      </c>
      <c r="AG79" s="122"/>
      <c r="AH79" s="93"/>
    </row>
    <row r="80" spans="1:34" ht="15" customHeight="1" x14ac:dyDescent="0.3">
      <c r="A80" s="121" t="s">
        <v>433</v>
      </c>
      <c r="B80" s="131" t="s">
        <v>524</v>
      </c>
      <c r="C80" s="132">
        <v>0.66562399999999999</v>
      </c>
      <c r="D80" s="132">
        <v>0.65922000000000003</v>
      </c>
      <c r="E80" s="132">
        <v>0.66901500000000003</v>
      </c>
      <c r="F80" s="132">
        <v>0.68348600000000004</v>
      </c>
      <c r="G80" s="132">
        <v>0.69404100000000002</v>
      </c>
      <c r="H80" s="132">
        <v>0.70046699999999995</v>
      </c>
      <c r="I80" s="132">
        <v>0.70526900000000003</v>
      </c>
      <c r="J80" s="132">
        <v>0.70891400000000004</v>
      </c>
      <c r="K80" s="132">
        <v>0.71205399999999996</v>
      </c>
      <c r="L80" s="132">
        <v>0.71577400000000002</v>
      </c>
      <c r="M80" s="132">
        <v>0.71992900000000004</v>
      </c>
      <c r="N80" s="132">
        <v>0.72341100000000003</v>
      </c>
      <c r="O80" s="132">
        <v>0.726684</v>
      </c>
      <c r="P80" s="132">
        <v>0.72983900000000002</v>
      </c>
      <c r="Q80" s="132">
        <v>0.733124</v>
      </c>
      <c r="R80" s="132">
        <v>0.73518399999999995</v>
      </c>
      <c r="S80" s="132">
        <v>0.73524500000000004</v>
      </c>
      <c r="T80" s="132">
        <v>0.73462700000000003</v>
      </c>
      <c r="U80" s="132">
        <v>0.73536999999999997</v>
      </c>
      <c r="V80" s="132">
        <v>0.73729</v>
      </c>
      <c r="W80" s="132">
        <v>0.73941000000000001</v>
      </c>
      <c r="X80" s="132">
        <v>0.74155700000000002</v>
      </c>
      <c r="Y80" s="132">
        <v>0.74421800000000005</v>
      </c>
      <c r="Z80" s="132">
        <v>0.74698299999999995</v>
      </c>
      <c r="AA80" s="132">
        <v>0.74977099999999997</v>
      </c>
      <c r="AB80" s="132">
        <v>0.75234299999999998</v>
      </c>
      <c r="AC80" s="132">
        <v>0.75551599999999997</v>
      </c>
      <c r="AD80" s="132">
        <v>0.75879799999999997</v>
      </c>
      <c r="AE80" s="132">
        <v>0.762127</v>
      </c>
      <c r="AF80" s="133">
        <v>4.8469999999999997E-3</v>
      </c>
      <c r="AG80" s="122"/>
      <c r="AH80" s="93"/>
    </row>
    <row r="81" spans="1:34" ht="12" x14ac:dyDescent="0.3">
      <c r="A81" s="121" t="s">
        <v>434</v>
      </c>
      <c r="B81" s="131" t="s">
        <v>13</v>
      </c>
      <c r="C81" s="132">
        <v>1.166388</v>
      </c>
      <c r="D81" s="132">
        <v>1.123146</v>
      </c>
      <c r="E81" s="132">
        <v>1.098573</v>
      </c>
      <c r="F81" s="132">
        <v>1.0739829999999999</v>
      </c>
      <c r="G81" s="132">
        <v>1.0449679999999999</v>
      </c>
      <c r="H81" s="132">
        <v>1.0149550000000001</v>
      </c>
      <c r="I81" s="132">
        <v>0.98445400000000005</v>
      </c>
      <c r="J81" s="132">
        <v>0.95669400000000004</v>
      </c>
      <c r="K81" s="132">
        <v>0.92988000000000004</v>
      </c>
      <c r="L81" s="132">
        <v>0.905999</v>
      </c>
      <c r="M81" s="132">
        <v>0.88317400000000001</v>
      </c>
      <c r="N81" s="132">
        <v>0.86014599999999997</v>
      </c>
      <c r="O81" s="132">
        <v>0.83706100000000006</v>
      </c>
      <c r="P81" s="132">
        <v>0.815778</v>
      </c>
      <c r="Q81" s="132">
        <v>0.796207</v>
      </c>
      <c r="R81" s="132">
        <v>0.77742900000000004</v>
      </c>
      <c r="S81" s="132">
        <v>0.75686100000000001</v>
      </c>
      <c r="T81" s="132">
        <v>0.73722500000000002</v>
      </c>
      <c r="U81" s="132">
        <v>0.71811800000000003</v>
      </c>
      <c r="V81" s="132">
        <v>0.69920599999999999</v>
      </c>
      <c r="W81" s="132">
        <v>0.682666</v>
      </c>
      <c r="X81" s="132">
        <v>0.66754199999999997</v>
      </c>
      <c r="Y81" s="132">
        <v>0.65283899999999995</v>
      </c>
      <c r="Z81" s="132">
        <v>0.63864200000000004</v>
      </c>
      <c r="AA81" s="132">
        <v>0.62463100000000005</v>
      </c>
      <c r="AB81" s="132">
        <v>0.61174799999999996</v>
      </c>
      <c r="AC81" s="132">
        <v>0.59857800000000005</v>
      </c>
      <c r="AD81" s="132">
        <v>0.58627099999999999</v>
      </c>
      <c r="AE81" s="132">
        <v>0.57601100000000005</v>
      </c>
      <c r="AF81" s="133">
        <v>-2.4882999999999999E-2</v>
      </c>
      <c r="AG81" s="122"/>
      <c r="AH81" s="93"/>
    </row>
    <row r="82" spans="1:34" ht="15" customHeight="1" x14ac:dyDescent="0.3">
      <c r="A82" s="121" t="s">
        <v>435</v>
      </c>
      <c r="B82" s="131" t="s">
        <v>14</v>
      </c>
      <c r="C82" s="132">
        <v>0.56010400000000005</v>
      </c>
      <c r="D82" s="132">
        <v>0.55645</v>
      </c>
      <c r="E82" s="132">
        <v>0.564716</v>
      </c>
      <c r="F82" s="132">
        <v>0.57506900000000005</v>
      </c>
      <c r="G82" s="132">
        <v>0.58160299999999998</v>
      </c>
      <c r="H82" s="132">
        <v>0.58527200000000001</v>
      </c>
      <c r="I82" s="132">
        <v>0.58773799999999998</v>
      </c>
      <c r="J82" s="132">
        <v>0.590055</v>
      </c>
      <c r="K82" s="132">
        <v>0.59231400000000001</v>
      </c>
      <c r="L82" s="132">
        <v>0.59532200000000002</v>
      </c>
      <c r="M82" s="132">
        <v>0.59847099999999998</v>
      </c>
      <c r="N82" s="132">
        <v>0.60102199999999995</v>
      </c>
      <c r="O82" s="132">
        <v>0.60306899999999997</v>
      </c>
      <c r="P82" s="132">
        <v>0.60509599999999997</v>
      </c>
      <c r="Q82" s="132">
        <v>0.607159</v>
      </c>
      <c r="R82" s="132">
        <v>0.60852200000000001</v>
      </c>
      <c r="S82" s="132">
        <v>0.60795999999999994</v>
      </c>
      <c r="T82" s="132">
        <v>0.60675999999999997</v>
      </c>
      <c r="U82" s="132">
        <v>0.60630799999999996</v>
      </c>
      <c r="V82" s="132">
        <v>0.60669300000000004</v>
      </c>
      <c r="W82" s="132">
        <v>0.60768500000000003</v>
      </c>
      <c r="X82" s="132">
        <v>0.60881799999999997</v>
      </c>
      <c r="Y82" s="132">
        <v>0.61010299999999995</v>
      </c>
      <c r="Z82" s="132">
        <v>0.61138599999999999</v>
      </c>
      <c r="AA82" s="132">
        <v>0.61256299999999997</v>
      </c>
      <c r="AB82" s="132">
        <v>0.61376799999999998</v>
      </c>
      <c r="AC82" s="132">
        <v>0.61501600000000001</v>
      </c>
      <c r="AD82" s="132">
        <v>0.61643099999999995</v>
      </c>
      <c r="AE82" s="132">
        <v>0.61818899999999999</v>
      </c>
      <c r="AF82" s="133">
        <v>3.5300000000000002E-3</v>
      </c>
      <c r="AG82" s="122"/>
      <c r="AH82" s="93"/>
    </row>
    <row r="83" spans="1:34" ht="15" customHeight="1" x14ac:dyDescent="0.3">
      <c r="A83" s="121" t="s">
        <v>436</v>
      </c>
      <c r="B83" s="131" t="s">
        <v>15</v>
      </c>
      <c r="C83" s="132">
        <v>1.385059</v>
      </c>
      <c r="D83" s="132">
        <v>1.3452200000000001</v>
      </c>
      <c r="E83" s="132">
        <v>1.334158</v>
      </c>
      <c r="F83" s="132">
        <v>1.3281099999999999</v>
      </c>
      <c r="G83" s="132">
        <v>1.3173569999999999</v>
      </c>
      <c r="H83" s="132">
        <v>1.305806</v>
      </c>
      <c r="I83" s="132">
        <v>1.2946219999999999</v>
      </c>
      <c r="J83" s="132">
        <v>1.2875829999999999</v>
      </c>
      <c r="K83" s="132">
        <v>1.272146</v>
      </c>
      <c r="L83" s="132">
        <v>1.2610589999999999</v>
      </c>
      <c r="M83" s="132">
        <v>1.25118</v>
      </c>
      <c r="N83" s="132">
        <v>1.240642</v>
      </c>
      <c r="O83" s="132">
        <v>1.2286429999999999</v>
      </c>
      <c r="P83" s="132">
        <v>1.217859</v>
      </c>
      <c r="Q83" s="132">
        <v>1.208294</v>
      </c>
      <c r="R83" s="132">
        <v>1.1974070000000001</v>
      </c>
      <c r="S83" s="132">
        <v>1.181816</v>
      </c>
      <c r="T83" s="132">
        <v>1.163864</v>
      </c>
      <c r="U83" s="132">
        <v>1.1559759999999999</v>
      </c>
      <c r="V83" s="132">
        <v>1.148768</v>
      </c>
      <c r="W83" s="132">
        <v>1.1451249999999999</v>
      </c>
      <c r="X83" s="132">
        <v>1.1435299999999999</v>
      </c>
      <c r="Y83" s="132">
        <v>1.142298</v>
      </c>
      <c r="Z83" s="132">
        <v>1.1416539999999999</v>
      </c>
      <c r="AA83" s="132">
        <v>1.1409050000000001</v>
      </c>
      <c r="AB83" s="132">
        <v>1.141886</v>
      </c>
      <c r="AC83" s="132">
        <v>1.141796</v>
      </c>
      <c r="AD83" s="132">
        <v>1.1430070000000001</v>
      </c>
      <c r="AE83" s="132">
        <v>1.147756</v>
      </c>
      <c r="AF83" s="133">
        <v>-6.6889999999999996E-3</v>
      </c>
      <c r="AG83" s="122"/>
      <c r="AH83" s="93"/>
    </row>
    <row r="84" spans="1:34" ht="15" customHeight="1" x14ac:dyDescent="0.3">
      <c r="A84" s="121" t="s">
        <v>437</v>
      </c>
      <c r="B84" s="131" t="s">
        <v>16</v>
      </c>
      <c r="C84" s="132">
        <v>1.680539</v>
      </c>
      <c r="D84" s="132">
        <v>1.656226</v>
      </c>
      <c r="E84" s="132">
        <v>1.654973</v>
      </c>
      <c r="F84" s="132">
        <v>1.6524700000000001</v>
      </c>
      <c r="G84" s="132">
        <v>1.643821</v>
      </c>
      <c r="H84" s="132">
        <v>1.6354770000000001</v>
      </c>
      <c r="I84" s="132">
        <v>1.6281840000000001</v>
      </c>
      <c r="J84" s="132">
        <v>1.6258630000000001</v>
      </c>
      <c r="K84" s="132">
        <v>1.6236459999999999</v>
      </c>
      <c r="L84" s="132">
        <v>1.626417</v>
      </c>
      <c r="M84" s="132">
        <v>1.6295139999999999</v>
      </c>
      <c r="N84" s="132">
        <v>1.6312800000000001</v>
      </c>
      <c r="O84" s="132">
        <v>1.630541</v>
      </c>
      <c r="P84" s="132">
        <v>1.6310629999999999</v>
      </c>
      <c r="Q84" s="132">
        <v>1.6330469999999999</v>
      </c>
      <c r="R84" s="132">
        <v>1.6348640000000001</v>
      </c>
      <c r="S84" s="132">
        <v>1.63201</v>
      </c>
      <c r="T84" s="132">
        <v>1.6296200000000001</v>
      </c>
      <c r="U84" s="132">
        <v>1.626371</v>
      </c>
      <c r="V84" s="132">
        <v>1.6221840000000001</v>
      </c>
      <c r="W84" s="132">
        <v>1.621874</v>
      </c>
      <c r="X84" s="132">
        <v>1.623116</v>
      </c>
      <c r="Y84" s="132">
        <v>1.6238870000000001</v>
      </c>
      <c r="Z84" s="132">
        <v>1.624843</v>
      </c>
      <c r="AA84" s="132">
        <v>1.6252759999999999</v>
      </c>
      <c r="AB84" s="132">
        <v>1.6275010000000001</v>
      </c>
      <c r="AC84" s="132">
        <v>1.6275489999999999</v>
      </c>
      <c r="AD84" s="132">
        <v>1.628226</v>
      </c>
      <c r="AE84" s="132">
        <v>1.633103</v>
      </c>
      <c r="AF84" s="133">
        <v>-1.0219999999999999E-3</v>
      </c>
      <c r="AG84" s="122"/>
      <c r="AH84" s="93"/>
    </row>
    <row r="85" spans="1:34" ht="15" customHeight="1" x14ac:dyDescent="0.3">
      <c r="A85" s="121" t="s">
        <v>438</v>
      </c>
      <c r="B85" s="131" t="s">
        <v>169</v>
      </c>
      <c r="C85" s="132">
        <v>1.199792</v>
      </c>
      <c r="D85" s="132">
        <v>1.197082</v>
      </c>
      <c r="E85" s="132">
        <v>1.208132</v>
      </c>
      <c r="F85" s="132">
        <v>1.219228</v>
      </c>
      <c r="G85" s="132">
        <v>1.225671</v>
      </c>
      <c r="H85" s="132">
        <v>1.232718</v>
      </c>
      <c r="I85" s="132">
        <v>1.243198</v>
      </c>
      <c r="J85" s="132">
        <v>1.2574700000000001</v>
      </c>
      <c r="K85" s="132">
        <v>1.275434</v>
      </c>
      <c r="L85" s="132">
        <v>1.2956380000000001</v>
      </c>
      <c r="M85" s="132">
        <v>1.3169820000000001</v>
      </c>
      <c r="N85" s="132">
        <v>1.3370649999999999</v>
      </c>
      <c r="O85" s="132">
        <v>1.356053</v>
      </c>
      <c r="P85" s="132">
        <v>1.375799</v>
      </c>
      <c r="Q85" s="132">
        <v>1.3993420000000001</v>
      </c>
      <c r="R85" s="132">
        <v>1.4214290000000001</v>
      </c>
      <c r="S85" s="132">
        <v>1.442369</v>
      </c>
      <c r="T85" s="132">
        <v>1.4638530000000001</v>
      </c>
      <c r="U85" s="132">
        <v>1.484577</v>
      </c>
      <c r="V85" s="132">
        <v>1.5026040000000001</v>
      </c>
      <c r="W85" s="132">
        <v>1.525363</v>
      </c>
      <c r="X85" s="132">
        <v>1.5508649999999999</v>
      </c>
      <c r="Y85" s="132">
        <v>1.574649</v>
      </c>
      <c r="Z85" s="132">
        <v>1.6001650000000001</v>
      </c>
      <c r="AA85" s="132">
        <v>1.6267830000000001</v>
      </c>
      <c r="AB85" s="132">
        <v>1.6540379999999999</v>
      </c>
      <c r="AC85" s="132">
        <v>1.6805680000000001</v>
      </c>
      <c r="AD85" s="132">
        <v>1.707759</v>
      </c>
      <c r="AE85" s="132">
        <v>1.7395499999999999</v>
      </c>
      <c r="AF85" s="133">
        <v>1.3355000000000001E-2</v>
      </c>
      <c r="AG85" s="122"/>
      <c r="AH85" s="93"/>
    </row>
    <row r="86" spans="1:34" ht="15" customHeight="1" x14ac:dyDescent="0.3">
      <c r="A86" s="121" t="s">
        <v>439</v>
      </c>
      <c r="B86" s="131" t="s">
        <v>170</v>
      </c>
      <c r="C86" s="132">
        <v>0.48663899999999999</v>
      </c>
      <c r="D86" s="132">
        <v>0.47724899999999998</v>
      </c>
      <c r="E86" s="132">
        <v>0.47446199999999999</v>
      </c>
      <c r="F86" s="132">
        <v>0.472001</v>
      </c>
      <c r="G86" s="132">
        <v>0.46901500000000002</v>
      </c>
      <c r="H86" s="132">
        <v>0.466891</v>
      </c>
      <c r="I86" s="132">
        <v>0.465781</v>
      </c>
      <c r="J86" s="132">
        <v>0.46673599999999998</v>
      </c>
      <c r="K86" s="132">
        <v>0.46922700000000001</v>
      </c>
      <c r="L86" s="132">
        <v>0.47247400000000001</v>
      </c>
      <c r="M86" s="132">
        <v>0.47630499999999998</v>
      </c>
      <c r="N86" s="132">
        <v>0.47964200000000001</v>
      </c>
      <c r="O86" s="132">
        <v>0.48133999999999999</v>
      </c>
      <c r="P86" s="132">
        <v>0.483983</v>
      </c>
      <c r="Q86" s="132">
        <v>0.486234</v>
      </c>
      <c r="R86" s="132">
        <v>0.48835400000000001</v>
      </c>
      <c r="S86" s="132">
        <v>0.48910599999999999</v>
      </c>
      <c r="T86" s="132">
        <v>0.48848999999999998</v>
      </c>
      <c r="U86" s="132">
        <v>0.48755700000000002</v>
      </c>
      <c r="V86" s="132">
        <v>0.48494999999999999</v>
      </c>
      <c r="W86" s="132">
        <v>0.48189100000000001</v>
      </c>
      <c r="X86" s="132">
        <v>0.47841699999999998</v>
      </c>
      <c r="Y86" s="132">
        <v>0.47394799999999998</v>
      </c>
      <c r="Z86" s="132">
        <v>0.46793499999999999</v>
      </c>
      <c r="AA86" s="132">
        <v>0.460949</v>
      </c>
      <c r="AB86" s="132">
        <v>0.45282699999999998</v>
      </c>
      <c r="AC86" s="132">
        <v>0.44240600000000002</v>
      </c>
      <c r="AD86" s="132">
        <v>0.43043199999999998</v>
      </c>
      <c r="AE86" s="132">
        <v>0.41702099999999998</v>
      </c>
      <c r="AF86" s="133">
        <v>-5.4990000000000004E-3</v>
      </c>
      <c r="AG86" s="122"/>
      <c r="AH86" s="93"/>
    </row>
    <row r="87" spans="1:34" ht="15" customHeight="1" x14ac:dyDescent="0.3">
      <c r="A87" s="121" t="s">
        <v>440</v>
      </c>
      <c r="B87" s="131" t="s">
        <v>529</v>
      </c>
      <c r="C87" s="132">
        <v>6.7046330000000003</v>
      </c>
      <c r="D87" s="132">
        <v>6.7870549999999996</v>
      </c>
      <c r="E87" s="132">
        <v>6.6778029999999999</v>
      </c>
      <c r="F87" s="132">
        <v>6.5864070000000003</v>
      </c>
      <c r="G87" s="132">
        <v>6.5217549999999997</v>
      </c>
      <c r="H87" s="132">
        <v>6.4565599999999996</v>
      </c>
      <c r="I87" s="132">
        <v>6.4770969999999997</v>
      </c>
      <c r="J87" s="132">
        <v>6.5100530000000001</v>
      </c>
      <c r="K87" s="132">
        <v>6.5519379999999998</v>
      </c>
      <c r="L87" s="132">
        <v>6.6015600000000001</v>
      </c>
      <c r="M87" s="132">
        <v>6.6526300000000003</v>
      </c>
      <c r="N87" s="132">
        <v>6.7006490000000003</v>
      </c>
      <c r="O87" s="132">
        <v>6.739967</v>
      </c>
      <c r="P87" s="132">
        <v>6.784141</v>
      </c>
      <c r="Q87" s="132">
        <v>6.8336730000000001</v>
      </c>
      <c r="R87" s="132">
        <v>6.8825580000000004</v>
      </c>
      <c r="S87" s="132">
        <v>6.9188749999999999</v>
      </c>
      <c r="T87" s="132">
        <v>6.9589160000000003</v>
      </c>
      <c r="U87" s="132">
        <v>6.9987159999999999</v>
      </c>
      <c r="V87" s="132">
        <v>7.0316660000000004</v>
      </c>
      <c r="W87" s="132">
        <v>7.0781689999999999</v>
      </c>
      <c r="X87" s="132">
        <v>7.131113</v>
      </c>
      <c r="Y87" s="132">
        <v>7.1843700000000004</v>
      </c>
      <c r="Z87" s="132">
        <v>7.2410119999999996</v>
      </c>
      <c r="AA87" s="132">
        <v>7.2970709999999999</v>
      </c>
      <c r="AB87" s="132">
        <v>7.3617670000000004</v>
      </c>
      <c r="AC87" s="132">
        <v>7.4217779999999998</v>
      </c>
      <c r="AD87" s="132">
        <v>7.4853319999999997</v>
      </c>
      <c r="AE87" s="132">
        <v>7.566427</v>
      </c>
      <c r="AF87" s="133">
        <v>4.3280000000000002E-3</v>
      </c>
      <c r="AG87" s="122"/>
      <c r="AH87" s="93"/>
    </row>
    <row r="88" spans="1:34" ht="15" customHeight="1" x14ac:dyDescent="0.3">
      <c r="A88" s="121" t="s">
        <v>441</v>
      </c>
      <c r="B88" s="130" t="s">
        <v>533</v>
      </c>
      <c r="C88" s="134">
        <v>17.753966999999999</v>
      </c>
      <c r="D88" s="134">
        <v>17.464247</v>
      </c>
      <c r="E88" s="134">
        <v>17.422685999999999</v>
      </c>
      <c r="F88" s="134">
        <v>17.376860000000001</v>
      </c>
      <c r="G88" s="134">
        <v>17.306519000000002</v>
      </c>
      <c r="H88" s="134">
        <v>17.213132999999999</v>
      </c>
      <c r="I88" s="134">
        <v>17.200133999999998</v>
      </c>
      <c r="J88" s="134">
        <v>17.212814000000002</v>
      </c>
      <c r="K88" s="134">
        <v>17.228805999999999</v>
      </c>
      <c r="L88" s="134">
        <v>17.275158000000001</v>
      </c>
      <c r="M88" s="134">
        <v>17.330088</v>
      </c>
      <c r="N88" s="134">
        <v>17.372540000000001</v>
      </c>
      <c r="O88" s="134">
        <v>17.396526000000001</v>
      </c>
      <c r="P88" s="134">
        <v>17.432762</v>
      </c>
      <c r="Q88" s="134">
        <v>17.483532</v>
      </c>
      <c r="R88" s="134">
        <v>17.527386</v>
      </c>
      <c r="S88" s="134">
        <v>17.532055</v>
      </c>
      <c r="T88" s="134">
        <v>17.537341999999999</v>
      </c>
      <c r="U88" s="134">
        <v>17.554707000000001</v>
      </c>
      <c r="V88" s="134">
        <v>17.563275999999998</v>
      </c>
      <c r="W88" s="134">
        <v>17.605387</v>
      </c>
      <c r="X88" s="134">
        <v>17.663454000000002</v>
      </c>
      <c r="Y88" s="134">
        <v>17.720787000000001</v>
      </c>
      <c r="Z88" s="134">
        <v>17.783548</v>
      </c>
      <c r="AA88" s="134">
        <v>17.845074</v>
      </c>
      <c r="AB88" s="134">
        <v>17.920275</v>
      </c>
      <c r="AC88" s="134">
        <v>17.985082999999999</v>
      </c>
      <c r="AD88" s="134">
        <v>18.057613</v>
      </c>
      <c r="AE88" s="134">
        <v>18.167031999999999</v>
      </c>
      <c r="AF88" s="135">
        <v>8.2200000000000003E-4</v>
      </c>
      <c r="AG88" s="122"/>
      <c r="AH88" s="93"/>
    </row>
    <row r="89" spans="1:34" ht="15" customHeight="1" x14ac:dyDescent="0.3">
      <c r="A89" s="121" t="s">
        <v>534</v>
      </c>
      <c r="B89" s="131" t="s">
        <v>661</v>
      </c>
      <c r="C89" s="132">
        <v>0.120598</v>
      </c>
      <c r="D89" s="132">
        <v>0.14128199999999999</v>
      </c>
      <c r="E89" s="132">
        <v>0.15769900000000001</v>
      </c>
      <c r="F89" s="132">
        <v>0.171429</v>
      </c>
      <c r="G89" s="132">
        <v>0.179008</v>
      </c>
      <c r="H89" s="132">
        <v>0.188664</v>
      </c>
      <c r="I89" s="132">
        <v>0.19701099999999999</v>
      </c>
      <c r="J89" s="132">
        <v>0.20839099999999999</v>
      </c>
      <c r="K89" s="132">
        <v>0.216748</v>
      </c>
      <c r="L89" s="132">
        <v>0.22595999999999999</v>
      </c>
      <c r="M89" s="132">
        <v>0.23261399999999999</v>
      </c>
      <c r="N89" s="132">
        <v>0.24402099999999999</v>
      </c>
      <c r="O89" s="132">
        <v>0.25080000000000002</v>
      </c>
      <c r="P89" s="132">
        <v>0.25713999999999998</v>
      </c>
      <c r="Q89" s="132">
        <v>0.26605400000000001</v>
      </c>
      <c r="R89" s="132">
        <v>0.270814</v>
      </c>
      <c r="S89" s="132">
        <v>0.28009200000000001</v>
      </c>
      <c r="T89" s="132">
        <v>0.28770499999999999</v>
      </c>
      <c r="U89" s="132">
        <v>0.29414899999999999</v>
      </c>
      <c r="V89" s="132">
        <v>0.29981600000000003</v>
      </c>
      <c r="W89" s="132">
        <v>0.30536999999999997</v>
      </c>
      <c r="X89" s="132">
        <v>0.30825200000000003</v>
      </c>
      <c r="Y89" s="132">
        <v>0.31082700000000002</v>
      </c>
      <c r="Z89" s="132">
        <v>0.31402200000000002</v>
      </c>
      <c r="AA89" s="132">
        <v>0.32210800000000001</v>
      </c>
      <c r="AB89" s="132">
        <v>0.32541900000000001</v>
      </c>
      <c r="AC89" s="132">
        <v>0.32831700000000003</v>
      </c>
      <c r="AD89" s="132">
        <v>0.32977099999999998</v>
      </c>
      <c r="AE89" s="132">
        <v>0.33080799999999999</v>
      </c>
      <c r="AF89" s="133">
        <v>3.6695999999999999E-2</v>
      </c>
      <c r="AG89" s="122"/>
      <c r="AH89" s="93"/>
    </row>
    <row r="90" spans="1:34" ht="15" customHeight="1" x14ac:dyDescent="0.3">
      <c r="A90" s="121" t="s">
        <v>535</v>
      </c>
      <c r="B90" s="130" t="s">
        <v>505</v>
      </c>
      <c r="C90" s="134">
        <v>17.633368999999998</v>
      </c>
      <c r="D90" s="134">
        <v>17.322963999999999</v>
      </c>
      <c r="E90" s="134">
        <v>17.264987999999999</v>
      </c>
      <c r="F90" s="134">
        <v>17.205431000000001</v>
      </c>
      <c r="G90" s="134">
        <v>17.127510000000001</v>
      </c>
      <c r="H90" s="134">
        <v>17.024467000000001</v>
      </c>
      <c r="I90" s="134">
        <v>17.003122000000001</v>
      </c>
      <c r="J90" s="134">
        <v>17.004421000000001</v>
      </c>
      <c r="K90" s="134">
        <v>17.012056000000001</v>
      </c>
      <c r="L90" s="134">
        <v>17.049198000000001</v>
      </c>
      <c r="M90" s="134">
        <v>17.097473000000001</v>
      </c>
      <c r="N90" s="134">
        <v>17.128516999999999</v>
      </c>
      <c r="O90" s="134">
        <v>17.145724999999999</v>
      </c>
      <c r="P90" s="134">
        <v>17.175621</v>
      </c>
      <c r="Q90" s="134">
        <v>17.217478</v>
      </c>
      <c r="R90" s="134">
        <v>17.256571000000001</v>
      </c>
      <c r="S90" s="134">
        <v>17.251963</v>
      </c>
      <c r="T90" s="134">
        <v>17.249638000000001</v>
      </c>
      <c r="U90" s="134">
        <v>17.260555</v>
      </c>
      <c r="V90" s="134">
        <v>17.263462000000001</v>
      </c>
      <c r="W90" s="134">
        <v>17.300018000000001</v>
      </c>
      <c r="X90" s="134">
        <v>17.355201999999998</v>
      </c>
      <c r="Y90" s="134">
        <v>17.409960000000002</v>
      </c>
      <c r="Z90" s="134">
        <v>17.469525999999998</v>
      </c>
      <c r="AA90" s="134">
        <v>17.522966</v>
      </c>
      <c r="AB90" s="134">
        <v>17.594856</v>
      </c>
      <c r="AC90" s="134">
        <v>17.656765</v>
      </c>
      <c r="AD90" s="134">
        <v>17.727841999999999</v>
      </c>
      <c r="AE90" s="134">
        <v>17.836224000000001</v>
      </c>
      <c r="AF90" s="135">
        <v>4.0900000000000002E-4</v>
      </c>
      <c r="AG90" s="122"/>
      <c r="AH90" s="93"/>
    </row>
    <row r="91" spans="1:34" ht="15" customHeight="1" x14ac:dyDescent="0.3">
      <c r="A91" s="90"/>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93"/>
    </row>
    <row r="92" spans="1:34" ht="12" x14ac:dyDescent="0.3">
      <c r="A92" s="90"/>
      <c r="B92" s="130" t="s">
        <v>536</v>
      </c>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c r="AE92" s="122"/>
      <c r="AF92" s="122"/>
      <c r="AG92" s="122"/>
      <c r="AH92" s="93"/>
    </row>
    <row r="93" spans="1:34" ht="15" customHeight="1" x14ac:dyDescent="0.3">
      <c r="A93" s="121" t="s">
        <v>442</v>
      </c>
      <c r="B93" s="131" t="s">
        <v>26</v>
      </c>
      <c r="C93" s="132">
        <v>7.3910000000000003E-2</v>
      </c>
      <c r="D93" s="132">
        <v>7.3861999999999997E-2</v>
      </c>
      <c r="E93" s="132">
        <v>7.4478000000000003E-2</v>
      </c>
      <c r="F93" s="132">
        <v>7.4154999999999999E-2</v>
      </c>
      <c r="G93" s="132">
        <v>7.3252999999999999E-2</v>
      </c>
      <c r="H93" s="132">
        <v>7.3049000000000003E-2</v>
      </c>
      <c r="I93" s="132">
        <v>7.2764999999999996E-2</v>
      </c>
      <c r="J93" s="132">
        <v>7.2526999999999994E-2</v>
      </c>
      <c r="K93" s="132">
        <v>7.2369000000000003E-2</v>
      </c>
      <c r="L93" s="132">
        <v>7.2089E-2</v>
      </c>
      <c r="M93" s="132">
        <v>7.2024000000000005E-2</v>
      </c>
      <c r="N93" s="132">
        <v>7.1871000000000004E-2</v>
      </c>
      <c r="O93" s="132">
        <v>7.1593000000000004E-2</v>
      </c>
      <c r="P93" s="132">
        <v>7.1528999999999995E-2</v>
      </c>
      <c r="Q93" s="132">
        <v>7.1467000000000003E-2</v>
      </c>
      <c r="R93" s="132">
        <v>7.1369000000000002E-2</v>
      </c>
      <c r="S93" s="132">
        <v>7.1107000000000004E-2</v>
      </c>
      <c r="T93" s="132">
        <v>7.1197999999999997E-2</v>
      </c>
      <c r="U93" s="132">
        <v>7.0691000000000004E-2</v>
      </c>
      <c r="V93" s="132">
        <v>7.0275000000000004E-2</v>
      </c>
      <c r="W93" s="132">
        <v>7.0097000000000007E-2</v>
      </c>
      <c r="X93" s="132">
        <v>6.9924E-2</v>
      </c>
      <c r="Y93" s="132">
        <v>6.9755999999999999E-2</v>
      </c>
      <c r="Z93" s="132">
        <v>6.9545999999999997E-2</v>
      </c>
      <c r="AA93" s="132">
        <v>6.9565000000000002E-2</v>
      </c>
      <c r="AB93" s="132">
        <v>6.9459999999999994E-2</v>
      </c>
      <c r="AC93" s="132">
        <v>6.9135000000000002E-2</v>
      </c>
      <c r="AD93" s="132">
        <v>6.9041000000000005E-2</v>
      </c>
      <c r="AE93" s="132">
        <v>6.8974999999999995E-2</v>
      </c>
      <c r="AF93" s="133">
        <v>-2.4650000000000002E-3</v>
      </c>
      <c r="AG93" s="122"/>
      <c r="AH93" s="93"/>
    </row>
    <row r="94" spans="1:34" ht="15" customHeight="1" x14ac:dyDescent="0.3">
      <c r="A94" s="121" t="s">
        <v>443</v>
      </c>
      <c r="B94" s="131" t="s">
        <v>27</v>
      </c>
      <c r="C94" s="132">
        <v>0.26177800000000001</v>
      </c>
      <c r="D94" s="132">
        <v>0.309421</v>
      </c>
      <c r="E94" s="132">
        <v>0.34887099999999999</v>
      </c>
      <c r="F94" s="132">
        <v>0.37889200000000001</v>
      </c>
      <c r="G94" s="132">
        <v>0.39401599999999998</v>
      </c>
      <c r="H94" s="132">
        <v>0.41594900000000001</v>
      </c>
      <c r="I94" s="132">
        <v>0.43465999999999999</v>
      </c>
      <c r="J94" s="132">
        <v>0.46069599999999999</v>
      </c>
      <c r="K94" s="132">
        <v>0.479462</v>
      </c>
      <c r="L94" s="132">
        <v>0.50001899999999999</v>
      </c>
      <c r="M94" s="132">
        <v>0.515127</v>
      </c>
      <c r="N94" s="132">
        <v>0.54058300000000004</v>
      </c>
      <c r="O94" s="132">
        <v>0.55557299999999998</v>
      </c>
      <c r="P94" s="132">
        <v>0.56986300000000001</v>
      </c>
      <c r="Q94" s="132">
        <v>0.59104100000000004</v>
      </c>
      <c r="R94" s="132">
        <v>0.601518</v>
      </c>
      <c r="S94" s="132">
        <v>0.62194099999999997</v>
      </c>
      <c r="T94" s="132">
        <v>0.64130699999999996</v>
      </c>
      <c r="U94" s="132">
        <v>0.65264900000000003</v>
      </c>
      <c r="V94" s="132">
        <v>0.66351300000000002</v>
      </c>
      <c r="W94" s="132">
        <v>0.67541499999999999</v>
      </c>
      <c r="X94" s="132">
        <v>0.68042400000000003</v>
      </c>
      <c r="Y94" s="132">
        <v>0.685755</v>
      </c>
      <c r="Z94" s="132">
        <v>0.691855</v>
      </c>
      <c r="AA94" s="132">
        <v>0.71127099999999999</v>
      </c>
      <c r="AB94" s="132">
        <v>0.71844600000000003</v>
      </c>
      <c r="AC94" s="132">
        <v>0.72267899999999996</v>
      </c>
      <c r="AD94" s="132">
        <v>0.72619699999999998</v>
      </c>
      <c r="AE94" s="132">
        <v>0.72929699999999997</v>
      </c>
      <c r="AF94" s="133">
        <v>3.7269999999999998E-2</v>
      </c>
      <c r="AG94" s="122"/>
      <c r="AH94" s="93"/>
    </row>
    <row r="95" spans="1:34" ht="15" customHeight="1" x14ac:dyDescent="0.3">
      <c r="A95" s="121" t="s">
        <v>444</v>
      </c>
      <c r="B95" s="131" t="s">
        <v>28</v>
      </c>
      <c r="C95" s="132">
        <v>6.7949999999999998E-3</v>
      </c>
      <c r="D95" s="132">
        <v>6.829E-3</v>
      </c>
      <c r="E95" s="132">
        <v>6.8580000000000004E-3</v>
      </c>
      <c r="F95" s="132">
        <v>6.7819999999999998E-3</v>
      </c>
      <c r="G95" s="132">
        <v>6.7260000000000002E-3</v>
      </c>
      <c r="H95" s="132">
        <v>6.6909999999999999E-3</v>
      </c>
      <c r="I95" s="132">
        <v>6.6860000000000001E-3</v>
      </c>
      <c r="J95" s="132">
        <v>6.705E-3</v>
      </c>
      <c r="K95" s="132">
        <v>6.7029999999999998E-3</v>
      </c>
      <c r="L95" s="132">
        <v>6.6909999999999999E-3</v>
      </c>
      <c r="M95" s="132">
        <v>6.6839999999999998E-3</v>
      </c>
      <c r="N95" s="132">
        <v>6.7159999999999997E-3</v>
      </c>
      <c r="O95" s="132">
        <v>6.7010000000000004E-3</v>
      </c>
      <c r="P95" s="132">
        <v>6.7289999999999997E-3</v>
      </c>
      <c r="Q95" s="132">
        <v>6.7330000000000003E-3</v>
      </c>
      <c r="R95" s="132">
        <v>6.7340000000000004E-3</v>
      </c>
      <c r="S95" s="132">
        <v>6.7070000000000003E-3</v>
      </c>
      <c r="T95" s="132">
        <v>6.7219999999999997E-3</v>
      </c>
      <c r="U95" s="132">
        <v>6.685E-3</v>
      </c>
      <c r="V95" s="132">
        <v>6.6660000000000001E-3</v>
      </c>
      <c r="W95" s="132">
        <v>6.6610000000000003E-3</v>
      </c>
      <c r="X95" s="132">
        <v>6.6490000000000004E-3</v>
      </c>
      <c r="Y95" s="132">
        <v>6.6379999999999998E-3</v>
      </c>
      <c r="Z95" s="132">
        <v>6.6280000000000002E-3</v>
      </c>
      <c r="AA95" s="132">
        <v>6.6379999999999998E-3</v>
      </c>
      <c r="AB95" s="132">
        <v>6.6230000000000004E-3</v>
      </c>
      <c r="AC95" s="132">
        <v>6.5909999999999996E-3</v>
      </c>
      <c r="AD95" s="132">
        <v>6.5830000000000003E-3</v>
      </c>
      <c r="AE95" s="132">
        <v>6.574E-3</v>
      </c>
      <c r="AF95" s="133">
        <v>-1.1820000000000001E-3</v>
      </c>
      <c r="AG95" s="122"/>
      <c r="AH95" s="93"/>
    </row>
    <row r="96" spans="1:34" ht="15" customHeight="1" x14ac:dyDescent="0.3">
      <c r="A96" s="121" t="s">
        <v>445</v>
      </c>
      <c r="B96" s="130" t="s">
        <v>29</v>
      </c>
      <c r="C96" s="134">
        <v>0.34248400000000001</v>
      </c>
      <c r="D96" s="134">
        <v>0.39011099999999999</v>
      </c>
      <c r="E96" s="134">
        <v>0.43020799999999998</v>
      </c>
      <c r="F96" s="134">
        <v>0.45982899999999999</v>
      </c>
      <c r="G96" s="134">
        <v>0.473995</v>
      </c>
      <c r="H96" s="134">
        <v>0.49568899999999999</v>
      </c>
      <c r="I96" s="134">
        <v>0.51411099999999998</v>
      </c>
      <c r="J96" s="134">
        <v>0.53992899999999999</v>
      </c>
      <c r="K96" s="134">
        <v>0.55853299999999995</v>
      </c>
      <c r="L96" s="134">
        <v>0.57879899999999995</v>
      </c>
      <c r="M96" s="134">
        <v>0.593835</v>
      </c>
      <c r="N96" s="134">
        <v>0.61917</v>
      </c>
      <c r="O96" s="134">
        <v>0.63386699999999996</v>
      </c>
      <c r="P96" s="134">
        <v>0.64812000000000003</v>
      </c>
      <c r="Q96" s="134">
        <v>0.66924099999999997</v>
      </c>
      <c r="R96" s="134">
        <v>0.67962</v>
      </c>
      <c r="S96" s="134">
        <v>0.69975500000000002</v>
      </c>
      <c r="T96" s="134">
        <v>0.71922699999999995</v>
      </c>
      <c r="U96" s="134">
        <v>0.73002500000000003</v>
      </c>
      <c r="V96" s="134">
        <v>0.74045399999999995</v>
      </c>
      <c r="W96" s="134">
        <v>0.75217400000000001</v>
      </c>
      <c r="X96" s="134">
        <v>0.75699799999999995</v>
      </c>
      <c r="Y96" s="134">
        <v>0.76214800000000005</v>
      </c>
      <c r="Z96" s="134">
        <v>0.76802899999999996</v>
      </c>
      <c r="AA96" s="134">
        <v>0.78747299999999998</v>
      </c>
      <c r="AB96" s="134">
        <v>0.79452800000000001</v>
      </c>
      <c r="AC96" s="134">
        <v>0.79840500000000003</v>
      </c>
      <c r="AD96" s="134">
        <v>0.80182100000000001</v>
      </c>
      <c r="AE96" s="134">
        <v>0.80484599999999995</v>
      </c>
      <c r="AF96" s="135">
        <v>3.0986E-2</v>
      </c>
      <c r="AG96" s="122"/>
      <c r="AH96" s="93"/>
    </row>
    <row r="97" spans="1:34" ht="15" customHeight="1" x14ac:dyDescent="0.3">
      <c r="A97" s="90"/>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c r="AE97" s="122"/>
      <c r="AF97" s="122"/>
      <c r="AG97" s="122"/>
      <c r="AH97" s="93"/>
    </row>
    <row r="98" spans="1:34" ht="15" customHeight="1" x14ac:dyDescent="0.3">
      <c r="A98" s="90"/>
      <c r="B98" s="130" t="s">
        <v>30</v>
      </c>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22"/>
      <c r="AD98" s="122"/>
      <c r="AE98" s="122"/>
      <c r="AF98" s="122"/>
      <c r="AG98" s="122"/>
      <c r="AH98" s="93"/>
    </row>
    <row r="99" spans="1:34" ht="15" customHeight="1" x14ac:dyDescent="0.3">
      <c r="A99" s="121" t="s">
        <v>446</v>
      </c>
      <c r="B99" s="131" t="s">
        <v>31</v>
      </c>
      <c r="C99" s="136">
        <v>6198</v>
      </c>
      <c r="D99" s="136">
        <v>6420</v>
      </c>
      <c r="E99" s="136">
        <v>5972</v>
      </c>
      <c r="F99" s="136">
        <v>5949</v>
      </c>
      <c r="G99" s="136">
        <v>5925</v>
      </c>
      <c r="H99" s="136">
        <v>5902</v>
      </c>
      <c r="I99" s="136">
        <v>5878</v>
      </c>
      <c r="J99" s="136">
        <v>5854</v>
      </c>
      <c r="K99" s="136">
        <v>5830</v>
      </c>
      <c r="L99" s="136">
        <v>5807</v>
      </c>
      <c r="M99" s="136">
        <v>5783</v>
      </c>
      <c r="N99" s="136">
        <v>5759</v>
      </c>
      <c r="O99" s="136">
        <v>5735</v>
      </c>
      <c r="P99" s="136">
        <v>5711</v>
      </c>
      <c r="Q99" s="136">
        <v>5687</v>
      </c>
      <c r="R99" s="136">
        <v>5663</v>
      </c>
      <c r="S99" s="136">
        <v>5639</v>
      </c>
      <c r="T99" s="136">
        <v>5615</v>
      </c>
      <c r="U99" s="136">
        <v>5591</v>
      </c>
      <c r="V99" s="136">
        <v>5567</v>
      </c>
      <c r="W99" s="136">
        <v>5543</v>
      </c>
      <c r="X99" s="136">
        <v>5519</v>
      </c>
      <c r="Y99" s="136">
        <v>5495</v>
      </c>
      <c r="Z99" s="136">
        <v>5471</v>
      </c>
      <c r="AA99" s="136">
        <v>5447</v>
      </c>
      <c r="AB99" s="136">
        <v>5423</v>
      </c>
      <c r="AC99" s="136">
        <v>5399</v>
      </c>
      <c r="AD99" s="136">
        <v>5374</v>
      </c>
      <c r="AE99" s="136">
        <v>5350</v>
      </c>
      <c r="AF99" s="133">
        <v>-5.241E-3</v>
      </c>
      <c r="AG99" s="122"/>
      <c r="AH99" s="93"/>
    </row>
    <row r="100" spans="1:34" ht="15" customHeight="1" x14ac:dyDescent="0.3">
      <c r="A100" s="121" t="s">
        <v>447</v>
      </c>
      <c r="B100" s="131" t="s">
        <v>32</v>
      </c>
      <c r="C100" s="136">
        <v>5742</v>
      </c>
      <c r="D100" s="136">
        <v>5779</v>
      </c>
      <c r="E100" s="136">
        <v>5348</v>
      </c>
      <c r="F100" s="136">
        <v>5325</v>
      </c>
      <c r="G100" s="136">
        <v>5303</v>
      </c>
      <c r="H100" s="136">
        <v>5281</v>
      </c>
      <c r="I100" s="136">
        <v>5259</v>
      </c>
      <c r="J100" s="136">
        <v>5236</v>
      </c>
      <c r="K100" s="136">
        <v>5214</v>
      </c>
      <c r="L100" s="136">
        <v>5192</v>
      </c>
      <c r="M100" s="136">
        <v>5169</v>
      </c>
      <c r="N100" s="136">
        <v>5147</v>
      </c>
      <c r="O100" s="136">
        <v>5125</v>
      </c>
      <c r="P100" s="136">
        <v>5102</v>
      </c>
      <c r="Q100" s="136">
        <v>5080</v>
      </c>
      <c r="R100" s="136">
        <v>5058</v>
      </c>
      <c r="S100" s="136">
        <v>5036</v>
      </c>
      <c r="T100" s="136">
        <v>5013</v>
      </c>
      <c r="U100" s="136">
        <v>4991</v>
      </c>
      <c r="V100" s="136">
        <v>4969</v>
      </c>
      <c r="W100" s="136">
        <v>4947</v>
      </c>
      <c r="X100" s="136">
        <v>4924</v>
      </c>
      <c r="Y100" s="136">
        <v>4902</v>
      </c>
      <c r="Z100" s="136">
        <v>4880</v>
      </c>
      <c r="AA100" s="136">
        <v>4858</v>
      </c>
      <c r="AB100" s="136">
        <v>4835</v>
      </c>
      <c r="AC100" s="136">
        <v>4813</v>
      </c>
      <c r="AD100" s="136">
        <v>4791</v>
      </c>
      <c r="AE100" s="136">
        <v>4769</v>
      </c>
      <c r="AF100" s="133">
        <v>-6.6090000000000003E-3</v>
      </c>
      <c r="AG100" s="122"/>
      <c r="AH100" s="93"/>
    </row>
    <row r="101" spans="1:34" ht="12" x14ac:dyDescent="0.3">
      <c r="A101" s="121" t="s">
        <v>448</v>
      </c>
      <c r="B101" s="131" t="s">
        <v>33</v>
      </c>
      <c r="C101" s="136">
        <v>6427</v>
      </c>
      <c r="D101" s="136">
        <v>6306</v>
      </c>
      <c r="E101" s="136">
        <v>5982</v>
      </c>
      <c r="F101" s="136">
        <v>5967</v>
      </c>
      <c r="G101" s="136">
        <v>5953</v>
      </c>
      <c r="H101" s="136">
        <v>5938</v>
      </c>
      <c r="I101" s="136">
        <v>5923</v>
      </c>
      <c r="J101" s="136">
        <v>5908</v>
      </c>
      <c r="K101" s="136">
        <v>5893</v>
      </c>
      <c r="L101" s="136">
        <v>5879</v>
      </c>
      <c r="M101" s="136">
        <v>5864</v>
      </c>
      <c r="N101" s="136">
        <v>5849</v>
      </c>
      <c r="O101" s="136">
        <v>5834</v>
      </c>
      <c r="P101" s="136">
        <v>5819</v>
      </c>
      <c r="Q101" s="136">
        <v>5804</v>
      </c>
      <c r="R101" s="136">
        <v>5790</v>
      </c>
      <c r="S101" s="136">
        <v>5775</v>
      </c>
      <c r="T101" s="136">
        <v>5760</v>
      </c>
      <c r="U101" s="136">
        <v>5745</v>
      </c>
      <c r="V101" s="136">
        <v>5730</v>
      </c>
      <c r="W101" s="136">
        <v>5715</v>
      </c>
      <c r="X101" s="136">
        <v>5701</v>
      </c>
      <c r="Y101" s="136">
        <v>5686</v>
      </c>
      <c r="Z101" s="136">
        <v>5671</v>
      </c>
      <c r="AA101" s="136">
        <v>5656</v>
      </c>
      <c r="AB101" s="136">
        <v>5641</v>
      </c>
      <c r="AC101" s="136">
        <v>5626</v>
      </c>
      <c r="AD101" s="136">
        <v>5611</v>
      </c>
      <c r="AE101" s="136">
        <v>5597</v>
      </c>
      <c r="AF101" s="133">
        <v>-4.9259999999999998E-3</v>
      </c>
      <c r="AG101" s="122"/>
      <c r="AH101" s="93"/>
    </row>
    <row r="102" spans="1:34" ht="12" x14ac:dyDescent="0.3">
      <c r="A102" s="121" t="s">
        <v>449</v>
      </c>
      <c r="B102" s="131" t="s">
        <v>34</v>
      </c>
      <c r="C102" s="136">
        <v>6845</v>
      </c>
      <c r="D102" s="136">
        <v>6601</v>
      </c>
      <c r="E102" s="136">
        <v>6349</v>
      </c>
      <c r="F102" s="136">
        <v>6340</v>
      </c>
      <c r="G102" s="136">
        <v>6330</v>
      </c>
      <c r="H102" s="136">
        <v>6321</v>
      </c>
      <c r="I102" s="136">
        <v>6311</v>
      </c>
      <c r="J102" s="136">
        <v>6301</v>
      </c>
      <c r="K102" s="136">
        <v>6291</v>
      </c>
      <c r="L102" s="136">
        <v>6281</v>
      </c>
      <c r="M102" s="136">
        <v>6271</v>
      </c>
      <c r="N102" s="136">
        <v>6261</v>
      </c>
      <c r="O102" s="136">
        <v>6250</v>
      </c>
      <c r="P102" s="136">
        <v>6240</v>
      </c>
      <c r="Q102" s="136">
        <v>6230</v>
      </c>
      <c r="R102" s="136">
        <v>6219</v>
      </c>
      <c r="S102" s="136">
        <v>6209</v>
      </c>
      <c r="T102" s="136">
        <v>6198</v>
      </c>
      <c r="U102" s="136">
        <v>6188</v>
      </c>
      <c r="V102" s="136">
        <v>6177</v>
      </c>
      <c r="W102" s="136">
        <v>6167</v>
      </c>
      <c r="X102" s="136">
        <v>6156</v>
      </c>
      <c r="Y102" s="136">
        <v>6145</v>
      </c>
      <c r="Z102" s="136">
        <v>6135</v>
      </c>
      <c r="AA102" s="136">
        <v>6124</v>
      </c>
      <c r="AB102" s="136">
        <v>6113</v>
      </c>
      <c r="AC102" s="136">
        <v>6103</v>
      </c>
      <c r="AD102" s="136">
        <v>6092</v>
      </c>
      <c r="AE102" s="136">
        <v>6081</v>
      </c>
      <c r="AF102" s="133">
        <v>-4.2180000000000004E-3</v>
      </c>
      <c r="AG102" s="122"/>
      <c r="AH102" s="93"/>
    </row>
    <row r="103" spans="1:34" ht="15" customHeight="1" x14ac:dyDescent="0.3">
      <c r="A103" s="121" t="s">
        <v>450</v>
      </c>
      <c r="B103" s="131" t="s">
        <v>35</v>
      </c>
      <c r="C103" s="136">
        <v>2566</v>
      </c>
      <c r="D103" s="136">
        <v>2600</v>
      </c>
      <c r="E103" s="136">
        <v>2375</v>
      </c>
      <c r="F103" s="136">
        <v>2358</v>
      </c>
      <c r="G103" s="136">
        <v>2342</v>
      </c>
      <c r="H103" s="136">
        <v>2326</v>
      </c>
      <c r="I103" s="136">
        <v>2310</v>
      </c>
      <c r="J103" s="136">
        <v>2294</v>
      </c>
      <c r="K103" s="136">
        <v>2277</v>
      </c>
      <c r="L103" s="136">
        <v>2261</v>
      </c>
      <c r="M103" s="136">
        <v>2245</v>
      </c>
      <c r="N103" s="136">
        <v>2229</v>
      </c>
      <c r="O103" s="136">
        <v>2213</v>
      </c>
      <c r="P103" s="136">
        <v>2197</v>
      </c>
      <c r="Q103" s="136">
        <v>2180</v>
      </c>
      <c r="R103" s="136">
        <v>2164</v>
      </c>
      <c r="S103" s="136">
        <v>2148</v>
      </c>
      <c r="T103" s="136">
        <v>2132</v>
      </c>
      <c r="U103" s="136">
        <v>2116</v>
      </c>
      <c r="V103" s="136">
        <v>2100</v>
      </c>
      <c r="W103" s="136">
        <v>2084</v>
      </c>
      <c r="X103" s="136">
        <v>2068</v>
      </c>
      <c r="Y103" s="136">
        <v>2052</v>
      </c>
      <c r="Z103" s="136">
        <v>2036</v>
      </c>
      <c r="AA103" s="136">
        <v>2020</v>
      </c>
      <c r="AB103" s="136">
        <v>2005</v>
      </c>
      <c r="AC103" s="136">
        <v>1989</v>
      </c>
      <c r="AD103" s="136">
        <v>1973</v>
      </c>
      <c r="AE103" s="136">
        <v>1957</v>
      </c>
      <c r="AF103" s="133">
        <v>-9.6299999999999997E-3</v>
      </c>
      <c r="AG103" s="122"/>
      <c r="AH103" s="93"/>
    </row>
    <row r="104" spans="1:34" ht="15" customHeight="1" x14ac:dyDescent="0.3">
      <c r="A104" s="121" t="s">
        <v>451</v>
      </c>
      <c r="B104" s="131" t="s">
        <v>36</v>
      </c>
      <c r="C104" s="136">
        <v>3487</v>
      </c>
      <c r="D104" s="136">
        <v>3442</v>
      </c>
      <c r="E104" s="136">
        <v>3180</v>
      </c>
      <c r="F104" s="136">
        <v>3168</v>
      </c>
      <c r="G104" s="136">
        <v>3156</v>
      </c>
      <c r="H104" s="136">
        <v>3144</v>
      </c>
      <c r="I104" s="136">
        <v>3131</v>
      </c>
      <c r="J104" s="136">
        <v>3119</v>
      </c>
      <c r="K104" s="136">
        <v>3106</v>
      </c>
      <c r="L104" s="136">
        <v>3094</v>
      </c>
      <c r="M104" s="136">
        <v>3081</v>
      </c>
      <c r="N104" s="136">
        <v>3069</v>
      </c>
      <c r="O104" s="136">
        <v>3056</v>
      </c>
      <c r="P104" s="136">
        <v>3043</v>
      </c>
      <c r="Q104" s="136">
        <v>3031</v>
      </c>
      <c r="R104" s="136">
        <v>3018</v>
      </c>
      <c r="S104" s="136">
        <v>3005</v>
      </c>
      <c r="T104" s="136">
        <v>2992</v>
      </c>
      <c r="U104" s="136">
        <v>2980</v>
      </c>
      <c r="V104" s="136">
        <v>2967</v>
      </c>
      <c r="W104" s="136">
        <v>2954</v>
      </c>
      <c r="X104" s="136">
        <v>2941</v>
      </c>
      <c r="Y104" s="136">
        <v>2929</v>
      </c>
      <c r="Z104" s="136">
        <v>2916</v>
      </c>
      <c r="AA104" s="136">
        <v>2903</v>
      </c>
      <c r="AB104" s="136">
        <v>2890</v>
      </c>
      <c r="AC104" s="136">
        <v>2877</v>
      </c>
      <c r="AD104" s="136">
        <v>2865</v>
      </c>
      <c r="AE104" s="136">
        <v>2852</v>
      </c>
      <c r="AF104" s="133">
        <v>-7.1539999999999998E-3</v>
      </c>
      <c r="AG104" s="122"/>
      <c r="AH104" s="93"/>
    </row>
    <row r="105" spans="1:34" ht="15" customHeight="1" x14ac:dyDescent="0.3">
      <c r="A105" s="121" t="s">
        <v>452</v>
      </c>
      <c r="B105" s="131" t="s">
        <v>37</v>
      </c>
      <c r="C105" s="136">
        <v>2195</v>
      </c>
      <c r="D105" s="136">
        <v>2056</v>
      </c>
      <c r="E105" s="136">
        <v>1942</v>
      </c>
      <c r="F105" s="136">
        <v>1934</v>
      </c>
      <c r="G105" s="136">
        <v>1925</v>
      </c>
      <c r="H105" s="136">
        <v>1916</v>
      </c>
      <c r="I105" s="136">
        <v>1908</v>
      </c>
      <c r="J105" s="136">
        <v>1899</v>
      </c>
      <c r="K105" s="136">
        <v>1891</v>
      </c>
      <c r="L105" s="136">
        <v>1882</v>
      </c>
      <c r="M105" s="136">
        <v>1874</v>
      </c>
      <c r="N105" s="136">
        <v>1865</v>
      </c>
      <c r="O105" s="136">
        <v>1857</v>
      </c>
      <c r="P105" s="136">
        <v>1849</v>
      </c>
      <c r="Q105" s="136">
        <v>1840</v>
      </c>
      <c r="R105" s="136">
        <v>1832</v>
      </c>
      <c r="S105" s="136">
        <v>1824</v>
      </c>
      <c r="T105" s="136">
        <v>1815</v>
      </c>
      <c r="U105" s="136">
        <v>1807</v>
      </c>
      <c r="V105" s="136">
        <v>1799</v>
      </c>
      <c r="W105" s="136">
        <v>1791</v>
      </c>
      <c r="X105" s="136">
        <v>1783</v>
      </c>
      <c r="Y105" s="136">
        <v>1774</v>
      </c>
      <c r="Z105" s="136">
        <v>1766</v>
      </c>
      <c r="AA105" s="136">
        <v>1758</v>
      </c>
      <c r="AB105" s="136">
        <v>1750</v>
      </c>
      <c r="AC105" s="136">
        <v>1742</v>
      </c>
      <c r="AD105" s="136">
        <v>1734</v>
      </c>
      <c r="AE105" s="136">
        <v>1726</v>
      </c>
      <c r="AF105" s="133">
        <v>-8.548E-3</v>
      </c>
      <c r="AG105" s="122"/>
      <c r="AH105" s="93"/>
    </row>
    <row r="106" spans="1:34" ht="15" customHeight="1" x14ac:dyDescent="0.3">
      <c r="A106" s="121" t="s">
        <v>453</v>
      </c>
      <c r="B106" s="131" t="s">
        <v>38</v>
      </c>
      <c r="C106" s="136">
        <v>4970</v>
      </c>
      <c r="D106" s="136">
        <v>4978</v>
      </c>
      <c r="E106" s="136">
        <v>4789</v>
      </c>
      <c r="F106" s="136">
        <v>4776</v>
      </c>
      <c r="G106" s="136">
        <v>4763</v>
      </c>
      <c r="H106" s="136">
        <v>4751</v>
      </c>
      <c r="I106" s="136">
        <v>4738</v>
      </c>
      <c r="J106" s="136">
        <v>4725</v>
      </c>
      <c r="K106" s="136">
        <v>4712</v>
      </c>
      <c r="L106" s="136">
        <v>4698</v>
      </c>
      <c r="M106" s="136">
        <v>4685</v>
      </c>
      <c r="N106" s="136">
        <v>4672</v>
      </c>
      <c r="O106" s="136">
        <v>4658</v>
      </c>
      <c r="P106" s="136">
        <v>4645</v>
      </c>
      <c r="Q106" s="136">
        <v>4632</v>
      </c>
      <c r="R106" s="136">
        <v>4619</v>
      </c>
      <c r="S106" s="136">
        <v>4606</v>
      </c>
      <c r="T106" s="136">
        <v>4593</v>
      </c>
      <c r="U106" s="136">
        <v>4580</v>
      </c>
      <c r="V106" s="136">
        <v>4568</v>
      </c>
      <c r="W106" s="136">
        <v>4555</v>
      </c>
      <c r="X106" s="136">
        <v>4542</v>
      </c>
      <c r="Y106" s="136">
        <v>4530</v>
      </c>
      <c r="Z106" s="136">
        <v>4517</v>
      </c>
      <c r="AA106" s="136">
        <v>4504</v>
      </c>
      <c r="AB106" s="136">
        <v>4492</v>
      </c>
      <c r="AC106" s="136">
        <v>4479</v>
      </c>
      <c r="AD106" s="136">
        <v>4467</v>
      </c>
      <c r="AE106" s="136">
        <v>4454</v>
      </c>
      <c r="AF106" s="133">
        <v>-3.9069999999999999E-3</v>
      </c>
      <c r="AG106" s="122"/>
      <c r="AH106" s="93"/>
    </row>
    <row r="107" spans="1:34" ht="15" customHeight="1" x14ac:dyDescent="0.3">
      <c r="A107" s="121" t="s">
        <v>454</v>
      </c>
      <c r="B107" s="131" t="s">
        <v>39</v>
      </c>
      <c r="C107" s="136">
        <v>3212</v>
      </c>
      <c r="D107" s="136">
        <v>3503</v>
      </c>
      <c r="E107" s="136">
        <v>3250</v>
      </c>
      <c r="F107" s="136">
        <v>3241</v>
      </c>
      <c r="G107" s="136">
        <v>3232</v>
      </c>
      <c r="H107" s="136">
        <v>3223</v>
      </c>
      <c r="I107" s="136">
        <v>3213</v>
      </c>
      <c r="J107" s="136">
        <v>3204</v>
      </c>
      <c r="K107" s="136">
        <v>3195</v>
      </c>
      <c r="L107" s="136">
        <v>3185</v>
      </c>
      <c r="M107" s="136">
        <v>3176</v>
      </c>
      <c r="N107" s="136">
        <v>3166</v>
      </c>
      <c r="O107" s="136">
        <v>3157</v>
      </c>
      <c r="P107" s="136">
        <v>3147</v>
      </c>
      <c r="Q107" s="136">
        <v>3137</v>
      </c>
      <c r="R107" s="136">
        <v>3128</v>
      </c>
      <c r="S107" s="136">
        <v>3118</v>
      </c>
      <c r="T107" s="136">
        <v>3108</v>
      </c>
      <c r="U107" s="136">
        <v>3098</v>
      </c>
      <c r="V107" s="136">
        <v>3089</v>
      </c>
      <c r="W107" s="136">
        <v>3079</v>
      </c>
      <c r="X107" s="136">
        <v>3069</v>
      </c>
      <c r="Y107" s="136">
        <v>3059</v>
      </c>
      <c r="Z107" s="136">
        <v>3049</v>
      </c>
      <c r="AA107" s="136">
        <v>3040</v>
      </c>
      <c r="AB107" s="136">
        <v>3030</v>
      </c>
      <c r="AC107" s="136">
        <v>3020</v>
      </c>
      <c r="AD107" s="136">
        <v>3010</v>
      </c>
      <c r="AE107" s="136">
        <v>3000</v>
      </c>
      <c r="AF107" s="133">
        <v>-2.4359999999999998E-3</v>
      </c>
      <c r="AG107" s="122"/>
      <c r="AH107" s="93"/>
    </row>
    <row r="108" spans="1:34" ht="15" customHeight="1" x14ac:dyDescent="0.3">
      <c r="A108" s="121" t="s">
        <v>455</v>
      </c>
      <c r="B108" s="130" t="s">
        <v>40</v>
      </c>
      <c r="C108" s="138">
        <v>4234.6137699999999</v>
      </c>
      <c r="D108" s="138">
        <v>4246.6186520000001</v>
      </c>
      <c r="E108" s="138">
        <v>3976.1059570000002</v>
      </c>
      <c r="F108" s="138">
        <v>3957.180664</v>
      </c>
      <c r="G108" s="138">
        <v>3938.5415039999998</v>
      </c>
      <c r="H108" s="138">
        <v>3920.0117190000001</v>
      </c>
      <c r="I108" s="138">
        <v>3901.2561040000001</v>
      </c>
      <c r="J108" s="138">
        <v>3882.5219729999999</v>
      </c>
      <c r="K108" s="138">
        <v>3863.8103030000002</v>
      </c>
      <c r="L108" s="138">
        <v>3845.1889649999998</v>
      </c>
      <c r="M108" s="138">
        <v>3826.626221</v>
      </c>
      <c r="N108" s="138">
        <v>3807.9733890000002</v>
      </c>
      <c r="O108" s="138">
        <v>3789.4521479999999</v>
      </c>
      <c r="P108" s="138">
        <v>3770.821289</v>
      </c>
      <c r="Q108" s="138">
        <v>3752.0329590000001</v>
      </c>
      <c r="R108" s="138">
        <v>3733.780029</v>
      </c>
      <c r="S108" s="138">
        <v>3715.305664</v>
      </c>
      <c r="T108" s="138">
        <v>3696.5273440000001</v>
      </c>
      <c r="U108" s="138">
        <v>3678.117432</v>
      </c>
      <c r="V108" s="138">
        <v>3659.850586</v>
      </c>
      <c r="W108" s="138">
        <v>3641.3955080000001</v>
      </c>
      <c r="X108" s="138">
        <v>3622.8991700000001</v>
      </c>
      <c r="Y108" s="138">
        <v>3604.398682</v>
      </c>
      <c r="Z108" s="138">
        <v>3585.969482</v>
      </c>
      <c r="AA108" s="138">
        <v>3567.7004390000002</v>
      </c>
      <c r="AB108" s="138">
        <v>3549.5581050000001</v>
      </c>
      <c r="AC108" s="138">
        <v>3531.4091800000001</v>
      </c>
      <c r="AD108" s="138">
        <v>3513.482422</v>
      </c>
      <c r="AE108" s="138">
        <v>3495.6748050000001</v>
      </c>
      <c r="AF108" s="135">
        <v>-6.8250000000000003E-3</v>
      </c>
      <c r="AG108" s="122"/>
      <c r="AH108" s="93"/>
    </row>
    <row r="109" spans="1:34" ht="15" customHeight="1" x14ac:dyDescent="0.3">
      <c r="A109" s="90"/>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c r="AB109" s="122"/>
      <c r="AC109" s="122"/>
      <c r="AD109" s="122"/>
      <c r="AE109" s="122"/>
      <c r="AF109" s="122"/>
      <c r="AG109" s="122"/>
      <c r="AH109" s="93"/>
    </row>
    <row r="110" spans="1:34" ht="15" customHeight="1" x14ac:dyDescent="0.3">
      <c r="A110" s="90"/>
      <c r="B110" s="130" t="s">
        <v>41</v>
      </c>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c r="AA110" s="122"/>
      <c r="AB110" s="122"/>
      <c r="AC110" s="122"/>
      <c r="AD110" s="122"/>
      <c r="AE110" s="122"/>
      <c r="AF110" s="122"/>
      <c r="AG110" s="122"/>
      <c r="AH110" s="93"/>
    </row>
    <row r="111" spans="1:34" ht="15" customHeight="1" x14ac:dyDescent="0.3">
      <c r="A111" s="121" t="s">
        <v>456</v>
      </c>
      <c r="B111" s="131" t="s">
        <v>31</v>
      </c>
      <c r="C111" s="136">
        <v>639</v>
      </c>
      <c r="D111" s="136">
        <v>500</v>
      </c>
      <c r="E111" s="136">
        <v>614</v>
      </c>
      <c r="F111" s="136">
        <v>621</v>
      </c>
      <c r="G111" s="136">
        <v>629</v>
      </c>
      <c r="H111" s="136">
        <v>636</v>
      </c>
      <c r="I111" s="136">
        <v>643</v>
      </c>
      <c r="J111" s="136">
        <v>651</v>
      </c>
      <c r="K111" s="136">
        <v>658</v>
      </c>
      <c r="L111" s="136">
        <v>665</v>
      </c>
      <c r="M111" s="136">
        <v>673</v>
      </c>
      <c r="N111" s="136">
        <v>680</v>
      </c>
      <c r="O111" s="136">
        <v>687</v>
      </c>
      <c r="P111" s="136">
        <v>695</v>
      </c>
      <c r="Q111" s="136">
        <v>702</v>
      </c>
      <c r="R111" s="136">
        <v>710</v>
      </c>
      <c r="S111" s="136">
        <v>717</v>
      </c>
      <c r="T111" s="136">
        <v>724</v>
      </c>
      <c r="U111" s="136">
        <v>732</v>
      </c>
      <c r="V111" s="136">
        <v>739</v>
      </c>
      <c r="W111" s="136">
        <v>747</v>
      </c>
      <c r="X111" s="136">
        <v>754</v>
      </c>
      <c r="Y111" s="136">
        <v>761</v>
      </c>
      <c r="Z111" s="136">
        <v>769</v>
      </c>
      <c r="AA111" s="136">
        <v>776</v>
      </c>
      <c r="AB111" s="136">
        <v>784</v>
      </c>
      <c r="AC111" s="136">
        <v>791</v>
      </c>
      <c r="AD111" s="136">
        <v>799</v>
      </c>
      <c r="AE111" s="136">
        <v>806</v>
      </c>
      <c r="AF111" s="133">
        <v>8.3269999999999993E-3</v>
      </c>
      <c r="AG111" s="122"/>
      <c r="AH111" s="93"/>
    </row>
    <row r="112" spans="1:34" ht="15" customHeight="1" x14ac:dyDescent="0.3">
      <c r="A112" s="121" t="s">
        <v>457</v>
      </c>
      <c r="B112" s="131" t="s">
        <v>32</v>
      </c>
      <c r="C112" s="142">
        <v>835</v>
      </c>
      <c r="D112" s="142">
        <v>692</v>
      </c>
      <c r="E112" s="142">
        <v>864</v>
      </c>
      <c r="F112" s="142">
        <v>874</v>
      </c>
      <c r="G112" s="142">
        <v>883</v>
      </c>
      <c r="H112" s="142">
        <v>893</v>
      </c>
      <c r="I112" s="142">
        <v>902</v>
      </c>
      <c r="J112" s="142">
        <v>912</v>
      </c>
      <c r="K112" s="142">
        <v>922</v>
      </c>
      <c r="L112" s="142">
        <v>931</v>
      </c>
      <c r="M112" s="142">
        <v>941</v>
      </c>
      <c r="N112" s="142">
        <v>950</v>
      </c>
      <c r="O112" s="142">
        <v>960</v>
      </c>
      <c r="P112" s="142">
        <v>970</v>
      </c>
      <c r="Q112" s="142">
        <v>979</v>
      </c>
      <c r="R112" s="142">
        <v>989</v>
      </c>
      <c r="S112" s="142">
        <v>999</v>
      </c>
      <c r="T112" s="142">
        <v>1008</v>
      </c>
      <c r="U112" s="142">
        <v>1018</v>
      </c>
      <c r="V112" s="142">
        <v>1027</v>
      </c>
      <c r="W112" s="142">
        <v>1037</v>
      </c>
      <c r="X112" s="142">
        <v>1047</v>
      </c>
      <c r="Y112" s="142">
        <v>1056</v>
      </c>
      <c r="Z112" s="142">
        <v>1066</v>
      </c>
      <c r="AA112" s="142">
        <v>1076</v>
      </c>
      <c r="AB112" s="142">
        <v>1085</v>
      </c>
      <c r="AC112" s="142">
        <v>1095</v>
      </c>
      <c r="AD112" s="142">
        <v>1104</v>
      </c>
      <c r="AE112" s="142">
        <v>1114</v>
      </c>
      <c r="AF112" s="143">
        <v>1.0349000000000001E-2</v>
      </c>
      <c r="AG112" s="122"/>
      <c r="AH112" s="93"/>
    </row>
    <row r="113" spans="1:34" ht="15" customHeight="1" x14ac:dyDescent="0.3">
      <c r="A113" s="121" t="s">
        <v>458</v>
      </c>
      <c r="B113" s="131" t="s">
        <v>33</v>
      </c>
      <c r="C113" s="136">
        <v>813</v>
      </c>
      <c r="D113" s="136">
        <v>752</v>
      </c>
      <c r="E113" s="136">
        <v>892</v>
      </c>
      <c r="F113" s="136">
        <v>900</v>
      </c>
      <c r="G113" s="136">
        <v>908</v>
      </c>
      <c r="H113" s="136">
        <v>916</v>
      </c>
      <c r="I113" s="136">
        <v>924</v>
      </c>
      <c r="J113" s="136">
        <v>932</v>
      </c>
      <c r="K113" s="136">
        <v>939</v>
      </c>
      <c r="L113" s="136">
        <v>947</v>
      </c>
      <c r="M113" s="136">
        <v>955</v>
      </c>
      <c r="N113" s="136">
        <v>963</v>
      </c>
      <c r="O113" s="136">
        <v>971</v>
      </c>
      <c r="P113" s="136">
        <v>979</v>
      </c>
      <c r="Q113" s="136">
        <v>987</v>
      </c>
      <c r="R113" s="136">
        <v>994</v>
      </c>
      <c r="S113" s="136">
        <v>1002</v>
      </c>
      <c r="T113" s="136">
        <v>1010</v>
      </c>
      <c r="U113" s="136">
        <v>1018</v>
      </c>
      <c r="V113" s="136">
        <v>1026</v>
      </c>
      <c r="W113" s="136">
        <v>1034</v>
      </c>
      <c r="X113" s="136">
        <v>1042</v>
      </c>
      <c r="Y113" s="136">
        <v>1050</v>
      </c>
      <c r="Z113" s="136">
        <v>1058</v>
      </c>
      <c r="AA113" s="136">
        <v>1066</v>
      </c>
      <c r="AB113" s="136">
        <v>1073</v>
      </c>
      <c r="AC113" s="136">
        <v>1081</v>
      </c>
      <c r="AD113" s="136">
        <v>1089</v>
      </c>
      <c r="AE113" s="136">
        <v>1097</v>
      </c>
      <c r="AF113" s="133">
        <v>1.0758E-2</v>
      </c>
      <c r="AG113" s="122"/>
      <c r="AH113" s="90"/>
    </row>
    <row r="114" spans="1:34" ht="15" customHeight="1" x14ac:dyDescent="0.3">
      <c r="A114" s="121" t="s">
        <v>459</v>
      </c>
      <c r="B114" s="131" t="s">
        <v>34</v>
      </c>
      <c r="C114" s="136">
        <v>1050</v>
      </c>
      <c r="D114" s="136">
        <v>944</v>
      </c>
      <c r="E114" s="136">
        <v>1069</v>
      </c>
      <c r="F114" s="136">
        <v>1077</v>
      </c>
      <c r="G114" s="136">
        <v>1084</v>
      </c>
      <c r="H114" s="136">
        <v>1091</v>
      </c>
      <c r="I114" s="136">
        <v>1099</v>
      </c>
      <c r="J114" s="136">
        <v>1106</v>
      </c>
      <c r="K114" s="136">
        <v>1114</v>
      </c>
      <c r="L114" s="136">
        <v>1121</v>
      </c>
      <c r="M114" s="136">
        <v>1129</v>
      </c>
      <c r="N114" s="136">
        <v>1136</v>
      </c>
      <c r="O114" s="136">
        <v>1144</v>
      </c>
      <c r="P114" s="136">
        <v>1151</v>
      </c>
      <c r="Q114" s="136">
        <v>1159</v>
      </c>
      <c r="R114" s="136">
        <v>1166</v>
      </c>
      <c r="S114" s="136">
        <v>1174</v>
      </c>
      <c r="T114" s="136">
        <v>1182</v>
      </c>
      <c r="U114" s="136">
        <v>1189</v>
      </c>
      <c r="V114" s="136">
        <v>1197</v>
      </c>
      <c r="W114" s="136">
        <v>1204</v>
      </c>
      <c r="X114" s="136">
        <v>1212</v>
      </c>
      <c r="Y114" s="136">
        <v>1220</v>
      </c>
      <c r="Z114" s="136">
        <v>1227</v>
      </c>
      <c r="AA114" s="136">
        <v>1235</v>
      </c>
      <c r="AB114" s="136">
        <v>1243</v>
      </c>
      <c r="AC114" s="136">
        <v>1250</v>
      </c>
      <c r="AD114" s="136">
        <v>1258</v>
      </c>
      <c r="AE114" s="136">
        <v>1266</v>
      </c>
      <c r="AF114" s="133">
        <v>6.7029999999999998E-3</v>
      </c>
      <c r="AG114" s="122"/>
      <c r="AH114" s="90"/>
    </row>
    <row r="115" spans="1:34" ht="15" customHeight="1" x14ac:dyDescent="0.3">
      <c r="A115" s="121" t="s">
        <v>460</v>
      </c>
      <c r="B115" s="131" t="s">
        <v>35</v>
      </c>
      <c r="C115" s="136">
        <v>2264</v>
      </c>
      <c r="D115" s="136">
        <v>2150</v>
      </c>
      <c r="E115" s="136">
        <v>2408</v>
      </c>
      <c r="F115" s="136">
        <v>2426</v>
      </c>
      <c r="G115" s="136">
        <v>2442</v>
      </c>
      <c r="H115" s="136">
        <v>2459</v>
      </c>
      <c r="I115" s="136">
        <v>2476</v>
      </c>
      <c r="J115" s="136">
        <v>2494</v>
      </c>
      <c r="K115" s="136">
        <v>2511</v>
      </c>
      <c r="L115" s="136">
        <v>2528</v>
      </c>
      <c r="M115" s="136">
        <v>2545</v>
      </c>
      <c r="N115" s="136">
        <v>2562</v>
      </c>
      <c r="O115" s="136">
        <v>2579</v>
      </c>
      <c r="P115" s="136">
        <v>2597</v>
      </c>
      <c r="Q115" s="136">
        <v>2614</v>
      </c>
      <c r="R115" s="136">
        <v>2632</v>
      </c>
      <c r="S115" s="136">
        <v>2649</v>
      </c>
      <c r="T115" s="136">
        <v>2666</v>
      </c>
      <c r="U115" s="136">
        <v>2684</v>
      </c>
      <c r="V115" s="136">
        <v>2701</v>
      </c>
      <c r="W115" s="136">
        <v>2719</v>
      </c>
      <c r="X115" s="136">
        <v>2736</v>
      </c>
      <c r="Y115" s="136">
        <v>2754</v>
      </c>
      <c r="Z115" s="136">
        <v>2771</v>
      </c>
      <c r="AA115" s="136">
        <v>2789</v>
      </c>
      <c r="AB115" s="136">
        <v>2806</v>
      </c>
      <c r="AC115" s="136">
        <v>2824</v>
      </c>
      <c r="AD115" s="136">
        <v>2842</v>
      </c>
      <c r="AE115" s="136">
        <v>2859</v>
      </c>
      <c r="AF115" s="133">
        <v>8.3680000000000004E-3</v>
      </c>
      <c r="AG115" s="122"/>
      <c r="AH115" s="90"/>
    </row>
    <row r="116" spans="1:34" ht="15" customHeight="1" x14ac:dyDescent="0.3">
      <c r="A116" s="121" t="s">
        <v>461</v>
      </c>
      <c r="B116" s="131" t="s">
        <v>36</v>
      </c>
      <c r="C116" s="136">
        <v>1730</v>
      </c>
      <c r="D116" s="136">
        <v>1637</v>
      </c>
      <c r="E116" s="136">
        <v>1805</v>
      </c>
      <c r="F116" s="136">
        <v>1814</v>
      </c>
      <c r="G116" s="136">
        <v>1824</v>
      </c>
      <c r="H116" s="136">
        <v>1834</v>
      </c>
      <c r="I116" s="136">
        <v>1844</v>
      </c>
      <c r="J116" s="136">
        <v>1854</v>
      </c>
      <c r="K116" s="136">
        <v>1864</v>
      </c>
      <c r="L116" s="136">
        <v>1874</v>
      </c>
      <c r="M116" s="136">
        <v>1884</v>
      </c>
      <c r="N116" s="136">
        <v>1894</v>
      </c>
      <c r="O116" s="136">
        <v>1904</v>
      </c>
      <c r="P116" s="136">
        <v>1914</v>
      </c>
      <c r="Q116" s="136">
        <v>1924</v>
      </c>
      <c r="R116" s="136">
        <v>1934</v>
      </c>
      <c r="S116" s="136">
        <v>1944</v>
      </c>
      <c r="T116" s="136">
        <v>1954</v>
      </c>
      <c r="U116" s="136">
        <v>1964</v>
      </c>
      <c r="V116" s="136">
        <v>1974</v>
      </c>
      <c r="W116" s="136">
        <v>1984</v>
      </c>
      <c r="X116" s="136">
        <v>1994</v>
      </c>
      <c r="Y116" s="136">
        <v>2004</v>
      </c>
      <c r="Z116" s="136">
        <v>2014</v>
      </c>
      <c r="AA116" s="136">
        <v>2024</v>
      </c>
      <c r="AB116" s="136">
        <v>2034</v>
      </c>
      <c r="AC116" s="136">
        <v>2044</v>
      </c>
      <c r="AD116" s="136">
        <v>2054</v>
      </c>
      <c r="AE116" s="136">
        <v>2064</v>
      </c>
      <c r="AF116" s="133">
        <v>6.3239999999999998E-3</v>
      </c>
      <c r="AG116" s="122"/>
      <c r="AH116" s="90"/>
    </row>
    <row r="117" spans="1:34" ht="15" customHeight="1" x14ac:dyDescent="0.3">
      <c r="A117" s="121" t="s">
        <v>462</v>
      </c>
      <c r="B117" s="131" t="s">
        <v>37</v>
      </c>
      <c r="C117" s="136">
        <v>3000</v>
      </c>
      <c r="D117" s="136">
        <v>2658</v>
      </c>
      <c r="E117" s="136">
        <v>2860</v>
      </c>
      <c r="F117" s="136">
        <v>2874</v>
      </c>
      <c r="G117" s="136">
        <v>2887</v>
      </c>
      <c r="H117" s="136">
        <v>2901</v>
      </c>
      <c r="I117" s="136">
        <v>2915</v>
      </c>
      <c r="J117" s="136">
        <v>2928</v>
      </c>
      <c r="K117" s="136">
        <v>2942</v>
      </c>
      <c r="L117" s="136">
        <v>2955</v>
      </c>
      <c r="M117" s="136">
        <v>2969</v>
      </c>
      <c r="N117" s="136">
        <v>2982</v>
      </c>
      <c r="O117" s="136">
        <v>2996</v>
      </c>
      <c r="P117" s="136">
        <v>3009</v>
      </c>
      <c r="Q117" s="136">
        <v>3023</v>
      </c>
      <c r="R117" s="136">
        <v>3036</v>
      </c>
      <c r="S117" s="136">
        <v>3050</v>
      </c>
      <c r="T117" s="136">
        <v>3063</v>
      </c>
      <c r="U117" s="136">
        <v>3076</v>
      </c>
      <c r="V117" s="136">
        <v>3090</v>
      </c>
      <c r="W117" s="136">
        <v>3103</v>
      </c>
      <c r="X117" s="136">
        <v>3117</v>
      </c>
      <c r="Y117" s="136">
        <v>3130</v>
      </c>
      <c r="Z117" s="136">
        <v>3144</v>
      </c>
      <c r="AA117" s="136">
        <v>3157</v>
      </c>
      <c r="AB117" s="136">
        <v>3170</v>
      </c>
      <c r="AC117" s="136">
        <v>3184</v>
      </c>
      <c r="AD117" s="136">
        <v>3197</v>
      </c>
      <c r="AE117" s="136">
        <v>3210</v>
      </c>
      <c r="AF117" s="133">
        <v>2.4190000000000001E-3</v>
      </c>
      <c r="AG117" s="122"/>
      <c r="AH117" s="90"/>
    </row>
    <row r="118" spans="1:34" ht="15" customHeight="1" x14ac:dyDescent="0.3">
      <c r="A118" s="121" t="s">
        <v>463</v>
      </c>
      <c r="B118" s="131" t="s">
        <v>38</v>
      </c>
      <c r="C118" s="136">
        <v>1578</v>
      </c>
      <c r="D118" s="136">
        <v>1415</v>
      </c>
      <c r="E118" s="136">
        <v>1580</v>
      </c>
      <c r="F118" s="136">
        <v>1589</v>
      </c>
      <c r="G118" s="136">
        <v>1599</v>
      </c>
      <c r="H118" s="136">
        <v>1608</v>
      </c>
      <c r="I118" s="136">
        <v>1618</v>
      </c>
      <c r="J118" s="136">
        <v>1628</v>
      </c>
      <c r="K118" s="136">
        <v>1638</v>
      </c>
      <c r="L118" s="136">
        <v>1647</v>
      </c>
      <c r="M118" s="136">
        <v>1657</v>
      </c>
      <c r="N118" s="136">
        <v>1667</v>
      </c>
      <c r="O118" s="136">
        <v>1677</v>
      </c>
      <c r="P118" s="136">
        <v>1687</v>
      </c>
      <c r="Q118" s="136">
        <v>1697</v>
      </c>
      <c r="R118" s="136">
        <v>1706</v>
      </c>
      <c r="S118" s="136">
        <v>1716</v>
      </c>
      <c r="T118" s="136">
        <v>1726</v>
      </c>
      <c r="U118" s="136">
        <v>1735</v>
      </c>
      <c r="V118" s="136">
        <v>1745</v>
      </c>
      <c r="W118" s="136">
        <v>1755</v>
      </c>
      <c r="X118" s="136">
        <v>1764</v>
      </c>
      <c r="Y118" s="136">
        <v>1774</v>
      </c>
      <c r="Z118" s="136">
        <v>1783</v>
      </c>
      <c r="AA118" s="136">
        <v>1793</v>
      </c>
      <c r="AB118" s="136">
        <v>1802</v>
      </c>
      <c r="AC118" s="136">
        <v>1812</v>
      </c>
      <c r="AD118" s="136">
        <v>1822</v>
      </c>
      <c r="AE118" s="136">
        <v>1831</v>
      </c>
      <c r="AF118" s="133">
        <v>5.3249999999999999E-3</v>
      </c>
      <c r="AG118" s="122"/>
      <c r="AH118" s="90"/>
    </row>
    <row r="119" spans="1:34" ht="15" customHeight="1" x14ac:dyDescent="0.3">
      <c r="A119" s="121" t="s">
        <v>464</v>
      </c>
      <c r="B119" s="131" t="s">
        <v>39</v>
      </c>
      <c r="C119" s="136">
        <v>1098</v>
      </c>
      <c r="D119" s="136">
        <v>825</v>
      </c>
      <c r="E119" s="136">
        <v>1006</v>
      </c>
      <c r="F119" s="136">
        <v>1013</v>
      </c>
      <c r="G119" s="136">
        <v>1020</v>
      </c>
      <c r="H119" s="136">
        <v>1028</v>
      </c>
      <c r="I119" s="136">
        <v>1035</v>
      </c>
      <c r="J119" s="136">
        <v>1043</v>
      </c>
      <c r="K119" s="136">
        <v>1050</v>
      </c>
      <c r="L119" s="136">
        <v>1058</v>
      </c>
      <c r="M119" s="136">
        <v>1066</v>
      </c>
      <c r="N119" s="136">
        <v>1073</v>
      </c>
      <c r="O119" s="136">
        <v>1081</v>
      </c>
      <c r="P119" s="136">
        <v>1088</v>
      </c>
      <c r="Q119" s="136">
        <v>1096</v>
      </c>
      <c r="R119" s="136">
        <v>1104</v>
      </c>
      <c r="S119" s="136">
        <v>1111</v>
      </c>
      <c r="T119" s="136">
        <v>1119</v>
      </c>
      <c r="U119" s="136">
        <v>1127</v>
      </c>
      <c r="V119" s="136">
        <v>1134</v>
      </c>
      <c r="W119" s="136">
        <v>1142</v>
      </c>
      <c r="X119" s="136">
        <v>1150</v>
      </c>
      <c r="Y119" s="136">
        <v>1157</v>
      </c>
      <c r="Z119" s="136">
        <v>1165</v>
      </c>
      <c r="AA119" s="136">
        <v>1173</v>
      </c>
      <c r="AB119" s="136">
        <v>1181</v>
      </c>
      <c r="AC119" s="136">
        <v>1188</v>
      </c>
      <c r="AD119" s="136">
        <v>1196</v>
      </c>
      <c r="AE119" s="136">
        <v>1204</v>
      </c>
      <c r="AF119" s="133">
        <v>3.297E-3</v>
      </c>
      <c r="AG119" s="122"/>
      <c r="AH119" s="90"/>
    </row>
    <row r="120" spans="1:34" ht="15" customHeight="1" x14ac:dyDescent="0.3">
      <c r="A120" s="121" t="s">
        <v>465</v>
      </c>
      <c r="B120" s="130" t="s">
        <v>40</v>
      </c>
      <c r="C120" s="138">
        <v>1549.955811</v>
      </c>
      <c r="D120" s="138">
        <v>1383.8479</v>
      </c>
      <c r="E120" s="138">
        <v>1570.0424800000001</v>
      </c>
      <c r="F120" s="138">
        <v>1583.3448490000001</v>
      </c>
      <c r="G120" s="138">
        <v>1596.1142580000001</v>
      </c>
      <c r="H120" s="138">
        <v>1609.38501</v>
      </c>
      <c r="I120" s="138">
        <v>1622.5207519999999</v>
      </c>
      <c r="J120" s="138">
        <v>1636.0070800000001</v>
      </c>
      <c r="K120" s="138">
        <v>1649.149048</v>
      </c>
      <c r="L120" s="138">
        <v>1662.2188719999999</v>
      </c>
      <c r="M120" s="138">
        <v>1675.7426760000001</v>
      </c>
      <c r="N120" s="138">
        <v>1688.762207</v>
      </c>
      <c r="O120" s="138">
        <v>1702.278198</v>
      </c>
      <c r="P120" s="138">
        <v>1715.7017820000001</v>
      </c>
      <c r="Q120" s="138">
        <v>1729.1450199999999</v>
      </c>
      <c r="R120" s="138">
        <v>1742.5604249999999</v>
      </c>
      <c r="S120" s="138">
        <v>1755.9835210000001</v>
      </c>
      <c r="T120" s="138">
        <v>1769.3446039999999</v>
      </c>
      <c r="U120" s="138">
        <v>1782.940063</v>
      </c>
      <c r="V120" s="138">
        <v>1796.302124</v>
      </c>
      <c r="W120" s="138">
        <v>1810.015259</v>
      </c>
      <c r="X120" s="138">
        <v>1823.60437</v>
      </c>
      <c r="Y120" s="138">
        <v>1837.094971</v>
      </c>
      <c r="Z120" s="138">
        <v>1850.6906739999999</v>
      </c>
      <c r="AA120" s="138">
        <v>1864.471436</v>
      </c>
      <c r="AB120" s="138">
        <v>1877.7441409999999</v>
      </c>
      <c r="AC120" s="138">
        <v>1891.3885499999999</v>
      </c>
      <c r="AD120" s="138">
        <v>1904.9642329999999</v>
      </c>
      <c r="AE120" s="138">
        <v>1918.225586</v>
      </c>
      <c r="AF120" s="135">
        <v>7.6420000000000004E-3</v>
      </c>
      <c r="AG120" s="122"/>
      <c r="AH120" s="90"/>
    </row>
    <row r="121" spans="1:34" ht="15" customHeight="1" thickBot="1" x14ac:dyDescent="0.35">
      <c r="A121" s="90"/>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c r="AA121" s="122"/>
      <c r="AB121" s="122"/>
      <c r="AC121" s="122"/>
      <c r="AD121" s="122"/>
      <c r="AE121" s="122"/>
      <c r="AF121" s="122"/>
      <c r="AG121" s="122"/>
      <c r="AH121" s="90"/>
    </row>
    <row r="122" spans="1:34" ht="15" customHeight="1" x14ac:dyDescent="0.3">
      <c r="A122" s="90"/>
      <c r="B122" s="91" t="s">
        <v>507</v>
      </c>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141"/>
    </row>
    <row r="123" spans="1:34" ht="15" customHeight="1" x14ac:dyDescent="0.3">
      <c r="A123" s="90"/>
      <c r="B123" s="122" t="s">
        <v>662</v>
      </c>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90"/>
    </row>
    <row r="124" spans="1:34" ht="15" customHeight="1" x14ac:dyDescent="0.3">
      <c r="A124" s="90"/>
      <c r="B124" s="122" t="s">
        <v>537</v>
      </c>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90"/>
    </row>
    <row r="125" spans="1:34" ht="15" customHeight="1" x14ac:dyDescent="0.3">
      <c r="A125" s="90"/>
      <c r="B125" s="122" t="s">
        <v>538</v>
      </c>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2"/>
      <c r="AD125" s="122"/>
      <c r="AE125" s="122"/>
      <c r="AF125" s="122"/>
      <c r="AG125" s="122"/>
      <c r="AH125" s="90"/>
    </row>
    <row r="126" spans="1:34" ht="15" customHeight="1" x14ac:dyDescent="0.3">
      <c r="A126" s="90"/>
      <c r="B126" s="122" t="s">
        <v>42</v>
      </c>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c r="AE126" s="122"/>
      <c r="AF126" s="122"/>
      <c r="AG126" s="122"/>
      <c r="AH126" s="90"/>
    </row>
    <row r="127" spans="1:34" ht="15" customHeight="1" x14ac:dyDescent="0.3">
      <c r="A127" s="90"/>
      <c r="B127" s="122" t="s">
        <v>539</v>
      </c>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c r="AA127" s="122"/>
      <c r="AB127" s="122"/>
      <c r="AC127" s="122"/>
      <c r="AD127" s="122"/>
      <c r="AE127" s="122"/>
      <c r="AF127" s="122"/>
      <c r="AG127" s="122"/>
      <c r="AH127" s="90"/>
    </row>
    <row r="128" spans="1:34" ht="15" customHeight="1" x14ac:dyDescent="0.3">
      <c r="A128" s="90"/>
      <c r="B128" s="122" t="s">
        <v>43</v>
      </c>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c r="AA128" s="122"/>
      <c r="AB128" s="122"/>
      <c r="AC128" s="122"/>
      <c r="AD128" s="122"/>
      <c r="AE128" s="122"/>
      <c r="AF128" s="122"/>
      <c r="AG128" s="122"/>
      <c r="AH128" s="90"/>
    </row>
    <row r="129" spans="1:34" ht="15" customHeight="1" x14ac:dyDescent="0.3">
      <c r="A129" s="93"/>
      <c r="B129" s="122" t="s">
        <v>540</v>
      </c>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122"/>
      <c r="AD129" s="122"/>
      <c r="AE129" s="122"/>
      <c r="AF129" s="122"/>
      <c r="AG129" s="122"/>
      <c r="AH129" s="93"/>
    </row>
    <row r="130" spans="1:34" ht="15" customHeight="1" x14ac:dyDescent="0.3">
      <c r="A130" s="93"/>
      <c r="B130" s="122" t="s">
        <v>541</v>
      </c>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c r="AB130" s="122"/>
      <c r="AC130" s="122"/>
      <c r="AD130" s="122"/>
      <c r="AE130" s="122"/>
      <c r="AF130" s="122"/>
      <c r="AG130" s="122"/>
      <c r="AH130" s="93"/>
    </row>
    <row r="131" spans="1:34" ht="15" customHeight="1" x14ac:dyDescent="0.3">
      <c r="A131" s="93"/>
      <c r="B131" s="122" t="s">
        <v>542</v>
      </c>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c r="AE131" s="122"/>
      <c r="AF131" s="122"/>
      <c r="AG131" s="122"/>
      <c r="AH131" s="93"/>
    </row>
    <row r="132" spans="1:34" ht="15" customHeight="1" x14ac:dyDescent="0.3">
      <c r="A132" s="93"/>
      <c r="B132" s="122" t="s">
        <v>119</v>
      </c>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2"/>
      <c r="AF132" s="122"/>
      <c r="AG132" s="122"/>
      <c r="AH132" s="93"/>
    </row>
    <row r="133" spans="1:34" ht="15" customHeight="1" x14ac:dyDescent="0.3">
      <c r="A133" s="93"/>
      <c r="B133" s="122" t="s">
        <v>276</v>
      </c>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c r="AA133" s="122"/>
      <c r="AB133" s="122"/>
      <c r="AC133" s="122"/>
      <c r="AD133" s="122"/>
      <c r="AE133" s="122"/>
      <c r="AF133" s="122"/>
      <c r="AG133" s="122"/>
      <c r="AH133" s="93"/>
    </row>
    <row r="134" spans="1:34" ht="15" customHeight="1" x14ac:dyDescent="0.3">
      <c r="A134" s="93"/>
      <c r="B134" s="122" t="s">
        <v>277</v>
      </c>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c r="AB134" s="122"/>
      <c r="AC134" s="122"/>
      <c r="AD134" s="122"/>
      <c r="AE134" s="122"/>
      <c r="AF134" s="122"/>
      <c r="AG134" s="122"/>
      <c r="AH134" s="93"/>
    </row>
    <row r="135" spans="1:34" ht="15" customHeight="1" x14ac:dyDescent="0.3">
      <c r="A135" s="93"/>
      <c r="B135" s="122" t="s">
        <v>543</v>
      </c>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2"/>
      <c r="AD135" s="122"/>
      <c r="AE135" s="122"/>
      <c r="AF135" s="122"/>
      <c r="AG135" s="122"/>
      <c r="AH135" s="93"/>
    </row>
    <row r="136" spans="1:34" ht="15" customHeight="1" x14ac:dyDescent="0.3">
      <c r="A136" s="93"/>
      <c r="B136" s="122" t="s">
        <v>519</v>
      </c>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c r="AB136" s="122"/>
      <c r="AC136" s="122"/>
      <c r="AD136" s="122"/>
      <c r="AE136" s="122"/>
      <c r="AF136" s="122"/>
      <c r="AG136" s="122"/>
      <c r="AH136" s="93"/>
    </row>
    <row r="137" spans="1:34" ht="15" customHeight="1" x14ac:dyDescent="0.3">
      <c r="A137" s="93"/>
      <c r="B137" s="122" t="s">
        <v>520</v>
      </c>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c r="AA137" s="122"/>
      <c r="AB137" s="122"/>
      <c r="AC137" s="122"/>
      <c r="AD137" s="122"/>
      <c r="AE137" s="122"/>
      <c r="AF137" s="122"/>
      <c r="AG137" s="122"/>
      <c r="AH137" s="93"/>
    </row>
    <row r="138" spans="1:34" ht="15" customHeight="1" x14ac:dyDescent="0.3">
      <c r="A138" s="93"/>
      <c r="B138" s="122" t="s">
        <v>521</v>
      </c>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c r="AE138" s="122"/>
      <c r="AF138" s="122"/>
      <c r="AG138" s="122"/>
      <c r="AH138" s="93"/>
    </row>
    <row r="139" spans="1:34" ht="15" customHeight="1" x14ac:dyDescent="0.3">
      <c r="A139" s="93"/>
      <c r="B139" s="122" t="s">
        <v>671</v>
      </c>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c r="AG139" s="122"/>
      <c r="AH139" s="93"/>
    </row>
    <row r="140" spans="1:34" ht="15" customHeight="1" x14ac:dyDescent="0.3">
      <c r="A140" s="93"/>
      <c r="B140" s="122" t="s">
        <v>676</v>
      </c>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c r="AF140" s="122"/>
      <c r="AG140" s="122"/>
      <c r="AH140" s="93"/>
    </row>
    <row r="141" spans="1:34" ht="12" x14ac:dyDescent="0.3">
      <c r="A141" s="93"/>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c r="AG141" s="122"/>
      <c r="AH141" s="93"/>
    </row>
    <row r="142" spans="1:34" ht="12" x14ac:dyDescent="0.3">
      <c r="A142" s="93"/>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c r="AA142" s="122"/>
      <c r="AB142" s="122"/>
      <c r="AC142" s="122"/>
      <c r="AD142" s="122"/>
      <c r="AE142" s="122"/>
      <c r="AF142" s="122"/>
      <c r="AG142" s="122"/>
      <c r="AH142" s="93"/>
    </row>
    <row r="143" spans="1:34" ht="12" x14ac:dyDescent="0.3">
      <c r="A143" s="93"/>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c r="AE143" s="122"/>
      <c r="AF143" s="122"/>
      <c r="AG143" s="122"/>
      <c r="AH143" s="93"/>
    </row>
    <row r="144" spans="1:34" ht="12" x14ac:dyDescent="0.3">
      <c r="A144" s="93"/>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c r="AB144" s="122"/>
      <c r="AC144" s="122"/>
      <c r="AD144" s="122"/>
      <c r="AE144" s="122"/>
      <c r="AF144" s="122"/>
      <c r="AG144" s="122"/>
      <c r="AH144" s="93"/>
    </row>
    <row r="145" spans="1:34" ht="12" x14ac:dyDescent="0.3">
      <c r="A145" s="93"/>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c r="AA145" s="122"/>
      <c r="AB145" s="122"/>
      <c r="AC145" s="122"/>
      <c r="AD145" s="122"/>
      <c r="AE145" s="122"/>
      <c r="AF145" s="122"/>
      <c r="AG145" s="122"/>
      <c r="AH145" s="93"/>
    </row>
    <row r="146" spans="1:34" ht="12" x14ac:dyDescent="0.3">
      <c r="A146" s="93"/>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c r="AB146" s="122"/>
      <c r="AC146" s="122"/>
      <c r="AD146" s="122"/>
      <c r="AE146" s="122"/>
      <c r="AF146" s="122"/>
      <c r="AG146" s="122"/>
      <c r="AH146" s="93"/>
    </row>
    <row r="147" spans="1:34" ht="12" x14ac:dyDescent="0.3">
      <c r="A147" s="93"/>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c r="AA147" s="122"/>
      <c r="AB147" s="122"/>
      <c r="AC147" s="122"/>
      <c r="AD147" s="122"/>
      <c r="AE147" s="122"/>
      <c r="AF147" s="122"/>
      <c r="AG147" s="122"/>
      <c r="AH147" s="93"/>
    </row>
    <row r="148" spans="1:34" ht="12" x14ac:dyDescent="0.3">
      <c r="A148" s="93"/>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c r="AC148" s="122"/>
      <c r="AD148" s="122"/>
      <c r="AE148" s="122"/>
      <c r="AF148" s="122"/>
      <c r="AG148" s="122"/>
      <c r="AH148" s="93"/>
    </row>
    <row r="149" spans="1:34" ht="12" x14ac:dyDescent="0.3">
      <c r="A149" s="93"/>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c r="AB149" s="122"/>
      <c r="AC149" s="122"/>
      <c r="AD149" s="122"/>
      <c r="AE149" s="122"/>
      <c r="AF149" s="122"/>
      <c r="AG149" s="122"/>
      <c r="AH149" s="93"/>
    </row>
    <row r="150" spans="1:34" ht="15" customHeight="1" x14ac:dyDescent="0.3">
      <c r="A150" s="93"/>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c r="AC150" s="122"/>
      <c r="AD150" s="122"/>
      <c r="AE150" s="122"/>
      <c r="AF150" s="122"/>
      <c r="AG150" s="122"/>
      <c r="AH150" s="93"/>
    </row>
    <row r="151" spans="1:34" ht="15" customHeight="1" x14ac:dyDescent="0.3">
      <c r="A151" s="93"/>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122"/>
      <c r="AC151" s="122"/>
      <c r="AD151" s="122"/>
      <c r="AE151" s="122"/>
      <c r="AF151" s="122"/>
      <c r="AG151" s="122"/>
      <c r="AH151" s="93"/>
    </row>
    <row r="152" spans="1:34" ht="15" customHeight="1" x14ac:dyDescent="0.3">
      <c r="A152" s="93"/>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c r="AA152" s="122"/>
      <c r="AB152" s="122"/>
      <c r="AC152" s="122"/>
      <c r="AD152" s="122"/>
      <c r="AE152" s="122"/>
      <c r="AF152" s="122"/>
      <c r="AG152" s="122"/>
      <c r="AH152" s="93"/>
    </row>
    <row r="153" spans="1:34" ht="15" customHeight="1" x14ac:dyDescent="0.3">
      <c r="A153" s="93"/>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c r="AB153" s="122"/>
      <c r="AC153" s="122"/>
      <c r="AD153" s="122"/>
      <c r="AE153" s="122"/>
      <c r="AF153" s="122"/>
      <c r="AG153" s="122"/>
      <c r="AH153" s="93"/>
    </row>
    <row r="154" spans="1:34" ht="15" customHeight="1" x14ac:dyDescent="0.3">
      <c r="A154" s="93"/>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c r="AB154" s="122"/>
      <c r="AC154" s="122"/>
      <c r="AD154" s="122"/>
      <c r="AE154" s="122"/>
      <c r="AF154" s="122"/>
      <c r="AG154" s="122"/>
      <c r="AH154" s="93"/>
    </row>
    <row r="155" spans="1:34" ht="15" customHeight="1" x14ac:dyDescent="0.3">
      <c r="A155" s="93"/>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c r="AA155" s="122"/>
      <c r="AB155" s="122"/>
      <c r="AC155" s="122"/>
      <c r="AD155" s="122"/>
      <c r="AE155" s="122"/>
      <c r="AF155" s="122"/>
      <c r="AG155" s="122"/>
      <c r="AH155" s="93"/>
    </row>
    <row r="156" spans="1:34" ht="15" customHeight="1" x14ac:dyDescent="0.3">
      <c r="A156" s="93"/>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c r="AC156" s="122"/>
      <c r="AD156" s="122"/>
      <c r="AE156" s="122"/>
      <c r="AF156" s="122"/>
      <c r="AG156" s="122"/>
      <c r="AH156" s="93"/>
    </row>
    <row r="157" spans="1:34" ht="15" customHeight="1" x14ac:dyDescent="0.3">
      <c r="A157" s="93"/>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c r="AB157" s="122"/>
      <c r="AC157" s="122"/>
      <c r="AD157" s="122"/>
      <c r="AE157" s="122"/>
      <c r="AF157" s="122"/>
      <c r="AG157" s="122"/>
      <c r="AH157" s="93"/>
    </row>
    <row r="158" spans="1:34" ht="15" customHeight="1" x14ac:dyDescent="0.3">
      <c r="A158" s="93"/>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c r="AB158" s="122"/>
      <c r="AC158" s="122"/>
      <c r="AD158" s="122"/>
      <c r="AE158" s="122"/>
      <c r="AF158" s="122"/>
      <c r="AG158" s="122"/>
      <c r="AH158" s="93"/>
    </row>
    <row r="159" spans="1:34" ht="15" customHeight="1" x14ac:dyDescent="0.3">
      <c r="A159" s="93"/>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c r="AB159" s="122"/>
      <c r="AC159" s="122"/>
      <c r="AD159" s="122"/>
      <c r="AE159" s="122"/>
      <c r="AF159" s="122"/>
      <c r="AG159" s="122"/>
      <c r="AH159" s="93"/>
    </row>
    <row r="160" spans="1:34" ht="15" customHeight="1" x14ac:dyDescent="0.3">
      <c r="A160" s="93"/>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c r="AA160" s="122"/>
      <c r="AB160" s="122"/>
      <c r="AC160" s="122"/>
      <c r="AD160" s="122"/>
      <c r="AE160" s="122"/>
      <c r="AF160" s="122"/>
      <c r="AG160" s="122"/>
      <c r="AH160" s="93"/>
    </row>
    <row r="161" spans="1:34" ht="15" customHeight="1" x14ac:dyDescent="0.3">
      <c r="A161" s="93"/>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c r="AB161" s="122"/>
      <c r="AC161" s="122"/>
      <c r="AD161" s="122"/>
      <c r="AE161" s="122"/>
      <c r="AF161" s="122"/>
      <c r="AG161" s="122"/>
      <c r="AH161" s="93"/>
    </row>
    <row r="162" spans="1:34" ht="15" customHeight="1" x14ac:dyDescent="0.3">
      <c r="A162" s="93"/>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c r="AB162" s="122"/>
      <c r="AC162" s="122"/>
      <c r="AD162" s="122"/>
      <c r="AE162" s="122"/>
      <c r="AF162" s="122"/>
      <c r="AG162" s="122"/>
      <c r="AH162" s="93"/>
    </row>
    <row r="163" spans="1:34" ht="15" customHeight="1" x14ac:dyDescent="0.3">
      <c r="A163" s="93"/>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c r="AB163" s="122"/>
      <c r="AC163" s="122"/>
      <c r="AD163" s="122"/>
      <c r="AE163" s="122"/>
      <c r="AF163" s="122"/>
      <c r="AG163" s="122"/>
      <c r="AH163" s="93"/>
    </row>
    <row r="164" spans="1:34" ht="15" customHeight="1" x14ac:dyDescent="0.3">
      <c r="A164" s="93"/>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c r="AC164" s="122"/>
      <c r="AD164" s="122"/>
      <c r="AE164" s="122"/>
      <c r="AF164" s="122"/>
      <c r="AG164" s="122"/>
      <c r="AH164" s="93"/>
    </row>
    <row r="165" spans="1:34" ht="12" x14ac:dyDescent="0.3">
      <c r="A165" s="93"/>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c r="AB165" s="122"/>
      <c r="AC165" s="122"/>
      <c r="AD165" s="122"/>
      <c r="AE165" s="122"/>
      <c r="AF165" s="122"/>
      <c r="AG165" s="122"/>
      <c r="AH165" s="93"/>
    </row>
    <row r="166" spans="1:34" ht="15" customHeight="1" x14ac:dyDescent="0.3">
      <c r="A166" s="93"/>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c r="AB166" s="122"/>
      <c r="AC166" s="122"/>
      <c r="AD166" s="122"/>
      <c r="AE166" s="122"/>
      <c r="AF166" s="122"/>
      <c r="AG166" s="122"/>
      <c r="AH166" s="93"/>
    </row>
    <row r="167" spans="1:34" ht="15" customHeight="1" x14ac:dyDescent="0.3">
      <c r="A167" s="93"/>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c r="AB167" s="122"/>
      <c r="AC167" s="122"/>
      <c r="AD167" s="122"/>
      <c r="AE167" s="122"/>
      <c r="AF167" s="122"/>
      <c r="AG167" s="122"/>
      <c r="AH167" s="93"/>
    </row>
    <row r="168" spans="1:34" ht="15" customHeight="1" x14ac:dyDescent="0.3">
      <c r="A168" s="93"/>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c r="AB168" s="122"/>
      <c r="AC168" s="122"/>
      <c r="AD168" s="122"/>
      <c r="AE168" s="122"/>
      <c r="AF168" s="122"/>
      <c r="AG168" s="122"/>
      <c r="AH168" s="93"/>
    </row>
    <row r="169" spans="1:34" ht="15" customHeight="1" x14ac:dyDescent="0.3">
      <c r="A169" s="93"/>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c r="AB169" s="122"/>
      <c r="AC169" s="122"/>
      <c r="AD169" s="122"/>
      <c r="AE169" s="122"/>
      <c r="AF169" s="122"/>
      <c r="AG169" s="122"/>
      <c r="AH169" s="93"/>
    </row>
    <row r="170" spans="1:34" ht="15" customHeight="1" x14ac:dyDescent="0.3">
      <c r="A170" s="93"/>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c r="AB170" s="122"/>
      <c r="AC170" s="122"/>
      <c r="AD170" s="122"/>
      <c r="AE170" s="122"/>
      <c r="AF170" s="122"/>
      <c r="AG170" s="122"/>
      <c r="AH170" s="93"/>
    </row>
    <row r="171" spans="1:34" ht="15" customHeight="1" x14ac:dyDescent="0.3">
      <c r="A171" s="93"/>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c r="AB171" s="122"/>
      <c r="AC171" s="122"/>
      <c r="AD171" s="122"/>
      <c r="AE171" s="122"/>
      <c r="AF171" s="122"/>
      <c r="AG171" s="122"/>
      <c r="AH171" s="93"/>
    </row>
    <row r="172" spans="1:34" ht="15" customHeight="1" x14ac:dyDescent="0.3">
      <c r="A172" s="93"/>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c r="AB172" s="122"/>
      <c r="AC172" s="122"/>
      <c r="AD172" s="122"/>
      <c r="AE172" s="122"/>
      <c r="AF172" s="122"/>
      <c r="AG172" s="122"/>
      <c r="AH172" s="93"/>
    </row>
    <row r="173" spans="1:34" ht="15" customHeight="1" x14ac:dyDescent="0.3">
      <c r="A173" s="93"/>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2"/>
      <c r="AD173" s="122"/>
      <c r="AE173" s="122"/>
      <c r="AF173" s="122"/>
      <c r="AG173" s="122"/>
      <c r="AH173" s="93"/>
    </row>
    <row r="174" spans="1:34" ht="15" customHeight="1" x14ac:dyDescent="0.3">
      <c r="A174" s="93"/>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2"/>
      <c r="AD174" s="122"/>
      <c r="AE174" s="122"/>
      <c r="AF174" s="122"/>
      <c r="AG174" s="122"/>
      <c r="AH174" s="93"/>
    </row>
    <row r="175" spans="1:34" ht="15" customHeight="1" x14ac:dyDescent="0.3">
      <c r="A175" s="93"/>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c r="AB175" s="122"/>
      <c r="AC175" s="122"/>
      <c r="AD175" s="122"/>
      <c r="AE175" s="122"/>
      <c r="AF175" s="122"/>
      <c r="AG175" s="122"/>
      <c r="AH175" s="93"/>
    </row>
    <row r="176" spans="1:34" ht="15" customHeight="1" x14ac:dyDescent="0.3">
      <c r="A176" s="93"/>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c r="AB176" s="122"/>
      <c r="AC176" s="122"/>
      <c r="AD176" s="122"/>
      <c r="AE176" s="122"/>
      <c r="AF176" s="122"/>
      <c r="AG176" s="122"/>
      <c r="AH176" s="93"/>
    </row>
    <row r="177" spans="1:34" ht="15" customHeight="1" x14ac:dyDescent="0.3">
      <c r="A177" s="93"/>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c r="AB177" s="122"/>
      <c r="AC177" s="122"/>
      <c r="AD177" s="122"/>
      <c r="AE177" s="122"/>
      <c r="AF177" s="122"/>
      <c r="AG177" s="122"/>
      <c r="AH177" s="93"/>
    </row>
    <row r="178" spans="1:34" ht="15" customHeight="1" x14ac:dyDescent="0.3">
      <c r="A178" s="93"/>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c r="AA178" s="122"/>
      <c r="AB178" s="122"/>
      <c r="AC178" s="122"/>
      <c r="AD178" s="122"/>
      <c r="AE178" s="122"/>
      <c r="AF178" s="122"/>
      <c r="AG178" s="122"/>
      <c r="AH178" s="93"/>
    </row>
    <row r="179" spans="1:34" ht="15" customHeight="1" x14ac:dyDescent="0.3">
      <c r="A179" s="93"/>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c r="AA179" s="122"/>
      <c r="AB179" s="122"/>
      <c r="AC179" s="122"/>
      <c r="AD179" s="122"/>
      <c r="AE179" s="122"/>
      <c r="AF179" s="122"/>
      <c r="AG179" s="122"/>
      <c r="AH179" s="93"/>
    </row>
    <row r="180" spans="1:34" ht="12" x14ac:dyDescent="0.3">
      <c r="A180" s="93"/>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c r="AA180" s="122"/>
      <c r="AB180" s="122"/>
      <c r="AC180" s="122"/>
      <c r="AD180" s="122"/>
      <c r="AE180" s="122"/>
      <c r="AF180" s="122"/>
      <c r="AG180" s="122"/>
      <c r="AH180" s="93"/>
    </row>
    <row r="181" spans="1:34" ht="15" customHeight="1" x14ac:dyDescent="0.3">
      <c r="A181" s="93"/>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c r="AB181" s="122"/>
      <c r="AC181" s="122"/>
      <c r="AD181" s="122"/>
      <c r="AE181" s="122"/>
      <c r="AF181" s="122"/>
      <c r="AG181" s="122"/>
      <c r="AH181" s="93"/>
    </row>
    <row r="182" spans="1:34" ht="15" customHeight="1" x14ac:dyDescent="0.3">
      <c r="A182" s="93"/>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c r="AB182" s="122"/>
      <c r="AC182" s="122"/>
      <c r="AD182" s="122"/>
      <c r="AE182" s="122"/>
      <c r="AF182" s="122"/>
      <c r="AG182" s="122"/>
      <c r="AH182" s="93"/>
    </row>
    <row r="183" spans="1:34" ht="15" customHeight="1" x14ac:dyDescent="0.3">
      <c r="A183" s="93"/>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2"/>
      <c r="AD183" s="122"/>
      <c r="AE183" s="122"/>
      <c r="AF183" s="122"/>
      <c r="AG183" s="122"/>
      <c r="AH183" s="93"/>
    </row>
    <row r="184" spans="1:34" ht="15" customHeight="1" x14ac:dyDescent="0.3">
      <c r="A184" s="93"/>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c r="AE184" s="122"/>
      <c r="AF184" s="122"/>
      <c r="AG184" s="122"/>
      <c r="AH184" s="93"/>
    </row>
    <row r="185" spans="1:34" ht="15" customHeight="1" x14ac:dyDescent="0.3">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row>
    <row r="186" spans="1:34" ht="15" customHeight="1" x14ac:dyDescent="0.3">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c r="AE186" s="93"/>
      <c r="AF186" s="93"/>
      <c r="AG186" s="93"/>
      <c r="AH186" s="93"/>
    </row>
    <row r="187" spans="1:34" ht="15" customHeight="1" x14ac:dyDescent="0.3">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c r="AE187" s="93"/>
      <c r="AF187" s="93"/>
      <c r="AG187" s="93"/>
      <c r="AH187" s="93"/>
    </row>
    <row r="188" spans="1:34" ht="15" customHeight="1" x14ac:dyDescent="0.3">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row>
    <row r="189" spans="1:34" ht="15" customHeight="1" x14ac:dyDescent="0.3">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row>
    <row r="190" spans="1:34" ht="15" customHeight="1" x14ac:dyDescent="0.3">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c r="AE190" s="93"/>
      <c r="AF190" s="93"/>
      <c r="AG190" s="93"/>
      <c r="AH190" s="93"/>
    </row>
    <row r="191" spans="1:34" ht="15" customHeight="1" x14ac:dyDescent="0.3">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c r="AA191" s="93"/>
      <c r="AB191" s="93"/>
      <c r="AC191" s="93"/>
      <c r="AD191" s="93"/>
      <c r="AE191" s="93"/>
      <c r="AF191" s="93"/>
      <c r="AG191" s="93"/>
      <c r="AH191" s="93"/>
    </row>
    <row r="192" spans="1:34" ht="15" customHeight="1" x14ac:dyDescent="0.3">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c r="AA192" s="93"/>
      <c r="AB192" s="93"/>
      <c r="AC192" s="93"/>
      <c r="AD192" s="93"/>
      <c r="AE192" s="93"/>
      <c r="AF192" s="93"/>
      <c r="AG192" s="93"/>
      <c r="AH192" s="93"/>
    </row>
    <row r="193" spans="1:34" ht="15" customHeight="1" x14ac:dyDescent="0.3">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row>
    <row r="194" spans="1:34" ht="15" customHeight="1" x14ac:dyDescent="0.3">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93"/>
      <c r="AC194" s="93"/>
      <c r="AD194" s="93"/>
      <c r="AE194" s="93"/>
      <c r="AF194" s="93"/>
      <c r="AG194" s="93"/>
      <c r="AH194" s="93"/>
    </row>
    <row r="195" spans="1:34" ht="15" customHeight="1" x14ac:dyDescent="0.3">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93"/>
      <c r="AC195" s="93"/>
      <c r="AD195" s="93"/>
      <c r="AE195" s="93"/>
      <c r="AF195" s="93"/>
      <c r="AG195" s="93"/>
      <c r="AH195" s="93"/>
    </row>
    <row r="196" spans="1:34" ht="15" customHeight="1" x14ac:dyDescent="0.3">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c r="AA196" s="93"/>
      <c r="AB196" s="93"/>
      <c r="AC196" s="93"/>
      <c r="AD196" s="93"/>
      <c r="AE196" s="93"/>
      <c r="AF196" s="93"/>
      <c r="AG196" s="93"/>
      <c r="AH196" s="93"/>
    </row>
    <row r="197" spans="1:34" ht="15" customHeight="1" x14ac:dyDescent="0.3">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c r="AE197" s="93"/>
      <c r="AF197" s="93"/>
      <c r="AG197" s="93"/>
      <c r="AH197" s="93"/>
    </row>
    <row r="198" spans="1:34" ht="15" customHeight="1" x14ac:dyDescent="0.3">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row>
    <row r="199" spans="1:34" ht="15" customHeight="1" x14ac:dyDescent="0.3">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c r="AE199" s="93"/>
      <c r="AF199" s="93"/>
      <c r="AG199" s="93"/>
      <c r="AH199" s="93"/>
    </row>
    <row r="200" spans="1:34" ht="15" customHeight="1" x14ac:dyDescent="0.3">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c r="AA200" s="93"/>
      <c r="AB200" s="93"/>
      <c r="AC200" s="93"/>
      <c r="AD200" s="93"/>
      <c r="AE200" s="93"/>
      <c r="AF200" s="93"/>
      <c r="AG200" s="93"/>
      <c r="AH200" s="93"/>
    </row>
    <row r="201" spans="1:34" ht="15" customHeight="1" x14ac:dyDescent="0.3">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c r="AE201" s="93"/>
      <c r="AF201" s="93"/>
      <c r="AG201" s="93"/>
      <c r="AH201" s="93"/>
    </row>
    <row r="202" spans="1:34" ht="15" customHeight="1" x14ac:dyDescent="0.3">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3"/>
      <c r="AC202" s="93"/>
      <c r="AD202" s="93"/>
      <c r="AE202" s="93"/>
      <c r="AF202" s="93"/>
      <c r="AG202" s="93"/>
      <c r="AH202" s="93"/>
    </row>
    <row r="203" spans="1:34" ht="15" customHeight="1" x14ac:dyDescent="0.3">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c r="AA203" s="93"/>
      <c r="AB203" s="93"/>
      <c r="AC203" s="93"/>
      <c r="AD203" s="93"/>
      <c r="AE203" s="93"/>
      <c r="AF203" s="93"/>
      <c r="AG203" s="93"/>
      <c r="AH203" s="93"/>
    </row>
    <row r="204" spans="1:34" ht="15" customHeight="1" x14ac:dyDescent="0.3">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3"/>
      <c r="AC204" s="93"/>
      <c r="AD204" s="93"/>
      <c r="AE204" s="93"/>
      <c r="AF204" s="93"/>
      <c r="AG204" s="93"/>
      <c r="AH204" s="93"/>
    </row>
    <row r="205" spans="1:34" ht="15" customHeight="1" x14ac:dyDescent="0.3">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3"/>
      <c r="AC205" s="93"/>
      <c r="AD205" s="93"/>
      <c r="AE205" s="93"/>
      <c r="AF205" s="93"/>
      <c r="AG205" s="93"/>
      <c r="AH205" s="93"/>
    </row>
    <row r="206" spans="1:34" ht="15" customHeight="1" x14ac:dyDescent="0.3">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c r="AA206" s="93"/>
      <c r="AB206" s="93"/>
      <c r="AC206" s="93"/>
      <c r="AD206" s="93"/>
      <c r="AE206" s="93"/>
      <c r="AF206" s="93"/>
      <c r="AG206" s="93"/>
      <c r="AH206" s="93"/>
    </row>
    <row r="207" spans="1:34" ht="15" customHeight="1" x14ac:dyDescent="0.3">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c r="AA207" s="93"/>
      <c r="AB207" s="93"/>
      <c r="AC207" s="93"/>
      <c r="AD207" s="93"/>
      <c r="AE207" s="93"/>
      <c r="AF207" s="93"/>
      <c r="AG207" s="93"/>
      <c r="AH207" s="93"/>
    </row>
    <row r="208" spans="1:34" ht="15" customHeight="1" x14ac:dyDescent="0.3">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c r="AE208" s="93"/>
      <c r="AF208" s="93"/>
      <c r="AG208" s="93"/>
      <c r="AH208" s="93"/>
    </row>
    <row r="209" spans="1:34" ht="15" customHeight="1" x14ac:dyDescent="0.3">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c r="AA209" s="93"/>
      <c r="AB209" s="93"/>
      <c r="AC209" s="93"/>
      <c r="AD209" s="93"/>
      <c r="AE209" s="93"/>
      <c r="AF209" s="93"/>
      <c r="AG209" s="93"/>
      <c r="AH209" s="93"/>
    </row>
    <row r="210" spans="1:34" ht="15" customHeight="1" x14ac:dyDescent="0.3">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c r="AA210" s="93"/>
      <c r="AB210" s="93"/>
      <c r="AC210" s="93"/>
      <c r="AD210" s="93"/>
      <c r="AE210" s="93"/>
      <c r="AF210" s="93"/>
      <c r="AG210" s="93"/>
      <c r="AH210" s="93"/>
    </row>
    <row r="211" spans="1:34" ht="15" customHeight="1" x14ac:dyDescent="0.3">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c r="AA211" s="93"/>
      <c r="AB211" s="93"/>
      <c r="AC211" s="93"/>
      <c r="AD211" s="93"/>
      <c r="AE211" s="93"/>
      <c r="AF211" s="93"/>
      <c r="AG211" s="93"/>
      <c r="AH211" s="93"/>
    </row>
    <row r="212" spans="1:34" ht="15" customHeight="1" x14ac:dyDescent="0.3">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c r="AA212" s="93"/>
      <c r="AB212" s="93"/>
      <c r="AC212" s="93"/>
      <c r="AD212" s="93"/>
      <c r="AE212" s="93"/>
      <c r="AF212" s="93"/>
      <c r="AG212" s="93"/>
      <c r="AH212" s="93"/>
    </row>
    <row r="213" spans="1:34" ht="15" customHeight="1" x14ac:dyDescent="0.3">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c r="AE213" s="93"/>
      <c r="AF213" s="93"/>
      <c r="AG213" s="93"/>
      <c r="AH213" s="93"/>
    </row>
    <row r="214" spans="1:34" ht="15" customHeight="1" x14ac:dyDescent="0.3">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c r="AE214" s="93"/>
      <c r="AF214" s="93"/>
      <c r="AG214" s="93"/>
      <c r="AH214" s="93"/>
    </row>
    <row r="215" spans="1:34" ht="15" customHeight="1" x14ac:dyDescent="0.3">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3"/>
      <c r="AC215" s="93"/>
      <c r="AD215" s="93"/>
      <c r="AE215" s="93"/>
      <c r="AF215" s="93"/>
      <c r="AG215" s="93"/>
      <c r="AH215" s="93"/>
    </row>
    <row r="216" spans="1:34" ht="15" customHeight="1" x14ac:dyDescent="0.3">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c r="AE216" s="93"/>
      <c r="AF216" s="93"/>
      <c r="AG216" s="93"/>
      <c r="AH216" s="93"/>
    </row>
    <row r="217" spans="1:34" ht="15" customHeight="1" x14ac:dyDescent="0.3">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c r="AE217" s="93"/>
      <c r="AF217" s="93"/>
      <c r="AG217" s="93"/>
      <c r="AH217" s="93"/>
    </row>
    <row r="218" spans="1:34" ht="15" customHeight="1" x14ac:dyDescent="0.3">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c r="AE218" s="93"/>
      <c r="AF218" s="93"/>
      <c r="AG218" s="93"/>
      <c r="AH218" s="93"/>
    </row>
    <row r="219" spans="1:34" ht="15" customHeight="1" x14ac:dyDescent="0.3">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c r="AE219" s="93"/>
      <c r="AF219" s="93"/>
      <c r="AG219" s="93"/>
      <c r="AH219" s="93"/>
    </row>
    <row r="220" spans="1:34" ht="15" customHeight="1" x14ac:dyDescent="0.3">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c r="AE220" s="93"/>
      <c r="AF220" s="93"/>
      <c r="AG220" s="93"/>
      <c r="AH220" s="93"/>
    </row>
    <row r="221" spans="1:34" ht="15" customHeight="1" x14ac:dyDescent="0.3">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3"/>
      <c r="AC221" s="93"/>
      <c r="AD221" s="93"/>
      <c r="AE221" s="93"/>
      <c r="AF221" s="93"/>
      <c r="AG221" s="93"/>
      <c r="AH221" s="93"/>
    </row>
    <row r="222" spans="1:34" ht="15" customHeight="1" x14ac:dyDescent="0.3">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c r="AE222" s="93"/>
      <c r="AF222" s="93"/>
      <c r="AG222" s="93"/>
      <c r="AH222" s="93"/>
    </row>
    <row r="223" spans="1:34" ht="15" customHeight="1" x14ac:dyDescent="0.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c r="AE223" s="93"/>
      <c r="AF223" s="93"/>
      <c r="AG223" s="93"/>
      <c r="AH223" s="93"/>
    </row>
    <row r="224" spans="1:34" ht="15" customHeight="1" x14ac:dyDescent="0.3">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c r="AE224" s="93"/>
      <c r="AF224" s="93"/>
      <c r="AG224" s="93"/>
      <c r="AH224" s="93"/>
    </row>
    <row r="225" spans="1:34" ht="15" customHeight="1" x14ac:dyDescent="0.3">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c r="AA225" s="93"/>
      <c r="AB225" s="93"/>
      <c r="AC225" s="93"/>
      <c r="AD225" s="93"/>
      <c r="AE225" s="93"/>
      <c r="AF225" s="93"/>
      <c r="AG225" s="93"/>
      <c r="AH225" s="93"/>
    </row>
    <row r="226" spans="1:34" ht="15" customHeight="1" x14ac:dyDescent="0.3">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c r="AE226" s="93"/>
      <c r="AF226" s="93"/>
      <c r="AG226" s="93"/>
      <c r="AH226" s="93"/>
    </row>
    <row r="227" spans="1:34" ht="15" customHeight="1" x14ac:dyDescent="0.3">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c r="AE227" s="93"/>
      <c r="AF227" s="93"/>
      <c r="AG227" s="93"/>
      <c r="AH227" s="93"/>
    </row>
    <row r="228" spans="1:34" ht="15" customHeight="1" x14ac:dyDescent="0.3">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c r="AE228" s="93"/>
      <c r="AF228" s="93"/>
      <c r="AG228" s="93"/>
      <c r="AH228" s="93"/>
    </row>
    <row r="229" spans="1:34" ht="15" customHeight="1" x14ac:dyDescent="0.3">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c r="AA229" s="93"/>
      <c r="AB229" s="93"/>
      <c r="AC229" s="93"/>
      <c r="AD229" s="93"/>
      <c r="AE229" s="93"/>
      <c r="AF229" s="93"/>
      <c r="AG229" s="93"/>
      <c r="AH229" s="93"/>
    </row>
    <row r="230" spans="1:34" ht="15" customHeight="1" x14ac:dyDescent="0.3">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row>
    <row r="231" spans="1:34" ht="15" customHeight="1" x14ac:dyDescent="0.3">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row>
    <row r="232" spans="1:34" ht="15" customHeight="1" x14ac:dyDescent="0.3">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3"/>
    </row>
    <row r="233" spans="1:34" ht="15" customHeight="1" x14ac:dyDescent="0.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c r="AE233" s="93"/>
      <c r="AF233" s="93"/>
      <c r="AG233" s="93"/>
      <c r="AH233" s="93"/>
    </row>
    <row r="234" spans="1:34" ht="15" customHeight="1" x14ac:dyDescent="0.3">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c r="AE234" s="93"/>
      <c r="AF234" s="93"/>
      <c r="AG234" s="93"/>
      <c r="AH234" s="93"/>
    </row>
    <row r="235" spans="1:34" ht="15" customHeight="1" x14ac:dyDescent="0.3">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row>
    <row r="236" spans="1:34" ht="15" customHeight="1" x14ac:dyDescent="0.3">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row>
    <row r="237" spans="1:34" ht="15" customHeight="1" x14ac:dyDescent="0.3">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row>
    <row r="238" spans="1:34" ht="15" customHeight="1" x14ac:dyDescent="0.3">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row>
    <row r="239" spans="1:34" ht="15" customHeight="1" x14ac:dyDescent="0.3">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row>
    <row r="240" spans="1:34" ht="15" customHeight="1" x14ac:dyDescent="0.3">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row>
    <row r="241" spans="1:34" ht="15" customHeight="1" x14ac:dyDescent="0.3">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row>
    <row r="242" spans="1:34" ht="15" customHeight="1" x14ac:dyDescent="0.3">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row>
    <row r="243" spans="1:34" ht="15" customHeight="1" x14ac:dyDescent="0.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row>
    <row r="244" spans="1:34" ht="15" customHeight="1" x14ac:dyDescent="0.3">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row>
    <row r="245" spans="1:34" ht="15" customHeight="1" x14ac:dyDescent="0.3">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row>
    <row r="246" spans="1:34" ht="15" customHeight="1" x14ac:dyDescent="0.3">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row>
    <row r="247" spans="1:34" ht="15" customHeight="1" x14ac:dyDescent="0.3">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row>
    <row r="248" spans="1:34" ht="15" customHeight="1" x14ac:dyDescent="0.3">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row>
    <row r="249" spans="1:34" ht="15" customHeight="1" x14ac:dyDescent="0.3">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row>
    <row r="250" spans="1:34" ht="15" customHeight="1" x14ac:dyDescent="0.3">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row>
    <row r="251" spans="1:34" ht="15" customHeight="1" x14ac:dyDescent="0.3">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row>
    <row r="252" spans="1:34" ht="15" customHeight="1" x14ac:dyDescent="0.3">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row>
    <row r="253" spans="1:34" ht="15" customHeight="1" x14ac:dyDescent="0.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c r="AA253" s="93"/>
      <c r="AB253" s="93"/>
      <c r="AC253" s="93"/>
      <c r="AD253" s="93"/>
      <c r="AE253" s="93"/>
      <c r="AF253" s="93"/>
      <c r="AG253" s="93"/>
      <c r="AH253" s="93"/>
    </row>
    <row r="254" spans="1:34" ht="15" customHeight="1" x14ac:dyDescent="0.3">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c r="AA254" s="93"/>
      <c r="AB254" s="93"/>
      <c r="AC254" s="93"/>
      <c r="AD254" s="93"/>
      <c r="AE254" s="93"/>
      <c r="AF254" s="93"/>
      <c r="AG254" s="93"/>
      <c r="AH254" s="93"/>
    </row>
    <row r="255" spans="1:34" ht="15" customHeight="1" x14ac:dyDescent="0.3">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3"/>
      <c r="AC255" s="93"/>
      <c r="AD255" s="93"/>
      <c r="AE255" s="93"/>
      <c r="AF255" s="93"/>
      <c r="AG255" s="93"/>
      <c r="AH255" s="93"/>
    </row>
    <row r="256" spans="1:34" ht="15" customHeight="1" x14ac:dyDescent="0.3">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c r="AA256" s="93"/>
      <c r="AB256" s="93"/>
      <c r="AC256" s="93"/>
      <c r="AD256" s="93"/>
      <c r="AE256" s="93"/>
      <c r="AF256" s="93"/>
      <c r="AG256" s="93"/>
      <c r="AH256" s="93"/>
    </row>
    <row r="257" spans="1:34" ht="15" customHeight="1" x14ac:dyDescent="0.3">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c r="AA257" s="93"/>
      <c r="AB257" s="93"/>
      <c r="AC257" s="93"/>
      <c r="AD257" s="93"/>
      <c r="AE257" s="93"/>
      <c r="AF257" s="93"/>
      <c r="AG257" s="93"/>
      <c r="AH257" s="93"/>
    </row>
    <row r="258" spans="1:34" ht="15" customHeight="1" x14ac:dyDescent="0.3">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c r="AA258" s="93"/>
      <c r="AB258" s="93"/>
      <c r="AC258" s="93"/>
      <c r="AD258" s="93"/>
      <c r="AE258" s="93"/>
      <c r="AF258" s="93"/>
      <c r="AG258" s="93"/>
      <c r="AH258" s="93"/>
    </row>
    <row r="259" spans="1:34" ht="15" customHeight="1" x14ac:dyDescent="0.3">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c r="AA259" s="93"/>
      <c r="AB259" s="93"/>
      <c r="AC259" s="93"/>
      <c r="AD259" s="93"/>
      <c r="AE259" s="93"/>
      <c r="AF259" s="93"/>
      <c r="AG259" s="93"/>
      <c r="AH259" s="93"/>
    </row>
    <row r="260" spans="1:34" ht="15" customHeight="1" x14ac:dyDescent="0.3">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c r="AA260" s="93"/>
      <c r="AB260" s="93"/>
      <c r="AC260" s="93"/>
      <c r="AD260" s="93"/>
      <c r="AE260" s="93"/>
      <c r="AF260" s="93"/>
      <c r="AG260" s="93"/>
      <c r="AH260" s="93"/>
    </row>
    <row r="261" spans="1:34" ht="15" customHeight="1" x14ac:dyDescent="0.3">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row>
    <row r="262" spans="1:34" ht="15" customHeight="1" x14ac:dyDescent="0.3">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3"/>
    </row>
    <row r="263" spans="1:34" ht="15" customHeight="1" x14ac:dyDescent="0.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row>
    <row r="264" spans="1:34" ht="15" customHeight="1" x14ac:dyDescent="0.3">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row>
    <row r="265" spans="1:34" ht="15" customHeight="1" x14ac:dyDescent="0.3">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3"/>
      <c r="AC265" s="93"/>
      <c r="AD265" s="93"/>
      <c r="AE265" s="93"/>
      <c r="AF265" s="93"/>
      <c r="AG265" s="93"/>
      <c r="AH265" s="93"/>
    </row>
    <row r="266" spans="1:34" ht="15" customHeight="1" x14ac:dyDescent="0.3">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c r="AA266" s="93"/>
      <c r="AB266" s="93"/>
      <c r="AC266" s="93"/>
      <c r="AD266" s="93"/>
      <c r="AE266" s="93"/>
      <c r="AF266" s="93"/>
      <c r="AG266" s="93"/>
      <c r="AH266" s="93"/>
    </row>
    <row r="267" spans="1:34" ht="15" customHeight="1" x14ac:dyDescent="0.3">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row>
    <row r="268" spans="1:34" ht="15" customHeight="1" x14ac:dyDescent="0.3">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row>
    <row r="269" spans="1:34" ht="15" customHeight="1" x14ac:dyDescent="0.3">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row>
    <row r="270" spans="1:34" ht="15" customHeight="1" x14ac:dyDescent="0.3">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row>
    <row r="271" spans="1:34" ht="15" customHeight="1" x14ac:dyDescent="0.3">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row>
    <row r="272" spans="1:34" ht="15" customHeight="1" x14ac:dyDescent="0.3">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row>
    <row r="273" spans="1:34" ht="15" customHeight="1" x14ac:dyDescent="0.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row>
    <row r="274" spans="1:34" ht="15" customHeight="1" x14ac:dyDescent="0.3">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row>
    <row r="275" spans="1:34" ht="15" customHeight="1" x14ac:dyDescent="0.3">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row>
    <row r="276" spans="1:34" ht="15" customHeight="1" x14ac:dyDescent="0.3">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c r="AA276" s="93"/>
      <c r="AB276" s="93"/>
      <c r="AC276" s="93"/>
      <c r="AD276" s="93"/>
      <c r="AE276" s="93"/>
      <c r="AF276" s="93"/>
      <c r="AG276" s="93"/>
      <c r="AH276" s="93"/>
    </row>
    <row r="277" spans="1:34" ht="15" customHeight="1" x14ac:dyDescent="0.3">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c r="AA277" s="93"/>
      <c r="AB277" s="93"/>
      <c r="AC277" s="93"/>
      <c r="AD277" s="93"/>
      <c r="AE277" s="93"/>
      <c r="AF277" s="93"/>
      <c r="AG277" s="93"/>
      <c r="AH277" s="93"/>
    </row>
    <row r="278" spans="1:34" ht="15" customHeight="1" x14ac:dyDescent="0.3">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c r="AA278" s="93"/>
      <c r="AB278" s="93"/>
      <c r="AC278" s="93"/>
      <c r="AD278" s="93"/>
      <c r="AE278" s="93"/>
      <c r="AF278" s="93"/>
      <c r="AG278" s="93"/>
      <c r="AH278" s="93"/>
    </row>
    <row r="279" spans="1:34" ht="15" customHeight="1" x14ac:dyDescent="0.3">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c r="AA279" s="93"/>
      <c r="AB279" s="93"/>
      <c r="AC279" s="93"/>
      <c r="AD279" s="93"/>
      <c r="AE279" s="93"/>
      <c r="AF279" s="93"/>
      <c r="AG279" s="93"/>
      <c r="AH279" s="93"/>
    </row>
    <row r="280" spans="1:34" ht="15" customHeight="1" x14ac:dyDescent="0.3">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c r="AA280" s="93"/>
      <c r="AB280" s="93"/>
      <c r="AC280" s="93"/>
      <c r="AD280" s="93"/>
      <c r="AE280" s="93"/>
      <c r="AF280" s="93"/>
      <c r="AG280" s="93"/>
      <c r="AH280" s="93"/>
    </row>
    <row r="281" spans="1:34" ht="15" customHeight="1" x14ac:dyDescent="0.3">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c r="AE281" s="93"/>
      <c r="AF281" s="93"/>
      <c r="AG281" s="93"/>
      <c r="AH281" s="93"/>
    </row>
    <row r="282" spans="1:34" ht="15" customHeight="1" x14ac:dyDescent="0.3">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c r="AA282" s="93"/>
      <c r="AB282" s="93"/>
      <c r="AC282" s="93"/>
      <c r="AD282" s="93"/>
      <c r="AE282" s="93"/>
      <c r="AF282" s="93"/>
      <c r="AG282" s="93"/>
      <c r="AH282" s="93"/>
    </row>
    <row r="283" spans="1:34" ht="15" customHeight="1" x14ac:dyDescent="0.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c r="AA283" s="93"/>
      <c r="AB283" s="93"/>
      <c r="AC283" s="93"/>
      <c r="AD283" s="93"/>
      <c r="AE283" s="93"/>
      <c r="AF283" s="93"/>
      <c r="AG283" s="93"/>
      <c r="AH283" s="93"/>
    </row>
    <row r="284" spans="1:34" ht="15" customHeight="1" x14ac:dyDescent="0.3">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c r="AA284" s="93"/>
      <c r="AB284" s="93"/>
      <c r="AC284" s="93"/>
      <c r="AD284" s="93"/>
      <c r="AE284" s="93"/>
      <c r="AF284" s="93"/>
      <c r="AG284" s="93"/>
      <c r="AH284" s="93"/>
    </row>
    <row r="285" spans="1:34" ht="15" customHeight="1" x14ac:dyDescent="0.3">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row>
    <row r="286" spans="1:34" ht="15" customHeight="1" x14ac:dyDescent="0.3">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c r="AA286" s="93"/>
      <c r="AB286" s="93"/>
      <c r="AC286" s="93"/>
      <c r="AD286" s="93"/>
      <c r="AE286" s="93"/>
      <c r="AF286" s="93"/>
      <c r="AG286" s="93"/>
      <c r="AH286" s="93"/>
    </row>
    <row r="287" spans="1:34" ht="15" customHeight="1" x14ac:dyDescent="0.3">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c r="AA287" s="93"/>
      <c r="AB287" s="93"/>
      <c r="AC287" s="93"/>
      <c r="AD287" s="93"/>
      <c r="AE287" s="93"/>
      <c r="AF287" s="93"/>
      <c r="AG287" s="93"/>
      <c r="AH287" s="93"/>
    </row>
    <row r="288" spans="1:34" ht="15" customHeight="1" x14ac:dyDescent="0.3">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3"/>
    </row>
    <row r="289" spans="1:34" ht="15" customHeight="1" x14ac:dyDescent="0.3">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c r="AA289" s="93"/>
      <c r="AB289" s="93"/>
      <c r="AC289" s="93"/>
      <c r="AD289" s="93"/>
      <c r="AE289" s="93"/>
      <c r="AF289" s="93"/>
      <c r="AG289" s="93"/>
      <c r="AH289" s="93"/>
    </row>
    <row r="290" spans="1:34" ht="15" customHeight="1" x14ac:dyDescent="0.3">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c r="AA290" s="93"/>
      <c r="AB290" s="93"/>
      <c r="AC290" s="93"/>
      <c r="AD290" s="93"/>
      <c r="AE290" s="93"/>
      <c r="AF290" s="93"/>
      <c r="AG290" s="93"/>
      <c r="AH290" s="93"/>
    </row>
    <row r="291" spans="1:34" ht="15" customHeight="1" x14ac:dyDescent="0.3">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c r="AA291" s="93"/>
      <c r="AB291" s="93"/>
      <c r="AC291" s="93"/>
      <c r="AD291" s="93"/>
      <c r="AE291" s="93"/>
      <c r="AF291" s="93"/>
      <c r="AG291" s="93"/>
      <c r="AH291" s="93"/>
    </row>
    <row r="292" spans="1:34" ht="15" customHeight="1" x14ac:dyDescent="0.3">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c r="AA292" s="93"/>
      <c r="AB292" s="93"/>
      <c r="AC292" s="93"/>
      <c r="AD292" s="93"/>
      <c r="AE292" s="93"/>
      <c r="AF292" s="93"/>
      <c r="AG292" s="93"/>
      <c r="AH292" s="93"/>
    </row>
    <row r="293" spans="1:34" ht="15" customHeight="1" x14ac:dyDescent="0.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c r="AA293" s="93"/>
      <c r="AB293" s="93"/>
      <c r="AC293" s="93"/>
      <c r="AD293" s="93"/>
      <c r="AE293" s="93"/>
      <c r="AF293" s="93"/>
      <c r="AG293" s="93"/>
      <c r="AH293" s="93"/>
    </row>
    <row r="294" spans="1:34" ht="15" customHeight="1" x14ac:dyDescent="0.3">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c r="AA294" s="93"/>
      <c r="AB294" s="93"/>
      <c r="AC294" s="93"/>
      <c r="AD294" s="93"/>
      <c r="AE294" s="93"/>
      <c r="AF294" s="93"/>
      <c r="AG294" s="93"/>
      <c r="AH294" s="93"/>
    </row>
    <row r="295" spans="1:34" ht="15" customHeight="1" x14ac:dyDescent="0.3">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c r="AA295" s="93"/>
      <c r="AB295" s="93"/>
      <c r="AC295" s="93"/>
      <c r="AD295" s="93"/>
      <c r="AE295" s="93"/>
      <c r="AF295" s="93"/>
      <c r="AG295" s="93"/>
      <c r="AH295" s="93"/>
    </row>
    <row r="296" spans="1:34" ht="15" customHeight="1" x14ac:dyDescent="0.3">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c r="AA296" s="93"/>
      <c r="AB296" s="93"/>
      <c r="AC296" s="93"/>
      <c r="AD296" s="93"/>
      <c r="AE296" s="93"/>
      <c r="AF296" s="93"/>
      <c r="AG296" s="93"/>
      <c r="AH296" s="93"/>
    </row>
    <row r="297" spans="1:34" ht="15" customHeight="1" x14ac:dyDescent="0.3">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c r="AA297" s="93"/>
      <c r="AB297" s="93"/>
      <c r="AC297" s="93"/>
      <c r="AD297" s="93"/>
      <c r="AE297" s="93"/>
      <c r="AF297" s="93"/>
      <c r="AG297" s="93"/>
      <c r="AH297" s="93"/>
    </row>
    <row r="298" spans="1:34" ht="15" customHeight="1" x14ac:dyDescent="0.3">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c r="AA298" s="93"/>
      <c r="AB298" s="93"/>
      <c r="AC298" s="93"/>
      <c r="AD298" s="93"/>
      <c r="AE298" s="93"/>
      <c r="AF298" s="93"/>
      <c r="AG298" s="93"/>
      <c r="AH298" s="93"/>
    </row>
    <row r="299" spans="1:34" ht="15" customHeight="1" x14ac:dyDescent="0.3">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3"/>
      <c r="AC299" s="93"/>
      <c r="AD299" s="93"/>
      <c r="AE299" s="93"/>
      <c r="AF299" s="93"/>
      <c r="AG299" s="93"/>
      <c r="AH299" s="93"/>
    </row>
    <row r="300" spans="1:34" ht="15" customHeight="1" x14ac:dyDescent="0.3">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c r="AA300" s="93"/>
      <c r="AB300" s="93"/>
      <c r="AC300" s="93"/>
      <c r="AD300" s="93"/>
      <c r="AE300" s="93"/>
      <c r="AF300" s="93"/>
      <c r="AG300" s="93"/>
      <c r="AH300" s="93"/>
    </row>
    <row r="301" spans="1:34" ht="15" customHeight="1" x14ac:dyDescent="0.3">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c r="AA301" s="93"/>
      <c r="AB301" s="93"/>
      <c r="AC301" s="93"/>
      <c r="AD301" s="93"/>
      <c r="AE301" s="93"/>
      <c r="AF301" s="93"/>
      <c r="AG301" s="93"/>
      <c r="AH301" s="93"/>
    </row>
    <row r="302" spans="1:34" ht="15" customHeight="1" x14ac:dyDescent="0.3">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c r="AA302" s="93"/>
      <c r="AB302" s="93"/>
      <c r="AC302" s="93"/>
      <c r="AD302" s="93"/>
      <c r="AE302" s="93"/>
      <c r="AF302" s="93"/>
      <c r="AG302" s="93"/>
      <c r="AH302" s="93"/>
    </row>
    <row r="303" spans="1:34" ht="15" customHeight="1" x14ac:dyDescent="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c r="AA303" s="93"/>
      <c r="AB303" s="93"/>
      <c r="AC303" s="93"/>
      <c r="AD303" s="93"/>
      <c r="AE303" s="93"/>
      <c r="AF303" s="93"/>
      <c r="AG303" s="93"/>
      <c r="AH303" s="93"/>
    </row>
    <row r="304" spans="1:34" ht="15" customHeight="1" x14ac:dyDescent="0.3">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c r="AA304" s="93"/>
      <c r="AB304" s="93"/>
      <c r="AC304" s="93"/>
      <c r="AD304" s="93"/>
      <c r="AE304" s="93"/>
      <c r="AF304" s="93"/>
      <c r="AG304" s="93"/>
      <c r="AH304" s="93"/>
    </row>
    <row r="305" spans="1:34" ht="15" customHeight="1" x14ac:dyDescent="0.3">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c r="AA305" s="93"/>
      <c r="AB305" s="93"/>
      <c r="AC305" s="93"/>
      <c r="AD305" s="93"/>
      <c r="AE305" s="93"/>
      <c r="AF305" s="93"/>
      <c r="AG305" s="93"/>
      <c r="AH305" s="93"/>
    </row>
    <row r="306" spans="1:34" ht="15" customHeight="1" x14ac:dyDescent="0.3">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3"/>
      <c r="AC306" s="93"/>
      <c r="AD306" s="93"/>
      <c r="AE306" s="93"/>
      <c r="AF306" s="93"/>
      <c r="AG306" s="93"/>
      <c r="AH306" s="93"/>
    </row>
    <row r="307" spans="1:34" ht="15" customHeight="1" x14ac:dyDescent="0.3">
      <c r="A307" s="93"/>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3"/>
      <c r="AH307" s="93"/>
    </row>
    <row r="308" spans="1:34" ht="15" customHeight="1" x14ac:dyDescent="0.3">
      <c r="A308" s="93"/>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93"/>
      <c r="AH308" s="93"/>
    </row>
    <row r="309" spans="1:34" ht="15" customHeight="1" x14ac:dyDescent="0.3">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c r="AA309" s="93"/>
      <c r="AB309" s="93"/>
      <c r="AC309" s="93"/>
      <c r="AD309" s="93"/>
      <c r="AE309" s="93"/>
      <c r="AF309" s="93"/>
      <c r="AG309" s="93"/>
      <c r="AH309" s="93"/>
    </row>
    <row r="310" spans="1:34" ht="15" customHeight="1" x14ac:dyDescent="0.3">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c r="AA310" s="93"/>
      <c r="AB310" s="93"/>
      <c r="AC310" s="93"/>
      <c r="AD310" s="93"/>
      <c r="AE310" s="93"/>
      <c r="AF310" s="93"/>
      <c r="AG310" s="93"/>
      <c r="AH310" s="93"/>
    </row>
    <row r="311" spans="1:34" ht="15" customHeight="1" x14ac:dyDescent="0.3">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c r="AA311" s="93"/>
      <c r="AB311" s="93"/>
      <c r="AC311" s="93"/>
      <c r="AD311" s="93"/>
      <c r="AE311" s="93"/>
      <c r="AF311" s="93"/>
      <c r="AG311" s="93"/>
      <c r="AH311" s="93"/>
    </row>
    <row r="312" spans="1:34" ht="15" customHeight="1" x14ac:dyDescent="0.3">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c r="AA312" s="93"/>
      <c r="AB312" s="93"/>
      <c r="AC312" s="93"/>
      <c r="AD312" s="93"/>
      <c r="AE312" s="93"/>
      <c r="AF312" s="93"/>
      <c r="AG312" s="93"/>
      <c r="AH312" s="93"/>
    </row>
    <row r="313" spans="1:34" ht="15" customHeight="1" x14ac:dyDescent="0.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c r="AA313" s="93"/>
      <c r="AB313" s="93"/>
      <c r="AC313" s="93"/>
      <c r="AD313" s="93"/>
      <c r="AE313" s="93"/>
      <c r="AF313" s="93"/>
      <c r="AG313" s="93"/>
      <c r="AH313" s="93"/>
    </row>
    <row r="314" spans="1:34" ht="15" customHeight="1" x14ac:dyDescent="0.3">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c r="AA314" s="93"/>
      <c r="AB314" s="93"/>
      <c r="AC314" s="93"/>
      <c r="AD314" s="93"/>
      <c r="AE314" s="93"/>
      <c r="AF314" s="93"/>
      <c r="AG314" s="93"/>
      <c r="AH314" s="93"/>
    </row>
    <row r="315" spans="1:34" ht="15" customHeight="1" x14ac:dyDescent="0.3">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c r="AA315" s="93"/>
      <c r="AB315" s="93"/>
      <c r="AC315" s="93"/>
      <c r="AD315" s="93"/>
      <c r="AE315" s="93"/>
      <c r="AF315" s="93"/>
      <c r="AG315" s="93"/>
      <c r="AH315" s="93"/>
    </row>
    <row r="316" spans="1:34" ht="15" customHeight="1" x14ac:dyDescent="0.3">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c r="AA316" s="93"/>
      <c r="AB316" s="93"/>
      <c r="AC316" s="93"/>
      <c r="AD316" s="93"/>
      <c r="AE316" s="93"/>
      <c r="AF316" s="93"/>
      <c r="AG316" s="93"/>
      <c r="AH316" s="93"/>
    </row>
    <row r="317" spans="1:34" ht="15" customHeight="1" x14ac:dyDescent="0.3">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c r="AA317" s="93"/>
      <c r="AB317" s="93"/>
      <c r="AC317" s="93"/>
      <c r="AD317" s="93"/>
      <c r="AE317" s="93"/>
      <c r="AF317" s="93"/>
      <c r="AG317" s="93"/>
      <c r="AH317" s="93"/>
    </row>
    <row r="318" spans="1:34" ht="15" customHeight="1" x14ac:dyDescent="0.3">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c r="AA318" s="93"/>
      <c r="AB318" s="93"/>
      <c r="AC318" s="93"/>
      <c r="AD318" s="93"/>
      <c r="AE318" s="93"/>
      <c r="AF318" s="93"/>
      <c r="AG318" s="93"/>
      <c r="AH318" s="93"/>
    </row>
    <row r="319" spans="1:34" ht="15" customHeight="1" x14ac:dyDescent="0.3">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c r="AA319" s="93"/>
      <c r="AB319" s="93"/>
      <c r="AC319" s="93"/>
      <c r="AD319" s="93"/>
      <c r="AE319" s="93"/>
      <c r="AF319" s="93"/>
      <c r="AG319" s="93"/>
      <c r="AH319" s="93"/>
    </row>
    <row r="320" spans="1:34" ht="15" customHeight="1" x14ac:dyDescent="0.3">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c r="AA320" s="93"/>
      <c r="AB320" s="93"/>
      <c r="AC320" s="93"/>
      <c r="AD320" s="93"/>
      <c r="AE320" s="93"/>
      <c r="AF320" s="93"/>
      <c r="AG320" s="93"/>
      <c r="AH320" s="93"/>
    </row>
    <row r="321" spans="1:34" ht="15" customHeight="1" x14ac:dyDescent="0.3">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c r="AA321" s="93"/>
      <c r="AB321" s="93"/>
      <c r="AC321" s="93"/>
      <c r="AD321" s="93"/>
      <c r="AE321" s="93"/>
      <c r="AF321" s="93"/>
      <c r="AG321" s="93"/>
      <c r="AH321" s="93"/>
    </row>
    <row r="322" spans="1:34" ht="15" customHeight="1" x14ac:dyDescent="0.3">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row>
    <row r="323" spans="1:34" ht="15" customHeight="1" x14ac:dyDescent="0.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row>
    <row r="324" spans="1:34" ht="15" customHeight="1" x14ac:dyDescent="0.3">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row>
    <row r="325" spans="1:34" ht="15" customHeight="1" x14ac:dyDescent="0.3">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row>
    <row r="326" spans="1:34" ht="15" customHeight="1" x14ac:dyDescent="0.3">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row>
    <row r="327" spans="1:34" ht="15" customHeight="1" x14ac:dyDescent="0.3">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c r="AE327" s="93"/>
      <c r="AF327" s="93"/>
      <c r="AG327" s="93"/>
      <c r="AH327" s="93"/>
    </row>
    <row r="328" spans="1:34" ht="15" customHeight="1" x14ac:dyDescent="0.3">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row>
    <row r="329" spans="1:34" ht="15" customHeight="1" x14ac:dyDescent="0.3">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row>
    <row r="330" spans="1:34" ht="15" customHeight="1" x14ac:dyDescent="0.3">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row>
    <row r="331" spans="1:34" ht="15" customHeight="1" x14ac:dyDescent="0.3">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row>
    <row r="332" spans="1:34" ht="15" customHeight="1" x14ac:dyDescent="0.3">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row>
    <row r="333" spans="1:34" ht="15" customHeight="1" x14ac:dyDescent="0.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row>
    <row r="334" spans="1:34" ht="15" customHeight="1" x14ac:dyDescent="0.3">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row>
    <row r="335" spans="1:34" ht="15" customHeight="1" x14ac:dyDescent="0.3">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row>
    <row r="336" spans="1:34" ht="15" customHeight="1" x14ac:dyDescent="0.3">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row>
    <row r="337" spans="1:34" ht="15" customHeight="1" x14ac:dyDescent="0.3">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row>
    <row r="338" spans="1:34" ht="15" customHeight="1" x14ac:dyDescent="0.3">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row>
    <row r="339" spans="1:34" ht="15" customHeight="1" x14ac:dyDescent="0.3">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row>
    <row r="340" spans="1:34" ht="15" customHeight="1" x14ac:dyDescent="0.3">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row>
    <row r="341" spans="1:34" ht="15" customHeight="1" x14ac:dyDescent="0.3">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row>
    <row r="342" spans="1:34" ht="15" customHeight="1" x14ac:dyDescent="0.3">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row>
    <row r="343" spans="1:34" ht="15" customHeight="1" x14ac:dyDescent="0.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row>
    <row r="344" spans="1:34" ht="15" customHeight="1" x14ac:dyDescent="0.3">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row>
    <row r="345" spans="1:34" ht="15" customHeight="1" x14ac:dyDescent="0.3">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row>
    <row r="346" spans="1:34" ht="15" customHeight="1" x14ac:dyDescent="0.3">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row>
    <row r="347" spans="1:34" ht="15" customHeight="1" x14ac:dyDescent="0.3">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row>
    <row r="348" spans="1:34" ht="15" customHeight="1" x14ac:dyDescent="0.3">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row>
    <row r="349" spans="1:34" ht="15" customHeight="1" x14ac:dyDescent="0.3">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row>
    <row r="350" spans="1:34" ht="15" customHeight="1" x14ac:dyDescent="0.3">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row>
    <row r="351" spans="1:34" ht="15" customHeight="1" x14ac:dyDescent="0.3">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row>
    <row r="352" spans="1:34" ht="15" customHeight="1" x14ac:dyDescent="0.3">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row>
    <row r="353" spans="1:34" ht="15" customHeight="1" x14ac:dyDescent="0.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row>
    <row r="354" spans="1:34" ht="15" customHeight="1" x14ac:dyDescent="0.3">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row>
    <row r="355" spans="1:34" ht="15" customHeight="1" x14ac:dyDescent="0.3">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row>
    <row r="356" spans="1:34" ht="15" customHeight="1" x14ac:dyDescent="0.3">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row>
    <row r="357" spans="1:34" ht="15" customHeight="1" x14ac:dyDescent="0.3">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row>
    <row r="358" spans="1:34" ht="15" customHeight="1" x14ac:dyDescent="0.3">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row>
    <row r="359" spans="1:34" ht="15" customHeight="1" x14ac:dyDescent="0.3">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row>
    <row r="360" spans="1:34" ht="15" customHeight="1" x14ac:dyDescent="0.3">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row>
    <row r="361" spans="1:34" ht="15" customHeight="1" x14ac:dyDescent="0.3">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row>
    <row r="362" spans="1:34" ht="15" customHeight="1" x14ac:dyDescent="0.3">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row>
    <row r="363" spans="1:34" ht="15" customHeight="1" x14ac:dyDescent="0.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row>
    <row r="364" spans="1:34" ht="15" customHeight="1" x14ac:dyDescent="0.3">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row>
    <row r="365" spans="1:34" ht="15" customHeight="1" x14ac:dyDescent="0.3">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row>
    <row r="366" spans="1:34" ht="15" customHeight="1" x14ac:dyDescent="0.3">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row>
    <row r="367" spans="1:34" ht="15" customHeight="1" x14ac:dyDescent="0.3">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row>
    <row r="368" spans="1:34" ht="15" customHeight="1" x14ac:dyDescent="0.3">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row>
    <row r="369" spans="1:34" ht="15" customHeight="1" x14ac:dyDescent="0.3">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row>
    <row r="370" spans="1:34" ht="15" customHeight="1" x14ac:dyDescent="0.3">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row>
    <row r="371" spans="1:34" ht="15" customHeight="1" x14ac:dyDescent="0.3">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row>
    <row r="372" spans="1:34" ht="15" customHeight="1" x14ac:dyDescent="0.3">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row>
    <row r="373" spans="1:34" ht="15" customHeight="1" x14ac:dyDescent="0.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row>
    <row r="374" spans="1:34" ht="15" customHeight="1" x14ac:dyDescent="0.3">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row>
    <row r="375" spans="1:34" ht="15" customHeight="1" x14ac:dyDescent="0.3">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row>
    <row r="376" spans="1:34" ht="15" customHeight="1" x14ac:dyDescent="0.3">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row>
    <row r="377" spans="1:34" ht="15" customHeight="1" x14ac:dyDescent="0.3">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row>
    <row r="378" spans="1:34" ht="15" customHeight="1" x14ac:dyDescent="0.3">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row>
    <row r="379" spans="1:34" ht="15" customHeight="1" x14ac:dyDescent="0.3">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row>
    <row r="380" spans="1:34" ht="15" customHeight="1" x14ac:dyDescent="0.3">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row>
    <row r="381" spans="1:34" ht="15" customHeight="1" x14ac:dyDescent="0.3">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row>
    <row r="382" spans="1:34" ht="15" customHeight="1" x14ac:dyDescent="0.3">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row>
    <row r="383" spans="1:34" ht="15" customHeight="1" x14ac:dyDescent="0.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row>
    <row r="384" spans="1:34" ht="15" customHeight="1" x14ac:dyDescent="0.3">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row>
    <row r="385" spans="1:34" ht="15" customHeight="1" x14ac:dyDescent="0.3">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row>
    <row r="386" spans="1:34" ht="15" customHeight="1" x14ac:dyDescent="0.3">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row>
    <row r="387" spans="1:34" ht="15" customHeight="1" x14ac:dyDescent="0.3">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row>
    <row r="388" spans="1:34" ht="15" customHeight="1" x14ac:dyDescent="0.3">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row>
    <row r="389" spans="1:34" ht="15" customHeight="1" x14ac:dyDescent="0.3">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row>
    <row r="390" spans="1:34" ht="15" customHeight="1" x14ac:dyDescent="0.3">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row>
    <row r="391" spans="1:34" ht="15" customHeight="1" x14ac:dyDescent="0.3">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row>
    <row r="392" spans="1:34" ht="15" customHeight="1" x14ac:dyDescent="0.3">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row>
    <row r="393" spans="1:34" ht="15" customHeight="1" x14ac:dyDescent="0.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row>
    <row r="394" spans="1:34" ht="15" customHeight="1" x14ac:dyDescent="0.3">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row>
    <row r="395" spans="1:34" ht="15" customHeight="1" x14ac:dyDescent="0.3">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row>
    <row r="396" spans="1:34" ht="15" customHeight="1" x14ac:dyDescent="0.3">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row>
    <row r="397" spans="1:34" ht="15" customHeight="1" x14ac:dyDescent="0.3">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row>
    <row r="398" spans="1:34" ht="15" customHeight="1" x14ac:dyDescent="0.3">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3"/>
    </row>
    <row r="399" spans="1:34" ht="15" customHeight="1" x14ac:dyDescent="0.3">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3"/>
    </row>
    <row r="400" spans="1:34" ht="15" customHeight="1" x14ac:dyDescent="0.3">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3"/>
    </row>
    <row r="401" spans="1:34" ht="15" customHeight="1" x14ac:dyDescent="0.3">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3"/>
    </row>
    <row r="402" spans="1:34" ht="15" customHeight="1" x14ac:dyDescent="0.3">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c r="AE402" s="93"/>
      <c r="AF402" s="93"/>
      <c r="AG402" s="93"/>
      <c r="AH402" s="93"/>
    </row>
    <row r="403" spans="1:34" ht="15" customHeight="1" x14ac:dyDescent="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3"/>
    </row>
    <row r="404" spans="1:34" ht="15" customHeight="1" x14ac:dyDescent="0.3">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c r="AE404" s="93"/>
      <c r="AF404" s="93"/>
      <c r="AG404" s="93"/>
      <c r="AH404" s="93"/>
    </row>
    <row r="405" spans="1:34" ht="15" customHeight="1" x14ac:dyDescent="0.3">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3"/>
    </row>
    <row r="406" spans="1:34" ht="15" customHeight="1" x14ac:dyDescent="0.3">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row>
    <row r="407" spans="1:34" ht="15" customHeight="1" x14ac:dyDescent="0.3">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3"/>
    </row>
    <row r="408" spans="1:34" ht="15" customHeight="1" x14ac:dyDescent="0.3">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c r="AE408" s="93"/>
      <c r="AF408" s="93"/>
      <c r="AG408" s="93"/>
      <c r="AH408" s="93"/>
    </row>
    <row r="409" spans="1:34" ht="15" customHeight="1" x14ac:dyDescent="0.3">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3"/>
    </row>
    <row r="410" spans="1:34" ht="15" customHeight="1" x14ac:dyDescent="0.3">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3"/>
    </row>
    <row r="411" spans="1:34" ht="15" customHeight="1" x14ac:dyDescent="0.3">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3"/>
    </row>
    <row r="412" spans="1:34" ht="15" customHeight="1" x14ac:dyDescent="0.3">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c r="AE412" s="93"/>
      <c r="AF412" s="93"/>
      <c r="AG412" s="93"/>
      <c r="AH412" s="93"/>
    </row>
    <row r="413" spans="1:34" ht="15" customHeight="1" x14ac:dyDescent="0.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3"/>
    </row>
    <row r="414" spans="1:34" ht="15" customHeight="1" x14ac:dyDescent="0.3">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3"/>
    </row>
    <row r="415" spans="1:34" ht="15" customHeight="1" x14ac:dyDescent="0.3">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3"/>
    </row>
    <row r="416" spans="1:34" ht="15" customHeight="1" x14ac:dyDescent="0.3">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c r="AE416" s="93"/>
      <c r="AF416" s="93"/>
      <c r="AG416" s="93"/>
      <c r="AH416" s="93"/>
    </row>
    <row r="417" spans="1:34" ht="15" customHeight="1" x14ac:dyDescent="0.3">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row>
    <row r="418" spans="1:34" ht="15" customHeight="1" x14ac:dyDescent="0.3">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c r="AE418" s="93"/>
      <c r="AF418" s="93"/>
      <c r="AG418" s="93"/>
      <c r="AH418" s="93"/>
    </row>
    <row r="419" spans="1:34" ht="15" customHeight="1" x14ac:dyDescent="0.3">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c r="AE419" s="93"/>
      <c r="AF419" s="93"/>
      <c r="AG419" s="93"/>
      <c r="AH419" s="93"/>
    </row>
    <row r="420" spans="1:34" ht="15" customHeight="1" x14ac:dyDescent="0.3">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c r="AE420" s="93"/>
      <c r="AF420" s="93"/>
      <c r="AG420" s="93"/>
      <c r="AH420" s="93"/>
    </row>
    <row r="421" spans="1:34" ht="15" customHeight="1" x14ac:dyDescent="0.3">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3"/>
    </row>
    <row r="422" spans="1:34" ht="15" customHeight="1" x14ac:dyDescent="0.3">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3"/>
    </row>
    <row r="423" spans="1:34" ht="15" customHeight="1" x14ac:dyDescent="0.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3"/>
    </row>
    <row r="424" spans="1:34" ht="15" customHeight="1" x14ac:dyDescent="0.3">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c r="AE424" s="93"/>
      <c r="AF424" s="93"/>
      <c r="AG424" s="93"/>
      <c r="AH424" s="93"/>
    </row>
    <row r="425" spans="1:34" ht="15" customHeight="1" x14ac:dyDescent="0.3">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3"/>
    </row>
    <row r="426" spans="1:34" ht="15" customHeight="1" x14ac:dyDescent="0.3">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c r="AE426" s="93"/>
      <c r="AF426" s="93"/>
      <c r="AG426" s="93"/>
      <c r="AH426" s="93"/>
    </row>
    <row r="427" spans="1:34" ht="15" customHeight="1" x14ac:dyDescent="0.3">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3"/>
    </row>
    <row r="428" spans="1:34" ht="15" customHeight="1" x14ac:dyDescent="0.3">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row>
    <row r="429" spans="1:34" ht="15" customHeight="1" x14ac:dyDescent="0.3">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3"/>
    </row>
    <row r="430" spans="1:34" ht="15" customHeight="1" x14ac:dyDescent="0.3">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c r="AE430" s="93"/>
      <c r="AF430" s="93"/>
      <c r="AG430" s="93"/>
      <c r="AH430" s="93"/>
    </row>
    <row r="431" spans="1:34" ht="15" customHeight="1" x14ac:dyDescent="0.3">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3"/>
    </row>
    <row r="432" spans="1:34" ht="15" customHeight="1" x14ac:dyDescent="0.3">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c r="AE432" s="93"/>
      <c r="AF432" s="93"/>
      <c r="AG432" s="93"/>
      <c r="AH432" s="93"/>
    </row>
    <row r="433" spans="1:34" ht="15" customHeight="1" x14ac:dyDescent="0.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3"/>
    </row>
    <row r="434" spans="1:34" ht="15" customHeight="1" x14ac:dyDescent="0.3">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c r="AE434" s="93"/>
      <c r="AF434" s="93"/>
      <c r="AG434" s="93"/>
      <c r="AH434" s="93"/>
    </row>
    <row r="435" spans="1:34" ht="15" customHeight="1" x14ac:dyDescent="0.3">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c r="AE435" s="93"/>
      <c r="AF435" s="93"/>
      <c r="AG435" s="93"/>
      <c r="AH435" s="93"/>
    </row>
    <row r="436" spans="1:34" ht="15" customHeight="1" x14ac:dyDescent="0.3">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c r="AE436" s="93"/>
      <c r="AF436" s="93"/>
      <c r="AG436" s="93"/>
      <c r="AH436" s="93"/>
    </row>
    <row r="437" spans="1:34" ht="15" customHeight="1" x14ac:dyDescent="0.3">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c r="AE437" s="93"/>
      <c r="AF437" s="93"/>
      <c r="AG437" s="93"/>
      <c r="AH437" s="93"/>
    </row>
    <row r="438" spans="1:34" ht="15" customHeight="1" x14ac:dyDescent="0.3">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c r="AE438" s="93"/>
      <c r="AF438" s="93"/>
      <c r="AG438" s="93"/>
      <c r="AH438" s="93"/>
    </row>
    <row r="439" spans="1:34" ht="15" customHeight="1" x14ac:dyDescent="0.3">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row>
    <row r="440" spans="1:34" ht="15" customHeight="1" x14ac:dyDescent="0.3">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c r="AE440" s="93"/>
      <c r="AF440" s="93"/>
      <c r="AG440" s="93"/>
      <c r="AH440" s="93"/>
    </row>
    <row r="441" spans="1:34" ht="15" customHeight="1" x14ac:dyDescent="0.3">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c r="AE441" s="93"/>
      <c r="AF441" s="93"/>
      <c r="AG441" s="93"/>
      <c r="AH441" s="93"/>
    </row>
    <row r="442" spans="1:34" ht="15" customHeight="1" x14ac:dyDescent="0.3">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c r="AE442" s="93"/>
      <c r="AF442" s="93"/>
      <c r="AG442" s="93"/>
      <c r="AH442" s="93"/>
    </row>
    <row r="443" spans="1:34" ht="15" customHeight="1" x14ac:dyDescent="0.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c r="AE443" s="93"/>
      <c r="AF443" s="93"/>
      <c r="AG443" s="93"/>
      <c r="AH443" s="93"/>
    </row>
    <row r="444" spans="1:34" ht="15" customHeight="1" x14ac:dyDescent="0.3">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c r="AE444" s="93"/>
      <c r="AF444" s="93"/>
      <c r="AG444" s="93"/>
      <c r="AH444" s="93"/>
    </row>
    <row r="445" spans="1:34" ht="15" customHeight="1" x14ac:dyDescent="0.3">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c r="AE445" s="93"/>
      <c r="AF445" s="93"/>
      <c r="AG445" s="93"/>
      <c r="AH445" s="93"/>
    </row>
    <row r="446" spans="1:34" ht="15" customHeight="1" x14ac:dyDescent="0.3">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c r="AE446" s="93"/>
      <c r="AF446" s="93"/>
      <c r="AG446" s="93"/>
      <c r="AH446" s="93"/>
    </row>
    <row r="447" spans="1:34" ht="15" customHeight="1" x14ac:dyDescent="0.3">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c r="AE447" s="93"/>
      <c r="AF447" s="93"/>
      <c r="AG447" s="93"/>
      <c r="AH447" s="93"/>
    </row>
    <row r="448" spans="1:34" ht="15" customHeight="1" x14ac:dyDescent="0.3">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c r="AE448" s="93"/>
      <c r="AF448" s="93"/>
      <c r="AG448" s="93"/>
      <c r="AH448" s="93"/>
    </row>
    <row r="449" spans="1:34" ht="15" customHeight="1" x14ac:dyDescent="0.3">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c r="AE449" s="93"/>
      <c r="AF449" s="93"/>
      <c r="AG449" s="93"/>
      <c r="AH449" s="93"/>
    </row>
    <row r="450" spans="1:34" ht="15" customHeight="1" x14ac:dyDescent="0.3">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row>
    <row r="451" spans="1:34" ht="15" customHeight="1" x14ac:dyDescent="0.3">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c r="AE451" s="93"/>
      <c r="AF451" s="93"/>
      <c r="AG451" s="93"/>
      <c r="AH451" s="93"/>
    </row>
    <row r="452" spans="1:34" ht="15" customHeight="1" x14ac:dyDescent="0.3">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c r="AE452" s="93"/>
      <c r="AF452" s="93"/>
      <c r="AG452" s="93"/>
      <c r="AH452" s="93"/>
    </row>
    <row r="453" spans="1:34" ht="15" customHeight="1" x14ac:dyDescent="0.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c r="AE453" s="93"/>
      <c r="AF453" s="93"/>
      <c r="AG453" s="93"/>
      <c r="AH453" s="93"/>
    </row>
    <row r="454" spans="1:34" ht="15" customHeight="1" x14ac:dyDescent="0.3">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c r="AE454" s="93"/>
      <c r="AF454" s="93"/>
      <c r="AG454" s="93"/>
      <c r="AH454" s="93"/>
    </row>
    <row r="455" spans="1:34" ht="15" customHeight="1" x14ac:dyDescent="0.3">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c r="AE455" s="93"/>
      <c r="AF455" s="93"/>
      <c r="AG455" s="93"/>
      <c r="AH455" s="93"/>
    </row>
    <row r="456" spans="1:34" ht="15" customHeight="1" x14ac:dyDescent="0.3">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c r="AE456" s="93"/>
      <c r="AF456" s="93"/>
      <c r="AG456" s="93"/>
      <c r="AH456" s="93"/>
    </row>
    <row r="457" spans="1:34" ht="15" customHeight="1" x14ac:dyDescent="0.3">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c r="AE457" s="93"/>
      <c r="AF457" s="93"/>
      <c r="AG457" s="93"/>
      <c r="AH457" s="93"/>
    </row>
    <row r="458" spans="1:34" ht="15" customHeight="1" x14ac:dyDescent="0.3">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c r="AE458" s="93"/>
      <c r="AF458" s="93"/>
      <c r="AG458" s="93"/>
      <c r="AH458" s="93"/>
    </row>
    <row r="459" spans="1:34" ht="15" customHeight="1" x14ac:dyDescent="0.3">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c r="AE459" s="93"/>
      <c r="AF459" s="93"/>
      <c r="AG459" s="93"/>
      <c r="AH459" s="93"/>
    </row>
    <row r="460" spans="1:34" ht="15" customHeight="1" x14ac:dyDescent="0.3">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c r="AE460" s="93"/>
      <c r="AF460" s="93"/>
      <c r="AG460" s="93"/>
      <c r="AH460" s="93"/>
    </row>
    <row r="461" spans="1:34" ht="15" customHeight="1" x14ac:dyDescent="0.3">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row>
    <row r="462" spans="1:34" ht="15" customHeight="1" x14ac:dyDescent="0.3">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c r="AE462" s="93"/>
      <c r="AF462" s="93"/>
      <c r="AG462" s="93"/>
      <c r="AH462" s="93"/>
    </row>
    <row r="463" spans="1:34" ht="15" customHeight="1" x14ac:dyDescent="0.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c r="AE463" s="93"/>
      <c r="AF463" s="93"/>
      <c r="AG463" s="93"/>
      <c r="AH463" s="93"/>
    </row>
    <row r="464" spans="1:34" ht="15" customHeight="1" x14ac:dyDescent="0.3">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c r="AE464" s="93"/>
      <c r="AF464" s="93"/>
      <c r="AG464" s="93"/>
      <c r="AH464" s="93"/>
    </row>
    <row r="465" spans="1:34" ht="15" customHeight="1" x14ac:dyDescent="0.3">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c r="AE465" s="93"/>
      <c r="AF465" s="93"/>
      <c r="AG465" s="93"/>
      <c r="AH465" s="93"/>
    </row>
    <row r="466" spans="1:34" ht="15" customHeight="1" x14ac:dyDescent="0.3">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c r="AE466" s="93"/>
      <c r="AF466" s="93"/>
      <c r="AG466" s="93"/>
      <c r="AH466" s="93"/>
    </row>
    <row r="467" spans="1:34" ht="15" customHeight="1" x14ac:dyDescent="0.3">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c r="AE467" s="93"/>
      <c r="AF467" s="93"/>
      <c r="AG467" s="93"/>
      <c r="AH467" s="93"/>
    </row>
    <row r="468" spans="1:34" ht="15" customHeight="1" x14ac:dyDescent="0.3">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c r="AE468" s="93"/>
      <c r="AF468" s="93"/>
      <c r="AG468" s="93"/>
      <c r="AH468" s="93"/>
    </row>
    <row r="469" spans="1:34" ht="15" customHeight="1" x14ac:dyDescent="0.3">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c r="AE469" s="93"/>
      <c r="AF469" s="93"/>
      <c r="AG469" s="93"/>
      <c r="AH469" s="93"/>
    </row>
    <row r="470" spans="1:34" ht="15" customHeight="1" x14ac:dyDescent="0.3">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c r="AE470" s="93"/>
      <c r="AF470" s="93"/>
      <c r="AG470" s="93"/>
      <c r="AH470" s="93"/>
    </row>
    <row r="471" spans="1:34" ht="15" customHeight="1" x14ac:dyDescent="0.3">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c r="AE471" s="93"/>
      <c r="AF471" s="93"/>
      <c r="AG471" s="93"/>
      <c r="AH471" s="93"/>
    </row>
    <row r="472" spans="1:34" ht="15" customHeight="1" x14ac:dyDescent="0.3">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row>
    <row r="473" spans="1:34" ht="15" customHeight="1" x14ac:dyDescent="0.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c r="AE473" s="93"/>
      <c r="AF473" s="93"/>
      <c r="AG473" s="93"/>
      <c r="AH473" s="93"/>
    </row>
    <row r="474" spans="1:34" ht="15" customHeight="1" x14ac:dyDescent="0.3">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c r="AE474" s="93"/>
      <c r="AF474" s="93"/>
      <c r="AG474" s="93"/>
      <c r="AH474" s="93"/>
    </row>
    <row r="475" spans="1:34" ht="15" customHeight="1" x14ac:dyDescent="0.3">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c r="AE475" s="93"/>
      <c r="AF475" s="93"/>
      <c r="AG475" s="93"/>
      <c r="AH475" s="93"/>
    </row>
    <row r="476" spans="1:34" ht="15" customHeight="1" x14ac:dyDescent="0.3">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c r="AE476" s="93"/>
      <c r="AF476" s="93"/>
      <c r="AG476" s="93"/>
      <c r="AH476" s="93"/>
    </row>
    <row r="477" spans="1:34" ht="15" customHeight="1" x14ac:dyDescent="0.3">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c r="AE477" s="93"/>
      <c r="AF477" s="93"/>
      <c r="AG477" s="93"/>
      <c r="AH477" s="93"/>
    </row>
    <row r="478" spans="1:34" ht="15" customHeight="1" x14ac:dyDescent="0.3">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row>
    <row r="479" spans="1:34" ht="15" customHeight="1" x14ac:dyDescent="0.3">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row>
    <row r="480" spans="1:34" ht="15" customHeight="1" x14ac:dyDescent="0.3">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c r="AE480" s="93"/>
      <c r="AF480" s="93"/>
      <c r="AG480" s="93"/>
      <c r="AH480" s="93"/>
    </row>
    <row r="481" spans="1:34" ht="15" customHeight="1" x14ac:dyDescent="0.3">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c r="AE481" s="93"/>
      <c r="AF481" s="93"/>
      <c r="AG481" s="93"/>
      <c r="AH481" s="93"/>
    </row>
    <row r="482" spans="1:34" ht="15" customHeight="1" x14ac:dyDescent="0.3">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c r="AE482" s="93"/>
      <c r="AF482" s="93"/>
      <c r="AG482" s="93"/>
      <c r="AH482" s="93"/>
    </row>
    <row r="483" spans="1:34" ht="15" customHeight="1" x14ac:dyDescent="0.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row>
    <row r="484" spans="1:34" ht="15" customHeight="1" x14ac:dyDescent="0.3">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c r="AE484" s="93"/>
      <c r="AF484" s="93"/>
      <c r="AG484" s="93"/>
      <c r="AH484" s="93"/>
    </row>
    <row r="485" spans="1:34" ht="15" customHeight="1" x14ac:dyDescent="0.3">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c r="AE485" s="93"/>
      <c r="AF485" s="93"/>
      <c r="AG485" s="93"/>
      <c r="AH485" s="93"/>
    </row>
    <row r="486" spans="1:34" ht="15" customHeight="1" x14ac:dyDescent="0.3">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c r="AE486" s="93"/>
      <c r="AF486" s="93"/>
      <c r="AG486" s="93"/>
      <c r="AH486" s="93"/>
    </row>
    <row r="487" spans="1:34" ht="15" customHeight="1" x14ac:dyDescent="0.3">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c r="AE487" s="93"/>
      <c r="AF487" s="93"/>
      <c r="AG487" s="93"/>
      <c r="AH487" s="93"/>
    </row>
    <row r="488" spans="1:34" ht="15" customHeight="1" x14ac:dyDescent="0.3">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c r="AE488" s="93"/>
      <c r="AF488" s="93"/>
      <c r="AG488" s="93"/>
      <c r="AH488" s="93"/>
    </row>
    <row r="489" spans="1:34" ht="15" customHeight="1" x14ac:dyDescent="0.3">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c r="AE489" s="93"/>
      <c r="AF489" s="93"/>
      <c r="AG489" s="93"/>
      <c r="AH489" s="93"/>
    </row>
    <row r="490" spans="1:34" ht="15" customHeight="1" x14ac:dyDescent="0.3">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c r="AE490" s="93"/>
      <c r="AF490" s="93"/>
      <c r="AG490" s="93"/>
      <c r="AH490" s="93"/>
    </row>
    <row r="491" spans="1:34" ht="15" customHeight="1" x14ac:dyDescent="0.3">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c r="AE491" s="93"/>
      <c r="AF491" s="93"/>
      <c r="AG491" s="93"/>
      <c r="AH491" s="93"/>
    </row>
    <row r="492" spans="1:34" ht="15" customHeight="1" x14ac:dyDescent="0.3">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c r="AE492" s="93"/>
      <c r="AF492" s="93"/>
      <c r="AG492" s="93"/>
      <c r="AH492" s="93"/>
    </row>
    <row r="493" spans="1:34" ht="15" customHeight="1" x14ac:dyDescent="0.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c r="AE493" s="93"/>
      <c r="AF493" s="93"/>
      <c r="AG493" s="93"/>
      <c r="AH493" s="93"/>
    </row>
    <row r="494" spans="1:34" ht="15" customHeight="1" x14ac:dyDescent="0.3">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row>
    <row r="495" spans="1:34" ht="15" customHeight="1" x14ac:dyDescent="0.3">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c r="AE495" s="93"/>
      <c r="AF495" s="93"/>
      <c r="AG495" s="93"/>
      <c r="AH495" s="93"/>
    </row>
    <row r="496" spans="1:34" ht="15" customHeight="1" x14ac:dyDescent="0.3">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row>
    <row r="497" spans="1:34" ht="15" customHeight="1" x14ac:dyDescent="0.3">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row>
    <row r="498" spans="1:34" ht="15" customHeight="1" x14ac:dyDescent="0.3">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c r="AE498" s="93"/>
      <c r="AF498" s="93"/>
      <c r="AG498" s="93"/>
      <c r="AH498" s="93"/>
    </row>
    <row r="499" spans="1:34" ht="15" customHeight="1" x14ac:dyDescent="0.3">
      <c r="A499" s="93"/>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3"/>
      <c r="AH499" s="93"/>
    </row>
    <row r="500" spans="1:34" ht="15" customHeight="1" x14ac:dyDescent="0.3">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c r="AE500" s="93"/>
      <c r="AF500" s="93"/>
      <c r="AG500" s="93"/>
      <c r="AH500" s="93"/>
    </row>
    <row r="501" spans="1:34" ht="15" customHeight="1" x14ac:dyDescent="0.3">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c r="AE501" s="93"/>
      <c r="AF501" s="93"/>
      <c r="AG501" s="93"/>
      <c r="AH501" s="93"/>
    </row>
    <row r="502" spans="1:34" ht="15" customHeight="1" x14ac:dyDescent="0.3">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c r="AE502" s="93"/>
      <c r="AF502" s="93"/>
      <c r="AG502" s="93"/>
      <c r="AH502" s="93"/>
    </row>
    <row r="503" spans="1:34" ht="15" customHeight="1" x14ac:dyDescent="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c r="AE503" s="93"/>
      <c r="AF503" s="93"/>
      <c r="AG503" s="93"/>
      <c r="AH503" s="93"/>
    </row>
    <row r="504" spans="1:34" ht="15" customHeight="1" x14ac:dyDescent="0.3">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c r="AE504" s="93"/>
      <c r="AF504" s="93"/>
      <c r="AG504" s="93"/>
      <c r="AH504" s="93"/>
    </row>
    <row r="505" spans="1:34" ht="15" customHeight="1" x14ac:dyDescent="0.3">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row>
    <row r="506" spans="1:34" ht="15" customHeight="1" x14ac:dyDescent="0.3">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c r="AE506" s="93"/>
      <c r="AF506" s="93"/>
      <c r="AG506" s="93"/>
      <c r="AH506" s="93"/>
    </row>
    <row r="507" spans="1:34" ht="15" customHeight="1" x14ac:dyDescent="0.3">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c r="AE507" s="93"/>
      <c r="AF507" s="93"/>
      <c r="AG507" s="93"/>
      <c r="AH507" s="93"/>
    </row>
    <row r="508" spans="1:34" ht="15" customHeight="1" x14ac:dyDescent="0.3">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c r="AE508" s="93"/>
      <c r="AF508" s="93"/>
      <c r="AG508" s="93"/>
      <c r="AH508" s="93"/>
    </row>
    <row r="509" spans="1:34" ht="15" customHeight="1" x14ac:dyDescent="0.3">
      <c r="A509" s="93"/>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3"/>
      <c r="AH509" s="93"/>
    </row>
    <row r="510" spans="1:34" ht="15" customHeight="1" x14ac:dyDescent="0.3">
      <c r="A510" s="93"/>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3"/>
      <c r="AH510" s="93"/>
    </row>
    <row r="511" spans="1:34" ht="15" customHeight="1" x14ac:dyDescent="0.3">
      <c r="A511" s="93"/>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c r="AE511" s="80"/>
      <c r="AF511" s="80"/>
      <c r="AG511" s="93"/>
      <c r="AH511" s="93"/>
    </row>
    <row r="512" spans="1:34" ht="15" customHeight="1" x14ac:dyDescent="0.3">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c r="AE512" s="93"/>
      <c r="AF512" s="93"/>
      <c r="AG512" s="93"/>
      <c r="AH512" s="93"/>
    </row>
    <row r="513" spans="1:34" ht="15" customHeight="1" x14ac:dyDescent="0.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c r="AE513" s="93"/>
      <c r="AF513" s="93"/>
      <c r="AG513" s="93"/>
      <c r="AH513" s="93"/>
    </row>
    <row r="514" spans="1:34" ht="15" customHeight="1" x14ac:dyDescent="0.3">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row>
    <row r="515" spans="1:34" ht="15" customHeight="1" x14ac:dyDescent="0.3">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c r="AE515" s="93"/>
      <c r="AF515" s="93"/>
      <c r="AG515" s="93"/>
      <c r="AH515" s="93"/>
    </row>
    <row r="516" spans="1:34" ht="15" customHeight="1" x14ac:dyDescent="0.3">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row>
    <row r="517" spans="1:34" ht="15" customHeight="1" x14ac:dyDescent="0.3">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c r="AE517" s="93"/>
      <c r="AF517" s="93"/>
      <c r="AG517" s="93"/>
      <c r="AH517" s="93"/>
    </row>
    <row r="518" spans="1:34" ht="15" customHeight="1" x14ac:dyDescent="0.3">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c r="AE518" s="93"/>
      <c r="AF518" s="93"/>
      <c r="AG518" s="93"/>
      <c r="AH518" s="93"/>
    </row>
    <row r="519" spans="1:34" ht="15" customHeight="1" x14ac:dyDescent="0.3">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c r="AE519" s="93"/>
      <c r="AF519" s="93"/>
      <c r="AG519" s="93"/>
      <c r="AH519" s="93"/>
    </row>
    <row r="520" spans="1:34" ht="15" customHeight="1" x14ac:dyDescent="0.3">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c r="AE520" s="93"/>
      <c r="AF520" s="93"/>
      <c r="AG520" s="93"/>
      <c r="AH520" s="93"/>
    </row>
    <row r="521" spans="1:34" ht="15" customHeight="1" x14ac:dyDescent="0.3">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c r="AE521" s="93"/>
      <c r="AF521" s="93"/>
      <c r="AG521" s="93"/>
      <c r="AH521" s="93"/>
    </row>
    <row r="522" spans="1:34" ht="15" customHeight="1" x14ac:dyDescent="0.3">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c r="AE522" s="93"/>
      <c r="AF522" s="93"/>
      <c r="AG522" s="93"/>
      <c r="AH522" s="93"/>
    </row>
    <row r="523" spans="1:34" ht="15" customHeight="1" x14ac:dyDescent="0.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c r="AE523" s="93"/>
      <c r="AF523" s="93"/>
      <c r="AG523" s="93"/>
      <c r="AH523" s="93"/>
    </row>
    <row r="524" spans="1:34" ht="15" customHeight="1" x14ac:dyDescent="0.3">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c r="AE524" s="93"/>
      <c r="AF524" s="93"/>
      <c r="AG524" s="93"/>
      <c r="AH524" s="93"/>
    </row>
    <row r="525" spans="1:34" ht="15" customHeight="1" x14ac:dyDescent="0.3">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c r="AE525" s="93"/>
      <c r="AF525" s="93"/>
      <c r="AG525" s="93"/>
      <c r="AH525" s="93"/>
    </row>
    <row r="526" spans="1:34" ht="15" customHeight="1" x14ac:dyDescent="0.3">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c r="AE526" s="93"/>
      <c r="AF526" s="93"/>
      <c r="AG526" s="93"/>
      <c r="AH526" s="93"/>
    </row>
    <row r="527" spans="1:34" ht="15" customHeight="1" x14ac:dyDescent="0.3">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row>
    <row r="528" spans="1:34" ht="15" customHeight="1" x14ac:dyDescent="0.3">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c r="AE528" s="93"/>
      <c r="AF528" s="93"/>
      <c r="AG528" s="93"/>
      <c r="AH528" s="93"/>
    </row>
    <row r="529" spans="1:34" ht="15" customHeight="1" x14ac:dyDescent="0.3">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c r="AE529" s="93"/>
      <c r="AF529" s="93"/>
      <c r="AG529" s="93"/>
      <c r="AH529" s="93"/>
    </row>
    <row r="530" spans="1:34" ht="15" customHeight="1" x14ac:dyDescent="0.3">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c r="AE530" s="93"/>
      <c r="AF530" s="93"/>
      <c r="AG530" s="93"/>
      <c r="AH530" s="93"/>
    </row>
    <row r="531" spans="1:34" ht="15" customHeight="1" x14ac:dyDescent="0.3">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c r="AE531" s="93"/>
      <c r="AF531" s="93"/>
      <c r="AG531" s="93"/>
      <c r="AH531" s="93"/>
    </row>
    <row r="532" spans="1:34" ht="15" customHeight="1" x14ac:dyDescent="0.3">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c r="AE532" s="93"/>
      <c r="AF532" s="93"/>
      <c r="AG532" s="93"/>
      <c r="AH532" s="93"/>
    </row>
    <row r="533" spans="1:34" ht="15" customHeight="1" x14ac:dyDescent="0.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c r="AE533" s="93"/>
      <c r="AF533" s="93"/>
      <c r="AG533" s="93"/>
      <c r="AH533" s="93"/>
    </row>
    <row r="534" spans="1:34" ht="15" customHeight="1" x14ac:dyDescent="0.3">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c r="AE534" s="93"/>
      <c r="AF534" s="93"/>
      <c r="AG534" s="93"/>
      <c r="AH534" s="93"/>
    </row>
    <row r="535" spans="1:34" ht="15" customHeight="1" x14ac:dyDescent="0.3">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c r="AE535" s="93"/>
      <c r="AF535" s="93"/>
      <c r="AG535" s="93"/>
      <c r="AH535" s="93"/>
    </row>
    <row r="536" spans="1:34" ht="15" customHeight="1" x14ac:dyDescent="0.3">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c r="AE536" s="93"/>
      <c r="AF536" s="93"/>
      <c r="AG536" s="93"/>
      <c r="AH536" s="93"/>
    </row>
    <row r="537" spans="1:34" ht="15" customHeight="1" x14ac:dyDescent="0.3">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c r="AE537" s="93"/>
      <c r="AF537" s="93"/>
      <c r="AG537" s="93"/>
      <c r="AH537" s="93"/>
    </row>
    <row r="538" spans="1:34" ht="15" customHeight="1" x14ac:dyDescent="0.3">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row>
    <row r="539" spans="1:34" ht="15" customHeight="1" x14ac:dyDescent="0.3">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c r="AE539" s="93"/>
      <c r="AF539" s="93"/>
      <c r="AG539" s="93"/>
      <c r="AH539" s="93"/>
    </row>
    <row r="540" spans="1:34" ht="15" customHeight="1" x14ac:dyDescent="0.3">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c r="AE540" s="93"/>
      <c r="AF540" s="93"/>
      <c r="AG540" s="93"/>
      <c r="AH540" s="93"/>
    </row>
    <row r="541" spans="1:34" ht="15" customHeight="1" x14ac:dyDescent="0.3">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c r="AE541" s="93"/>
      <c r="AF541" s="93"/>
      <c r="AG541" s="93"/>
      <c r="AH541" s="93"/>
    </row>
    <row r="542" spans="1:34" ht="15" customHeight="1" x14ac:dyDescent="0.3">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c r="AE542" s="93"/>
      <c r="AF542" s="93"/>
      <c r="AG542" s="93"/>
      <c r="AH542" s="93"/>
    </row>
    <row r="543" spans="1:34" ht="15" customHeight="1" x14ac:dyDescent="0.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c r="AE543" s="93"/>
      <c r="AF543" s="93"/>
      <c r="AG543" s="93"/>
      <c r="AH543" s="93"/>
    </row>
    <row r="544" spans="1:34" ht="15" customHeight="1" x14ac:dyDescent="0.3">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c r="AE544" s="93"/>
      <c r="AF544" s="93"/>
      <c r="AG544" s="93"/>
      <c r="AH544" s="93"/>
    </row>
    <row r="545" spans="1:34" ht="15" customHeight="1" x14ac:dyDescent="0.3">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c r="AE545" s="93"/>
      <c r="AF545" s="93"/>
      <c r="AG545" s="93"/>
      <c r="AH545" s="93"/>
    </row>
    <row r="546" spans="1:34" ht="15" customHeight="1" x14ac:dyDescent="0.3">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c r="AE546" s="93"/>
      <c r="AF546" s="93"/>
      <c r="AG546" s="93"/>
      <c r="AH546" s="93"/>
    </row>
    <row r="547" spans="1:34" ht="15" customHeight="1" x14ac:dyDescent="0.3">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c r="AE547" s="93"/>
      <c r="AF547" s="93"/>
      <c r="AG547" s="93"/>
      <c r="AH547" s="93"/>
    </row>
    <row r="548" spans="1:34" ht="15" customHeight="1" x14ac:dyDescent="0.3">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c r="AE548" s="93"/>
      <c r="AF548" s="93"/>
      <c r="AG548" s="93"/>
      <c r="AH548" s="93"/>
    </row>
    <row r="549" spans="1:34" ht="15" customHeight="1" x14ac:dyDescent="0.3">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row>
    <row r="550" spans="1:34" ht="15" customHeight="1" x14ac:dyDescent="0.3">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c r="AE550" s="93"/>
      <c r="AF550" s="93"/>
      <c r="AG550" s="93"/>
      <c r="AH550" s="93"/>
    </row>
    <row r="551" spans="1:34" ht="15" customHeight="1" x14ac:dyDescent="0.3">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c r="AE551" s="93"/>
      <c r="AF551" s="93"/>
      <c r="AG551" s="93"/>
      <c r="AH551" s="93"/>
    </row>
    <row r="552" spans="1:34" ht="15" customHeight="1" x14ac:dyDescent="0.3">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c r="AE552" s="93"/>
      <c r="AF552" s="93"/>
      <c r="AG552" s="93"/>
      <c r="AH552" s="93"/>
    </row>
    <row r="553" spans="1:34" ht="15" customHeight="1" x14ac:dyDescent="0.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c r="AE553" s="93"/>
      <c r="AF553" s="93"/>
      <c r="AG553" s="93"/>
      <c r="AH553" s="93"/>
    </row>
    <row r="554" spans="1:34" ht="15" customHeight="1" x14ac:dyDescent="0.3">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c r="AE554" s="93"/>
      <c r="AF554" s="93"/>
      <c r="AG554" s="93"/>
      <c r="AH554" s="93"/>
    </row>
    <row r="555" spans="1:34" ht="15" customHeight="1" x14ac:dyDescent="0.3">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c r="AE555" s="93"/>
      <c r="AF555" s="93"/>
      <c r="AG555" s="93"/>
      <c r="AH555" s="93"/>
    </row>
    <row r="556" spans="1:34" ht="15" customHeight="1" x14ac:dyDescent="0.3">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c r="AE556" s="93"/>
      <c r="AF556" s="93"/>
      <c r="AG556" s="93"/>
      <c r="AH556" s="93"/>
    </row>
    <row r="557" spans="1:34" ht="15" customHeight="1" x14ac:dyDescent="0.3">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c r="AE557" s="93"/>
      <c r="AF557" s="93"/>
      <c r="AG557" s="93"/>
      <c r="AH557" s="93"/>
    </row>
    <row r="558" spans="1:34" ht="15" customHeight="1" x14ac:dyDescent="0.3">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c r="AE558" s="93"/>
      <c r="AF558" s="93"/>
      <c r="AG558" s="93"/>
      <c r="AH558" s="93"/>
    </row>
    <row r="559" spans="1:34" ht="15" customHeight="1" x14ac:dyDescent="0.3">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c r="AE559" s="93"/>
      <c r="AF559" s="93"/>
      <c r="AG559" s="93"/>
      <c r="AH559" s="93"/>
    </row>
    <row r="560" spans="1:34" ht="15" customHeight="1" x14ac:dyDescent="0.3">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row>
    <row r="561" spans="1:34" ht="15" customHeight="1" x14ac:dyDescent="0.3">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c r="AE561" s="93"/>
      <c r="AF561" s="93"/>
      <c r="AG561" s="93"/>
      <c r="AH561" s="93"/>
    </row>
    <row r="562" spans="1:34" ht="15" customHeight="1" x14ac:dyDescent="0.3">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c r="AE562" s="93"/>
      <c r="AF562" s="93"/>
      <c r="AG562" s="93"/>
      <c r="AH562" s="93"/>
    </row>
    <row r="563" spans="1:34" ht="15" customHeight="1" x14ac:dyDescent="0.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c r="AE563" s="93"/>
      <c r="AF563" s="93"/>
      <c r="AG563" s="93"/>
      <c r="AH563" s="93"/>
    </row>
    <row r="564" spans="1:34" ht="15" customHeight="1" x14ac:dyDescent="0.3">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c r="AE564" s="93"/>
      <c r="AF564" s="93"/>
      <c r="AG564" s="93"/>
      <c r="AH564" s="93"/>
    </row>
    <row r="565" spans="1:34" ht="15" customHeight="1" x14ac:dyDescent="0.3">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c r="AE565" s="93"/>
      <c r="AF565" s="93"/>
      <c r="AG565" s="93"/>
      <c r="AH565" s="93"/>
    </row>
    <row r="566" spans="1:34" ht="15" customHeight="1" x14ac:dyDescent="0.3">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c r="AE566" s="93"/>
      <c r="AF566" s="93"/>
      <c r="AG566" s="93"/>
      <c r="AH566" s="93"/>
    </row>
    <row r="567" spans="1:34" ht="15" customHeight="1" x14ac:dyDescent="0.3">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c r="AE567" s="93"/>
      <c r="AF567" s="93"/>
      <c r="AG567" s="93"/>
      <c r="AH567" s="93"/>
    </row>
    <row r="568" spans="1:34" ht="15" customHeight="1" x14ac:dyDescent="0.3">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c r="AE568" s="93"/>
      <c r="AF568" s="93"/>
      <c r="AG568" s="93"/>
      <c r="AH568" s="93"/>
    </row>
    <row r="569" spans="1:34" ht="15" customHeight="1" x14ac:dyDescent="0.3">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c r="AE569" s="93"/>
      <c r="AF569" s="93"/>
      <c r="AG569" s="93"/>
      <c r="AH569" s="93"/>
    </row>
    <row r="570" spans="1:34" ht="15" customHeight="1" x14ac:dyDescent="0.3">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c r="AE570" s="93"/>
      <c r="AF570" s="93"/>
      <c r="AG570" s="93"/>
      <c r="AH570" s="93"/>
    </row>
    <row r="571" spans="1:34" ht="15" customHeight="1" x14ac:dyDescent="0.3">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row>
    <row r="572" spans="1:34" ht="15" customHeight="1" x14ac:dyDescent="0.3">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c r="AE572" s="93"/>
      <c r="AF572" s="93"/>
      <c r="AG572" s="93"/>
      <c r="AH572" s="93"/>
    </row>
    <row r="573" spans="1:34" ht="15" customHeight="1" x14ac:dyDescent="0.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c r="AE573" s="93"/>
      <c r="AF573" s="93"/>
      <c r="AG573" s="93"/>
      <c r="AH573" s="93"/>
    </row>
    <row r="574" spans="1:34" ht="15" customHeight="1" x14ac:dyDescent="0.3">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c r="AE574" s="93"/>
      <c r="AF574" s="93"/>
      <c r="AG574" s="93"/>
      <c r="AH574" s="93"/>
    </row>
    <row r="575" spans="1:34" ht="15" customHeight="1" x14ac:dyDescent="0.3">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c r="AE575" s="93"/>
      <c r="AF575" s="93"/>
      <c r="AG575" s="93"/>
      <c r="AH575" s="93"/>
    </row>
    <row r="576" spans="1:34" ht="15" customHeight="1" x14ac:dyDescent="0.3">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c r="AE576" s="93"/>
      <c r="AF576" s="93"/>
      <c r="AG576" s="93"/>
      <c r="AH576" s="93"/>
    </row>
    <row r="577" spans="1:34" ht="15" customHeight="1" x14ac:dyDescent="0.3">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c r="AE577" s="93"/>
      <c r="AF577" s="93"/>
      <c r="AG577" s="93"/>
      <c r="AH577" s="93"/>
    </row>
    <row r="578" spans="1:34" ht="15" customHeight="1" x14ac:dyDescent="0.3">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c r="AE578" s="93"/>
      <c r="AF578" s="93"/>
      <c r="AG578" s="93"/>
      <c r="AH578" s="93"/>
    </row>
    <row r="579" spans="1:34" ht="15" customHeight="1" x14ac:dyDescent="0.3">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c r="AE579" s="93"/>
      <c r="AF579" s="93"/>
      <c r="AG579" s="93"/>
      <c r="AH579" s="93"/>
    </row>
    <row r="580" spans="1:34" ht="15" customHeight="1" x14ac:dyDescent="0.3">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c r="AE580" s="93"/>
      <c r="AF580" s="93"/>
      <c r="AG580" s="93"/>
      <c r="AH580" s="93"/>
    </row>
    <row r="581" spans="1:34" ht="15" customHeight="1" x14ac:dyDescent="0.3">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c r="AE581" s="93"/>
      <c r="AF581" s="93"/>
      <c r="AG581" s="93"/>
      <c r="AH581" s="93"/>
    </row>
    <row r="582" spans="1:34" ht="15" customHeight="1" x14ac:dyDescent="0.3">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row>
    <row r="583" spans="1:34" ht="15" customHeight="1" x14ac:dyDescent="0.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c r="AE583" s="93"/>
      <c r="AF583" s="93"/>
      <c r="AG583" s="93"/>
      <c r="AH583" s="93"/>
    </row>
    <row r="584" spans="1:34" ht="15" customHeight="1" x14ac:dyDescent="0.3">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c r="AE584" s="93"/>
      <c r="AF584" s="93"/>
      <c r="AG584" s="93"/>
      <c r="AH584" s="93"/>
    </row>
    <row r="585" spans="1:34" ht="15" customHeight="1" x14ac:dyDescent="0.3">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c r="AE585" s="93"/>
      <c r="AF585" s="93"/>
      <c r="AG585" s="93"/>
      <c r="AH585" s="93"/>
    </row>
    <row r="586" spans="1:34" ht="15" customHeight="1" x14ac:dyDescent="0.3">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c r="AE586" s="93"/>
      <c r="AF586" s="93"/>
      <c r="AG586" s="93"/>
      <c r="AH586" s="93"/>
    </row>
    <row r="587" spans="1:34" ht="15" customHeight="1" x14ac:dyDescent="0.3">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c r="AE587" s="93"/>
      <c r="AF587" s="93"/>
      <c r="AG587" s="93"/>
      <c r="AH587" s="93"/>
    </row>
    <row r="588" spans="1:34" ht="15" customHeight="1" x14ac:dyDescent="0.3">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c r="AE588" s="93"/>
      <c r="AF588" s="93"/>
      <c r="AG588" s="93"/>
      <c r="AH588" s="93"/>
    </row>
    <row r="589" spans="1:34" ht="15" customHeight="1" x14ac:dyDescent="0.3">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c r="AE589" s="93"/>
      <c r="AF589" s="93"/>
      <c r="AG589" s="93"/>
      <c r="AH589" s="93"/>
    </row>
    <row r="590" spans="1:34" ht="15" customHeight="1" x14ac:dyDescent="0.3">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c r="AE590" s="93"/>
      <c r="AF590" s="93"/>
      <c r="AG590" s="93"/>
      <c r="AH590" s="93"/>
    </row>
    <row r="591" spans="1:34" ht="15" customHeight="1" x14ac:dyDescent="0.3">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c r="AE591" s="93"/>
      <c r="AF591" s="93"/>
      <c r="AG591" s="93"/>
      <c r="AH591" s="93"/>
    </row>
    <row r="592" spans="1:34" ht="15" customHeight="1" x14ac:dyDescent="0.3">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c r="AE592" s="93"/>
      <c r="AF592" s="93"/>
      <c r="AG592" s="93"/>
      <c r="AH592" s="93"/>
    </row>
    <row r="593" spans="1:34" ht="15" customHeight="1" x14ac:dyDescent="0.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row>
    <row r="594" spans="1:34" ht="15" customHeight="1" x14ac:dyDescent="0.3">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c r="AE594" s="93"/>
      <c r="AF594" s="93"/>
      <c r="AG594" s="93"/>
      <c r="AH594" s="93"/>
    </row>
    <row r="595" spans="1:34" ht="15" customHeight="1" x14ac:dyDescent="0.3">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c r="AE595" s="93"/>
      <c r="AF595" s="93"/>
      <c r="AG595" s="93"/>
      <c r="AH595" s="93"/>
    </row>
    <row r="596" spans="1:34" ht="15" customHeight="1" x14ac:dyDescent="0.3">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c r="AE596" s="93"/>
      <c r="AF596" s="93"/>
      <c r="AG596" s="93"/>
      <c r="AH596" s="93"/>
    </row>
    <row r="597" spans="1:34" ht="15" customHeight="1" x14ac:dyDescent="0.3">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c r="AE597" s="93"/>
      <c r="AF597" s="93"/>
      <c r="AG597" s="93"/>
      <c r="AH597" s="93"/>
    </row>
    <row r="598" spans="1:34" ht="15" customHeight="1" x14ac:dyDescent="0.3">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c r="AE598" s="93"/>
      <c r="AF598" s="93"/>
      <c r="AG598" s="93"/>
      <c r="AH598" s="93"/>
    </row>
    <row r="599" spans="1:34" ht="15" customHeight="1" x14ac:dyDescent="0.3">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c r="AE599" s="93"/>
      <c r="AF599" s="93"/>
      <c r="AG599" s="93"/>
      <c r="AH599" s="93"/>
    </row>
    <row r="600" spans="1:34" ht="15" customHeight="1" x14ac:dyDescent="0.3">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c r="AE600" s="93"/>
      <c r="AF600" s="93"/>
      <c r="AG600" s="93"/>
      <c r="AH600" s="93"/>
    </row>
    <row r="601" spans="1:34" ht="15" customHeight="1" x14ac:dyDescent="0.3">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c r="AE601" s="93"/>
      <c r="AF601" s="93"/>
      <c r="AG601" s="93"/>
      <c r="AH601" s="93"/>
    </row>
    <row r="602" spans="1:34" ht="15" customHeight="1" x14ac:dyDescent="0.3">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c r="AE602" s="93"/>
      <c r="AF602" s="93"/>
      <c r="AG602" s="93"/>
      <c r="AH602" s="93"/>
    </row>
    <row r="603" spans="1:34" ht="15" customHeight="1" x14ac:dyDescent="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c r="AE603" s="93"/>
      <c r="AF603" s="93"/>
      <c r="AG603" s="93"/>
      <c r="AH603" s="93"/>
    </row>
    <row r="604" spans="1:34" ht="15" customHeight="1" x14ac:dyDescent="0.3">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row>
    <row r="605" spans="1:34" ht="15" customHeight="1" x14ac:dyDescent="0.3">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c r="AE605" s="93"/>
      <c r="AF605" s="93"/>
      <c r="AG605" s="93"/>
      <c r="AH605" s="93"/>
    </row>
    <row r="606" spans="1:34" ht="15" customHeight="1" x14ac:dyDescent="0.3">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c r="AE606" s="93"/>
      <c r="AF606" s="93"/>
      <c r="AG606" s="93"/>
      <c r="AH606" s="93"/>
    </row>
    <row r="607" spans="1:34" ht="15" customHeight="1" x14ac:dyDescent="0.3">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c r="AE607" s="93"/>
      <c r="AF607" s="93"/>
      <c r="AG607" s="93"/>
      <c r="AH607" s="93"/>
    </row>
    <row r="608" spans="1:34" ht="15" customHeight="1" x14ac:dyDescent="0.3">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c r="AE608" s="93"/>
      <c r="AF608" s="93"/>
      <c r="AG608" s="93"/>
      <c r="AH608" s="93"/>
    </row>
    <row r="609" spans="1:34" ht="15" customHeight="1" x14ac:dyDescent="0.3">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c r="AE609" s="93"/>
      <c r="AF609" s="93"/>
      <c r="AG609" s="93"/>
      <c r="AH609" s="93"/>
    </row>
    <row r="610" spans="1:34" ht="15" customHeight="1" x14ac:dyDescent="0.3">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c r="AE610" s="93"/>
      <c r="AF610" s="93"/>
      <c r="AG610" s="93"/>
      <c r="AH610" s="93"/>
    </row>
    <row r="611" spans="1:34" ht="15" customHeight="1" x14ac:dyDescent="0.3">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row>
    <row r="612" spans="1:34" ht="15" customHeight="1" x14ac:dyDescent="0.3">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row>
    <row r="613" spans="1:34" ht="15" customHeight="1" x14ac:dyDescent="0.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row>
    <row r="614" spans="1:34" ht="15" customHeight="1" x14ac:dyDescent="0.3">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row>
    <row r="615" spans="1:34" ht="15" customHeight="1" x14ac:dyDescent="0.3">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row>
    <row r="616" spans="1:34" ht="15" customHeight="1" x14ac:dyDescent="0.3">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row>
    <row r="617" spans="1:34" ht="15" customHeight="1" x14ac:dyDescent="0.3">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row>
    <row r="618" spans="1:34" ht="15" customHeight="1" x14ac:dyDescent="0.3">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row>
    <row r="619" spans="1:34" ht="15" customHeight="1" x14ac:dyDescent="0.3">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c r="AE619" s="93"/>
      <c r="AF619" s="93"/>
      <c r="AG619" s="93"/>
      <c r="AH619" s="93"/>
    </row>
    <row r="620" spans="1:34" ht="15" customHeight="1" x14ac:dyDescent="0.3">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row>
    <row r="621" spans="1:34" ht="15" customHeight="1" x14ac:dyDescent="0.3">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row>
    <row r="622" spans="1:34" ht="15" customHeight="1" x14ac:dyDescent="0.3">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row>
    <row r="623" spans="1:34" ht="15" customHeight="1" x14ac:dyDescent="0.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row>
    <row r="624" spans="1:34" ht="15" customHeight="1" x14ac:dyDescent="0.3">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row>
    <row r="625" spans="1:34" ht="15" customHeight="1" x14ac:dyDescent="0.3">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row>
    <row r="626" spans="1:34" ht="15" customHeight="1" x14ac:dyDescent="0.3">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row>
    <row r="627" spans="1:34" ht="15" customHeight="1" x14ac:dyDescent="0.3">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row>
    <row r="628" spans="1:34" ht="15" customHeight="1" x14ac:dyDescent="0.3">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row>
    <row r="629" spans="1:34" ht="15" customHeight="1" x14ac:dyDescent="0.3">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row>
    <row r="630" spans="1:34" ht="15" customHeight="1" x14ac:dyDescent="0.3">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row>
    <row r="631" spans="1:34" ht="15" customHeight="1" x14ac:dyDescent="0.3">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row>
    <row r="632" spans="1:34" ht="15" customHeight="1" x14ac:dyDescent="0.3">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row>
    <row r="633" spans="1:34" ht="15" customHeight="1" x14ac:dyDescent="0.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row>
    <row r="634" spans="1:34" ht="15" customHeight="1" x14ac:dyDescent="0.3">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row>
    <row r="635" spans="1:34" ht="15" customHeight="1" x14ac:dyDescent="0.3">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row>
    <row r="636" spans="1:34" ht="15" customHeight="1" x14ac:dyDescent="0.3">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row>
    <row r="637" spans="1:34" ht="15" customHeight="1" x14ac:dyDescent="0.3">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row>
    <row r="638" spans="1:34" ht="15" customHeight="1" x14ac:dyDescent="0.3">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row>
    <row r="639" spans="1:34" ht="15" customHeight="1" x14ac:dyDescent="0.3">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row>
    <row r="640" spans="1:34" ht="15" customHeight="1" x14ac:dyDescent="0.3">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row>
    <row r="641" spans="1:34" ht="15" customHeight="1" x14ac:dyDescent="0.3">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row>
    <row r="642" spans="1:34" ht="15" customHeight="1" x14ac:dyDescent="0.3">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row>
    <row r="643" spans="1:34" ht="15" customHeight="1" x14ac:dyDescent="0.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c r="AE643" s="93"/>
      <c r="AF643" s="93"/>
      <c r="AG643" s="93"/>
      <c r="AH643" s="93"/>
    </row>
    <row r="644" spans="1:34" ht="15" customHeight="1" x14ac:dyDescent="0.3">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row>
    <row r="645" spans="1:34" ht="15" customHeight="1" x14ac:dyDescent="0.3">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row>
    <row r="646" spans="1:34" ht="15" customHeight="1" x14ac:dyDescent="0.3">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row>
    <row r="647" spans="1:34" ht="15" customHeight="1" x14ac:dyDescent="0.3">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row>
    <row r="648" spans="1:34" ht="15" customHeight="1" x14ac:dyDescent="0.3">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row>
    <row r="649" spans="1:34" ht="15" customHeight="1" x14ac:dyDescent="0.3">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c r="AE649" s="93"/>
      <c r="AF649" s="93"/>
      <c r="AG649" s="93"/>
      <c r="AH649" s="93"/>
    </row>
    <row r="650" spans="1:34" ht="15" customHeight="1" x14ac:dyDescent="0.3">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c r="AE650" s="93"/>
      <c r="AF650" s="93"/>
      <c r="AG650" s="93"/>
      <c r="AH650" s="93"/>
    </row>
    <row r="651" spans="1:34" ht="15" customHeight="1" x14ac:dyDescent="0.3">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c r="AE651" s="93"/>
      <c r="AF651" s="93"/>
      <c r="AG651" s="93"/>
      <c r="AH651" s="93"/>
    </row>
    <row r="652" spans="1:34" ht="15" customHeight="1" x14ac:dyDescent="0.3">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row>
    <row r="653" spans="1:34" ht="15" customHeight="1" x14ac:dyDescent="0.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c r="AE653" s="93"/>
      <c r="AF653" s="93"/>
      <c r="AG653" s="93"/>
      <c r="AH653" s="93"/>
    </row>
    <row r="654" spans="1:34" ht="15" customHeight="1" x14ac:dyDescent="0.3">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c r="AE654" s="93"/>
      <c r="AF654" s="93"/>
      <c r="AG654" s="93"/>
      <c r="AH654" s="93"/>
    </row>
    <row r="655" spans="1:34" ht="15" customHeight="1" x14ac:dyDescent="0.3">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c r="AE655" s="93"/>
      <c r="AF655" s="93"/>
      <c r="AG655" s="93"/>
      <c r="AH655" s="93"/>
    </row>
    <row r="656" spans="1:34" ht="15" customHeight="1" x14ac:dyDescent="0.3">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c r="AE656" s="93"/>
      <c r="AF656" s="93"/>
      <c r="AG656" s="93"/>
      <c r="AH656" s="93"/>
    </row>
    <row r="657" spans="1:34" ht="15" customHeight="1" x14ac:dyDescent="0.3">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c r="AE657" s="93"/>
      <c r="AF657" s="93"/>
      <c r="AG657" s="93"/>
      <c r="AH657" s="93"/>
    </row>
    <row r="658" spans="1:34" ht="15" customHeight="1" x14ac:dyDescent="0.3">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c r="AE658" s="93"/>
      <c r="AF658" s="93"/>
      <c r="AG658" s="93"/>
      <c r="AH658" s="93"/>
    </row>
    <row r="659" spans="1:34" ht="15" customHeight="1" x14ac:dyDescent="0.3">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row>
    <row r="660" spans="1:34" ht="15" customHeight="1" x14ac:dyDescent="0.3">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c r="AE660" s="93"/>
      <c r="AF660" s="93"/>
      <c r="AG660" s="93"/>
      <c r="AH660" s="93"/>
    </row>
    <row r="661" spans="1:34" ht="15" customHeight="1" x14ac:dyDescent="0.3">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c r="AE661" s="93"/>
      <c r="AF661" s="93"/>
      <c r="AG661" s="93"/>
      <c r="AH661" s="93"/>
    </row>
    <row r="662" spans="1:34" ht="15" customHeight="1" x14ac:dyDescent="0.3">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c r="AE662" s="93"/>
      <c r="AF662" s="93"/>
      <c r="AG662" s="93"/>
      <c r="AH662" s="93"/>
    </row>
    <row r="663" spans="1:34" ht="15" customHeight="1" x14ac:dyDescent="0.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c r="AE663" s="93"/>
      <c r="AF663" s="93"/>
      <c r="AG663" s="93"/>
      <c r="AH663" s="93"/>
    </row>
    <row r="664" spans="1:34" ht="15" customHeight="1" x14ac:dyDescent="0.3">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c r="AE664" s="93"/>
      <c r="AF664" s="93"/>
      <c r="AG664" s="93"/>
      <c r="AH664" s="93"/>
    </row>
    <row r="665" spans="1:34" ht="15" customHeight="1" x14ac:dyDescent="0.3">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c r="AE665" s="93"/>
      <c r="AF665" s="93"/>
      <c r="AG665" s="93"/>
      <c r="AH665" s="93"/>
    </row>
    <row r="666" spans="1:34" ht="15" customHeight="1" x14ac:dyDescent="0.3">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c r="AE666" s="93"/>
      <c r="AF666" s="93"/>
      <c r="AG666" s="93"/>
      <c r="AH666" s="93"/>
    </row>
    <row r="667" spans="1:34" ht="15" customHeight="1" x14ac:dyDescent="0.3">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c r="AE667" s="93"/>
      <c r="AF667" s="93"/>
      <c r="AG667" s="93"/>
      <c r="AH667" s="93"/>
    </row>
    <row r="668" spans="1:34" ht="15" customHeight="1" x14ac:dyDescent="0.3">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c r="AE668" s="93"/>
      <c r="AF668" s="93"/>
      <c r="AG668" s="93"/>
      <c r="AH668" s="93"/>
    </row>
    <row r="669" spans="1:34" ht="15" customHeight="1" x14ac:dyDescent="0.3">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c r="AE669" s="93"/>
      <c r="AF669" s="93"/>
      <c r="AG669" s="93"/>
      <c r="AH669" s="93"/>
    </row>
    <row r="670" spans="1:34" ht="15" customHeight="1" x14ac:dyDescent="0.3">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row>
    <row r="671" spans="1:34" ht="15" customHeight="1" x14ac:dyDescent="0.3">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c r="AE671" s="93"/>
      <c r="AF671" s="93"/>
      <c r="AG671" s="93"/>
      <c r="AH671" s="93"/>
    </row>
    <row r="672" spans="1:34" ht="15" customHeight="1" x14ac:dyDescent="0.3">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c r="AE672" s="93"/>
      <c r="AF672" s="93"/>
      <c r="AG672" s="93"/>
      <c r="AH672" s="93"/>
    </row>
    <row r="673" spans="1:34" ht="15" customHeight="1" x14ac:dyDescent="0.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c r="AE673" s="93"/>
      <c r="AF673" s="93"/>
      <c r="AG673" s="93"/>
      <c r="AH673" s="93"/>
    </row>
    <row r="674" spans="1:34" ht="15" customHeight="1" x14ac:dyDescent="0.3">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c r="AE674" s="93"/>
      <c r="AF674" s="93"/>
      <c r="AG674" s="93"/>
      <c r="AH674" s="93"/>
    </row>
    <row r="675" spans="1:34" ht="15" customHeight="1" x14ac:dyDescent="0.3">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c r="AE675" s="93"/>
      <c r="AF675" s="93"/>
      <c r="AG675" s="93"/>
      <c r="AH675" s="93"/>
    </row>
    <row r="676" spans="1:34" ht="15" customHeight="1" x14ac:dyDescent="0.3">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c r="AE676" s="93"/>
      <c r="AF676" s="93"/>
      <c r="AG676" s="93"/>
      <c r="AH676" s="93"/>
    </row>
    <row r="677" spans="1:34" ht="15" customHeight="1" x14ac:dyDescent="0.3">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c r="AE677" s="93"/>
      <c r="AF677" s="93"/>
      <c r="AG677" s="93"/>
      <c r="AH677" s="93"/>
    </row>
    <row r="678" spans="1:34" ht="15" customHeight="1" x14ac:dyDescent="0.3">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c r="AE678" s="93"/>
      <c r="AF678" s="93"/>
      <c r="AG678" s="93"/>
      <c r="AH678" s="93"/>
    </row>
    <row r="679" spans="1:34" ht="15" customHeight="1" x14ac:dyDescent="0.3">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c r="AE679" s="93"/>
      <c r="AF679" s="93"/>
      <c r="AG679" s="93"/>
      <c r="AH679" s="93"/>
    </row>
    <row r="680" spans="1:34" ht="15" customHeight="1" x14ac:dyDescent="0.3">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c r="AE680" s="93"/>
      <c r="AF680" s="93"/>
      <c r="AG680" s="93"/>
      <c r="AH680" s="93"/>
    </row>
    <row r="681" spans="1:34" ht="15" customHeight="1" x14ac:dyDescent="0.3">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row>
    <row r="682" spans="1:34" ht="15" customHeight="1" x14ac:dyDescent="0.3">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c r="AE682" s="93"/>
      <c r="AF682" s="93"/>
      <c r="AG682" s="93"/>
      <c r="AH682" s="93"/>
    </row>
    <row r="683" spans="1:34" ht="15" customHeight="1" x14ac:dyDescent="0.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c r="AE683" s="93"/>
      <c r="AF683" s="93"/>
      <c r="AG683" s="93"/>
      <c r="AH683" s="93"/>
    </row>
    <row r="684" spans="1:34" ht="15" customHeight="1" x14ac:dyDescent="0.3">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c r="AE684" s="93"/>
      <c r="AF684" s="93"/>
      <c r="AG684" s="93"/>
      <c r="AH684" s="93"/>
    </row>
    <row r="685" spans="1:34" ht="15" customHeight="1" x14ac:dyDescent="0.3">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c r="AE685" s="93"/>
      <c r="AF685" s="93"/>
      <c r="AG685" s="93"/>
      <c r="AH685" s="93"/>
    </row>
    <row r="686" spans="1:34" ht="15" customHeight="1" x14ac:dyDescent="0.3">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c r="AE686" s="93"/>
      <c r="AF686" s="93"/>
      <c r="AG686" s="93"/>
      <c r="AH686" s="93"/>
    </row>
    <row r="687" spans="1:34" ht="15" customHeight="1" x14ac:dyDescent="0.3">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c r="AE687" s="93"/>
      <c r="AF687" s="93"/>
      <c r="AG687" s="93"/>
      <c r="AH687" s="93"/>
    </row>
    <row r="688" spans="1:34" ht="15" customHeight="1" x14ac:dyDescent="0.3">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c r="AE688" s="93"/>
      <c r="AF688" s="93"/>
      <c r="AG688" s="93"/>
      <c r="AH688" s="93"/>
    </row>
    <row r="689" spans="1:34" ht="15" customHeight="1" x14ac:dyDescent="0.3">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c r="AE689" s="93"/>
      <c r="AF689" s="93"/>
      <c r="AG689" s="93"/>
      <c r="AH689" s="93"/>
    </row>
    <row r="690" spans="1:34" ht="15" customHeight="1" x14ac:dyDescent="0.3">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c r="AE690" s="93"/>
      <c r="AF690" s="93"/>
      <c r="AG690" s="93"/>
      <c r="AH690" s="93"/>
    </row>
    <row r="691" spans="1:34" ht="15" customHeight="1" x14ac:dyDescent="0.3">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c r="AE691" s="93"/>
      <c r="AF691" s="93"/>
      <c r="AG691" s="93"/>
      <c r="AH691" s="93"/>
    </row>
    <row r="692" spans="1:34" ht="15" customHeight="1" x14ac:dyDescent="0.3">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row>
    <row r="693" spans="1:34" ht="15" customHeight="1" x14ac:dyDescent="0.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c r="AE693" s="93"/>
      <c r="AF693" s="93"/>
      <c r="AG693" s="93"/>
      <c r="AH693" s="93"/>
    </row>
    <row r="694" spans="1:34" ht="15" customHeight="1" x14ac:dyDescent="0.3">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c r="AE694" s="93"/>
      <c r="AF694" s="93"/>
      <c r="AG694" s="93"/>
      <c r="AH694" s="93"/>
    </row>
    <row r="695" spans="1:34" ht="15" customHeight="1" x14ac:dyDescent="0.3">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c r="AE695" s="93"/>
      <c r="AF695" s="93"/>
      <c r="AG695" s="93"/>
      <c r="AH695" s="93"/>
    </row>
    <row r="696" spans="1:34" ht="15" customHeight="1" x14ac:dyDescent="0.3">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c r="AE696" s="93"/>
      <c r="AF696" s="93"/>
      <c r="AG696" s="93"/>
      <c r="AH696" s="93"/>
    </row>
    <row r="697" spans="1:34" ht="15" customHeight="1" x14ac:dyDescent="0.3">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c r="AE697" s="93"/>
      <c r="AF697" s="93"/>
      <c r="AG697" s="93"/>
      <c r="AH697" s="93"/>
    </row>
    <row r="698" spans="1:34" ht="15" customHeight="1" x14ac:dyDescent="0.3">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c r="AE698" s="93"/>
      <c r="AF698" s="93"/>
      <c r="AG698" s="93"/>
      <c r="AH698" s="93"/>
    </row>
    <row r="699" spans="1:34" ht="15" customHeight="1" x14ac:dyDescent="0.3">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c r="AE699" s="93"/>
      <c r="AF699" s="93"/>
      <c r="AG699" s="93"/>
      <c r="AH699" s="93"/>
    </row>
    <row r="700" spans="1:34" ht="15" customHeight="1" x14ac:dyDescent="0.3">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c r="AE700" s="93"/>
      <c r="AF700" s="93"/>
      <c r="AG700" s="93"/>
      <c r="AH700" s="93"/>
    </row>
    <row r="701" spans="1:34" ht="15" customHeight="1" x14ac:dyDescent="0.3">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c r="AE701" s="93"/>
      <c r="AF701" s="93"/>
      <c r="AG701" s="93"/>
      <c r="AH701" s="93"/>
    </row>
    <row r="702" spans="1:34" ht="15" customHeight="1" x14ac:dyDescent="0.3">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c r="AE702" s="93"/>
      <c r="AF702" s="93"/>
      <c r="AG702" s="93"/>
      <c r="AH702" s="93"/>
    </row>
    <row r="703" spans="1:34" ht="15" customHeight="1" x14ac:dyDescent="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row>
    <row r="704" spans="1:34" ht="15" customHeight="1" x14ac:dyDescent="0.3">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c r="AE704" s="93"/>
      <c r="AF704" s="93"/>
      <c r="AG704" s="93"/>
      <c r="AH704" s="93"/>
    </row>
    <row r="705" spans="1:34" ht="15" customHeight="1" x14ac:dyDescent="0.3">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c r="AE705" s="93"/>
      <c r="AF705" s="93"/>
      <c r="AG705" s="93"/>
      <c r="AH705" s="93"/>
    </row>
    <row r="706" spans="1:34" ht="15" customHeight="1" x14ac:dyDescent="0.3">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c r="AE706" s="93"/>
      <c r="AF706" s="93"/>
      <c r="AG706" s="93"/>
      <c r="AH706" s="93"/>
    </row>
    <row r="707" spans="1:34" ht="15" customHeight="1" x14ac:dyDescent="0.3">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c r="AE707" s="93"/>
      <c r="AF707" s="93"/>
      <c r="AG707" s="93"/>
      <c r="AH707" s="93"/>
    </row>
    <row r="708" spans="1:34" ht="15" customHeight="1" x14ac:dyDescent="0.3">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c r="AE708" s="93"/>
      <c r="AF708" s="93"/>
      <c r="AG708" s="93"/>
      <c r="AH708" s="93"/>
    </row>
    <row r="709" spans="1:34" ht="15" customHeight="1" x14ac:dyDescent="0.3">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c r="AE709" s="93"/>
      <c r="AF709" s="93"/>
      <c r="AG709" s="93"/>
      <c r="AH709" s="93"/>
    </row>
    <row r="710" spans="1:34" ht="15" customHeight="1" x14ac:dyDescent="0.3">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c r="AE710" s="93"/>
      <c r="AF710" s="93"/>
      <c r="AG710" s="93"/>
      <c r="AH710" s="93"/>
    </row>
    <row r="711" spans="1:34" ht="15" customHeight="1" x14ac:dyDescent="0.3">
      <c r="A711" s="93"/>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3"/>
      <c r="AH711" s="93"/>
    </row>
    <row r="712" spans="1:34" ht="15" customHeight="1" x14ac:dyDescent="0.3">
      <c r="A712" s="93"/>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c r="AE712" s="80"/>
      <c r="AF712" s="80"/>
      <c r="AG712" s="93"/>
      <c r="AH712" s="93"/>
    </row>
    <row r="713" spans="1:34" ht="15" customHeight="1" x14ac:dyDescent="0.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c r="AA713" s="93"/>
      <c r="AB713" s="93"/>
      <c r="AC713" s="93"/>
      <c r="AD713" s="93"/>
      <c r="AE713" s="93"/>
      <c r="AF713" s="93"/>
      <c r="AG713" s="93"/>
      <c r="AH713" s="93"/>
    </row>
    <row r="714" spans="1:34" ht="15" customHeight="1" x14ac:dyDescent="0.3">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c r="AA714" s="93"/>
      <c r="AB714" s="93"/>
      <c r="AC714" s="93"/>
      <c r="AD714" s="93"/>
      <c r="AE714" s="93"/>
      <c r="AF714" s="93"/>
      <c r="AG714" s="93"/>
      <c r="AH714" s="93"/>
    </row>
    <row r="715" spans="1:34" ht="15" customHeight="1" x14ac:dyDescent="0.3">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c r="AA715" s="93"/>
      <c r="AB715" s="93"/>
      <c r="AC715" s="93"/>
      <c r="AD715" s="93"/>
      <c r="AE715" s="93"/>
      <c r="AF715" s="93"/>
      <c r="AG715" s="93"/>
      <c r="AH715" s="93"/>
    </row>
    <row r="716" spans="1:34" ht="15" customHeight="1" x14ac:dyDescent="0.3">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c r="AA716" s="93"/>
      <c r="AB716" s="93"/>
      <c r="AC716" s="93"/>
      <c r="AD716" s="93"/>
      <c r="AE716" s="93"/>
      <c r="AF716" s="93"/>
      <c r="AG716" s="93"/>
      <c r="AH716" s="93"/>
    </row>
    <row r="717" spans="1:34" ht="15" customHeight="1" x14ac:dyDescent="0.3">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c r="AA717" s="93"/>
      <c r="AB717" s="93"/>
      <c r="AC717" s="93"/>
      <c r="AD717" s="93"/>
      <c r="AE717" s="93"/>
      <c r="AF717" s="93"/>
      <c r="AG717" s="93"/>
      <c r="AH717" s="93"/>
    </row>
    <row r="718" spans="1:34" ht="15" customHeight="1" x14ac:dyDescent="0.3">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c r="AA718" s="93"/>
      <c r="AB718" s="93"/>
      <c r="AC718" s="93"/>
      <c r="AD718" s="93"/>
      <c r="AE718" s="93"/>
      <c r="AF718" s="93"/>
      <c r="AG718" s="93"/>
      <c r="AH718" s="93"/>
    </row>
    <row r="719" spans="1:34" ht="15" customHeight="1" x14ac:dyDescent="0.3">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c r="AA719" s="93"/>
      <c r="AB719" s="93"/>
      <c r="AC719" s="93"/>
      <c r="AD719" s="93"/>
      <c r="AE719" s="93"/>
      <c r="AF719" s="93"/>
      <c r="AG719" s="93"/>
      <c r="AH719" s="93"/>
    </row>
    <row r="720" spans="1:34" ht="15" customHeight="1" x14ac:dyDescent="0.3">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c r="AA720" s="93"/>
      <c r="AB720" s="93"/>
      <c r="AC720" s="93"/>
      <c r="AD720" s="93"/>
      <c r="AE720" s="93"/>
      <c r="AF720" s="93"/>
      <c r="AG720" s="93"/>
      <c r="AH720" s="93"/>
    </row>
    <row r="721" spans="1:34" ht="15" customHeight="1" x14ac:dyDescent="0.3">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c r="AA721" s="93"/>
      <c r="AB721" s="93"/>
      <c r="AC721" s="93"/>
      <c r="AD721" s="93"/>
      <c r="AE721" s="93"/>
      <c r="AF721" s="93"/>
      <c r="AG721" s="93"/>
      <c r="AH721" s="93"/>
    </row>
    <row r="722" spans="1:34" ht="15" customHeight="1" x14ac:dyDescent="0.3">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c r="AA722" s="93"/>
      <c r="AB722" s="93"/>
      <c r="AC722" s="93"/>
      <c r="AD722" s="93"/>
      <c r="AE722" s="93"/>
      <c r="AF722" s="93"/>
      <c r="AG722" s="93"/>
      <c r="AH722" s="93"/>
    </row>
    <row r="723" spans="1:34" ht="15" customHeight="1" x14ac:dyDescent="0.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c r="AA723" s="93"/>
      <c r="AB723" s="93"/>
      <c r="AC723" s="93"/>
      <c r="AD723" s="93"/>
      <c r="AE723" s="93"/>
      <c r="AF723" s="93"/>
      <c r="AG723" s="93"/>
      <c r="AH723" s="93"/>
    </row>
    <row r="724" spans="1:34" ht="15" customHeight="1" x14ac:dyDescent="0.3">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c r="AA724" s="93"/>
      <c r="AB724" s="93"/>
      <c r="AC724" s="93"/>
      <c r="AD724" s="93"/>
      <c r="AE724" s="93"/>
      <c r="AF724" s="93"/>
      <c r="AG724" s="93"/>
      <c r="AH724" s="93"/>
    </row>
    <row r="725" spans="1:34" ht="15" customHeight="1" x14ac:dyDescent="0.3">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row>
    <row r="726" spans="1:34" ht="15" customHeight="1" x14ac:dyDescent="0.3">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c r="AA726" s="93"/>
      <c r="AB726" s="93"/>
      <c r="AC726" s="93"/>
      <c r="AD726" s="93"/>
      <c r="AE726" s="93"/>
      <c r="AF726" s="93"/>
      <c r="AG726" s="93"/>
      <c r="AH726" s="93"/>
    </row>
    <row r="727" spans="1:34" ht="15" customHeight="1" x14ac:dyDescent="0.3">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c r="AA727" s="93"/>
      <c r="AB727" s="93"/>
      <c r="AC727" s="93"/>
      <c r="AD727" s="93"/>
      <c r="AE727" s="93"/>
      <c r="AF727" s="93"/>
      <c r="AG727" s="93"/>
      <c r="AH727" s="93"/>
    </row>
    <row r="728" spans="1:34" ht="15" customHeight="1" x14ac:dyDescent="0.3">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c r="AA728" s="93"/>
      <c r="AB728" s="93"/>
      <c r="AC728" s="93"/>
      <c r="AD728" s="93"/>
      <c r="AE728" s="93"/>
      <c r="AF728" s="93"/>
      <c r="AG728" s="93"/>
      <c r="AH728" s="93"/>
    </row>
    <row r="729" spans="1:34" ht="15" customHeight="1" x14ac:dyDescent="0.3">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c r="AA729" s="93"/>
      <c r="AB729" s="93"/>
      <c r="AC729" s="93"/>
      <c r="AD729" s="93"/>
      <c r="AE729" s="93"/>
      <c r="AF729" s="93"/>
      <c r="AG729" s="93"/>
      <c r="AH729" s="93"/>
    </row>
    <row r="730" spans="1:34" ht="15" customHeight="1" x14ac:dyDescent="0.3">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c r="AA730" s="93"/>
      <c r="AB730" s="93"/>
      <c r="AC730" s="93"/>
      <c r="AD730" s="93"/>
      <c r="AE730" s="93"/>
      <c r="AF730" s="93"/>
      <c r="AG730" s="93"/>
      <c r="AH730" s="93"/>
    </row>
    <row r="731" spans="1:34" ht="15" customHeight="1" x14ac:dyDescent="0.3">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c r="AA731" s="93"/>
      <c r="AB731" s="93"/>
      <c r="AC731" s="93"/>
      <c r="AD731" s="93"/>
      <c r="AE731" s="93"/>
      <c r="AF731" s="93"/>
      <c r="AG731" s="93"/>
      <c r="AH731" s="93"/>
    </row>
    <row r="732" spans="1:34" ht="15" customHeight="1" x14ac:dyDescent="0.3">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c r="AA732" s="93"/>
      <c r="AB732" s="93"/>
      <c r="AC732" s="93"/>
      <c r="AD732" s="93"/>
      <c r="AE732" s="93"/>
      <c r="AF732" s="93"/>
      <c r="AG732" s="93"/>
      <c r="AH732" s="93"/>
    </row>
    <row r="733" spans="1:34" ht="15" customHeight="1" x14ac:dyDescent="0.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c r="AA733" s="93"/>
      <c r="AB733" s="93"/>
      <c r="AC733" s="93"/>
      <c r="AD733" s="93"/>
      <c r="AE733" s="93"/>
      <c r="AF733" s="93"/>
      <c r="AG733" s="93"/>
      <c r="AH733" s="93"/>
    </row>
    <row r="734" spans="1:34" ht="15" customHeight="1" x14ac:dyDescent="0.3">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c r="AA734" s="93"/>
      <c r="AB734" s="93"/>
      <c r="AC734" s="93"/>
      <c r="AD734" s="93"/>
      <c r="AE734" s="93"/>
      <c r="AF734" s="93"/>
      <c r="AG734" s="93"/>
      <c r="AH734" s="93"/>
    </row>
    <row r="735" spans="1:34" ht="15" customHeight="1" x14ac:dyDescent="0.3">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c r="AA735" s="93"/>
      <c r="AB735" s="93"/>
      <c r="AC735" s="93"/>
      <c r="AD735" s="93"/>
      <c r="AE735" s="93"/>
      <c r="AF735" s="93"/>
      <c r="AG735" s="93"/>
      <c r="AH735" s="93"/>
    </row>
    <row r="736" spans="1:34" ht="15" customHeight="1" x14ac:dyDescent="0.3">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row>
    <row r="737" spans="1:34" ht="15" customHeight="1" x14ac:dyDescent="0.3">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c r="AA737" s="93"/>
      <c r="AB737" s="93"/>
      <c r="AC737" s="93"/>
      <c r="AD737" s="93"/>
      <c r="AE737" s="93"/>
      <c r="AF737" s="93"/>
      <c r="AG737" s="93"/>
      <c r="AH737" s="93"/>
    </row>
    <row r="738" spans="1:34" ht="15" customHeight="1" x14ac:dyDescent="0.3">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c r="AA738" s="93"/>
      <c r="AB738" s="93"/>
      <c r="AC738" s="93"/>
      <c r="AD738" s="93"/>
      <c r="AE738" s="93"/>
      <c r="AF738" s="93"/>
      <c r="AG738" s="93"/>
      <c r="AH738" s="93"/>
    </row>
    <row r="739" spans="1:34" ht="15" customHeight="1" x14ac:dyDescent="0.3">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c r="AA739" s="93"/>
      <c r="AB739" s="93"/>
      <c r="AC739" s="93"/>
      <c r="AD739" s="93"/>
      <c r="AE739" s="93"/>
      <c r="AF739" s="93"/>
      <c r="AG739" s="93"/>
      <c r="AH739" s="93"/>
    </row>
    <row r="740" spans="1:34" ht="15" customHeight="1" x14ac:dyDescent="0.3">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c r="AA740" s="93"/>
      <c r="AB740" s="93"/>
      <c r="AC740" s="93"/>
      <c r="AD740" s="93"/>
      <c r="AE740" s="93"/>
      <c r="AF740" s="93"/>
      <c r="AG740" s="93"/>
      <c r="AH740" s="93"/>
    </row>
    <row r="741" spans="1:34" ht="15" customHeight="1" x14ac:dyDescent="0.3">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c r="AA741" s="93"/>
      <c r="AB741" s="93"/>
      <c r="AC741" s="93"/>
      <c r="AD741" s="93"/>
      <c r="AE741" s="93"/>
      <c r="AF741" s="93"/>
      <c r="AG741" s="93"/>
      <c r="AH741" s="93"/>
    </row>
    <row r="742" spans="1:34" ht="15" customHeight="1" x14ac:dyDescent="0.3">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c r="AA742" s="93"/>
      <c r="AB742" s="93"/>
      <c r="AC742" s="93"/>
      <c r="AD742" s="93"/>
      <c r="AE742" s="93"/>
      <c r="AF742" s="93"/>
      <c r="AG742" s="93"/>
      <c r="AH742" s="93"/>
    </row>
    <row r="743" spans="1:34" ht="15" customHeight="1" x14ac:dyDescent="0.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c r="AA743" s="93"/>
      <c r="AB743" s="93"/>
      <c r="AC743" s="93"/>
      <c r="AD743" s="93"/>
      <c r="AE743" s="93"/>
      <c r="AF743" s="93"/>
      <c r="AG743" s="93"/>
      <c r="AH743" s="93"/>
    </row>
    <row r="744" spans="1:34" ht="15" customHeight="1" x14ac:dyDescent="0.3">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c r="AA744" s="93"/>
      <c r="AB744" s="93"/>
      <c r="AC744" s="93"/>
      <c r="AD744" s="93"/>
      <c r="AE744" s="93"/>
      <c r="AF744" s="93"/>
      <c r="AG744" s="93"/>
      <c r="AH744" s="93"/>
    </row>
    <row r="745" spans="1:34" ht="15" customHeight="1" x14ac:dyDescent="0.3">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c r="AA745" s="93"/>
      <c r="AB745" s="93"/>
      <c r="AC745" s="93"/>
      <c r="AD745" s="93"/>
      <c r="AE745" s="93"/>
      <c r="AF745" s="93"/>
      <c r="AG745" s="93"/>
      <c r="AH745" s="93"/>
    </row>
    <row r="746" spans="1:34" ht="15" customHeight="1" x14ac:dyDescent="0.3">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c r="AA746" s="93"/>
      <c r="AB746" s="93"/>
      <c r="AC746" s="93"/>
      <c r="AD746" s="93"/>
      <c r="AE746" s="93"/>
      <c r="AF746" s="93"/>
      <c r="AG746" s="93"/>
      <c r="AH746" s="93"/>
    </row>
    <row r="747" spans="1:34" ht="15" customHeight="1" x14ac:dyDescent="0.3">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row>
    <row r="748" spans="1:34" ht="15" customHeight="1" x14ac:dyDescent="0.3">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c r="AA748" s="93"/>
      <c r="AB748" s="93"/>
      <c r="AC748" s="93"/>
      <c r="AD748" s="93"/>
      <c r="AE748" s="93"/>
      <c r="AF748" s="93"/>
      <c r="AG748" s="93"/>
      <c r="AH748" s="93"/>
    </row>
    <row r="749" spans="1:34" ht="15" customHeight="1" x14ac:dyDescent="0.3">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c r="AA749" s="93"/>
      <c r="AB749" s="93"/>
      <c r="AC749" s="93"/>
      <c r="AD749" s="93"/>
      <c r="AE749" s="93"/>
      <c r="AF749" s="93"/>
      <c r="AG749" s="93"/>
      <c r="AH749" s="93"/>
    </row>
    <row r="750" spans="1:34" ht="15" customHeight="1" x14ac:dyDescent="0.3">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c r="AA750" s="93"/>
      <c r="AB750" s="93"/>
      <c r="AC750" s="93"/>
      <c r="AD750" s="93"/>
      <c r="AE750" s="93"/>
      <c r="AF750" s="93"/>
      <c r="AG750" s="93"/>
      <c r="AH750" s="93"/>
    </row>
    <row r="751" spans="1:34" ht="15" customHeight="1" x14ac:dyDescent="0.3">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c r="AA751" s="93"/>
      <c r="AB751" s="93"/>
      <c r="AC751" s="93"/>
      <c r="AD751" s="93"/>
      <c r="AE751" s="93"/>
      <c r="AF751" s="93"/>
      <c r="AG751" s="93"/>
      <c r="AH751" s="93"/>
    </row>
    <row r="752" spans="1:34" ht="15" customHeight="1" x14ac:dyDescent="0.3">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c r="AA752" s="93"/>
      <c r="AB752" s="93"/>
      <c r="AC752" s="93"/>
      <c r="AD752" s="93"/>
      <c r="AE752" s="93"/>
      <c r="AF752" s="93"/>
      <c r="AG752" s="93"/>
      <c r="AH752" s="93"/>
    </row>
    <row r="753" spans="1:34" ht="15" customHeight="1" x14ac:dyDescent="0.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c r="AA753" s="93"/>
      <c r="AB753" s="93"/>
      <c r="AC753" s="93"/>
      <c r="AD753" s="93"/>
      <c r="AE753" s="93"/>
      <c r="AF753" s="93"/>
      <c r="AG753" s="93"/>
      <c r="AH753" s="93"/>
    </row>
    <row r="754" spans="1:34" ht="15" customHeight="1" x14ac:dyDescent="0.3">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c r="AA754" s="93"/>
      <c r="AB754" s="93"/>
      <c r="AC754" s="93"/>
      <c r="AD754" s="93"/>
      <c r="AE754" s="93"/>
      <c r="AF754" s="93"/>
      <c r="AG754" s="93"/>
      <c r="AH754" s="93"/>
    </row>
    <row r="755" spans="1:34" ht="15" customHeight="1" x14ac:dyDescent="0.3">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c r="AA755" s="93"/>
      <c r="AB755" s="93"/>
      <c r="AC755" s="93"/>
      <c r="AD755" s="93"/>
      <c r="AE755" s="93"/>
      <c r="AF755" s="93"/>
      <c r="AG755" s="93"/>
      <c r="AH755" s="93"/>
    </row>
    <row r="756" spans="1:34" ht="15" customHeight="1" x14ac:dyDescent="0.3">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c r="AA756" s="93"/>
      <c r="AB756" s="93"/>
      <c r="AC756" s="93"/>
      <c r="AD756" s="93"/>
      <c r="AE756" s="93"/>
      <c r="AF756" s="93"/>
      <c r="AG756" s="93"/>
      <c r="AH756" s="93"/>
    </row>
    <row r="757" spans="1:34" ht="15" customHeight="1" x14ac:dyDescent="0.3">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c r="AA757" s="93"/>
      <c r="AB757" s="93"/>
      <c r="AC757" s="93"/>
      <c r="AD757" s="93"/>
      <c r="AE757" s="93"/>
      <c r="AF757" s="93"/>
      <c r="AG757" s="93"/>
      <c r="AH757" s="93"/>
    </row>
    <row r="758" spans="1:34" ht="15" customHeight="1" x14ac:dyDescent="0.3">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row>
    <row r="759" spans="1:34" ht="15" customHeight="1" x14ac:dyDescent="0.3">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c r="AA759" s="93"/>
      <c r="AB759" s="93"/>
      <c r="AC759" s="93"/>
      <c r="AD759" s="93"/>
      <c r="AE759" s="93"/>
      <c r="AF759" s="93"/>
      <c r="AG759" s="93"/>
      <c r="AH759" s="93"/>
    </row>
    <row r="760" spans="1:34" ht="15" customHeight="1" x14ac:dyDescent="0.3">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c r="AA760" s="93"/>
      <c r="AB760" s="93"/>
      <c r="AC760" s="93"/>
      <c r="AD760" s="93"/>
      <c r="AE760" s="93"/>
      <c r="AF760" s="93"/>
      <c r="AG760" s="93"/>
      <c r="AH760" s="93"/>
    </row>
    <row r="761" spans="1:34" ht="15" customHeight="1" x14ac:dyDescent="0.3">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c r="AA761" s="93"/>
      <c r="AB761" s="93"/>
      <c r="AC761" s="93"/>
      <c r="AD761" s="93"/>
      <c r="AE761" s="93"/>
      <c r="AF761" s="93"/>
      <c r="AG761" s="93"/>
      <c r="AH761" s="93"/>
    </row>
    <row r="762" spans="1:34" ht="15" customHeight="1" x14ac:dyDescent="0.3">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c r="AA762" s="93"/>
      <c r="AB762" s="93"/>
      <c r="AC762" s="93"/>
      <c r="AD762" s="93"/>
      <c r="AE762" s="93"/>
      <c r="AF762" s="93"/>
      <c r="AG762" s="93"/>
      <c r="AH762" s="93"/>
    </row>
    <row r="763" spans="1:34" ht="15" customHeight="1" x14ac:dyDescent="0.3">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c r="AA763" s="93"/>
      <c r="AB763" s="93"/>
      <c r="AC763" s="93"/>
      <c r="AD763" s="93"/>
      <c r="AE763" s="93"/>
      <c r="AF763" s="93"/>
      <c r="AG763" s="93"/>
      <c r="AH763" s="93"/>
    </row>
    <row r="764" spans="1:34" ht="15" customHeight="1" x14ac:dyDescent="0.3">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c r="AA764" s="93"/>
      <c r="AB764" s="93"/>
      <c r="AC764" s="93"/>
      <c r="AD764" s="93"/>
      <c r="AE764" s="93"/>
      <c r="AF764" s="93"/>
      <c r="AG764" s="93"/>
      <c r="AH764" s="93"/>
    </row>
    <row r="765" spans="1:34" ht="15" customHeight="1" x14ac:dyDescent="0.3">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c r="AA765" s="93"/>
      <c r="AB765" s="93"/>
      <c r="AC765" s="93"/>
      <c r="AD765" s="93"/>
      <c r="AE765" s="93"/>
      <c r="AF765" s="93"/>
      <c r="AG765" s="93"/>
      <c r="AH765" s="93"/>
    </row>
    <row r="766" spans="1:34" ht="15" customHeight="1" x14ac:dyDescent="0.3">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c r="AA766" s="93"/>
      <c r="AB766" s="93"/>
      <c r="AC766" s="93"/>
      <c r="AD766" s="93"/>
      <c r="AE766" s="93"/>
      <c r="AF766" s="93"/>
      <c r="AG766" s="93"/>
      <c r="AH766" s="93"/>
    </row>
    <row r="767" spans="1:34" ht="15" customHeight="1" x14ac:dyDescent="0.3">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c r="AA767" s="93"/>
      <c r="AB767" s="93"/>
      <c r="AC767" s="93"/>
      <c r="AD767" s="93"/>
      <c r="AE767" s="93"/>
      <c r="AF767" s="93"/>
      <c r="AG767" s="93"/>
      <c r="AH767" s="93"/>
    </row>
    <row r="768" spans="1:34" ht="15" customHeight="1" x14ac:dyDescent="0.3">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c r="AA768" s="93"/>
      <c r="AB768" s="93"/>
      <c r="AC768" s="93"/>
      <c r="AD768" s="93"/>
      <c r="AE768" s="93"/>
      <c r="AF768" s="93"/>
      <c r="AG768" s="93"/>
      <c r="AH768" s="93"/>
    </row>
    <row r="769" spans="1:34" ht="15" customHeight="1" x14ac:dyDescent="0.3">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c r="AA769" s="93"/>
      <c r="AB769" s="93"/>
      <c r="AC769" s="93"/>
      <c r="AD769" s="93"/>
      <c r="AE769" s="93"/>
      <c r="AF769" s="93"/>
      <c r="AG769" s="93"/>
      <c r="AH769" s="93"/>
    </row>
    <row r="770" spans="1:34" ht="15" customHeight="1" x14ac:dyDescent="0.3">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c r="AA770" s="93"/>
      <c r="AB770" s="93"/>
      <c r="AC770" s="93"/>
      <c r="AD770" s="93"/>
      <c r="AE770" s="93"/>
      <c r="AF770" s="93"/>
      <c r="AG770" s="93"/>
      <c r="AH770" s="93"/>
    </row>
    <row r="771" spans="1:34" ht="15" customHeight="1" x14ac:dyDescent="0.3">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c r="AA771" s="93"/>
      <c r="AB771" s="93"/>
      <c r="AC771" s="93"/>
      <c r="AD771" s="93"/>
      <c r="AE771" s="93"/>
      <c r="AF771" s="93"/>
      <c r="AG771" s="93"/>
      <c r="AH771" s="93"/>
    </row>
    <row r="772" spans="1:34" ht="15" customHeight="1" x14ac:dyDescent="0.3">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c r="AA772" s="93"/>
      <c r="AB772" s="93"/>
      <c r="AC772" s="93"/>
      <c r="AD772" s="93"/>
      <c r="AE772" s="93"/>
      <c r="AF772" s="93"/>
      <c r="AG772" s="93"/>
      <c r="AH772" s="93"/>
    </row>
    <row r="773" spans="1:34" ht="15" customHeight="1" x14ac:dyDescent="0.3">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c r="AA773" s="93"/>
      <c r="AB773" s="93"/>
      <c r="AC773" s="93"/>
      <c r="AD773" s="93"/>
      <c r="AE773" s="93"/>
      <c r="AF773" s="93"/>
      <c r="AG773" s="93"/>
      <c r="AH773" s="93"/>
    </row>
    <row r="774" spans="1:34" ht="15" customHeight="1" x14ac:dyDescent="0.3">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c r="AA774" s="93"/>
      <c r="AB774" s="93"/>
      <c r="AC774" s="93"/>
      <c r="AD774" s="93"/>
      <c r="AE774" s="93"/>
      <c r="AF774" s="93"/>
      <c r="AG774" s="93"/>
      <c r="AH774" s="93"/>
    </row>
    <row r="775" spans="1:34" ht="15" customHeight="1" x14ac:dyDescent="0.3">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c r="AA775" s="93"/>
      <c r="AB775" s="93"/>
      <c r="AC775" s="93"/>
      <c r="AD775" s="93"/>
      <c r="AE775" s="93"/>
      <c r="AF775" s="93"/>
      <c r="AG775" s="93"/>
      <c r="AH775" s="93"/>
    </row>
    <row r="776" spans="1:34" ht="15" customHeight="1" x14ac:dyDescent="0.3">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c r="AA776" s="93"/>
      <c r="AB776" s="93"/>
      <c r="AC776" s="93"/>
      <c r="AD776" s="93"/>
      <c r="AE776" s="93"/>
      <c r="AF776" s="93"/>
      <c r="AG776" s="93"/>
      <c r="AH776" s="93"/>
    </row>
    <row r="777" spans="1:34" ht="15" customHeight="1" x14ac:dyDescent="0.3">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c r="AA777" s="93"/>
      <c r="AB777" s="93"/>
      <c r="AC777" s="93"/>
      <c r="AD777" s="93"/>
      <c r="AE777" s="93"/>
      <c r="AF777" s="93"/>
      <c r="AG777" s="93"/>
      <c r="AH777" s="93"/>
    </row>
    <row r="778" spans="1:34" ht="15" customHeight="1" x14ac:dyDescent="0.3">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c r="AA778" s="93"/>
      <c r="AB778" s="93"/>
      <c r="AC778" s="93"/>
      <c r="AD778" s="93"/>
      <c r="AE778" s="93"/>
      <c r="AF778" s="93"/>
      <c r="AG778" s="93"/>
      <c r="AH778" s="93"/>
    </row>
    <row r="779" spans="1:34" ht="15" customHeight="1" x14ac:dyDescent="0.3">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c r="AA779" s="93"/>
      <c r="AB779" s="93"/>
      <c r="AC779" s="93"/>
      <c r="AD779" s="93"/>
      <c r="AE779" s="93"/>
      <c r="AF779" s="93"/>
      <c r="AG779" s="93"/>
      <c r="AH779" s="93"/>
    </row>
    <row r="780" spans="1:34" ht="15" customHeight="1" x14ac:dyDescent="0.3">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c r="AA780" s="93"/>
      <c r="AB780" s="93"/>
      <c r="AC780" s="93"/>
      <c r="AD780" s="93"/>
      <c r="AE780" s="93"/>
      <c r="AF780" s="93"/>
      <c r="AG780" s="93"/>
      <c r="AH780" s="93"/>
    </row>
    <row r="781" spans="1:34" ht="15" customHeight="1" x14ac:dyDescent="0.3">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c r="AA781" s="93"/>
      <c r="AB781" s="93"/>
      <c r="AC781" s="93"/>
      <c r="AD781" s="93"/>
      <c r="AE781" s="93"/>
      <c r="AF781" s="93"/>
      <c r="AG781" s="93"/>
      <c r="AH781" s="93"/>
    </row>
    <row r="782" spans="1:34" ht="15" customHeight="1" x14ac:dyDescent="0.3">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c r="AA782" s="93"/>
      <c r="AB782" s="93"/>
      <c r="AC782" s="93"/>
      <c r="AD782" s="93"/>
      <c r="AE782" s="93"/>
      <c r="AF782" s="93"/>
      <c r="AG782" s="93"/>
      <c r="AH782" s="93"/>
    </row>
    <row r="783" spans="1:34" ht="15" customHeight="1" x14ac:dyDescent="0.3">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c r="AA783" s="93"/>
      <c r="AB783" s="93"/>
      <c r="AC783" s="93"/>
      <c r="AD783" s="93"/>
      <c r="AE783" s="93"/>
      <c r="AF783" s="93"/>
      <c r="AG783" s="93"/>
      <c r="AH783" s="93"/>
    </row>
    <row r="784" spans="1:34" ht="15" customHeight="1" x14ac:dyDescent="0.3">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c r="AA784" s="93"/>
      <c r="AB784" s="93"/>
      <c r="AC784" s="93"/>
      <c r="AD784" s="93"/>
      <c r="AE784" s="93"/>
      <c r="AF784" s="93"/>
      <c r="AG784" s="93"/>
      <c r="AH784" s="93"/>
    </row>
    <row r="785" spans="1:34" ht="15" customHeight="1" x14ac:dyDescent="0.3">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c r="AA785" s="93"/>
      <c r="AB785" s="93"/>
      <c r="AC785" s="93"/>
      <c r="AD785" s="93"/>
      <c r="AE785" s="93"/>
      <c r="AF785" s="93"/>
      <c r="AG785" s="93"/>
      <c r="AH785" s="93"/>
    </row>
    <row r="786" spans="1:34" ht="15" customHeight="1" x14ac:dyDescent="0.3">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c r="AA786" s="93"/>
      <c r="AB786" s="93"/>
      <c r="AC786" s="93"/>
      <c r="AD786" s="93"/>
      <c r="AE786" s="93"/>
      <c r="AF786" s="93"/>
      <c r="AG786" s="93"/>
      <c r="AH786" s="93"/>
    </row>
    <row r="787" spans="1:34" ht="15" customHeight="1" x14ac:dyDescent="0.3">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c r="AA787" s="93"/>
      <c r="AB787" s="93"/>
      <c r="AC787" s="93"/>
      <c r="AD787" s="93"/>
      <c r="AE787" s="93"/>
      <c r="AF787" s="93"/>
      <c r="AG787" s="93"/>
      <c r="AH787" s="93"/>
    </row>
    <row r="788" spans="1:34" ht="15" customHeight="1" x14ac:dyDescent="0.3">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c r="AA788" s="93"/>
      <c r="AB788" s="93"/>
      <c r="AC788" s="93"/>
      <c r="AD788" s="93"/>
      <c r="AE788" s="93"/>
      <c r="AF788" s="93"/>
      <c r="AG788" s="93"/>
      <c r="AH788" s="93"/>
    </row>
    <row r="789" spans="1:34" ht="15" customHeight="1" x14ac:dyDescent="0.3">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c r="AA789" s="93"/>
      <c r="AB789" s="93"/>
      <c r="AC789" s="93"/>
      <c r="AD789" s="93"/>
      <c r="AE789" s="93"/>
      <c r="AF789" s="93"/>
      <c r="AG789" s="93"/>
      <c r="AH789" s="93"/>
    </row>
    <row r="790" spans="1:34" ht="15" customHeight="1" x14ac:dyDescent="0.3">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c r="AA790" s="93"/>
      <c r="AB790" s="93"/>
      <c r="AC790" s="93"/>
      <c r="AD790" s="93"/>
      <c r="AE790" s="93"/>
      <c r="AF790" s="93"/>
      <c r="AG790" s="93"/>
      <c r="AH790" s="93"/>
    </row>
    <row r="791" spans="1:34" ht="15" customHeight="1" x14ac:dyDescent="0.3">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c r="AA791" s="93"/>
      <c r="AB791" s="93"/>
      <c r="AC791" s="93"/>
      <c r="AD791" s="93"/>
      <c r="AE791" s="93"/>
      <c r="AF791" s="93"/>
      <c r="AG791" s="93"/>
      <c r="AH791" s="93"/>
    </row>
    <row r="792" spans="1:34" ht="15" customHeight="1" x14ac:dyDescent="0.3">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c r="AA792" s="93"/>
      <c r="AB792" s="93"/>
      <c r="AC792" s="93"/>
      <c r="AD792" s="93"/>
      <c r="AE792" s="93"/>
      <c r="AF792" s="93"/>
      <c r="AG792" s="93"/>
      <c r="AH792" s="93"/>
    </row>
    <row r="793" spans="1:34" ht="15" customHeight="1" x14ac:dyDescent="0.3">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c r="AA793" s="93"/>
      <c r="AB793" s="93"/>
      <c r="AC793" s="93"/>
      <c r="AD793" s="93"/>
      <c r="AE793" s="93"/>
      <c r="AF793" s="93"/>
      <c r="AG793" s="93"/>
      <c r="AH793" s="93"/>
    </row>
    <row r="794" spans="1:34" ht="15" customHeight="1" x14ac:dyDescent="0.3">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c r="AA794" s="93"/>
      <c r="AB794" s="93"/>
      <c r="AC794" s="93"/>
      <c r="AD794" s="93"/>
      <c r="AE794" s="93"/>
      <c r="AF794" s="93"/>
      <c r="AG794" s="93"/>
      <c r="AH794" s="93"/>
    </row>
    <row r="795" spans="1:34" ht="15" customHeight="1" x14ac:dyDescent="0.3">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c r="AA795" s="93"/>
      <c r="AB795" s="93"/>
      <c r="AC795" s="93"/>
      <c r="AD795" s="93"/>
      <c r="AE795" s="93"/>
      <c r="AF795" s="93"/>
      <c r="AG795" s="93"/>
      <c r="AH795" s="93"/>
    </row>
    <row r="796" spans="1:34" ht="15" customHeight="1" x14ac:dyDescent="0.3">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c r="AA796" s="93"/>
      <c r="AB796" s="93"/>
      <c r="AC796" s="93"/>
      <c r="AD796" s="93"/>
      <c r="AE796" s="93"/>
      <c r="AF796" s="93"/>
      <c r="AG796" s="93"/>
      <c r="AH796" s="93"/>
    </row>
    <row r="797" spans="1:34" ht="15" customHeight="1" x14ac:dyDescent="0.3">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c r="AA797" s="93"/>
      <c r="AB797" s="93"/>
      <c r="AC797" s="93"/>
      <c r="AD797" s="93"/>
      <c r="AE797" s="93"/>
      <c r="AF797" s="93"/>
      <c r="AG797" s="93"/>
      <c r="AH797" s="93"/>
    </row>
    <row r="798" spans="1:34" ht="15" customHeight="1" x14ac:dyDescent="0.3">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c r="AA798" s="93"/>
      <c r="AB798" s="93"/>
      <c r="AC798" s="93"/>
      <c r="AD798" s="93"/>
      <c r="AE798" s="93"/>
      <c r="AF798" s="93"/>
      <c r="AG798" s="93"/>
      <c r="AH798" s="93"/>
    </row>
    <row r="799" spans="1:34" ht="15" customHeight="1" x14ac:dyDescent="0.3">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c r="AA799" s="93"/>
      <c r="AB799" s="93"/>
      <c r="AC799" s="93"/>
      <c r="AD799" s="93"/>
      <c r="AE799" s="93"/>
      <c r="AF799" s="93"/>
      <c r="AG799" s="93"/>
      <c r="AH799" s="93"/>
    </row>
    <row r="800" spans="1:34" ht="15" customHeight="1" x14ac:dyDescent="0.3">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c r="AA800" s="93"/>
      <c r="AB800" s="93"/>
      <c r="AC800" s="93"/>
      <c r="AD800" s="93"/>
      <c r="AE800" s="93"/>
      <c r="AF800" s="93"/>
      <c r="AG800" s="93"/>
      <c r="AH800" s="93"/>
    </row>
    <row r="801" spans="1:34" ht="15" customHeight="1" x14ac:dyDescent="0.3">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c r="AA801" s="93"/>
      <c r="AB801" s="93"/>
      <c r="AC801" s="93"/>
      <c r="AD801" s="93"/>
      <c r="AE801" s="93"/>
      <c r="AF801" s="93"/>
      <c r="AG801" s="93"/>
      <c r="AH801" s="93"/>
    </row>
    <row r="802" spans="1:34" ht="15" customHeight="1" x14ac:dyDescent="0.3">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c r="AA802" s="93"/>
      <c r="AB802" s="93"/>
      <c r="AC802" s="93"/>
      <c r="AD802" s="93"/>
      <c r="AE802" s="93"/>
      <c r="AF802" s="93"/>
      <c r="AG802" s="93"/>
      <c r="AH802" s="93"/>
    </row>
    <row r="803" spans="1:34" ht="15" customHeight="1" x14ac:dyDescent="0.3">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c r="AA803" s="93"/>
      <c r="AB803" s="93"/>
      <c r="AC803" s="93"/>
      <c r="AD803" s="93"/>
      <c r="AE803" s="93"/>
      <c r="AF803" s="93"/>
      <c r="AG803" s="93"/>
      <c r="AH803" s="93"/>
    </row>
    <row r="804" spans="1:34" ht="15" customHeight="1" x14ac:dyDescent="0.3">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c r="AA804" s="93"/>
      <c r="AB804" s="93"/>
      <c r="AC804" s="93"/>
      <c r="AD804" s="93"/>
      <c r="AE804" s="93"/>
      <c r="AF804" s="93"/>
      <c r="AG804" s="93"/>
      <c r="AH804" s="93"/>
    </row>
    <row r="805" spans="1:34" ht="15" customHeight="1" x14ac:dyDescent="0.3">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c r="AA805" s="93"/>
      <c r="AB805" s="93"/>
      <c r="AC805" s="93"/>
      <c r="AD805" s="93"/>
      <c r="AE805" s="93"/>
      <c r="AF805" s="93"/>
      <c r="AG805" s="93"/>
      <c r="AH805" s="93"/>
    </row>
    <row r="806" spans="1:34" ht="15" customHeight="1" x14ac:dyDescent="0.3">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c r="AA806" s="93"/>
      <c r="AB806" s="93"/>
      <c r="AC806" s="93"/>
      <c r="AD806" s="93"/>
      <c r="AE806" s="93"/>
      <c r="AF806" s="93"/>
      <c r="AG806" s="93"/>
      <c r="AH806" s="93"/>
    </row>
    <row r="807" spans="1:34" ht="15" customHeight="1" x14ac:dyDescent="0.3">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c r="AA807" s="93"/>
      <c r="AB807" s="93"/>
      <c r="AC807" s="93"/>
      <c r="AD807" s="93"/>
      <c r="AE807" s="93"/>
      <c r="AF807" s="93"/>
      <c r="AG807" s="93"/>
      <c r="AH807" s="93"/>
    </row>
    <row r="808" spans="1:34" ht="15" customHeight="1" x14ac:dyDescent="0.3">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c r="AA808" s="93"/>
      <c r="AB808" s="93"/>
      <c r="AC808" s="93"/>
      <c r="AD808" s="93"/>
      <c r="AE808" s="93"/>
      <c r="AF808" s="93"/>
      <c r="AG808" s="93"/>
      <c r="AH808" s="93"/>
    </row>
    <row r="809" spans="1:34" ht="15" customHeight="1" x14ac:dyDescent="0.3">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c r="AA809" s="93"/>
      <c r="AB809" s="93"/>
      <c r="AC809" s="93"/>
      <c r="AD809" s="93"/>
      <c r="AE809" s="93"/>
      <c r="AF809" s="93"/>
      <c r="AG809" s="93"/>
      <c r="AH809" s="93"/>
    </row>
    <row r="810" spans="1:34" ht="15" customHeight="1" x14ac:dyDescent="0.3">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c r="AA810" s="93"/>
      <c r="AB810" s="93"/>
      <c r="AC810" s="93"/>
      <c r="AD810" s="93"/>
      <c r="AE810" s="93"/>
      <c r="AF810" s="93"/>
      <c r="AG810" s="93"/>
      <c r="AH810" s="93"/>
    </row>
    <row r="811" spans="1:34" ht="15" customHeight="1" x14ac:dyDescent="0.3">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c r="AA811" s="93"/>
      <c r="AB811" s="93"/>
      <c r="AC811" s="93"/>
      <c r="AD811" s="93"/>
      <c r="AE811" s="93"/>
      <c r="AF811" s="93"/>
      <c r="AG811" s="93"/>
      <c r="AH811" s="93"/>
    </row>
    <row r="812" spans="1:34" ht="15" customHeight="1" x14ac:dyDescent="0.3">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c r="AA812" s="93"/>
      <c r="AB812" s="93"/>
      <c r="AC812" s="93"/>
      <c r="AD812" s="93"/>
      <c r="AE812" s="93"/>
      <c r="AF812" s="93"/>
      <c r="AG812" s="93"/>
      <c r="AH812" s="93"/>
    </row>
    <row r="813" spans="1:34" ht="15" customHeight="1" x14ac:dyDescent="0.3">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c r="AA813" s="93"/>
      <c r="AB813" s="93"/>
      <c r="AC813" s="93"/>
      <c r="AD813" s="93"/>
      <c r="AE813" s="93"/>
      <c r="AF813" s="93"/>
      <c r="AG813" s="93"/>
      <c r="AH813" s="93"/>
    </row>
    <row r="814" spans="1:34" ht="15" customHeight="1" x14ac:dyDescent="0.3">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c r="AA814" s="93"/>
      <c r="AB814" s="93"/>
      <c r="AC814" s="93"/>
      <c r="AD814" s="93"/>
      <c r="AE814" s="93"/>
      <c r="AF814" s="93"/>
      <c r="AG814" s="93"/>
      <c r="AH814" s="93"/>
    </row>
    <row r="815" spans="1:34" ht="15" customHeight="1" x14ac:dyDescent="0.3">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c r="AA815" s="93"/>
      <c r="AB815" s="93"/>
      <c r="AC815" s="93"/>
      <c r="AD815" s="93"/>
      <c r="AE815" s="93"/>
      <c r="AF815" s="93"/>
      <c r="AG815" s="93"/>
      <c r="AH815" s="93"/>
    </row>
    <row r="816" spans="1:34" ht="15" customHeight="1" x14ac:dyDescent="0.3">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c r="AA816" s="93"/>
      <c r="AB816" s="93"/>
      <c r="AC816" s="93"/>
      <c r="AD816" s="93"/>
      <c r="AE816" s="93"/>
      <c r="AF816" s="93"/>
      <c r="AG816" s="93"/>
      <c r="AH816" s="93"/>
    </row>
    <row r="817" spans="1:34" ht="15" customHeight="1" x14ac:dyDescent="0.3">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c r="AA817" s="93"/>
      <c r="AB817" s="93"/>
      <c r="AC817" s="93"/>
      <c r="AD817" s="93"/>
      <c r="AE817" s="93"/>
      <c r="AF817" s="93"/>
      <c r="AG817" s="93"/>
      <c r="AH817" s="93"/>
    </row>
    <row r="818" spans="1:34" ht="15" customHeight="1" x14ac:dyDescent="0.3">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c r="AA818" s="93"/>
      <c r="AB818" s="93"/>
      <c r="AC818" s="93"/>
      <c r="AD818" s="93"/>
      <c r="AE818" s="93"/>
      <c r="AF818" s="93"/>
      <c r="AG818" s="93"/>
      <c r="AH818" s="93"/>
    </row>
    <row r="819" spans="1:34" ht="15" customHeight="1" x14ac:dyDescent="0.3">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c r="AA819" s="93"/>
      <c r="AB819" s="93"/>
      <c r="AC819" s="93"/>
      <c r="AD819" s="93"/>
      <c r="AE819" s="93"/>
      <c r="AF819" s="93"/>
      <c r="AG819" s="93"/>
      <c r="AH819" s="93"/>
    </row>
    <row r="820" spans="1:34" ht="15" customHeight="1" x14ac:dyDescent="0.3">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c r="AA820" s="93"/>
      <c r="AB820" s="93"/>
      <c r="AC820" s="93"/>
      <c r="AD820" s="93"/>
      <c r="AE820" s="93"/>
      <c r="AF820" s="93"/>
      <c r="AG820" s="93"/>
      <c r="AH820" s="93"/>
    </row>
    <row r="821" spans="1:34" ht="15" customHeight="1" x14ac:dyDescent="0.3">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c r="AA821" s="93"/>
      <c r="AB821" s="93"/>
      <c r="AC821" s="93"/>
      <c r="AD821" s="93"/>
      <c r="AE821" s="93"/>
      <c r="AF821" s="93"/>
      <c r="AG821" s="93"/>
      <c r="AH821" s="93"/>
    </row>
    <row r="822" spans="1:34" ht="15" customHeight="1" x14ac:dyDescent="0.3">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c r="AA822" s="93"/>
      <c r="AB822" s="93"/>
      <c r="AC822" s="93"/>
      <c r="AD822" s="93"/>
      <c r="AE822" s="93"/>
      <c r="AF822" s="93"/>
      <c r="AG822" s="93"/>
      <c r="AH822" s="93"/>
    </row>
    <row r="823" spans="1:34" ht="15" customHeight="1" x14ac:dyDescent="0.3">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c r="AA823" s="93"/>
      <c r="AB823" s="93"/>
      <c r="AC823" s="93"/>
      <c r="AD823" s="93"/>
      <c r="AE823" s="93"/>
      <c r="AF823" s="93"/>
      <c r="AG823" s="93"/>
      <c r="AH823" s="93"/>
    </row>
    <row r="824" spans="1:34" ht="15" customHeight="1" x14ac:dyDescent="0.3">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c r="AA824" s="93"/>
      <c r="AB824" s="93"/>
      <c r="AC824" s="93"/>
      <c r="AD824" s="93"/>
      <c r="AE824" s="93"/>
      <c r="AF824" s="93"/>
      <c r="AG824" s="93"/>
      <c r="AH824" s="93"/>
    </row>
    <row r="825" spans="1:34" ht="15" customHeight="1" x14ac:dyDescent="0.3">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c r="AA825" s="93"/>
      <c r="AB825" s="93"/>
      <c r="AC825" s="93"/>
      <c r="AD825" s="93"/>
      <c r="AE825" s="93"/>
      <c r="AF825" s="93"/>
      <c r="AG825" s="93"/>
      <c r="AH825" s="93"/>
    </row>
    <row r="826" spans="1:34" ht="15" customHeight="1" x14ac:dyDescent="0.3">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c r="AA826" s="93"/>
      <c r="AB826" s="93"/>
      <c r="AC826" s="93"/>
      <c r="AD826" s="93"/>
      <c r="AE826" s="93"/>
      <c r="AF826" s="93"/>
      <c r="AG826" s="93"/>
      <c r="AH826" s="93"/>
    </row>
    <row r="827" spans="1:34" ht="15" customHeight="1" x14ac:dyDescent="0.3">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c r="AA827" s="93"/>
      <c r="AB827" s="93"/>
      <c r="AC827" s="93"/>
      <c r="AD827" s="93"/>
      <c r="AE827" s="93"/>
      <c r="AF827" s="93"/>
      <c r="AG827" s="93"/>
      <c r="AH827" s="93"/>
    </row>
    <row r="828" spans="1:34" ht="15" customHeight="1" x14ac:dyDescent="0.3">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c r="AA828" s="93"/>
      <c r="AB828" s="93"/>
      <c r="AC828" s="93"/>
      <c r="AD828" s="93"/>
      <c r="AE828" s="93"/>
      <c r="AF828" s="93"/>
      <c r="AG828" s="93"/>
      <c r="AH828" s="93"/>
    </row>
    <row r="829" spans="1:34" ht="15" customHeight="1" x14ac:dyDescent="0.3">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c r="AA829" s="93"/>
      <c r="AB829" s="93"/>
      <c r="AC829" s="93"/>
      <c r="AD829" s="93"/>
      <c r="AE829" s="93"/>
      <c r="AF829" s="93"/>
      <c r="AG829" s="93"/>
      <c r="AH829" s="93"/>
    </row>
    <row r="830" spans="1:34" ht="15" customHeight="1" x14ac:dyDescent="0.3">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c r="AA830" s="93"/>
      <c r="AB830" s="93"/>
      <c r="AC830" s="93"/>
      <c r="AD830" s="93"/>
      <c r="AE830" s="93"/>
      <c r="AF830" s="93"/>
      <c r="AG830" s="93"/>
      <c r="AH830" s="93"/>
    </row>
    <row r="831" spans="1:34" ht="15" customHeight="1" x14ac:dyDescent="0.3">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c r="AA831" s="93"/>
      <c r="AB831" s="93"/>
      <c r="AC831" s="93"/>
      <c r="AD831" s="93"/>
      <c r="AE831" s="93"/>
      <c r="AF831" s="93"/>
      <c r="AG831" s="93"/>
      <c r="AH831" s="93"/>
    </row>
    <row r="832" spans="1:34" ht="15" customHeight="1" x14ac:dyDescent="0.3">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c r="AA832" s="93"/>
      <c r="AB832" s="93"/>
      <c r="AC832" s="93"/>
      <c r="AD832" s="93"/>
      <c r="AE832" s="93"/>
      <c r="AF832" s="93"/>
      <c r="AG832" s="93"/>
      <c r="AH832" s="93"/>
    </row>
    <row r="833" spans="1:34" ht="15" customHeight="1" x14ac:dyDescent="0.3">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c r="AA833" s="93"/>
      <c r="AB833" s="93"/>
      <c r="AC833" s="93"/>
      <c r="AD833" s="93"/>
      <c r="AE833" s="93"/>
      <c r="AF833" s="93"/>
      <c r="AG833" s="93"/>
      <c r="AH833" s="93"/>
    </row>
    <row r="834" spans="1:34" ht="15" customHeight="1" x14ac:dyDescent="0.3">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c r="AA834" s="93"/>
      <c r="AB834" s="93"/>
      <c r="AC834" s="93"/>
      <c r="AD834" s="93"/>
      <c r="AE834" s="93"/>
      <c r="AF834" s="93"/>
      <c r="AG834" s="93"/>
      <c r="AH834" s="93"/>
    </row>
    <row r="835" spans="1:34" ht="15" customHeight="1" x14ac:dyDescent="0.3">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c r="AA835" s="93"/>
      <c r="AB835" s="93"/>
      <c r="AC835" s="93"/>
      <c r="AD835" s="93"/>
      <c r="AE835" s="93"/>
      <c r="AF835" s="93"/>
      <c r="AG835" s="93"/>
      <c r="AH835" s="93"/>
    </row>
    <row r="836" spans="1:34" ht="15" customHeight="1" x14ac:dyDescent="0.3">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c r="AA836" s="93"/>
      <c r="AB836" s="93"/>
      <c r="AC836" s="93"/>
      <c r="AD836" s="93"/>
      <c r="AE836" s="93"/>
      <c r="AF836" s="93"/>
      <c r="AG836" s="93"/>
      <c r="AH836" s="93"/>
    </row>
    <row r="837" spans="1:34" ht="15" customHeight="1" x14ac:dyDescent="0.3">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c r="AA837" s="93"/>
      <c r="AB837" s="93"/>
      <c r="AC837" s="93"/>
      <c r="AD837" s="93"/>
      <c r="AE837" s="93"/>
      <c r="AF837" s="93"/>
      <c r="AG837" s="93"/>
      <c r="AH837" s="93"/>
    </row>
    <row r="838" spans="1:34" ht="15" customHeight="1" x14ac:dyDescent="0.3">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c r="AA838" s="93"/>
      <c r="AB838" s="93"/>
      <c r="AC838" s="93"/>
      <c r="AD838" s="93"/>
      <c r="AE838" s="93"/>
      <c r="AF838" s="93"/>
      <c r="AG838" s="93"/>
      <c r="AH838" s="93"/>
    </row>
    <row r="839" spans="1:34" ht="15" customHeight="1" x14ac:dyDescent="0.3">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c r="AA839" s="93"/>
      <c r="AB839" s="93"/>
      <c r="AC839" s="93"/>
      <c r="AD839" s="93"/>
      <c r="AE839" s="93"/>
      <c r="AF839" s="93"/>
      <c r="AG839" s="93"/>
      <c r="AH839" s="93"/>
    </row>
    <row r="840" spans="1:34" ht="15" customHeight="1" x14ac:dyDescent="0.3">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c r="AA840" s="93"/>
      <c r="AB840" s="93"/>
      <c r="AC840" s="93"/>
      <c r="AD840" s="93"/>
      <c r="AE840" s="93"/>
      <c r="AF840" s="93"/>
      <c r="AG840" s="93"/>
      <c r="AH840" s="93"/>
    </row>
    <row r="841" spans="1:34" ht="15" customHeight="1" x14ac:dyDescent="0.3">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c r="AA841" s="93"/>
      <c r="AB841" s="93"/>
      <c r="AC841" s="93"/>
      <c r="AD841" s="93"/>
      <c r="AE841" s="93"/>
      <c r="AF841" s="93"/>
      <c r="AG841" s="93"/>
      <c r="AH841" s="93"/>
    </row>
    <row r="842" spans="1:34" ht="15" customHeight="1" x14ac:dyDescent="0.3">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c r="AA842" s="93"/>
      <c r="AB842" s="93"/>
      <c r="AC842" s="93"/>
      <c r="AD842" s="93"/>
      <c r="AE842" s="93"/>
      <c r="AF842" s="93"/>
      <c r="AG842" s="93"/>
      <c r="AH842" s="93"/>
    </row>
    <row r="843" spans="1:34" ht="15" customHeight="1" x14ac:dyDescent="0.3">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c r="AA843" s="93"/>
      <c r="AB843" s="93"/>
      <c r="AC843" s="93"/>
      <c r="AD843" s="93"/>
      <c r="AE843" s="93"/>
      <c r="AF843" s="93"/>
      <c r="AG843" s="93"/>
      <c r="AH843" s="93"/>
    </row>
    <row r="844" spans="1:34" ht="15" customHeight="1" x14ac:dyDescent="0.3">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c r="AA844" s="93"/>
      <c r="AB844" s="93"/>
      <c r="AC844" s="93"/>
      <c r="AD844" s="93"/>
      <c r="AE844" s="93"/>
      <c r="AF844" s="93"/>
      <c r="AG844" s="93"/>
      <c r="AH844" s="93"/>
    </row>
    <row r="845" spans="1:34" ht="15" customHeight="1" x14ac:dyDescent="0.3">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c r="AA845" s="93"/>
      <c r="AB845" s="93"/>
      <c r="AC845" s="93"/>
      <c r="AD845" s="93"/>
      <c r="AE845" s="93"/>
      <c r="AF845" s="93"/>
      <c r="AG845" s="93"/>
      <c r="AH845" s="93"/>
    </row>
    <row r="846" spans="1:34" ht="15" customHeight="1" x14ac:dyDescent="0.3">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c r="AA846" s="93"/>
      <c r="AB846" s="93"/>
      <c r="AC846" s="93"/>
      <c r="AD846" s="93"/>
      <c r="AE846" s="93"/>
      <c r="AF846" s="93"/>
      <c r="AG846" s="93"/>
      <c r="AH846" s="93"/>
    </row>
    <row r="847" spans="1:34" ht="15" customHeight="1" x14ac:dyDescent="0.3">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c r="AA847" s="93"/>
      <c r="AB847" s="93"/>
      <c r="AC847" s="93"/>
      <c r="AD847" s="93"/>
      <c r="AE847" s="93"/>
      <c r="AF847" s="93"/>
      <c r="AG847" s="93"/>
      <c r="AH847" s="93"/>
    </row>
    <row r="848" spans="1:34" ht="15" customHeight="1" x14ac:dyDescent="0.3">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c r="AA848" s="93"/>
      <c r="AB848" s="93"/>
      <c r="AC848" s="93"/>
      <c r="AD848" s="93"/>
      <c r="AE848" s="93"/>
      <c r="AF848" s="93"/>
      <c r="AG848" s="93"/>
      <c r="AH848" s="93"/>
    </row>
    <row r="849" spans="1:34" ht="15" customHeight="1" x14ac:dyDescent="0.3">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c r="AA849" s="93"/>
      <c r="AB849" s="93"/>
      <c r="AC849" s="93"/>
      <c r="AD849" s="93"/>
      <c r="AE849" s="93"/>
      <c r="AF849" s="93"/>
      <c r="AG849" s="93"/>
      <c r="AH849" s="93"/>
    </row>
    <row r="850" spans="1:34" ht="15" customHeight="1" x14ac:dyDescent="0.3">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c r="AA850" s="93"/>
      <c r="AB850" s="93"/>
      <c r="AC850" s="93"/>
      <c r="AD850" s="93"/>
      <c r="AE850" s="93"/>
      <c r="AF850" s="93"/>
      <c r="AG850" s="93"/>
      <c r="AH850" s="93"/>
    </row>
    <row r="851" spans="1:34" ht="15" customHeight="1" x14ac:dyDescent="0.3">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c r="AA851" s="93"/>
      <c r="AB851" s="93"/>
      <c r="AC851" s="93"/>
      <c r="AD851" s="93"/>
      <c r="AE851" s="93"/>
      <c r="AF851" s="93"/>
      <c r="AG851" s="93"/>
      <c r="AH851" s="93"/>
    </row>
    <row r="852" spans="1:34" ht="15" customHeight="1" x14ac:dyDescent="0.3">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c r="AA852" s="93"/>
      <c r="AB852" s="93"/>
      <c r="AC852" s="93"/>
      <c r="AD852" s="93"/>
      <c r="AE852" s="93"/>
      <c r="AF852" s="93"/>
      <c r="AG852" s="93"/>
      <c r="AH852" s="93"/>
    </row>
    <row r="853" spans="1:34" ht="15" customHeight="1" x14ac:dyDescent="0.3">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c r="AA853" s="93"/>
      <c r="AB853" s="93"/>
      <c r="AC853" s="93"/>
      <c r="AD853" s="93"/>
      <c r="AE853" s="93"/>
      <c r="AF853" s="93"/>
      <c r="AG853" s="93"/>
      <c r="AH853" s="93"/>
    </row>
    <row r="854" spans="1:34" ht="15" customHeight="1" x14ac:dyDescent="0.3">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c r="AA854" s="93"/>
      <c r="AB854" s="93"/>
      <c r="AC854" s="93"/>
      <c r="AD854" s="93"/>
      <c r="AE854" s="93"/>
      <c r="AF854" s="93"/>
      <c r="AG854" s="93"/>
      <c r="AH854" s="93"/>
    </row>
    <row r="855" spans="1:34" ht="15" customHeight="1" x14ac:dyDescent="0.3">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c r="AA855" s="93"/>
      <c r="AB855" s="93"/>
      <c r="AC855" s="93"/>
      <c r="AD855" s="93"/>
      <c r="AE855" s="93"/>
      <c r="AF855" s="93"/>
      <c r="AG855" s="93"/>
      <c r="AH855" s="93"/>
    </row>
    <row r="856" spans="1:34" ht="15" customHeight="1" x14ac:dyDescent="0.3">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c r="AA856" s="93"/>
      <c r="AB856" s="93"/>
      <c r="AC856" s="93"/>
      <c r="AD856" s="93"/>
      <c r="AE856" s="93"/>
      <c r="AF856" s="93"/>
      <c r="AG856" s="93"/>
      <c r="AH856" s="93"/>
    </row>
    <row r="857" spans="1:34" ht="15" customHeight="1" x14ac:dyDescent="0.3">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c r="AA857" s="93"/>
      <c r="AB857" s="93"/>
      <c r="AC857" s="93"/>
      <c r="AD857" s="93"/>
      <c r="AE857" s="93"/>
      <c r="AF857" s="93"/>
      <c r="AG857" s="93"/>
      <c r="AH857" s="93"/>
    </row>
    <row r="858" spans="1:34" ht="15" customHeight="1" x14ac:dyDescent="0.3">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c r="AA858" s="93"/>
      <c r="AB858" s="93"/>
      <c r="AC858" s="93"/>
      <c r="AD858" s="93"/>
      <c r="AE858" s="93"/>
      <c r="AF858" s="93"/>
      <c r="AG858" s="93"/>
      <c r="AH858" s="93"/>
    </row>
    <row r="859" spans="1:34" ht="15" customHeight="1" x14ac:dyDescent="0.3">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c r="AA859" s="93"/>
      <c r="AB859" s="93"/>
      <c r="AC859" s="93"/>
      <c r="AD859" s="93"/>
      <c r="AE859" s="93"/>
      <c r="AF859" s="93"/>
      <c r="AG859" s="93"/>
      <c r="AH859" s="93"/>
    </row>
    <row r="860" spans="1:34" ht="15" customHeight="1" x14ac:dyDescent="0.3">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c r="AA860" s="93"/>
      <c r="AB860" s="93"/>
      <c r="AC860" s="93"/>
      <c r="AD860" s="93"/>
      <c r="AE860" s="93"/>
      <c r="AF860" s="93"/>
      <c r="AG860" s="93"/>
      <c r="AH860" s="93"/>
    </row>
    <row r="861" spans="1:34" ht="15" customHeight="1" x14ac:dyDescent="0.3">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c r="AA861" s="93"/>
      <c r="AB861" s="93"/>
      <c r="AC861" s="93"/>
      <c r="AD861" s="93"/>
      <c r="AE861" s="93"/>
      <c r="AF861" s="93"/>
      <c r="AG861" s="93"/>
      <c r="AH861" s="93"/>
    </row>
    <row r="862" spans="1:34" ht="15" customHeight="1" x14ac:dyDescent="0.3">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c r="AA862" s="93"/>
      <c r="AB862" s="93"/>
      <c r="AC862" s="93"/>
      <c r="AD862" s="93"/>
      <c r="AE862" s="93"/>
      <c r="AF862" s="93"/>
      <c r="AG862" s="93"/>
      <c r="AH862" s="93"/>
    </row>
    <row r="863" spans="1:34" ht="15" customHeight="1" x14ac:dyDescent="0.3">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c r="AA863" s="93"/>
      <c r="AB863" s="93"/>
      <c r="AC863" s="93"/>
      <c r="AD863" s="93"/>
      <c r="AE863" s="93"/>
      <c r="AF863" s="93"/>
      <c r="AG863" s="93"/>
      <c r="AH863" s="93"/>
    </row>
    <row r="864" spans="1:34" ht="15" customHeight="1" x14ac:dyDescent="0.3">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c r="AA864" s="93"/>
      <c r="AB864" s="93"/>
      <c r="AC864" s="93"/>
      <c r="AD864" s="93"/>
      <c r="AE864" s="93"/>
      <c r="AF864" s="93"/>
      <c r="AG864" s="93"/>
      <c r="AH864" s="93"/>
    </row>
    <row r="865" spans="1:34" ht="15" customHeight="1" x14ac:dyDescent="0.3">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c r="AA865" s="93"/>
      <c r="AB865" s="93"/>
      <c r="AC865" s="93"/>
      <c r="AD865" s="93"/>
      <c r="AE865" s="93"/>
      <c r="AF865" s="93"/>
      <c r="AG865" s="93"/>
      <c r="AH865" s="93"/>
    </row>
    <row r="866" spans="1:34" ht="15" customHeight="1" x14ac:dyDescent="0.3">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c r="AA866" s="93"/>
      <c r="AB866" s="93"/>
      <c r="AC866" s="93"/>
      <c r="AD866" s="93"/>
      <c r="AE866" s="93"/>
      <c r="AF866" s="93"/>
      <c r="AG866" s="93"/>
      <c r="AH866" s="93"/>
    </row>
    <row r="867" spans="1:34" ht="15" customHeight="1" x14ac:dyDescent="0.3">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c r="AA867" s="93"/>
      <c r="AB867" s="93"/>
      <c r="AC867" s="93"/>
      <c r="AD867" s="93"/>
      <c r="AE867" s="93"/>
      <c r="AF867" s="93"/>
      <c r="AG867" s="93"/>
      <c r="AH867" s="93"/>
    </row>
    <row r="868" spans="1:34" ht="15" customHeight="1" x14ac:dyDescent="0.3">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c r="AA868" s="93"/>
      <c r="AB868" s="93"/>
      <c r="AC868" s="93"/>
      <c r="AD868" s="93"/>
      <c r="AE868" s="93"/>
      <c r="AF868" s="93"/>
      <c r="AG868" s="93"/>
      <c r="AH868" s="93"/>
    </row>
    <row r="869" spans="1:34" ht="15" customHeight="1" x14ac:dyDescent="0.3">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c r="AA869" s="93"/>
      <c r="AB869" s="93"/>
      <c r="AC869" s="93"/>
      <c r="AD869" s="93"/>
      <c r="AE869" s="93"/>
      <c r="AF869" s="93"/>
      <c r="AG869" s="93"/>
      <c r="AH869" s="93"/>
    </row>
    <row r="870" spans="1:34" ht="15" customHeight="1" x14ac:dyDescent="0.3">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c r="AA870" s="93"/>
      <c r="AB870" s="93"/>
      <c r="AC870" s="93"/>
      <c r="AD870" s="93"/>
      <c r="AE870" s="93"/>
      <c r="AF870" s="93"/>
      <c r="AG870" s="93"/>
      <c r="AH870" s="93"/>
    </row>
    <row r="871" spans="1:34" ht="15" customHeight="1" x14ac:dyDescent="0.3">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c r="AA871" s="93"/>
      <c r="AB871" s="93"/>
      <c r="AC871" s="93"/>
      <c r="AD871" s="93"/>
      <c r="AE871" s="93"/>
      <c r="AF871" s="93"/>
      <c r="AG871" s="93"/>
      <c r="AH871" s="93"/>
    </row>
    <row r="872" spans="1:34" ht="15" customHeight="1" x14ac:dyDescent="0.3">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c r="AA872" s="93"/>
      <c r="AB872" s="93"/>
      <c r="AC872" s="93"/>
      <c r="AD872" s="93"/>
      <c r="AE872" s="93"/>
      <c r="AF872" s="93"/>
      <c r="AG872" s="93"/>
      <c r="AH872" s="93"/>
    </row>
    <row r="873" spans="1:34" ht="15" customHeight="1" x14ac:dyDescent="0.3">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c r="AA873" s="93"/>
      <c r="AB873" s="93"/>
      <c r="AC873" s="93"/>
      <c r="AD873" s="93"/>
      <c r="AE873" s="93"/>
      <c r="AF873" s="93"/>
      <c r="AG873" s="93"/>
      <c r="AH873" s="93"/>
    </row>
    <row r="874" spans="1:34" ht="15" customHeight="1" x14ac:dyDescent="0.3">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c r="AA874" s="93"/>
      <c r="AB874" s="93"/>
      <c r="AC874" s="93"/>
      <c r="AD874" s="93"/>
      <c r="AE874" s="93"/>
      <c r="AF874" s="93"/>
      <c r="AG874" s="93"/>
      <c r="AH874" s="93"/>
    </row>
    <row r="875" spans="1:34" ht="15" customHeight="1" x14ac:dyDescent="0.3">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c r="AA875" s="93"/>
      <c r="AB875" s="93"/>
      <c r="AC875" s="93"/>
      <c r="AD875" s="93"/>
      <c r="AE875" s="93"/>
      <c r="AF875" s="93"/>
      <c r="AG875" s="93"/>
      <c r="AH875" s="93"/>
    </row>
    <row r="876" spans="1:34" ht="15" customHeight="1" x14ac:dyDescent="0.3">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c r="AA876" s="93"/>
      <c r="AB876" s="93"/>
      <c r="AC876" s="93"/>
      <c r="AD876" s="93"/>
      <c r="AE876" s="93"/>
      <c r="AF876" s="93"/>
      <c r="AG876" s="93"/>
      <c r="AH876" s="93"/>
    </row>
    <row r="877" spans="1:34" ht="15" customHeight="1" x14ac:dyDescent="0.3">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c r="AA877" s="93"/>
      <c r="AB877" s="93"/>
      <c r="AC877" s="93"/>
      <c r="AD877" s="93"/>
      <c r="AE877" s="93"/>
      <c r="AF877" s="93"/>
      <c r="AG877" s="93"/>
      <c r="AH877" s="93"/>
    </row>
    <row r="878" spans="1:34" ht="15" customHeight="1" x14ac:dyDescent="0.3">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c r="AA878" s="93"/>
      <c r="AB878" s="93"/>
      <c r="AC878" s="93"/>
      <c r="AD878" s="93"/>
      <c r="AE878" s="93"/>
      <c r="AF878" s="93"/>
      <c r="AG878" s="93"/>
      <c r="AH878" s="93"/>
    </row>
    <row r="879" spans="1:34" ht="15" customHeight="1" x14ac:dyDescent="0.3">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c r="AA879" s="93"/>
      <c r="AB879" s="93"/>
      <c r="AC879" s="93"/>
      <c r="AD879" s="93"/>
      <c r="AE879" s="93"/>
      <c r="AF879" s="93"/>
      <c r="AG879" s="93"/>
      <c r="AH879" s="93"/>
    </row>
    <row r="880" spans="1:34" ht="15" customHeight="1" x14ac:dyDescent="0.3">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c r="AA880" s="93"/>
      <c r="AB880" s="93"/>
      <c r="AC880" s="93"/>
      <c r="AD880" s="93"/>
      <c r="AE880" s="93"/>
      <c r="AF880" s="93"/>
      <c r="AG880" s="93"/>
      <c r="AH880" s="93"/>
    </row>
    <row r="881" spans="1:34" ht="15" customHeight="1" x14ac:dyDescent="0.3">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c r="AA881" s="93"/>
      <c r="AB881" s="93"/>
      <c r="AC881" s="93"/>
      <c r="AD881" s="93"/>
      <c r="AE881" s="93"/>
      <c r="AF881" s="93"/>
      <c r="AG881" s="93"/>
      <c r="AH881" s="93"/>
    </row>
    <row r="882" spans="1:34" ht="15" customHeight="1" x14ac:dyDescent="0.3">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c r="AA882" s="93"/>
      <c r="AB882" s="93"/>
      <c r="AC882" s="93"/>
      <c r="AD882" s="93"/>
      <c r="AE882" s="93"/>
      <c r="AF882" s="93"/>
      <c r="AG882" s="93"/>
      <c r="AH882" s="93"/>
    </row>
    <row r="883" spans="1:34" ht="15" customHeight="1" x14ac:dyDescent="0.3">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c r="AA883" s="93"/>
      <c r="AB883" s="93"/>
      <c r="AC883" s="93"/>
      <c r="AD883" s="93"/>
      <c r="AE883" s="93"/>
      <c r="AF883" s="93"/>
      <c r="AG883" s="93"/>
      <c r="AH883" s="93"/>
    </row>
    <row r="884" spans="1:34" ht="15" customHeight="1" x14ac:dyDescent="0.3">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c r="AA884" s="93"/>
      <c r="AB884" s="93"/>
      <c r="AC884" s="93"/>
      <c r="AD884" s="93"/>
      <c r="AE884" s="93"/>
      <c r="AF884" s="93"/>
      <c r="AG884" s="93"/>
      <c r="AH884" s="93"/>
    </row>
    <row r="885" spans="1:34" ht="15" customHeight="1" x14ac:dyDescent="0.3">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c r="AA885" s="93"/>
      <c r="AB885" s="93"/>
      <c r="AC885" s="93"/>
      <c r="AD885" s="93"/>
      <c r="AE885" s="93"/>
      <c r="AF885" s="93"/>
      <c r="AG885" s="93"/>
      <c r="AH885" s="93"/>
    </row>
    <row r="886" spans="1:34" ht="15" customHeight="1" x14ac:dyDescent="0.3">
      <c r="A886" s="93"/>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3"/>
      <c r="AH886" s="93"/>
    </row>
    <row r="887" spans="1:34" ht="15" customHeight="1" x14ac:dyDescent="0.3">
      <c r="A887" s="93"/>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c r="AE887" s="80"/>
      <c r="AF887" s="80"/>
      <c r="AG887" s="93"/>
      <c r="AH887" s="93"/>
    </row>
    <row r="888" spans="1:34" ht="15" customHeight="1" x14ac:dyDescent="0.3">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c r="AA888" s="93"/>
      <c r="AB888" s="93"/>
      <c r="AC888" s="93"/>
      <c r="AD888" s="93"/>
      <c r="AE888" s="93"/>
      <c r="AF888" s="93"/>
      <c r="AG888" s="93"/>
      <c r="AH888" s="93"/>
    </row>
    <row r="889" spans="1:34" ht="15" customHeight="1" x14ac:dyDescent="0.3">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c r="AA889" s="93"/>
      <c r="AB889" s="93"/>
      <c r="AC889" s="93"/>
      <c r="AD889" s="93"/>
      <c r="AE889" s="93"/>
      <c r="AF889" s="93"/>
      <c r="AG889" s="93"/>
      <c r="AH889" s="93"/>
    </row>
    <row r="890" spans="1:34" ht="15" customHeight="1" x14ac:dyDescent="0.3">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c r="AA890" s="93"/>
      <c r="AB890" s="93"/>
      <c r="AC890" s="93"/>
      <c r="AD890" s="93"/>
      <c r="AE890" s="93"/>
      <c r="AF890" s="93"/>
      <c r="AG890" s="93"/>
      <c r="AH890" s="93"/>
    </row>
    <row r="891" spans="1:34" ht="15" customHeight="1" x14ac:dyDescent="0.3">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c r="AA891" s="93"/>
      <c r="AB891" s="93"/>
      <c r="AC891" s="93"/>
      <c r="AD891" s="93"/>
      <c r="AE891" s="93"/>
      <c r="AF891" s="93"/>
      <c r="AG891" s="93"/>
      <c r="AH891" s="93"/>
    </row>
    <row r="892" spans="1:34" ht="15" customHeight="1" x14ac:dyDescent="0.3">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c r="AA892" s="93"/>
      <c r="AB892" s="93"/>
      <c r="AC892" s="93"/>
      <c r="AD892" s="93"/>
      <c r="AE892" s="93"/>
      <c r="AF892" s="93"/>
      <c r="AG892" s="93"/>
      <c r="AH892" s="93"/>
    </row>
    <row r="893" spans="1:34" ht="15" customHeight="1" x14ac:dyDescent="0.3">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c r="AA893" s="93"/>
      <c r="AB893" s="93"/>
      <c r="AC893" s="93"/>
      <c r="AD893" s="93"/>
      <c r="AE893" s="93"/>
      <c r="AF893" s="93"/>
      <c r="AG893" s="93"/>
      <c r="AH893" s="93"/>
    </row>
    <row r="894" spans="1:34" ht="15" customHeight="1" x14ac:dyDescent="0.3">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c r="AA894" s="93"/>
      <c r="AB894" s="93"/>
      <c r="AC894" s="93"/>
      <c r="AD894" s="93"/>
      <c r="AE894" s="93"/>
      <c r="AF894" s="93"/>
      <c r="AG894" s="93"/>
      <c r="AH894" s="93"/>
    </row>
    <row r="895" spans="1:34" ht="15" customHeight="1" x14ac:dyDescent="0.3">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c r="AA895" s="93"/>
      <c r="AB895" s="93"/>
      <c r="AC895" s="93"/>
      <c r="AD895" s="93"/>
      <c r="AE895" s="93"/>
      <c r="AF895" s="93"/>
      <c r="AG895" s="93"/>
      <c r="AH895" s="93"/>
    </row>
    <row r="896" spans="1:34" ht="15" customHeight="1" x14ac:dyDescent="0.3">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c r="AA896" s="93"/>
      <c r="AB896" s="93"/>
      <c r="AC896" s="93"/>
      <c r="AD896" s="93"/>
      <c r="AE896" s="93"/>
      <c r="AF896" s="93"/>
      <c r="AG896" s="93"/>
      <c r="AH896" s="93"/>
    </row>
    <row r="897" spans="1:34" ht="15" customHeight="1" x14ac:dyDescent="0.3">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c r="AA897" s="93"/>
      <c r="AB897" s="93"/>
      <c r="AC897" s="93"/>
      <c r="AD897" s="93"/>
      <c r="AE897" s="93"/>
      <c r="AF897" s="93"/>
      <c r="AG897" s="93"/>
      <c r="AH897" s="93"/>
    </row>
    <row r="898" spans="1:34" ht="15" customHeight="1" x14ac:dyDescent="0.3">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c r="AA898" s="93"/>
      <c r="AB898" s="93"/>
      <c r="AC898" s="93"/>
      <c r="AD898" s="93"/>
      <c r="AE898" s="93"/>
      <c r="AF898" s="93"/>
      <c r="AG898" s="93"/>
      <c r="AH898" s="93"/>
    </row>
    <row r="899" spans="1:34" ht="15" customHeight="1" x14ac:dyDescent="0.3">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c r="AA899" s="93"/>
      <c r="AB899" s="93"/>
      <c r="AC899" s="93"/>
      <c r="AD899" s="93"/>
      <c r="AE899" s="93"/>
      <c r="AF899" s="93"/>
      <c r="AG899" s="93"/>
      <c r="AH899" s="93"/>
    </row>
    <row r="900" spans="1:34" ht="15" customHeight="1" x14ac:dyDescent="0.3">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c r="AA900" s="93"/>
      <c r="AB900" s="93"/>
      <c r="AC900" s="93"/>
      <c r="AD900" s="93"/>
      <c r="AE900" s="93"/>
      <c r="AF900" s="93"/>
      <c r="AG900" s="93"/>
      <c r="AH900" s="93"/>
    </row>
    <row r="901" spans="1:34" ht="15" customHeight="1" x14ac:dyDescent="0.3">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c r="AA901" s="93"/>
      <c r="AB901" s="93"/>
      <c r="AC901" s="93"/>
      <c r="AD901" s="93"/>
      <c r="AE901" s="93"/>
      <c r="AF901" s="93"/>
      <c r="AG901" s="93"/>
      <c r="AH901" s="93"/>
    </row>
    <row r="902" spans="1:34" ht="15" customHeight="1" x14ac:dyDescent="0.3">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c r="AA902" s="93"/>
      <c r="AB902" s="93"/>
      <c r="AC902" s="93"/>
      <c r="AD902" s="93"/>
      <c r="AE902" s="93"/>
      <c r="AF902" s="93"/>
      <c r="AG902" s="93"/>
      <c r="AH902" s="93"/>
    </row>
    <row r="903" spans="1:34" ht="15" customHeight="1" x14ac:dyDescent="0.3">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c r="AA903" s="93"/>
      <c r="AB903" s="93"/>
      <c r="AC903" s="93"/>
      <c r="AD903" s="93"/>
      <c r="AE903" s="93"/>
      <c r="AF903" s="93"/>
      <c r="AG903" s="93"/>
      <c r="AH903" s="93"/>
    </row>
    <row r="904" spans="1:34" ht="15" customHeight="1" x14ac:dyDescent="0.3">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c r="AA904" s="93"/>
      <c r="AB904" s="93"/>
      <c r="AC904" s="93"/>
      <c r="AD904" s="93"/>
      <c r="AE904" s="93"/>
      <c r="AF904" s="93"/>
      <c r="AG904" s="93"/>
      <c r="AH904" s="93"/>
    </row>
    <row r="905" spans="1:34" ht="15" customHeight="1" x14ac:dyDescent="0.3">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c r="AA905" s="93"/>
      <c r="AB905" s="93"/>
      <c r="AC905" s="93"/>
      <c r="AD905" s="93"/>
      <c r="AE905" s="93"/>
      <c r="AF905" s="93"/>
      <c r="AG905" s="93"/>
      <c r="AH905" s="93"/>
    </row>
    <row r="906" spans="1:34" ht="15" customHeight="1" x14ac:dyDescent="0.3">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c r="AA906" s="93"/>
      <c r="AB906" s="93"/>
      <c r="AC906" s="93"/>
      <c r="AD906" s="93"/>
      <c r="AE906" s="93"/>
      <c r="AF906" s="93"/>
      <c r="AG906" s="93"/>
      <c r="AH906" s="93"/>
    </row>
    <row r="907" spans="1:34" ht="15" customHeight="1" x14ac:dyDescent="0.3">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c r="AA907" s="93"/>
      <c r="AB907" s="93"/>
      <c r="AC907" s="93"/>
      <c r="AD907" s="93"/>
      <c r="AE907" s="93"/>
      <c r="AF907" s="93"/>
      <c r="AG907" s="93"/>
      <c r="AH907" s="93"/>
    </row>
    <row r="908" spans="1:34" ht="15" customHeight="1" x14ac:dyDescent="0.3">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c r="AA908" s="93"/>
      <c r="AB908" s="93"/>
      <c r="AC908" s="93"/>
      <c r="AD908" s="93"/>
      <c r="AE908" s="93"/>
      <c r="AF908" s="93"/>
      <c r="AG908" s="93"/>
      <c r="AH908" s="93"/>
    </row>
    <row r="909" spans="1:34" ht="15" customHeight="1" x14ac:dyDescent="0.3">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c r="AA909" s="93"/>
      <c r="AB909" s="93"/>
      <c r="AC909" s="93"/>
      <c r="AD909" s="93"/>
      <c r="AE909" s="93"/>
      <c r="AF909" s="93"/>
      <c r="AG909" s="93"/>
      <c r="AH909" s="93"/>
    </row>
    <row r="910" spans="1:34" ht="15" customHeight="1" x14ac:dyDescent="0.3">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c r="AA910" s="93"/>
      <c r="AB910" s="93"/>
      <c r="AC910" s="93"/>
      <c r="AD910" s="93"/>
      <c r="AE910" s="93"/>
      <c r="AF910" s="93"/>
      <c r="AG910" s="93"/>
      <c r="AH910" s="93"/>
    </row>
    <row r="911" spans="1:34" ht="15" customHeight="1" x14ac:dyDescent="0.3">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c r="AA911" s="93"/>
      <c r="AB911" s="93"/>
      <c r="AC911" s="93"/>
      <c r="AD911" s="93"/>
      <c r="AE911" s="93"/>
      <c r="AF911" s="93"/>
      <c r="AG911" s="93"/>
      <c r="AH911" s="93"/>
    </row>
    <row r="912" spans="1:34" ht="15" customHeight="1" x14ac:dyDescent="0.3">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c r="AA912" s="93"/>
      <c r="AB912" s="93"/>
      <c r="AC912" s="93"/>
      <c r="AD912" s="93"/>
      <c r="AE912" s="93"/>
      <c r="AF912" s="93"/>
      <c r="AG912" s="93"/>
      <c r="AH912" s="93"/>
    </row>
    <row r="913" spans="1:34" ht="15" customHeight="1" x14ac:dyDescent="0.3">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c r="AA913" s="93"/>
      <c r="AB913" s="93"/>
      <c r="AC913" s="93"/>
      <c r="AD913" s="93"/>
      <c r="AE913" s="93"/>
      <c r="AF913" s="93"/>
      <c r="AG913" s="93"/>
      <c r="AH913" s="93"/>
    </row>
    <row r="914" spans="1:34" ht="15" customHeight="1" x14ac:dyDescent="0.3">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c r="AA914" s="93"/>
      <c r="AB914" s="93"/>
      <c r="AC914" s="93"/>
      <c r="AD914" s="93"/>
      <c r="AE914" s="93"/>
      <c r="AF914" s="93"/>
      <c r="AG914" s="93"/>
      <c r="AH914" s="93"/>
    </row>
    <row r="915" spans="1:34" ht="15" customHeight="1" x14ac:dyDescent="0.3">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c r="AA915" s="93"/>
      <c r="AB915" s="93"/>
      <c r="AC915" s="93"/>
      <c r="AD915" s="93"/>
      <c r="AE915" s="93"/>
      <c r="AF915" s="93"/>
      <c r="AG915" s="93"/>
      <c r="AH915" s="93"/>
    </row>
    <row r="916" spans="1:34" ht="15" customHeight="1" x14ac:dyDescent="0.3">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c r="AA916" s="93"/>
      <c r="AB916" s="93"/>
      <c r="AC916" s="93"/>
      <c r="AD916" s="93"/>
      <c r="AE916" s="93"/>
      <c r="AF916" s="93"/>
      <c r="AG916" s="93"/>
      <c r="AH916" s="93"/>
    </row>
    <row r="917" spans="1:34" ht="15" customHeight="1" x14ac:dyDescent="0.3">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c r="AA917" s="93"/>
      <c r="AB917" s="93"/>
      <c r="AC917" s="93"/>
      <c r="AD917" s="93"/>
      <c r="AE917" s="93"/>
      <c r="AF917" s="93"/>
      <c r="AG917" s="93"/>
      <c r="AH917" s="93"/>
    </row>
    <row r="918" spans="1:34" ht="15" customHeight="1" x14ac:dyDescent="0.3">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c r="AA918" s="93"/>
      <c r="AB918" s="93"/>
      <c r="AC918" s="93"/>
      <c r="AD918" s="93"/>
      <c r="AE918" s="93"/>
      <c r="AF918" s="93"/>
      <c r="AG918" s="93"/>
      <c r="AH918" s="93"/>
    </row>
    <row r="919" spans="1:34" ht="15" customHeight="1" x14ac:dyDescent="0.3">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c r="AA919" s="93"/>
      <c r="AB919" s="93"/>
      <c r="AC919" s="93"/>
      <c r="AD919" s="93"/>
      <c r="AE919" s="93"/>
      <c r="AF919" s="93"/>
      <c r="AG919" s="93"/>
      <c r="AH919" s="93"/>
    </row>
    <row r="920" spans="1:34" ht="15" customHeight="1" x14ac:dyDescent="0.3">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c r="AA920" s="93"/>
      <c r="AB920" s="93"/>
      <c r="AC920" s="93"/>
      <c r="AD920" s="93"/>
      <c r="AE920" s="93"/>
      <c r="AF920" s="93"/>
      <c r="AG920" s="93"/>
      <c r="AH920" s="93"/>
    </row>
    <row r="921" spans="1:34" ht="15" customHeight="1" x14ac:dyDescent="0.3">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c r="AA921" s="93"/>
      <c r="AB921" s="93"/>
      <c r="AC921" s="93"/>
      <c r="AD921" s="93"/>
      <c r="AE921" s="93"/>
      <c r="AF921" s="93"/>
      <c r="AG921" s="93"/>
      <c r="AH921" s="93"/>
    </row>
    <row r="922" spans="1:34" ht="15" customHeight="1" x14ac:dyDescent="0.3">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c r="AA922" s="93"/>
      <c r="AB922" s="93"/>
      <c r="AC922" s="93"/>
      <c r="AD922" s="93"/>
      <c r="AE922" s="93"/>
      <c r="AF922" s="93"/>
      <c r="AG922" s="93"/>
      <c r="AH922" s="93"/>
    </row>
    <row r="923" spans="1:34" ht="15" customHeight="1" x14ac:dyDescent="0.3">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c r="AA923" s="93"/>
      <c r="AB923" s="93"/>
      <c r="AC923" s="93"/>
      <c r="AD923" s="93"/>
      <c r="AE923" s="93"/>
      <c r="AF923" s="93"/>
      <c r="AG923" s="93"/>
      <c r="AH923" s="93"/>
    </row>
    <row r="924" spans="1:34" ht="15" customHeight="1" x14ac:dyDescent="0.3">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c r="AA924" s="93"/>
      <c r="AB924" s="93"/>
      <c r="AC924" s="93"/>
      <c r="AD924" s="93"/>
      <c r="AE924" s="93"/>
      <c r="AF924" s="93"/>
      <c r="AG924" s="93"/>
      <c r="AH924" s="93"/>
    </row>
    <row r="925" spans="1:34" ht="15" customHeight="1" x14ac:dyDescent="0.3">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c r="AA925" s="93"/>
      <c r="AB925" s="93"/>
      <c r="AC925" s="93"/>
      <c r="AD925" s="93"/>
      <c r="AE925" s="93"/>
      <c r="AF925" s="93"/>
      <c r="AG925" s="93"/>
      <c r="AH925" s="93"/>
    </row>
    <row r="926" spans="1:34" ht="15" customHeight="1" x14ac:dyDescent="0.3">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c r="AA926" s="93"/>
      <c r="AB926" s="93"/>
      <c r="AC926" s="93"/>
      <c r="AD926" s="93"/>
      <c r="AE926" s="93"/>
      <c r="AF926" s="93"/>
      <c r="AG926" s="93"/>
      <c r="AH926" s="93"/>
    </row>
    <row r="927" spans="1:34" ht="15" customHeight="1" x14ac:dyDescent="0.3">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c r="AA927" s="93"/>
      <c r="AB927" s="93"/>
      <c r="AC927" s="93"/>
      <c r="AD927" s="93"/>
      <c r="AE927" s="93"/>
      <c r="AF927" s="93"/>
      <c r="AG927" s="93"/>
      <c r="AH927" s="93"/>
    </row>
    <row r="928" spans="1:34" ht="15" customHeight="1" x14ac:dyDescent="0.3">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c r="AA928" s="93"/>
      <c r="AB928" s="93"/>
      <c r="AC928" s="93"/>
      <c r="AD928" s="93"/>
      <c r="AE928" s="93"/>
      <c r="AF928" s="93"/>
      <c r="AG928" s="93"/>
      <c r="AH928" s="93"/>
    </row>
    <row r="929" spans="1:34" ht="15" customHeight="1" x14ac:dyDescent="0.3">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c r="AA929" s="93"/>
      <c r="AB929" s="93"/>
      <c r="AC929" s="93"/>
      <c r="AD929" s="93"/>
      <c r="AE929" s="93"/>
      <c r="AF929" s="93"/>
      <c r="AG929" s="93"/>
      <c r="AH929" s="93"/>
    </row>
    <row r="930" spans="1:34" ht="15" customHeight="1" x14ac:dyDescent="0.3">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c r="AA930" s="93"/>
      <c r="AB930" s="93"/>
      <c r="AC930" s="93"/>
      <c r="AD930" s="93"/>
      <c r="AE930" s="93"/>
      <c r="AF930" s="93"/>
      <c r="AG930" s="93"/>
      <c r="AH930" s="93"/>
    </row>
    <row r="931" spans="1:34" ht="15" customHeight="1" x14ac:dyDescent="0.3">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c r="AA931" s="93"/>
      <c r="AB931" s="93"/>
      <c r="AC931" s="93"/>
      <c r="AD931" s="93"/>
      <c r="AE931" s="93"/>
      <c r="AF931" s="93"/>
      <c r="AG931" s="93"/>
      <c r="AH931" s="93"/>
    </row>
    <row r="932" spans="1:34" ht="15" customHeight="1" x14ac:dyDescent="0.3">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c r="AA932" s="93"/>
      <c r="AB932" s="93"/>
      <c r="AC932" s="93"/>
      <c r="AD932" s="93"/>
      <c r="AE932" s="93"/>
      <c r="AF932" s="93"/>
      <c r="AG932" s="93"/>
      <c r="AH932" s="93"/>
    </row>
    <row r="933" spans="1:34" ht="15" customHeight="1" x14ac:dyDescent="0.3">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c r="AA933" s="93"/>
      <c r="AB933" s="93"/>
      <c r="AC933" s="93"/>
      <c r="AD933" s="93"/>
      <c r="AE933" s="93"/>
      <c r="AF933" s="93"/>
      <c r="AG933" s="93"/>
      <c r="AH933" s="93"/>
    </row>
    <row r="934" spans="1:34" ht="15" customHeight="1" x14ac:dyDescent="0.3">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c r="AA934" s="93"/>
      <c r="AB934" s="93"/>
      <c r="AC934" s="93"/>
      <c r="AD934" s="93"/>
      <c r="AE934" s="93"/>
      <c r="AF934" s="93"/>
      <c r="AG934" s="93"/>
      <c r="AH934" s="93"/>
    </row>
    <row r="935" spans="1:34" ht="15" customHeight="1" x14ac:dyDescent="0.3">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c r="AA935" s="93"/>
      <c r="AB935" s="93"/>
      <c r="AC935" s="93"/>
      <c r="AD935" s="93"/>
      <c r="AE935" s="93"/>
      <c r="AF935" s="93"/>
      <c r="AG935" s="93"/>
      <c r="AH935" s="93"/>
    </row>
    <row r="936" spans="1:34" ht="15" customHeight="1" x14ac:dyDescent="0.3">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c r="AA936" s="93"/>
      <c r="AB936" s="93"/>
      <c r="AC936" s="93"/>
      <c r="AD936" s="93"/>
      <c r="AE936" s="93"/>
      <c r="AF936" s="93"/>
      <c r="AG936" s="93"/>
      <c r="AH936" s="93"/>
    </row>
    <row r="937" spans="1:34" ht="15" customHeight="1" x14ac:dyDescent="0.3">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c r="AA937" s="93"/>
      <c r="AB937" s="93"/>
      <c r="AC937" s="93"/>
      <c r="AD937" s="93"/>
      <c r="AE937" s="93"/>
      <c r="AF937" s="93"/>
      <c r="AG937" s="93"/>
      <c r="AH937" s="93"/>
    </row>
    <row r="938" spans="1:34" ht="15" customHeight="1" x14ac:dyDescent="0.3">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c r="AA938" s="93"/>
      <c r="AB938" s="93"/>
      <c r="AC938" s="93"/>
      <c r="AD938" s="93"/>
      <c r="AE938" s="93"/>
      <c r="AF938" s="93"/>
      <c r="AG938" s="93"/>
      <c r="AH938" s="93"/>
    </row>
    <row r="939" spans="1:34" ht="15" customHeight="1" x14ac:dyDescent="0.3">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c r="AA939" s="93"/>
      <c r="AB939" s="93"/>
      <c r="AC939" s="93"/>
      <c r="AD939" s="93"/>
      <c r="AE939" s="93"/>
      <c r="AF939" s="93"/>
      <c r="AG939" s="93"/>
      <c r="AH939" s="93"/>
    </row>
    <row r="940" spans="1:34" ht="15" customHeight="1" x14ac:dyDescent="0.3">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c r="AA940" s="93"/>
      <c r="AB940" s="93"/>
      <c r="AC940" s="93"/>
      <c r="AD940" s="93"/>
      <c r="AE940" s="93"/>
      <c r="AF940" s="93"/>
      <c r="AG940" s="93"/>
      <c r="AH940" s="93"/>
    </row>
    <row r="941" spans="1:34" ht="15" customHeight="1" x14ac:dyDescent="0.3">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c r="AA941" s="93"/>
      <c r="AB941" s="93"/>
      <c r="AC941" s="93"/>
      <c r="AD941" s="93"/>
      <c r="AE941" s="93"/>
      <c r="AF941" s="93"/>
      <c r="AG941" s="93"/>
      <c r="AH941" s="93"/>
    </row>
    <row r="942" spans="1:34" ht="15" customHeight="1" x14ac:dyDescent="0.3">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c r="AA942" s="93"/>
      <c r="AB942" s="93"/>
      <c r="AC942" s="93"/>
      <c r="AD942" s="93"/>
      <c r="AE942" s="93"/>
      <c r="AF942" s="93"/>
      <c r="AG942" s="93"/>
      <c r="AH942" s="93"/>
    </row>
    <row r="943" spans="1:34" ht="15" customHeight="1" x14ac:dyDescent="0.3">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c r="AA943" s="93"/>
      <c r="AB943" s="93"/>
      <c r="AC943" s="93"/>
      <c r="AD943" s="93"/>
      <c r="AE943" s="93"/>
      <c r="AF943" s="93"/>
      <c r="AG943" s="93"/>
      <c r="AH943" s="93"/>
    </row>
    <row r="944" spans="1:34" ht="15" customHeight="1" x14ac:dyDescent="0.3">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c r="AA944" s="93"/>
      <c r="AB944" s="93"/>
      <c r="AC944" s="93"/>
      <c r="AD944" s="93"/>
      <c r="AE944" s="93"/>
      <c r="AF944" s="93"/>
      <c r="AG944" s="93"/>
      <c r="AH944" s="93"/>
    </row>
    <row r="945" spans="1:34" ht="15" customHeight="1" x14ac:dyDescent="0.3">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c r="AA945" s="93"/>
      <c r="AB945" s="93"/>
      <c r="AC945" s="93"/>
      <c r="AD945" s="93"/>
      <c r="AE945" s="93"/>
      <c r="AF945" s="93"/>
      <c r="AG945" s="93"/>
      <c r="AH945" s="93"/>
    </row>
    <row r="946" spans="1:34" ht="15" customHeight="1" x14ac:dyDescent="0.3">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c r="AA946" s="93"/>
      <c r="AB946" s="93"/>
      <c r="AC946" s="93"/>
      <c r="AD946" s="93"/>
      <c r="AE946" s="93"/>
      <c r="AF946" s="93"/>
      <c r="AG946" s="93"/>
      <c r="AH946" s="93"/>
    </row>
    <row r="947" spans="1:34" ht="15" customHeight="1" x14ac:dyDescent="0.3">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c r="AA947" s="93"/>
      <c r="AB947" s="93"/>
      <c r="AC947" s="93"/>
      <c r="AD947" s="93"/>
      <c r="AE947" s="93"/>
      <c r="AF947" s="93"/>
      <c r="AG947" s="93"/>
      <c r="AH947" s="93"/>
    </row>
    <row r="948" spans="1:34" ht="15" customHeight="1" x14ac:dyDescent="0.3">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c r="AA948" s="93"/>
      <c r="AB948" s="93"/>
      <c r="AC948" s="93"/>
      <c r="AD948" s="93"/>
      <c r="AE948" s="93"/>
      <c r="AF948" s="93"/>
      <c r="AG948" s="93"/>
      <c r="AH948" s="93"/>
    </row>
    <row r="949" spans="1:34" ht="15" customHeight="1" x14ac:dyDescent="0.3">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c r="AA949" s="93"/>
      <c r="AB949" s="93"/>
      <c r="AC949" s="93"/>
      <c r="AD949" s="93"/>
      <c r="AE949" s="93"/>
      <c r="AF949" s="93"/>
      <c r="AG949" s="93"/>
      <c r="AH949" s="93"/>
    </row>
    <row r="950" spans="1:34" ht="15" customHeight="1" x14ac:dyDescent="0.3">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c r="AA950" s="93"/>
      <c r="AB950" s="93"/>
      <c r="AC950" s="93"/>
      <c r="AD950" s="93"/>
      <c r="AE950" s="93"/>
      <c r="AF950" s="93"/>
      <c r="AG950" s="93"/>
      <c r="AH950" s="93"/>
    </row>
    <row r="951" spans="1:34" ht="15" customHeight="1" x14ac:dyDescent="0.3">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c r="AA951" s="93"/>
      <c r="AB951" s="93"/>
      <c r="AC951" s="93"/>
      <c r="AD951" s="93"/>
      <c r="AE951" s="93"/>
      <c r="AF951" s="93"/>
      <c r="AG951" s="93"/>
      <c r="AH951" s="93"/>
    </row>
    <row r="952" spans="1:34" ht="15" customHeight="1" x14ac:dyDescent="0.3">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c r="AA952" s="93"/>
      <c r="AB952" s="93"/>
      <c r="AC952" s="93"/>
      <c r="AD952" s="93"/>
      <c r="AE952" s="93"/>
      <c r="AF952" s="93"/>
      <c r="AG952" s="93"/>
      <c r="AH952" s="93"/>
    </row>
    <row r="953" spans="1:34" ht="15" customHeight="1" x14ac:dyDescent="0.3">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c r="AA953" s="93"/>
      <c r="AB953" s="93"/>
      <c r="AC953" s="93"/>
      <c r="AD953" s="93"/>
      <c r="AE953" s="93"/>
      <c r="AF953" s="93"/>
      <c r="AG953" s="93"/>
      <c r="AH953" s="93"/>
    </row>
    <row r="954" spans="1:34" ht="15" customHeight="1" x14ac:dyDescent="0.3">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c r="AA954" s="93"/>
      <c r="AB954" s="93"/>
      <c r="AC954" s="93"/>
      <c r="AD954" s="93"/>
      <c r="AE954" s="93"/>
      <c r="AF954" s="93"/>
      <c r="AG954" s="93"/>
      <c r="AH954" s="93"/>
    </row>
    <row r="955" spans="1:34" ht="15" customHeight="1" x14ac:dyDescent="0.3">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c r="AA955" s="93"/>
      <c r="AB955" s="93"/>
      <c r="AC955" s="93"/>
      <c r="AD955" s="93"/>
      <c r="AE955" s="93"/>
      <c r="AF955" s="93"/>
      <c r="AG955" s="93"/>
      <c r="AH955" s="93"/>
    </row>
    <row r="956" spans="1:34" ht="15" customHeight="1" x14ac:dyDescent="0.3">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c r="AA956" s="93"/>
      <c r="AB956" s="93"/>
      <c r="AC956" s="93"/>
      <c r="AD956" s="93"/>
      <c r="AE956" s="93"/>
      <c r="AF956" s="93"/>
      <c r="AG956" s="93"/>
      <c r="AH956" s="93"/>
    </row>
    <row r="957" spans="1:34" ht="15" customHeight="1" x14ac:dyDescent="0.3">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c r="AA957" s="93"/>
      <c r="AB957" s="93"/>
      <c r="AC957" s="93"/>
      <c r="AD957" s="93"/>
      <c r="AE957" s="93"/>
      <c r="AF957" s="93"/>
      <c r="AG957" s="93"/>
      <c r="AH957" s="93"/>
    </row>
    <row r="958" spans="1:34" ht="15" customHeight="1" x14ac:dyDescent="0.3">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c r="AA958" s="93"/>
      <c r="AB958" s="93"/>
      <c r="AC958" s="93"/>
      <c r="AD958" s="93"/>
      <c r="AE958" s="93"/>
      <c r="AF958" s="93"/>
      <c r="AG958" s="93"/>
      <c r="AH958" s="93"/>
    </row>
    <row r="959" spans="1:34" ht="15" customHeight="1" x14ac:dyDescent="0.3">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c r="AA959" s="93"/>
      <c r="AB959" s="93"/>
      <c r="AC959" s="93"/>
      <c r="AD959" s="93"/>
      <c r="AE959" s="93"/>
      <c r="AF959" s="93"/>
      <c r="AG959" s="93"/>
      <c r="AH959" s="93"/>
    </row>
    <row r="960" spans="1:34" ht="15" customHeight="1" x14ac:dyDescent="0.3">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c r="AA960" s="93"/>
      <c r="AB960" s="93"/>
      <c r="AC960" s="93"/>
      <c r="AD960" s="93"/>
      <c r="AE960" s="93"/>
      <c r="AF960" s="93"/>
      <c r="AG960" s="93"/>
      <c r="AH960" s="93"/>
    </row>
    <row r="961" spans="1:34" ht="15" customHeight="1" x14ac:dyDescent="0.3">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c r="AA961" s="93"/>
      <c r="AB961" s="93"/>
      <c r="AC961" s="93"/>
      <c r="AD961" s="93"/>
      <c r="AE961" s="93"/>
      <c r="AF961" s="93"/>
      <c r="AG961" s="93"/>
      <c r="AH961" s="93"/>
    </row>
    <row r="962" spans="1:34" ht="15" customHeight="1" x14ac:dyDescent="0.3">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c r="AA962" s="93"/>
      <c r="AB962" s="93"/>
      <c r="AC962" s="93"/>
      <c r="AD962" s="93"/>
      <c r="AE962" s="93"/>
      <c r="AF962" s="93"/>
      <c r="AG962" s="93"/>
      <c r="AH962" s="93"/>
    </row>
    <row r="963" spans="1:34" ht="15" customHeight="1" x14ac:dyDescent="0.3">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c r="AA963" s="93"/>
      <c r="AB963" s="93"/>
      <c r="AC963" s="93"/>
      <c r="AD963" s="93"/>
      <c r="AE963" s="93"/>
      <c r="AF963" s="93"/>
      <c r="AG963" s="93"/>
      <c r="AH963" s="93"/>
    </row>
    <row r="964" spans="1:34" ht="15" customHeight="1" x14ac:dyDescent="0.3">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c r="AA964" s="93"/>
      <c r="AB964" s="93"/>
      <c r="AC964" s="93"/>
      <c r="AD964" s="93"/>
      <c r="AE964" s="93"/>
      <c r="AF964" s="93"/>
      <c r="AG964" s="93"/>
      <c r="AH964" s="93"/>
    </row>
    <row r="965" spans="1:34" ht="15" customHeight="1" x14ac:dyDescent="0.3">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c r="AA965" s="93"/>
      <c r="AB965" s="93"/>
      <c r="AC965" s="93"/>
      <c r="AD965" s="93"/>
      <c r="AE965" s="93"/>
      <c r="AF965" s="93"/>
      <c r="AG965" s="93"/>
      <c r="AH965" s="93"/>
    </row>
    <row r="966" spans="1:34" ht="15" customHeight="1" x14ac:dyDescent="0.3">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c r="AA966" s="93"/>
      <c r="AB966" s="93"/>
      <c r="AC966" s="93"/>
      <c r="AD966" s="93"/>
      <c r="AE966" s="93"/>
      <c r="AF966" s="93"/>
      <c r="AG966" s="93"/>
      <c r="AH966" s="93"/>
    </row>
    <row r="967" spans="1:34" ht="15" customHeight="1" x14ac:dyDescent="0.3">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c r="AA967" s="93"/>
      <c r="AB967" s="93"/>
      <c r="AC967" s="93"/>
      <c r="AD967" s="93"/>
      <c r="AE967" s="93"/>
      <c r="AF967" s="93"/>
      <c r="AG967" s="93"/>
      <c r="AH967" s="93"/>
    </row>
    <row r="968" spans="1:34" ht="15" customHeight="1" x14ac:dyDescent="0.3">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c r="AA968" s="93"/>
      <c r="AB968" s="93"/>
      <c r="AC968" s="93"/>
      <c r="AD968" s="93"/>
      <c r="AE968" s="93"/>
      <c r="AF968" s="93"/>
      <c r="AG968" s="93"/>
      <c r="AH968" s="93"/>
    </row>
    <row r="969" spans="1:34" ht="15" customHeight="1" x14ac:dyDescent="0.3">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c r="AA969" s="93"/>
      <c r="AB969" s="93"/>
      <c r="AC969" s="93"/>
      <c r="AD969" s="93"/>
      <c r="AE969" s="93"/>
      <c r="AF969" s="93"/>
      <c r="AG969" s="93"/>
      <c r="AH969" s="93"/>
    </row>
    <row r="970" spans="1:34" ht="15" customHeight="1" x14ac:dyDescent="0.3">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c r="AA970" s="93"/>
      <c r="AB970" s="93"/>
      <c r="AC970" s="93"/>
      <c r="AD970" s="93"/>
      <c r="AE970" s="93"/>
      <c r="AF970" s="93"/>
      <c r="AG970" s="93"/>
      <c r="AH970" s="93"/>
    </row>
    <row r="971" spans="1:34" ht="15" customHeight="1" x14ac:dyDescent="0.3">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c r="AA971" s="93"/>
      <c r="AB971" s="93"/>
      <c r="AC971" s="93"/>
      <c r="AD971" s="93"/>
      <c r="AE971" s="93"/>
      <c r="AF971" s="93"/>
      <c r="AG971" s="93"/>
      <c r="AH971" s="93"/>
    </row>
    <row r="972" spans="1:34" ht="15" customHeight="1" x14ac:dyDescent="0.3">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c r="AA972" s="93"/>
      <c r="AB972" s="93"/>
      <c r="AC972" s="93"/>
      <c r="AD972" s="93"/>
      <c r="AE972" s="93"/>
      <c r="AF972" s="93"/>
      <c r="AG972" s="93"/>
      <c r="AH972" s="93"/>
    </row>
    <row r="973" spans="1:34" ht="15" customHeight="1" x14ac:dyDescent="0.3">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c r="AA973" s="93"/>
      <c r="AB973" s="93"/>
      <c r="AC973" s="93"/>
      <c r="AD973" s="93"/>
      <c r="AE973" s="93"/>
      <c r="AF973" s="93"/>
      <c r="AG973" s="93"/>
      <c r="AH973" s="93"/>
    </row>
    <row r="974" spans="1:34" ht="15" customHeight="1" x14ac:dyDescent="0.3">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c r="AA974" s="93"/>
      <c r="AB974" s="93"/>
      <c r="AC974" s="93"/>
      <c r="AD974" s="93"/>
      <c r="AE974" s="93"/>
      <c r="AF974" s="93"/>
      <c r="AG974" s="93"/>
      <c r="AH974" s="93"/>
    </row>
    <row r="975" spans="1:34" ht="15" customHeight="1" x14ac:dyDescent="0.3">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c r="AA975" s="93"/>
      <c r="AB975" s="93"/>
      <c r="AC975" s="93"/>
      <c r="AD975" s="93"/>
      <c r="AE975" s="93"/>
      <c r="AF975" s="93"/>
      <c r="AG975" s="93"/>
      <c r="AH975" s="93"/>
    </row>
    <row r="976" spans="1:34" ht="15" customHeight="1" x14ac:dyDescent="0.3">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c r="AA976" s="93"/>
      <c r="AB976" s="93"/>
      <c r="AC976" s="93"/>
      <c r="AD976" s="93"/>
      <c r="AE976" s="93"/>
      <c r="AF976" s="93"/>
      <c r="AG976" s="93"/>
      <c r="AH976" s="93"/>
    </row>
    <row r="977" spans="1:34" ht="15" customHeight="1" x14ac:dyDescent="0.3">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c r="AA977" s="93"/>
      <c r="AB977" s="93"/>
      <c r="AC977" s="93"/>
      <c r="AD977" s="93"/>
      <c r="AE977" s="93"/>
      <c r="AF977" s="93"/>
      <c r="AG977" s="93"/>
      <c r="AH977" s="93"/>
    </row>
    <row r="978" spans="1:34" ht="15" customHeight="1" x14ac:dyDescent="0.3">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c r="AA978" s="93"/>
      <c r="AB978" s="93"/>
      <c r="AC978" s="93"/>
      <c r="AD978" s="93"/>
      <c r="AE978" s="93"/>
      <c r="AF978" s="93"/>
      <c r="AG978" s="93"/>
      <c r="AH978" s="93"/>
    </row>
    <row r="979" spans="1:34" ht="15" customHeight="1" x14ac:dyDescent="0.3">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c r="AA979" s="93"/>
      <c r="AB979" s="93"/>
      <c r="AC979" s="93"/>
      <c r="AD979" s="93"/>
      <c r="AE979" s="93"/>
      <c r="AF979" s="93"/>
      <c r="AG979" s="93"/>
      <c r="AH979" s="93"/>
    </row>
    <row r="980" spans="1:34" ht="15" customHeight="1" x14ac:dyDescent="0.3">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c r="AA980" s="93"/>
      <c r="AB980" s="93"/>
      <c r="AC980" s="93"/>
      <c r="AD980" s="93"/>
      <c r="AE980" s="93"/>
      <c r="AF980" s="93"/>
      <c r="AG980" s="93"/>
      <c r="AH980" s="93"/>
    </row>
    <row r="981" spans="1:34" ht="15" customHeight="1" x14ac:dyDescent="0.3">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c r="AA981" s="93"/>
      <c r="AB981" s="93"/>
      <c r="AC981" s="93"/>
      <c r="AD981" s="93"/>
      <c r="AE981" s="93"/>
      <c r="AF981" s="93"/>
      <c r="AG981" s="93"/>
      <c r="AH981" s="93"/>
    </row>
    <row r="982" spans="1:34" ht="15" customHeight="1" x14ac:dyDescent="0.3">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c r="AA982" s="93"/>
      <c r="AB982" s="93"/>
      <c r="AC982" s="93"/>
      <c r="AD982" s="93"/>
      <c r="AE982" s="93"/>
      <c r="AF982" s="93"/>
      <c r="AG982" s="93"/>
      <c r="AH982" s="93"/>
    </row>
    <row r="983" spans="1:34" ht="15" customHeight="1" x14ac:dyDescent="0.3">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c r="AA983" s="93"/>
      <c r="AB983" s="93"/>
      <c r="AC983" s="93"/>
      <c r="AD983" s="93"/>
      <c r="AE983" s="93"/>
      <c r="AF983" s="93"/>
      <c r="AG983" s="93"/>
      <c r="AH983" s="93"/>
    </row>
    <row r="984" spans="1:34" ht="15" customHeight="1" x14ac:dyDescent="0.3">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c r="AA984" s="93"/>
      <c r="AB984" s="93"/>
      <c r="AC984" s="93"/>
      <c r="AD984" s="93"/>
      <c r="AE984" s="93"/>
      <c r="AF984" s="93"/>
      <c r="AG984" s="93"/>
      <c r="AH984" s="93"/>
    </row>
    <row r="985" spans="1:34" ht="15" customHeight="1" x14ac:dyDescent="0.3">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c r="AA985" s="93"/>
      <c r="AB985" s="93"/>
      <c r="AC985" s="93"/>
      <c r="AD985" s="93"/>
      <c r="AE985" s="93"/>
      <c r="AF985" s="93"/>
      <c r="AG985" s="93"/>
      <c r="AH985" s="93"/>
    </row>
    <row r="986" spans="1:34" ht="15" customHeight="1" x14ac:dyDescent="0.3">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c r="AA986" s="93"/>
      <c r="AB986" s="93"/>
      <c r="AC986" s="93"/>
      <c r="AD986" s="93"/>
      <c r="AE986" s="93"/>
      <c r="AF986" s="93"/>
      <c r="AG986" s="93"/>
      <c r="AH986" s="93"/>
    </row>
    <row r="987" spans="1:34" ht="15" customHeight="1" x14ac:dyDescent="0.3">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c r="AA987" s="93"/>
      <c r="AB987" s="93"/>
      <c r="AC987" s="93"/>
      <c r="AD987" s="93"/>
      <c r="AE987" s="93"/>
      <c r="AF987" s="93"/>
      <c r="AG987" s="93"/>
      <c r="AH987" s="93"/>
    </row>
    <row r="988" spans="1:34" ht="15" customHeight="1" x14ac:dyDescent="0.3">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c r="AA988" s="93"/>
      <c r="AB988" s="93"/>
      <c r="AC988" s="93"/>
      <c r="AD988" s="93"/>
      <c r="AE988" s="93"/>
      <c r="AF988" s="93"/>
      <c r="AG988" s="93"/>
      <c r="AH988" s="93"/>
    </row>
    <row r="989" spans="1:34" ht="15" customHeight="1" x14ac:dyDescent="0.3">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c r="AA989" s="93"/>
      <c r="AB989" s="93"/>
      <c r="AC989" s="93"/>
      <c r="AD989" s="93"/>
      <c r="AE989" s="93"/>
      <c r="AF989" s="93"/>
      <c r="AG989" s="93"/>
      <c r="AH989" s="93"/>
    </row>
    <row r="990" spans="1:34" ht="15" customHeight="1" x14ac:dyDescent="0.3">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c r="AA990" s="93"/>
      <c r="AB990" s="93"/>
      <c r="AC990" s="93"/>
      <c r="AD990" s="93"/>
      <c r="AE990" s="93"/>
      <c r="AF990" s="93"/>
      <c r="AG990" s="93"/>
      <c r="AH990" s="93"/>
    </row>
    <row r="991" spans="1:34" ht="15" customHeight="1" x14ac:dyDescent="0.3">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c r="AA991" s="93"/>
      <c r="AB991" s="93"/>
      <c r="AC991" s="93"/>
      <c r="AD991" s="93"/>
      <c r="AE991" s="93"/>
      <c r="AF991" s="93"/>
      <c r="AG991" s="93"/>
      <c r="AH991" s="93"/>
    </row>
    <row r="992" spans="1:34" ht="15" customHeight="1" x14ac:dyDescent="0.3">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c r="AA992" s="93"/>
      <c r="AB992" s="93"/>
      <c r="AC992" s="93"/>
      <c r="AD992" s="93"/>
      <c r="AE992" s="93"/>
      <c r="AF992" s="93"/>
      <c r="AG992" s="93"/>
      <c r="AH992" s="93"/>
    </row>
    <row r="993" spans="1:34" ht="15" customHeight="1" x14ac:dyDescent="0.3">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c r="AA993" s="93"/>
      <c r="AB993" s="93"/>
      <c r="AC993" s="93"/>
      <c r="AD993" s="93"/>
      <c r="AE993" s="93"/>
      <c r="AF993" s="93"/>
      <c r="AG993" s="93"/>
      <c r="AH993" s="93"/>
    </row>
    <row r="994" spans="1:34" ht="15" customHeight="1" x14ac:dyDescent="0.3">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c r="AA994" s="93"/>
      <c r="AB994" s="93"/>
      <c r="AC994" s="93"/>
      <c r="AD994" s="93"/>
      <c r="AE994" s="93"/>
      <c r="AF994" s="93"/>
      <c r="AG994" s="93"/>
      <c r="AH994" s="93"/>
    </row>
    <row r="995" spans="1:34" ht="15" customHeight="1" x14ac:dyDescent="0.3">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c r="AA995" s="93"/>
      <c r="AB995" s="93"/>
      <c r="AC995" s="93"/>
      <c r="AD995" s="93"/>
      <c r="AE995" s="93"/>
      <c r="AF995" s="93"/>
      <c r="AG995" s="93"/>
      <c r="AH995" s="93"/>
    </row>
    <row r="996" spans="1:34" ht="15" customHeight="1" x14ac:dyDescent="0.3">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c r="AA996" s="93"/>
      <c r="AB996" s="93"/>
      <c r="AC996" s="93"/>
      <c r="AD996" s="93"/>
      <c r="AE996" s="93"/>
      <c r="AF996" s="93"/>
      <c r="AG996" s="93"/>
      <c r="AH996" s="93"/>
    </row>
    <row r="997" spans="1:34" ht="15" customHeight="1" x14ac:dyDescent="0.3">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c r="AA997" s="93"/>
      <c r="AB997" s="93"/>
      <c r="AC997" s="93"/>
      <c r="AD997" s="93"/>
      <c r="AE997" s="93"/>
      <c r="AF997" s="93"/>
      <c r="AG997" s="93"/>
      <c r="AH997" s="93"/>
    </row>
    <row r="998" spans="1:34" ht="15" customHeight="1" x14ac:dyDescent="0.3">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c r="AA998" s="93"/>
      <c r="AB998" s="93"/>
      <c r="AC998" s="93"/>
      <c r="AD998" s="93"/>
      <c r="AE998" s="93"/>
      <c r="AF998" s="93"/>
      <c r="AG998" s="93"/>
      <c r="AH998" s="93"/>
    </row>
    <row r="999" spans="1:34" ht="15" customHeight="1" x14ac:dyDescent="0.3">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c r="AA999" s="93"/>
      <c r="AB999" s="93"/>
      <c r="AC999" s="93"/>
      <c r="AD999" s="93"/>
      <c r="AE999" s="93"/>
      <c r="AF999" s="93"/>
      <c r="AG999" s="93"/>
      <c r="AH999" s="93"/>
    </row>
    <row r="1000" spans="1:34" ht="15" customHeight="1" x14ac:dyDescent="0.3">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c r="AA1000" s="93"/>
      <c r="AB1000" s="93"/>
      <c r="AC1000" s="93"/>
      <c r="AD1000" s="93"/>
      <c r="AE1000" s="93"/>
      <c r="AF1000" s="93"/>
      <c r="AG1000" s="93"/>
      <c r="AH1000" s="93"/>
    </row>
    <row r="1001" spans="1:34" ht="15" customHeight="1" x14ac:dyDescent="0.3">
      <c r="A1001" s="93"/>
      <c r="B1001" s="93"/>
      <c r="C1001" s="93"/>
      <c r="D1001" s="93"/>
      <c r="E1001" s="93"/>
      <c r="F1001" s="93"/>
      <c r="G1001" s="93"/>
      <c r="H1001" s="93"/>
      <c r="I1001" s="93"/>
      <c r="J1001" s="93"/>
      <c r="K1001" s="93"/>
      <c r="L1001" s="93"/>
      <c r="M1001" s="93"/>
      <c r="N1001" s="93"/>
      <c r="O1001" s="93"/>
      <c r="P1001" s="93"/>
      <c r="Q1001" s="93"/>
      <c r="R1001" s="93"/>
      <c r="S1001" s="93"/>
      <c r="T1001" s="93"/>
      <c r="U1001" s="93"/>
      <c r="V1001" s="93"/>
      <c r="W1001" s="93"/>
      <c r="X1001" s="93"/>
      <c r="Y1001" s="93"/>
      <c r="Z1001" s="93"/>
      <c r="AA1001" s="93"/>
      <c r="AB1001" s="93"/>
      <c r="AC1001" s="93"/>
      <c r="AD1001" s="93"/>
      <c r="AE1001" s="93"/>
      <c r="AF1001" s="93"/>
      <c r="AG1001" s="93"/>
      <c r="AH1001" s="93"/>
    </row>
    <row r="1002" spans="1:34" ht="15" customHeight="1" x14ac:dyDescent="0.3">
      <c r="A1002" s="93"/>
      <c r="B1002" s="93"/>
      <c r="C1002" s="93"/>
      <c r="D1002" s="93"/>
      <c r="E1002" s="93"/>
      <c r="F1002" s="93"/>
      <c r="G1002" s="93"/>
      <c r="H1002" s="93"/>
      <c r="I1002" s="93"/>
      <c r="J1002" s="93"/>
      <c r="K1002" s="93"/>
      <c r="L1002" s="93"/>
      <c r="M1002" s="93"/>
      <c r="N1002" s="93"/>
      <c r="O1002" s="93"/>
      <c r="P1002" s="93"/>
      <c r="Q1002" s="93"/>
      <c r="R1002" s="93"/>
      <c r="S1002" s="93"/>
      <c r="T1002" s="93"/>
      <c r="U1002" s="93"/>
      <c r="V1002" s="93"/>
      <c r="W1002" s="93"/>
      <c r="X1002" s="93"/>
      <c r="Y1002" s="93"/>
      <c r="Z1002" s="93"/>
      <c r="AA1002" s="93"/>
      <c r="AB1002" s="93"/>
      <c r="AC1002" s="93"/>
      <c r="AD1002" s="93"/>
      <c r="AE1002" s="93"/>
      <c r="AF1002" s="93"/>
      <c r="AG1002" s="93"/>
      <c r="AH1002" s="93"/>
    </row>
    <row r="1003" spans="1:34" ht="15" customHeight="1" x14ac:dyDescent="0.3">
      <c r="A1003" s="93"/>
      <c r="B1003" s="93"/>
      <c r="C1003" s="93"/>
      <c r="D1003" s="93"/>
      <c r="E1003" s="93"/>
      <c r="F1003" s="93"/>
      <c r="G1003" s="93"/>
      <c r="H1003" s="93"/>
      <c r="I1003" s="93"/>
      <c r="J1003" s="93"/>
      <c r="K1003" s="93"/>
      <c r="L1003" s="93"/>
      <c r="M1003" s="93"/>
      <c r="N1003" s="93"/>
      <c r="O1003" s="93"/>
      <c r="P1003" s="93"/>
      <c r="Q1003" s="93"/>
      <c r="R1003" s="93"/>
      <c r="S1003" s="93"/>
      <c r="T1003" s="93"/>
      <c r="U1003" s="93"/>
      <c r="V1003" s="93"/>
      <c r="W1003" s="93"/>
      <c r="X1003" s="93"/>
      <c r="Y1003" s="93"/>
      <c r="Z1003" s="93"/>
      <c r="AA1003" s="93"/>
      <c r="AB1003" s="93"/>
      <c r="AC1003" s="93"/>
      <c r="AD1003" s="93"/>
      <c r="AE1003" s="93"/>
      <c r="AF1003" s="93"/>
      <c r="AG1003" s="93"/>
      <c r="AH1003" s="93"/>
    </row>
    <row r="1004" spans="1:34" ht="15" customHeight="1" x14ac:dyDescent="0.3">
      <c r="A1004" s="93"/>
      <c r="B1004" s="93"/>
      <c r="C1004" s="93"/>
      <c r="D1004" s="93"/>
      <c r="E1004" s="93"/>
      <c r="F1004" s="93"/>
      <c r="G1004" s="93"/>
      <c r="H1004" s="93"/>
      <c r="I1004" s="93"/>
      <c r="J1004" s="93"/>
      <c r="K1004" s="93"/>
      <c r="L1004" s="93"/>
      <c r="M1004" s="93"/>
      <c r="N1004" s="93"/>
      <c r="O1004" s="93"/>
      <c r="P1004" s="93"/>
      <c r="Q1004" s="93"/>
      <c r="R1004" s="93"/>
      <c r="S1004" s="93"/>
      <c r="T1004" s="93"/>
      <c r="U1004" s="93"/>
      <c r="V1004" s="93"/>
      <c r="W1004" s="93"/>
      <c r="X1004" s="93"/>
      <c r="Y1004" s="93"/>
      <c r="Z1004" s="93"/>
      <c r="AA1004" s="93"/>
      <c r="AB1004" s="93"/>
      <c r="AC1004" s="93"/>
      <c r="AD1004" s="93"/>
      <c r="AE1004" s="93"/>
      <c r="AF1004" s="93"/>
      <c r="AG1004" s="93"/>
      <c r="AH1004" s="93"/>
    </row>
    <row r="1005" spans="1:34" ht="15" customHeight="1" x14ac:dyDescent="0.3">
      <c r="A1005" s="93"/>
      <c r="B1005" s="93"/>
      <c r="C1005" s="93"/>
      <c r="D1005" s="93"/>
      <c r="E1005" s="93"/>
      <c r="F1005" s="93"/>
      <c r="G1005" s="93"/>
      <c r="H1005" s="93"/>
      <c r="I1005" s="93"/>
      <c r="J1005" s="93"/>
      <c r="K1005" s="93"/>
      <c r="L1005" s="93"/>
      <c r="M1005" s="93"/>
      <c r="N1005" s="93"/>
      <c r="O1005" s="93"/>
      <c r="P1005" s="93"/>
      <c r="Q1005" s="93"/>
      <c r="R1005" s="93"/>
      <c r="S1005" s="93"/>
      <c r="T1005" s="93"/>
      <c r="U1005" s="93"/>
      <c r="V1005" s="93"/>
      <c r="W1005" s="93"/>
      <c r="X1005" s="93"/>
      <c r="Y1005" s="93"/>
      <c r="Z1005" s="93"/>
      <c r="AA1005" s="93"/>
      <c r="AB1005" s="93"/>
      <c r="AC1005" s="93"/>
      <c r="AD1005" s="93"/>
      <c r="AE1005" s="93"/>
      <c r="AF1005" s="93"/>
      <c r="AG1005" s="93"/>
      <c r="AH1005" s="93"/>
    </row>
    <row r="1006" spans="1:34" ht="15" customHeight="1" x14ac:dyDescent="0.3">
      <c r="A1006" s="93"/>
      <c r="B1006" s="93"/>
      <c r="C1006" s="93"/>
      <c r="D1006" s="93"/>
      <c r="E1006" s="93"/>
      <c r="F1006" s="93"/>
      <c r="G1006" s="93"/>
      <c r="H1006" s="93"/>
      <c r="I1006" s="93"/>
      <c r="J1006" s="93"/>
      <c r="K1006" s="93"/>
      <c r="L1006" s="93"/>
      <c r="M1006" s="93"/>
      <c r="N1006" s="93"/>
      <c r="O1006" s="93"/>
      <c r="P1006" s="93"/>
      <c r="Q1006" s="93"/>
      <c r="R1006" s="93"/>
      <c r="S1006" s="93"/>
      <c r="T1006" s="93"/>
      <c r="U1006" s="93"/>
      <c r="V1006" s="93"/>
      <c r="W1006" s="93"/>
      <c r="X1006" s="93"/>
      <c r="Y1006" s="93"/>
      <c r="Z1006" s="93"/>
      <c r="AA1006" s="93"/>
      <c r="AB1006" s="93"/>
      <c r="AC1006" s="93"/>
      <c r="AD1006" s="93"/>
      <c r="AE1006" s="93"/>
      <c r="AF1006" s="93"/>
      <c r="AG1006" s="93"/>
      <c r="AH1006" s="93"/>
    </row>
    <row r="1007" spans="1:34" ht="15" customHeight="1" x14ac:dyDescent="0.3">
      <c r="A1007" s="93"/>
      <c r="B1007" s="93"/>
      <c r="C1007" s="93"/>
      <c r="D1007" s="93"/>
      <c r="E1007" s="93"/>
      <c r="F1007" s="93"/>
      <c r="G1007" s="93"/>
      <c r="H1007" s="93"/>
      <c r="I1007" s="93"/>
      <c r="J1007" s="93"/>
      <c r="K1007" s="93"/>
      <c r="L1007" s="93"/>
      <c r="M1007" s="93"/>
      <c r="N1007" s="93"/>
      <c r="O1007" s="93"/>
      <c r="P1007" s="93"/>
      <c r="Q1007" s="93"/>
      <c r="R1007" s="93"/>
      <c r="S1007" s="93"/>
      <c r="T1007" s="93"/>
      <c r="U1007" s="93"/>
      <c r="V1007" s="93"/>
      <c r="W1007" s="93"/>
      <c r="X1007" s="93"/>
      <c r="Y1007" s="93"/>
      <c r="Z1007" s="93"/>
      <c r="AA1007" s="93"/>
      <c r="AB1007" s="93"/>
      <c r="AC1007" s="93"/>
      <c r="AD1007" s="93"/>
      <c r="AE1007" s="93"/>
      <c r="AF1007" s="93"/>
      <c r="AG1007" s="93"/>
      <c r="AH1007" s="93"/>
    </row>
    <row r="1008" spans="1:34" ht="15" customHeight="1" x14ac:dyDescent="0.3">
      <c r="A1008" s="93"/>
      <c r="B1008" s="93"/>
      <c r="C1008" s="93"/>
      <c r="D1008" s="93"/>
      <c r="E1008" s="93"/>
      <c r="F1008" s="93"/>
      <c r="G1008" s="93"/>
      <c r="H1008" s="93"/>
      <c r="I1008" s="93"/>
      <c r="J1008" s="93"/>
      <c r="K1008" s="93"/>
      <c r="L1008" s="93"/>
      <c r="M1008" s="93"/>
      <c r="N1008" s="93"/>
      <c r="O1008" s="93"/>
      <c r="P1008" s="93"/>
      <c r="Q1008" s="93"/>
      <c r="R1008" s="93"/>
      <c r="S1008" s="93"/>
      <c r="T1008" s="93"/>
      <c r="U1008" s="93"/>
      <c r="V1008" s="93"/>
      <c r="W1008" s="93"/>
      <c r="X1008" s="93"/>
      <c r="Y1008" s="93"/>
      <c r="Z1008" s="93"/>
      <c r="AA1008" s="93"/>
      <c r="AB1008" s="93"/>
      <c r="AC1008" s="93"/>
      <c r="AD1008" s="93"/>
      <c r="AE1008" s="93"/>
      <c r="AF1008" s="93"/>
      <c r="AG1008" s="93"/>
      <c r="AH1008" s="93"/>
    </row>
    <row r="1009" spans="1:34" ht="15" customHeight="1" x14ac:dyDescent="0.3">
      <c r="A1009" s="93"/>
      <c r="B1009" s="93"/>
      <c r="C1009" s="93"/>
      <c r="D1009" s="93"/>
      <c r="E1009" s="93"/>
      <c r="F1009" s="93"/>
      <c r="G1009" s="93"/>
      <c r="H1009" s="93"/>
      <c r="I1009" s="93"/>
      <c r="J1009" s="93"/>
      <c r="K1009" s="93"/>
      <c r="L1009" s="93"/>
      <c r="M1009" s="93"/>
      <c r="N1009" s="93"/>
      <c r="O1009" s="93"/>
      <c r="P1009" s="93"/>
      <c r="Q1009" s="93"/>
      <c r="R1009" s="93"/>
      <c r="S1009" s="93"/>
      <c r="T1009" s="93"/>
      <c r="U1009" s="93"/>
      <c r="V1009" s="93"/>
      <c r="W1009" s="93"/>
      <c r="X1009" s="93"/>
      <c r="Y1009" s="93"/>
      <c r="Z1009" s="93"/>
      <c r="AA1009" s="93"/>
      <c r="AB1009" s="93"/>
      <c r="AC1009" s="93"/>
      <c r="AD1009" s="93"/>
      <c r="AE1009" s="93"/>
      <c r="AF1009" s="93"/>
      <c r="AG1009" s="93"/>
      <c r="AH1009" s="93"/>
    </row>
    <row r="1010" spans="1:34" ht="15" customHeight="1" x14ac:dyDescent="0.3">
      <c r="A1010" s="93"/>
      <c r="B1010" s="93"/>
      <c r="C1010" s="93"/>
      <c r="D1010" s="93"/>
      <c r="E1010" s="93"/>
      <c r="F1010" s="93"/>
      <c r="G1010" s="93"/>
      <c r="H1010" s="93"/>
      <c r="I1010" s="93"/>
      <c r="J1010" s="93"/>
      <c r="K1010" s="93"/>
      <c r="L1010" s="93"/>
      <c r="M1010" s="93"/>
      <c r="N1010" s="93"/>
      <c r="O1010" s="93"/>
      <c r="P1010" s="93"/>
      <c r="Q1010" s="93"/>
      <c r="R1010" s="93"/>
      <c r="S1010" s="93"/>
      <c r="T1010" s="93"/>
      <c r="U1010" s="93"/>
      <c r="V1010" s="93"/>
      <c r="W1010" s="93"/>
      <c r="X1010" s="93"/>
      <c r="Y1010" s="93"/>
      <c r="Z1010" s="93"/>
      <c r="AA1010" s="93"/>
      <c r="AB1010" s="93"/>
      <c r="AC1010" s="93"/>
      <c r="AD1010" s="93"/>
      <c r="AE1010" s="93"/>
      <c r="AF1010" s="93"/>
      <c r="AG1010" s="93"/>
      <c r="AH1010" s="93"/>
    </row>
    <row r="1011" spans="1:34" ht="15" customHeight="1" x14ac:dyDescent="0.3">
      <c r="A1011" s="93"/>
      <c r="B1011" s="93"/>
      <c r="C1011" s="93"/>
      <c r="D1011" s="93"/>
      <c r="E1011" s="93"/>
      <c r="F1011" s="93"/>
      <c r="G1011" s="93"/>
      <c r="H1011" s="93"/>
      <c r="I1011" s="93"/>
      <c r="J1011" s="93"/>
      <c r="K1011" s="93"/>
      <c r="L1011" s="93"/>
      <c r="M1011" s="93"/>
      <c r="N1011" s="93"/>
      <c r="O1011" s="93"/>
      <c r="P1011" s="93"/>
      <c r="Q1011" s="93"/>
      <c r="R1011" s="93"/>
      <c r="S1011" s="93"/>
      <c r="T1011" s="93"/>
      <c r="U1011" s="93"/>
      <c r="V1011" s="93"/>
      <c r="W1011" s="93"/>
      <c r="X1011" s="93"/>
      <c r="Y1011" s="93"/>
      <c r="Z1011" s="93"/>
      <c r="AA1011" s="93"/>
      <c r="AB1011" s="93"/>
      <c r="AC1011" s="93"/>
      <c r="AD1011" s="93"/>
      <c r="AE1011" s="93"/>
      <c r="AF1011" s="93"/>
      <c r="AG1011" s="93"/>
      <c r="AH1011" s="93"/>
    </row>
    <row r="1012" spans="1:34" ht="15" customHeight="1" x14ac:dyDescent="0.3">
      <c r="A1012" s="93"/>
      <c r="B1012" s="93"/>
      <c r="C1012" s="93"/>
      <c r="D1012" s="93"/>
      <c r="E1012" s="93"/>
      <c r="F1012" s="93"/>
      <c r="G1012" s="93"/>
      <c r="H1012" s="93"/>
      <c r="I1012" s="93"/>
      <c r="J1012" s="93"/>
      <c r="K1012" s="93"/>
      <c r="L1012" s="93"/>
      <c r="M1012" s="93"/>
      <c r="N1012" s="93"/>
      <c r="O1012" s="93"/>
      <c r="P1012" s="93"/>
      <c r="Q1012" s="93"/>
      <c r="R1012" s="93"/>
      <c r="S1012" s="93"/>
      <c r="T1012" s="93"/>
      <c r="U1012" s="93"/>
      <c r="V1012" s="93"/>
      <c r="W1012" s="93"/>
      <c r="X1012" s="93"/>
      <c r="Y1012" s="93"/>
      <c r="Z1012" s="93"/>
      <c r="AA1012" s="93"/>
      <c r="AB1012" s="93"/>
      <c r="AC1012" s="93"/>
      <c r="AD1012" s="93"/>
      <c r="AE1012" s="93"/>
      <c r="AF1012" s="93"/>
      <c r="AG1012" s="93"/>
      <c r="AH1012" s="93"/>
    </row>
    <row r="1013" spans="1:34" ht="15" customHeight="1" x14ac:dyDescent="0.3">
      <c r="A1013" s="93"/>
      <c r="B1013" s="93"/>
      <c r="C1013" s="93"/>
      <c r="D1013" s="93"/>
      <c r="E1013" s="93"/>
      <c r="F1013" s="93"/>
      <c r="G1013" s="93"/>
      <c r="H1013" s="93"/>
      <c r="I1013" s="93"/>
      <c r="J1013" s="93"/>
      <c r="K1013" s="93"/>
      <c r="L1013" s="93"/>
      <c r="M1013" s="93"/>
      <c r="N1013" s="93"/>
      <c r="O1013" s="93"/>
      <c r="P1013" s="93"/>
      <c r="Q1013" s="93"/>
      <c r="R1013" s="93"/>
      <c r="S1013" s="93"/>
      <c r="T1013" s="93"/>
      <c r="U1013" s="93"/>
      <c r="V1013" s="93"/>
      <c r="W1013" s="93"/>
      <c r="X1013" s="93"/>
      <c r="Y1013" s="93"/>
      <c r="Z1013" s="93"/>
      <c r="AA1013" s="93"/>
      <c r="AB1013" s="93"/>
      <c r="AC1013" s="93"/>
      <c r="AD1013" s="93"/>
      <c r="AE1013" s="93"/>
      <c r="AF1013" s="93"/>
      <c r="AG1013" s="93"/>
      <c r="AH1013" s="93"/>
    </row>
    <row r="1014" spans="1:34" ht="15" customHeight="1" x14ac:dyDescent="0.3">
      <c r="A1014" s="93"/>
      <c r="B1014" s="93"/>
      <c r="C1014" s="93"/>
      <c r="D1014" s="93"/>
      <c r="E1014" s="93"/>
      <c r="F1014" s="93"/>
      <c r="G1014" s="93"/>
      <c r="H1014" s="93"/>
      <c r="I1014" s="93"/>
      <c r="J1014" s="93"/>
      <c r="K1014" s="93"/>
      <c r="L1014" s="93"/>
      <c r="M1014" s="93"/>
      <c r="N1014" s="93"/>
      <c r="O1014" s="93"/>
      <c r="P1014" s="93"/>
      <c r="Q1014" s="93"/>
      <c r="R1014" s="93"/>
      <c r="S1014" s="93"/>
      <c r="T1014" s="93"/>
      <c r="U1014" s="93"/>
      <c r="V1014" s="93"/>
      <c r="W1014" s="93"/>
      <c r="X1014" s="93"/>
      <c r="Y1014" s="93"/>
      <c r="Z1014" s="93"/>
      <c r="AA1014" s="93"/>
      <c r="AB1014" s="93"/>
      <c r="AC1014" s="93"/>
      <c r="AD1014" s="93"/>
      <c r="AE1014" s="93"/>
      <c r="AF1014" s="93"/>
      <c r="AG1014" s="93"/>
      <c r="AH1014" s="93"/>
    </row>
    <row r="1015" spans="1:34" ht="15" customHeight="1" x14ac:dyDescent="0.3">
      <c r="A1015" s="93"/>
      <c r="B1015" s="93"/>
      <c r="C1015" s="93"/>
      <c r="D1015" s="93"/>
      <c r="E1015" s="93"/>
      <c r="F1015" s="93"/>
      <c r="G1015" s="93"/>
      <c r="H1015" s="93"/>
      <c r="I1015" s="93"/>
      <c r="J1015" s="93"/>
      <c r="K1015" s="93"/>
      <c r="L1015" s="93"/>
      <c r="M1015" s="93"/>
      <c r="N1015" s="93"/>
      <c r="O1015" s="93"/>
      <c r="P1015" s="93"/>
      <c r="Q1015" s="93"/>
      <c r="R1015" s="93"/>
      <c r="S1015" s="93"/>
      <c r="T1015" s="93"/>
      <c r="U1015" s="93"/>
      <c r="V1015" s="93"/>
      <c r="W1015" s="93"/>
      <c r="X1015" s="93"/>
      <c r="Y1015" s="93"/>
      <c r="Z1015" s="93"/>
      <c r="AA1015" s="93"/>
      <c r="AB1015" s="93"/>
      <c r="AC1015" s="93"/>
      <c r="AD1015" s="93"/>
      <c r="AE1015" s="93"/>
      <c r="AF1015" s="93"/>
      <c r="AG1015" s="93"/>
      <c r="AH1015" s="93"/>
    </row>
    <row r="1016" spans="1:34" ht="15" customHeight="1" x14ac:dyDescent="0.3">
      <c r="A1016" s="93"/>
      <c r="B1016" s="93"/>
      <c r="C1016" s="93"/>
      <c r="D1016" s="93"/>
      <c r="E1016" s="93"/>
      <c r="F1016" s="93"/>
      <c r="G1016" s="93"/>
      <c r="H1016" s="93"/>
      <c r="I1016" s="93"/>
      <c r="J1016" s="93"/>
      <c r="K1016" s="93"/>
      <c r="L1016" s="93"/>
      <c r="M1016" s="93"/>
      <c r="N1016" s="93"/>
      <c r="O1016" s="93"/>
      <c r="P1016" s="93"/>
      <c r="Q1016" s="93"/>
      <c r="R1016" s="93"/>
      <c r="S1016" s="93"/>
      <c r="T1016" s="93"/>
      <c r="U1016" s="93"/>
      <c r="V1016" s="93"/>
      <c r="W1016" s="93"/>
      <c r="X1016" s="93"/>
      <c r="Y1016" s="93"/>
      <c r="Z1016" s="93"/>
      <c r="AA1016" s="93"/>
      <c r="AB1016" s="93"/>
      <c r="AC1016" s="93"/>
      <c r="AD1016" s="93"/>
      <c r="AE1016" s="93"/>
      <c r="AF1016" s="93"/>
      <c r="AG1016" s="93"/>
      <c r="AH1016" s="93"/>
    </row>
    <row r="1017" spans="1:34" ht="15" customHeight="1" x14ac:dyDescent="0.3">
      <c r="A1017" s="93"/>
      <c r="B1017" s="93"/>
      <c r="C1017" s="93"/>
      <c r="D1017" s="93"/>
      <c r="E1017" s="93"/>
      <c r="F1017" s="93"/>
      <c r="G1017" s="93"/>
      <c r="H1017" s="93"/>
      <c r="I1017" s="93"/>
      <c r="J1017" s="93"/>
      <c r="K1017" s="93"/>
      <c r="L1017" s="93"/>
      <c r="M1017" s="93"/>
      <c r="N1017" s="93"/>
      <c r="O1017" s="93"/>
      <c r="P1017" s="93"/>
      <c r="Q1017" s="93"/>
      <c r="R1017" s="93"/>
      <c r="S1017" s="93"/>
      <c r="T1017" s="93"/>
      <c r="U1017" s="93"/>
      <c r="V1017" s="93"/>
      <c r="W1017" s="93"/>
      <c r="X1017" s="93"/>
      <c r="Y1017" s="93"/>
      <c r="Z1017" s="93"/>
      <c r="AA1017" s="93"/>
      <c r="AB1017" s="93"/>
      <c r="AC1017" s="93"/>
      <c r="AD1017" s="93"/>
      <c r="AE1017" s="93"/>
      <c r="AF1017" s="93"/>
      <c r="AG1017" s="93"/>
      <c r="AH1017" s="93"/>
    </row>
    <row r="1018" spans="1:34" ht="15" customHeight="1" x14ac:dyDescent="0.3">
      <c r="A1018" s="93"/>
      <c r="B1018" s="93"/>
      <c r="C1018" s="93"/>
      <c r="D1018" s="93"/>
      <c r="E1018" s="93"/>
      <c r="F1018" s="93"/>
      <c r="G1018" s="93"/>
      <c r="H1018" s="93"/>
      <c r="I1018" s="93"/>
      <c r="J1018" s="93"/>
      <c r="K1018" s="93"/>
      <c r="L1018" s="93"/>
      <c r="M1018" s="93"/>
      <c r="N1018" s="93"/>
      <c r="O1018" s="93"/>
      <c r="P1018" s="93"/>
      <c r="Q1018" s="93"/>
      <c r="R1018" s="93"/>
      <c r="S1018" s="93"/>
      <c r="T1018" s="93"/>
      <c r="U1018" s="93"/>
      <c r="V1018" s="93"/>
      <c r="W1018" s="93"/>
      <c r="X1018" s="93"/>
      <c r="Y1018" s="93"/>
      <c r="Z1018" s="93"/>
      <c r="AA1018" s="93"/>
      <c r="AB1018" s="93"/>
      <c r="AC1018" s="93"/>
      <c r="AD1018" s="93"/>
      <c r="AE1018" s="93"/>
      <c r="AF1018" s="93"/>
      <c r="AG1018" s="93"/>
      <c r="AH1018" s="93"/>
    </row>
    <row r="1019" spans="1:34" ht="15" customHeight="1" x14ac:dyDescent="0.3">
      <c r="A1019" s="93"/>
      <c r="B1019" s="93"/>
      <c r="C1019" s="93"/>
      <c r="D1019" s="93"/>
      <c r="E1019" s="93"/>
      <c r="F1019" s="93"/>
      <c r="G1019" s="93"/>
      <c r="H1019" s="93"/>
      <c r="I1019" s="93"/>
      <c r="J1019" s="93"/>
      <c r="K1019" s="93"/>
      <c r="L1019" s="93"/>
      <c r="M1019" s="93"/>
      <c r="N1019" s="93"/>
      <c r="O1019" s="93"/>
      <c r="P1019" s="93"/>
      <c r="Q1019" s="93"/>
      <c r="R1019" s="93"/>
      <c r="S1019" s="93"/>
      <c r="T1019" s="93"/>
      <c r="U1019" s="93"/>
      <c r="V1019" s="93"/>
      <c r="W1019" s="93"/>
      <c r="X1019" s="93"/>
      <c r="Y1019" s="93"/>
      <c r="Z1019" s="93"/>
      <c r="AA1019" s="93"/>
      <c r="AB1019" s="93"/>
      <c r="AC1019" s="93"/>
      <c r="AD1019" s="93"/>
      <c r="AE1019" s="93"/>
      <c r="AF1019" s="93"/>
      <c r="AG1019" s="93"/>
      <c r="AH1019" s="93"/>
    </row>
    <row r="1020" spans="1:34" ht="15" customHeight="1" x14ac:dyDescent="0.3">
      <c r="A1020" s="93"/>
      <c r="B1020" s="93"/>
      <c r="C1020" s="93"/>
      <c r="D1020" s="93"/>
      <c r="E1020" s="93"/>
      <c r="F1020" s="93"/>
      <c r="G1020" s="93"/>
      <c r="H1020" s="93"/>
      <c r="I1020" s="93"/>
      <c r="J1020" s="93"/>
      <c r="K1020" s="93"/>
      <c r="L1020" s="93"/>
      <c r="M1020" s="93"/>
      <c r="N1020" s="93"/>
      <c r="O1020" s="93"/>
      <c r="P1020" s="93"/>
      <c r="Q1020" s="93"/>
      <c r="R1020" s="93"/>
      <c r="S1020" s="93"/>
      <c r="T1020" s="93"/>
      <c r="U1020" s="93"/>
      <c r="V1020" s="93"/>
      <c r="W1020" s="93"/>
      <c r="X1020" s="93"/>
      <c r="Y1020" s="93"/>
      <c r="Z1020" s="93"/>
      <c r="AA1020" s="93"/>
      <c r="AB1020" s="93"/>
      <c r="AC1020" s="93"/>
      <c r="AD1020" s="93"/>
      <c r="AE1020" s="93"/>
      <c r="AF1020" s="93"/>
      <c r="AG1020" s="93"/>
      <c r="AH1020" s="93"/>
    </row>
    <row r="1021" spans="1:34" ht="15" customHeight="1" x14ac:dyDescent="0.3">
      <c r="A1021" s="93"/>
      <c r="B1021" s="93"/>
      <c r="C1021" s="93"/>
      <c r="D1021" s="93"/>
      <c r="E1021" s="93"/>
      <c r="F1021" s="93"/>
      <c r="G1021" s="93"/>
      <c r="H1021" s="93"/>
      <c r="I1021" s="93"/>
      <c r="J1021" s="93"/>
      <c r="K1021" s="93"/>
      <c r="L1021" s="93"/>
      <c r="M1021" s="93"/>
      <c r="N1021" s="93"/>
      <c r="O1021" s="93"/>
      <c r="P1021" s="93"/>
      <c r="Q1021" s="93"/>
      <c r="R1021" s="93"/>
      <c r="S1021" s="93"/>
      <c r="T1021" s="93"/>
      <c r="U1021" s="93"/>
      <c r="V1021" s="93"/>
      <c r="W1021" s="93"/>
      <c r="X1021" s="93"/>
      <c r="Y1021" s="93"/>
      <c r="Z1021" s="93"/>
      <c r="AA1021" s="93"/>
      <c r="AB1021" s="93"/>
      <c r="AC1021" s="93"/>
      <c r="AD1021" s="93"/>
      <c r="AE1021" s="93"/>
      <c r="AF1021" s="93"/>
      <c r="AG1021" s="93"/>
      <c r="AH1021" s="93"/>
    </row>
    <row r="1022" spans="1:34" ht="15" customHeight="1" x14ac:dyDescent="0.3">
      <c r="A1022" s="93"/>
      <c r="B1022" s="93"/>
      <c r="C1022" s="93"/>
      <c r="D1022" s="93"/>
      <c r="E1022" s="93"/>
      <c r="F1022" s="93"/>
      <c r="G1022" s="93"/>
      <c r="H1022" s="93"/>
      <c r="I1022" s="93"/>
      <c r="J1022" s="93"/>
      <c r="K1022" s="93"/>
      <c r="L1022" s="93"/>
      <c r="M1022" s="93"/>
      <c r="N1022" s="93"/>
      <c r="O1022" s="93"/>
      <c r="P1022" s="93"/>
      <c r="Q1022" s="93"/>
      <c r="R1022" s="93"/>
      <c r="S1022" s="93"/>
      <c r="T1022" s="93"/>
      <c r="U1022" s="93"/>
      <c r="V1022" s="93"/>
      <c r="W1022" s="93"/>
      <c r="X1022" s="93"/>
      <c r="Y1022" s="93"/>
      <c r="Z1022" s="93"/>
      <c r="AA1022" s="93"/>
      <c r="AB1022" s="93"/>
      <c r="AC1022" s="93"/>
      <c r="AD1022" s="93"/>
      <c r="AE1022" s="93"/>
      <c r="AF1022" s="93"/>
      <c r="AG1022" s="93"/>
      <c r="AH1022" s="93"/>
    </row>
    <row r="1023" spans="1:34" ht="15" customHeight="1" x14ac:dyDescent="0.3">
      <c r="A1023" s="93"/>
      <c r="B1023" s="93"/>
      <c r="C1023" s="93"/>
      <c r="D1023" s="93"/>
      <c r="E1023" s="93"/>
      <c r="F1023" s="93"/>
      <c r="G1023" s="93"/>
      <c r="H1023" s="93"/>
      <c r="I1023" s="93"/>
      <c r="J1023" s="93"/>
      <c r="K1023" s="93"/>
      <c r="L1023" s="93"/>
      <c r="M1023" s="93"/>
      <c r="N1023" s="93"/>
      <c r="O1023" s="93"/>
      <c r="P1023" s="93"/>
      <c r="Q1023" s="93"/>
      <c r="R1023" s="93"/>
      <c r="S1023" s="93"/>
      <c r="T1023" s="93"/>
      <c r="U1023" s="93"/>
      <c r="V1023" s="93"/>
      <c r="W1023" s="93"/>
      <c r="X1023" s="93"/>
      <c r="Y1023" s="93"/>
      <c r="Z1023" s="93"/>
      <c r="AA1023" s="93"/>
      <c r="AB1023" s="93"/>
      <c r="AC1023" s="93"/>
      <c r="AD1023" s="93"/>
      <c r="AE1023" s="93"/>
      <c r="AF1023" s="93"/>
      <c r="AG1023" s="93"/>
      <c r="AH1023" s="93"/>
    </row>
    <row r="1024" spans="1:34" ht="15" customHeight="1" x14ac:dyDescent="0.3">
      <c r="A1024" s="93"/>
      <c r="B1024" s="93"/>
      <c r="C1024" s="93"/>
      <c r="D1024" s="93"/>
      <c r="E1024" s="93"/>
      <c r="F1024" s="93"/>
      <c r="G1024" s="93"/>
      <c r="H1024" s="93"/>
      <c r="I1024" s="93"/>
      <c r="J1024" s="93"/>
      <c r="K1024" s="93"/>
      <c r="L1024" s="93"/>
      <c r="M1024" s="93"/>
      <c r="N1024" s="93"/>
      <c r="O1024" s="93"/>
      <c r="P1024" s="93"/>
      <c r="Q1024" s="93"/>
      <c r="R1024" s="93"/>
      <c r="S1024" s="93"/>
      <c r="T1024" s="93"/>
      <c r="U1024" s="93"/>
      <c r="V1024" s="93"/>
      <c r="W1024" s="93"/>
      <c r="X1024" s="93"/>
      <c r="Y1024" s="93"/>
      <c r="Z1024" s="93"/>
      <c r="AA1024" s="93"/>
      <c r="AB1024" s="93"/>
      <c r="AC1024" s="93"/>
      <c r="AD1024" s="93"/>
      <c r="AE1024" s="93"/>
      <c r="AF1024" s="93"/>
      <c r="AG1024" s="93"/>
      <c r="AH1024" s="93"/>
    </row>
    <row r="1025" spans="1:34" ht="15" customHeight="1" x14ac:dyDescent="0.3">
      <c r="A1025" s="93"/>
      <c r="B1025" s="93"/>
      <c r="C1025" s="93"/>
      <c r="D1025" s="93"/>
      <c r="E1025" s="93"/>
      <c r="F1025" s="93"/>
      <c r="G1025" s="93"/>
      <c r="H1025" s="93"/>
      <c r="I1025" s="93"/>
      <c r="J1025" s="93"/>
      <c r="K1025" s="93"/>
      <c r="L1025" s="93"/>
      <c r="M1025" s="93"/>
      <c r="N1025" s="93"/>
      <c r="O1025" s="93"/>
      <c r="P1025" s="93"/>
      <c r="Q1025" s="93"/>
      <c r="R1025" s="93"/>
      <c r="S1025" s="93"/>
      <c r="T1025" s="93"/>
      <c r="U1025" s="93"/>
      <c r="V1025" s="93"/>
      <c r="W1025" s="93"/>
      <c r="X1025" s="93"/>
      <c r="Y1025" s="93"/>
      <c r="Z1025" s="93"/>
      <c r="AA1025" s="93"/>
      <c r="AB1025" s="93"/>
      <c r="AC1025" s="93"/>
      <c r="AD1025" s="93"/>
      <c r="AE1025" s="93"/>
      <c r="AF1025" s="93"/>
      <c r="AG1025" s="93"/>
      <c r="AH1025" s="93"/>
    </row>
    <row r="1026" spans="1:34" ht="15" customHeight="1" x14ac:dyDescent="0.3">
      <c r="A1026" s="93"/>
      <c r="B1026" s="93"/>
      <c r="C1026" s="93"/>
      <c r="D1026" s="93"/>
      <c r="E1026" s="93"/>
      <c r="F1026" s="93"/>
      <c r="G1026" s="93"/>
      <c r="H1026" s="93"/>
      <c r="I1026" s="93"/>
      <c r="J1026" s="93"/>
      <c r="K1026" s="93"/>
      <c r="L1026" s="93"/>
      <c r="M1026" s="93"/>
      <c r="N1026" s="93"/>
      <c r="O1026" s="93"/>
      <c r="P1026" s="93"/>
      <c r="Q1026" s="93"/>
      <c r="R1026" s="93"/>
      <c r="S1026" s="93"/>
      <c r="T1026" s="93"/>
      <c r="U1026" s="93"/>
      <c r="V1026" s="93"/>
      <c r="W1026" s="93"/>
      <c r="X1026" s="93"/>
      <c r="Y1026" s="93"/>
      <c r="Z1026" s="93"/>
      <c r="AA1026" s="93"/>
      <c r="AB1026" s="93"/>
      <c r="AC1026" s="93"/>
      <c r="AD1026" s="93"/>
      <c r="AE1026" s="93"/>
      <c r="AF1026" s="93"/>
      <c r="AG1026" s="93"/>
      <c r="AH1026" s="93"/>
    </row>
    <row r="1027" spans="1:34" ht="15" customHeight="1" x14ac:dyDescent="0.3">
      <c r="A1027" s="93"/>
      <c r="B1027" s="93"/>
      <c r="C1027" s="93"/>
      <c r="D1027" s="93"/>
      <c r="E1027" s="93"/>
      <c r="F1027" s="93"/>
      <c r="G1027" s="93"/>
      <c r="H1027" s="93"/>
      <c r="I1027" s="93"/>
      <c r="J1027" s="93"/>
      <c r="K1027" s="93"/>
      <c r="L1027" s="93"/>
      <c r="M1027" s="93"/>
      <c r="N1027" s="93"/>
      <c r="O1027" s="93"/>
      <c r="P1027" s="93"/>
      <c r="Q1027" s="93"/>
      <c r="R1027" s="93"/>
      <c r="S1027" s="93"/>
      <c r="T1027" s="93"/>
      <c r="U1027" s="93"/>
      <c r="V1027" s="93"/>
      <c r="W1027" s="93"/>
      <c r="X1027" s="93"/>
      <c r="Y1027" s="93"/>
      <c r="Z1027" s="93"/>
      <c r="AA1027" s="93"/>
      <c r="AB1027" s="93"/>
      <c r="AC1027" s="93"/>
      <c r="AD1027" s="93"/>
      <c r="AE1027" s="93"/>
      <c r="AF1027" s="93"/>
      <c r="AG1027" s="93"/>
      <c r="AH1027" s="93"/>
    </row>
    <row r="1028" spans="1:34" ht="15" customHeight="1" x14ac:dyDescent="0.3">
      <c r="A1028" s="93"/>
      <c r="B1028" s="93"/>
      <c r="C1028" s="93"/>
      <c r="D1028" s="93"/>
      <c r="E1028" s="93"/>
      <c r="F1028" s="93"/>
      <c r="G1028" s="93"/>
      <c r="H1028" s="93"/>
      <c r="I1028" s="93"/>
      <c r="J1028" s="93"/>
      <c r="K1028" s="93"/>
      <c r="L1028" s="93"/>
      <c r="M1028" s="93"/>
      <c r="N1028" s="93"/>
      <c r="O1028" s="93"/>
      <c r="P1028" s="93"/>
      <c r="Q1028" s="93"/>
      <c r="R1028" s="93"/>
      <c r="S1028" s="93"/>
      <c r="T1028" s="93"/>
      <c r="U1028" s="93"/>
      <c r="V1028" s="93"/>
      <c r="W1028" s="93"/>
      <c r="X1028" s="93"/>
      <c r="Y1028" s="93"/>
      <c r="Z1028" s="93"/>
      <c r="AA1028" s="93"/>
      <c r="AB1028" s="93"/>
      <c r="AC1028" s="93"/>
      <c r="AD1028" s="93"/>
      <c r="AE1028" s="93"/>
      <c r="AF1028" s="93"/>
      <c r="AG1028" s="93"/>
      <c r="AH1028" s="93"/>
    </row>
    <row r="1029" spans="1:34" ht="15" customHeight="1" x14ac:dyDescent="0.3">
      <c r="A1029" s="93"/>
      <c r="B1029" s="93"/>
      <c r="C1029" s="93"/>
      <c r="D1029" s="93"/>
      <c r="E1029" s="93"/>
      <c r="F1029" s="93"/>
      <c r="G1029" s="93"/>
      <c r="H1029" s="93"/>
      <c r="I1029" s="93"/>
      <c r="J1029" s="93"/>
      <c r="K1029" s="93"/>
      <c r="L1029" s="93"/>
      <c r="M1029" s="93"/>
      <c r="N1029" s="93"/>
      <c r="O1029" s="93"/>
      <c r="P1029" s="93"/>
      <c r="Q1029" s="93"/>
      <c r="R1029" s="93"/>
      <c r="S1029" s="93"/>
      <c r="T1029" s="93"/>
      <c r="U1029" s="93"/>
      <c r="V1029" s="93"/>
      <c r="W1029" s="93"/>
      <c r="X1029" s="93"/>
      <c r="Y1029" s="93"/>
      <c r="Z1029" s="93"/>
      <c r="AA1029" s="93"/>
      <c r="AB1029" s="93"/>
      <c r="AC1029" s="93"/>
      <c r="AD1029" s="93"/>
      <c r="AE1029" s="93"/>
      <c r="AF1029" s="93"/>
      <c r="AG1029" s="93"/>
      <c r="AH1029" s="93"/>
    </row>
    <row r="1030" spans="1:34" ht="15" customHeight="1" x14ac:dyDescent="0.3">
      <c r="A1030" s="93"/>
      <c r="B1030" s="93"/>
      <c r="C1030" s="93"/>
      <c r="D1030" s="93"/>
      <c r="E1030" s="93"/>
      <c r="F1030" s="93"/>
      <c r="G1030" s="93"/>
      <c r="H1030" s="93"/>
      <c r="I1030" s="93"/>
      <c r="J1030" s="93"/>
      <c r="K1030" s="93"/>
      <c r="L1030" s="93"/>
      <c r="M1030" s="93"/>
      <c r="N1030" s="93"/>
      <c r="O1030" s="93"/>
      <c r="P1030" s="93"/>
      <c r="Q1030" s="93"/>
      <c r="R1030" s="93"/>
      <c r="S1030" s="93"/>
      <c r="T1030" s="93"/>
      <c r="U1030" s="93"/>
      <c r="V1030" s="93"/>
      <c r="W1030" s="93"/>
      <c r="X1030" s="93"/>
      <c r="Y1030" s="93"/>
      <c r="Z1030" s="93"/>
      <c r="AA1030" s="93"/>
      <c r="AB1030" s="93"/>
      <c r="AC1030" s="93"/>
      <c r="AD1030" s="93"/>
      <c r="AE1030" s="93"/>
      <c r="AF1030" s="93"/>
      <c r="AG1030" s="93"/>
      <c r="AH1030" s="93"/>
    </row>
    <row r="1031" spans="1:34" ht="15" customHeight="1" x14ac:dyDescent="0.3">
      <c r="A1031" s="93"/>
      <c r="B1031" s="93"/>
      <c r="C1031" s="93"/>
      <c r="D1031" s="93"/>
      <c r="E1031" s="93"/>
      <c r="F1031" s="93"/>
      <c r="G1031" s="93"/>
      <c r="H1031" s="93"/>
      <c r="I1031" s="93"/>
      <c r="J1031" s="93"/>
      <c r="K1031" s="93"/>
      <c r="L1031" s="93"/>
      <c r="M1031" s="93"/>
      <c r="N1031" s="93"/>
      <c r="O1031" s="93"/>
      <c r="P1031" s="93"/>
      <c r="Q1031" s="93"/>
      <c r="R1031" s="93"/>
      <c r="S1031" s="93"/>
      <c r="T1031" s="93"/>
      <c r="U1031" s="93"/>
      <c r="V1031" s="93"/>
      <c r="W1031" s="93"/>
      <c r="X1031" s="93"/>
      <c r="Y1031" s="93"/>
      <c r="Z1031" s="93"/>
      <c r="AA1031" s="93"/>
      <c r="AB1031" s="93"/>
      <c r="AC1031" s="93"/>
      <c r="AD1031" s="93"/>
      <c r="AE1031" s="93"/>
      <c r="AF1031" s="93"/>
      <c r="AG1031" s="93"/>
      <c r="AH1031" s="93"/>
    </row>
    <row r="1032" spans="1:34" ht="15" customHeight="1" x14ac:dyDescent="0.3">
      <c r="A1032" s="93"/>
      <c r="B1032" s="93"/>
      <c r="C1032" s="93"/>
      <c r="D1032" s="93"/>
      <c r="E1032" s="93"/>
      <c r="F1032" s="93"/>
      <c r="G1032" s="93"/>
      <c r="H1032" s="93"/>
      <c r="I1032" s="93"/>
      <c r="J1032" s="93"/>
      <c r="K1032" s="93"/>
      <c r="L1032" s="93"/>
      <c r="M1032" s="93"/>
      <c r="N1032" s="93"/>
      <c r="O1032" s="93"/>
      <c r="P1032" s="93"/>
      <c r="Q1032" s="93"/>
      <c r="R1032" s="93"/>
      <c r="S1032" s="93"/>
      <c r="T1032" s="93"/>
      <c r="U1032" s="93"/>
      <c r="V1032" s="93"/>
      <c r="W1032" s="93"/>
      <c r="X1032" s="93"/>
      <c r="Y1032" s="93"/>
      <c r="Z1032" s="93"/>
      <c r="AA1032" s="93"/>
      <c r="AB1032" s="93"/>
      <c r="AC1032" s="93"/>
      <c r="AD1032" s="93"/>
      <c r="AE1032" s="93"/>
      <c r="AF1032" s="93"/>
      <c r="AG1032" s="93"/>
      <c r="AH1032" s="93"/>
    </row>
    <row r="1033" spans="1:34" ht="15" customHeight="1" x14ac:dyDescent="0.3">
      <c r="A1033" s="93"/>
      <c r="B1033" s="93"/>
      <c r="C1033" s="93"/>
      <c r="D1033" s="93"/>
      <c r="E1033" s="93"/>
      <c r="F1033" s="93"/>
      <c r="G1033" s="93"/>
      <c r="H1033" s="93"/>
      <c r="I1033" s="93"/>
      <c r="J1033" s="93"/>
      <c r="K1033" s="93"/>
      <c r="L1033" s="93"/>
      <c r="M1033" s="93"/>
      <c r="N1033" s="93"/>
      <c r="O1033" s="93"/>
      <c r="P1033" s="93"/>
      <c r="Q1033" s="93"/>
      <c r="R1033" s="93"/>
      <c r="S1033" s="93"/>
      <c r="T1033" s="93"/>
      <c r="U1033" s="93"/>
      <c r="V1033" s="93"/>
      <c r="W1033" s="93"/>
      <c r="X1033" s="93"/>
      <c r="Y1033" s="93"/>
      <c r="Z1033" s="93"/>
      <c r="AA1033" s="93"/>
      <c r="AB1033" s="93"/>
      <c r="AC1033" s="93"/>
      <c r="AD1033" s="93"/>
      <c r="AE1033" s="93"/>
      <c r="AF1033" s="93"/>
      <c r="AG1033" s="93"/>
      <c r="AH1033" s="93"/>
    </row>
    <row r="1034" spans="1:34" ht="15" customHeight="1" x14ac:dyDescent="0.3">
      <c r="A1034" s="93"/>
      <c r="B1034" s="93"/>
      <c r="C1034" s="93"/>
      <c r="D1034" s="93"/>
      <c r="E1034" s="93"/>
      <c r="F1034" s="93"/>
      <c r="G1034" s="93"/>
      <c r="H1034" s="93"/>
      <c r="I1034" s="93"/>
      <c r="J1034" s="93"/>
      <c r="K1034" s="93"/>
      <c r="L1034" s="93"/>
      <c r="M1034" s="93"/>
      <c r="N1034" s="93"/>
      <c r="O1034" s="93"/>
      <c r="P1034" s="93"/>
      <c r="Q1034" s="93"/>
      <c r="R1034" s="93"/>
      <c r="S1034" s="93"/>
      <c r="T1034" s="93"/>
      <c r="U1034" s="93"/>
      <c r="V1034" s="93"/>
      <c r="W1034" s="93"/>
      <c r="X1034" s="93"/>
      <c r="Y1034" s="93"/>
      <c r="Z1034" s="93"/>
      <c r="AA1034" s="93"/>
      <c r="AB1034" s="93"/>
      <c r="AC1034" s="93"/>
      <c r="AD1034" s="93"/>
      <c r="AE1034" s="93"/>
      <c r="AF1034" s="93"/>
      <c r="AG1034" s="93"/>
      <c r="AH1034" s="93"/>
    </row>
    <row r="1035" spans="1:34" ht="15" customHeight="1" x14ac:dyDescent="0.3">
      <c r="A1035" s="93"/>
      <c r="B1035" s="93"/>
      <c r="C1035" s="93"/>
      <c r="D1035" s="93"/>
      <c r="E1035" s="93"/>
      <c r="F1035" s="93"/>
      <c r="G1035" s="93"/>
      <c r="H1035" s="93"/>
      <c r="I1035" s="93"/>
      <c r="J1035" s="93"/>
      <c r="K1035" s="93"/>
      <c r="L1035" s="93"/>
      <c r="M1035" s="93"/>
      <c r="N1035" s="93"/>
      <c r="O1035" s="93"/>
      <c r="P1035" s="93"/>
      <c r="Q1035" s="93"/>
      <c r="R1035" s="93"/>
      <c r="S1035" s="93"/>
      <c r="T1035" s="93"/>
      <c r="U1035" s="93"/>
      <c r="V1035" s="93"/>
      <c r="W1035" s="93"/>
      <c r="X1035" s="93"/>
      <c r="Y1035" s="93"/>
      <c r="Z1035" s="93"/>
      <c r="AA1035" s="93"/>
      <c r="AB1035" s="93"/>
      <c r="AC1035" s="93"/>
      <c r="AD1035" s="93"/>
      <c r="AE1035" s="93"/>
      <c r="AF1035" s="93"/>
      <c r="AG1035" s="93"/>
      <c r="AH1035" s="93"/>
    </row>
    <row r="1036" spans="1:34" ht="15" customHeight="1" x14ac:dyDescent="0.3">
      <c r="A1036" s="93"/>
      <c r="B1036" s="93"/>
      <c r="C1036" s="93"/>
      <c r="D1036" s="93"/>
      <c r="E1036" s="93"/>
      <c r="F1036" s="93"/>
      <c r="G1036" s="93"/>
      <c r="H1036" s="93"/>
      <c r="I1036" s="93"/>
      <c r="J1036" s="93"/>
      <c r="K1036" s="93"/>
      <c r="L1036" s="93"/>
      <c r="M1036" s="93"/>
      <c r="N1036" s="93"/>
      <c r="O1036" s="93"/>
      <c r="P1036" s="93"/>
      <c r="Q1036" s="93"/>
      <c r="R1036" s="93"/>
      <c r="S1036" s="93"/>
      <c r="T1036" s="93"/>
      <c r="U1036" s="93"/>
      <c r="V1036" s="93"/>
      <c r="W1036" s="93"/>
      <c r="X1036" s="93"/>
      <c r="Y1036" s="93"/>
      <c r="Z1036" s="93"/>
      <c r="AA1036" s="93"/>
      <c r="AB1036" s="93"/>
      <c r="AC1036" s="93"/>
      <c r="AD1036" s="93"/>
      <c r="AE1036" s="93"/>
      <c r="AF1036" s="93"/>
      <c r="AG1036" s="93"/>
      <c r="AH1036" s="93"/>
    </row>
    <row r="1037" spans="1:34" ht="15" customHeight="1" x14ac:dyDescent="0.3">
      <c r="A1037" s="93"/>
      <c r="B1037" s="93"/>
      <c r="C1037" s="93"/>
      <c r="D1037" s="93"/>
      <c r="E1037" s="93"/>
      <c r="F1037" s="93"/>
      <c r="G1037" s="93"/>
      <c r="H1037" s="93"/>
      <c r="I1037" s="93"/>
      <c r="J1037" s="93"/>
      <c r="K1037" s="93"/>
      <c r="L1037" s="93"/>
      <c r="M1037" s="93"/>
      <c r="N1037" s="93"/>
      <c r="O1037" s="93"/>
      <c r="P1037" s="93"/>
      <c r="Q1037" s="93"/>
      <c r="R1037" s="93"/>
      <c r="S1037" s="93"/>
      <c r="T1037" s="93"/>
      <c r="U1037" s="93"/>
      <c r="V1037" s="93"/>
      <c r="W1037" s="93"/>
      <c r="X1037" s="93"/>
      <c r="Y1037" s="93"/>
      <c r="Z1037" s="93"/>
      <c r="AA1037" s="93"/>
      <c r="AB1037" s="93"/>
      <c r="AC1037" s="93"/>
      <c r="AD1037" s="93"/>
      <c r="AE1037" s="93"/>
      <c r="AF1037" s="93"/>
      <c r="AG1037" s="93"/>
      <c r="AH1037" s="93"/>
    </row>
    <row r="1038" spans="1:34" ht="15" customHeight="1" x14ac:dyDescent="0.3">
      <c r="A1038" s="93"/>
      <c r="B1038" s="93"/>
      <c r="C1038" s="93"/>
      <c r="D1038" s="93"/>
      <c r="E1038" s="93"/>
      <c r="F1038" s="93"/>
      <c r="G1038" s="93"/>
      <c r="H1038" s="93"/>
      <c r="I1038" s="93"/>
      <c r="J1038" s="93"/>
      <c r="K1038" s="93"/>
      <c r="L1038" s="93"/>
      <c r="M1038" s="93"/>
      <c r="N1038" s="93"/>
      <c r="O1038" s="93"/>
      <c r="P1038" s="93"/>
      <c r="Q1038" s="93"/>
      <c r="R1038" s="93"/>
      <c r="S1038" s="93"/>
      <c r="T1038" s="93"/>
      <c r="U1038" s="93"/>
      <c r="V1038" s="93"/>
      <c r="W1038" s="93"/>
      <c r="X1038" s="93"/>
      <c r="Y1038" s="93"/>
      <c r="Z1038" s="93"/>
      <c r="AA1038" s="93"/>
      <c r="AB1038" s="93"/>
      <c r="AC1038" s="93"/>
      <c r="AD1038" s="93"/>
      <c r="AE1038" s="93"/>
      <c r="AF1038" s="93"/>
      <c r="AG1038" s="93"/>
      <c r="AH1038" s="93"/>
    </row>
    <row r="1039" spans="1:34" ht="15" customHeight="1" x14ac:dyDescent="0.3">
      <c r="A1039" s="93"/>
      <c r="B1039" s="93"/>
      <c r="C1039" s="93"/>
      <c r="D1039" s="93"/>
      <c r="E1039" s="93"/>
      <c r="F1039" s="93"/>
      <c r="G1039" s="93"/>
      <c r="H1039" s="93"/>
      <c r="I1039" s="93"/>
      <c r="J1039" s="93"/>
      <c r="K1039" s="93"/>
      <c r="L1039" s="93"/>
      <c r="M1039" s="93"/>
      <c r="N1039" s="93"/>
      <c r="O1039" s="93"/>
      <c r="P1039" s="93"/>
      <c r="Q1039" s="93"/>
      <c r="R1039" s="93"/>
      <c r="S1039" s="93"/>
      <c r="T1039" s="93"/>
      <c r="U1039" s="93"/>
      <c r="V1039" s="93"/>
      <c r="W1039" s="93"/>
      <c r="X1039" s="93"/>
      <c r="Y1039" s="93"/>
      <c r="Z1039" s="93"/>
      <c r="AA1039" s="93"/>
      <c r="AB1039" s="93"/>
      <c r="AC1039" s="93"/>
      <c r="AD1039" s="93"/>
      <c r="AE1039" s="93"/>
      <c r="AF1039" s="93"/>
      <c r="AG1039" s="93"/>
      <c r="AH1039" s="93"/>
    </row>
    <row r="1040" spans="1:34" ht="15" customHeight="1" x14ac:dyDescent="0.3">
      <c r="A1040" s="93"/>
      <c r="B1040" s="93"/>
      <c r="C1040" s="93"/>
      <c r="D1040" s="93"/>
      <c r="E1040" s="93"/>
      <c r="F1040" s="93"/>
      <c r="G1040" s="93"/>
      <c r="H1040" s="93"/>
      <c r="I1040" s="93"/>
      <c r="J1040" s="93"/>
      <c r="K1040" s="93"/>
      <c r="L1040" s="93"/>
      <c r="M1040" s="93"/>
      <c r="N1040" s="93"/>
      <c r="O1040" s="93"/>
      <c r="P1040" s="93"/>
      <c r="Q1040" s="93"/>
      <c r="R1040" s="93"/>
      <c r="S1040" s="93"/>
      <c r="T1040" s="93"/>
      <c r="U1040" s="93"/>
      <c r="V1040" s="93"/>
      <c r="W1040" s="93"/>
      <c r="X1040" s="93"/>
      <c r="Y1040" s="93"/>
      <c r="Z1040" s="93"/>
      <c r="AA1040" s="93"/>
      <c r="AB1040" s="93"/>
      <c r="AC1040" s="93"/>
      <c r="AD1040" s="93"/>
      <c r="AE1040" s="93"/>
      <c r="AF1040" s="93"/>
      <c r="AG1040" s="93"/>
      <c r="AH1040" s="93"/>
    </row>
    <row r="1041" spans="1:34" ht="15" customHeight="1" x14ac:dyDescent="0.3">
      <c r="A1041" s="93"/>
      <c r="B1041" s="93"/>
      <c r="C1041" s="93"/>
      <c r="D1041" s="93"/>
      <c r="E1041" s="93"/>
      <c r="F1041" s="93"/>
      <c r="G1041" s="93"/>
      <c r="H1041" s="93"/>
      <c r="I1041" s="93"/>
      <c r="J1041" s="93"/>
      <c r="K1041" s="93"/>
      <c r="L1041" s="93"/>
      <c r="M1041" s="93"/>
      <c r="N1041" s="93"/>
      <c r="O1041" s="93"/>
      <c r="P1041" s="93"/>
      <c r="Q1041" s="93"/>
      <c r="R1041" s="93"/>
      <c r="S1041" s="93"/>
      <c r="T1041" s="93"/>
      <c r="U1041" s="93"/>
      <c r="V1041" s="93"/>
      <c r="W1041" s="93"/>
      <c r="X1041" s="93"/>
      <c r="Y1041" s="93"/>
      <c r="Z1041" s="93"/>
      <c r="AA1041" s="93"/>
      <c r="AB1041" s="93"/>
      <c r="AC1041" s="93"/>
      <c r="AD1041" s="93"/>
      <c r="AE1041" s="93"/>
      <c r="AF1041" s="93"/>
      <c r="AG1041" s="93"/>
      <c r="AH1041" s="93"/>
    </row>
    <row r="1042" spans="1:34" ht="15" customHeight="1" x14ac:dyDescent="0.3">
      <c r="A1042" s="93"/>
      <c r="B1042" s="93"/>
      <c r="C1042" s="93"/>
      <c r="D1042" s="93"/>
      <c r="E1042" s="93"/>
      <c r="F1042" s="93"/>
      <c r="G1042" s="93"/>
      <c r="H1042" s="93"/>
      <c r="I1042" s="93"/>
      <c r="J1042" s="93"/>
      <c r="K1042" s="93"/>
      <c r="L1042" s="93"/>
      <c r="M1042" s="93"/>
      <c r="N1042" s="93"/>
      <c r="O1042" s="93"/>
      <c r="P1042" s="93"/>
      <c r="Q1042" s="93"/>
      <c r="R1042" s="93"/>
      <c r="S1042" s="93"/>
      <c r="T1042" s="93"/>
      <c r="U1042" s="93"/>
      <c r="V1042" s="93"/>
      <c r="W1042" s="93"/>
      <c r="X1042" s="93"/>
      <c r="Y1042" s="93"/>
      <c r="Z1042" s="93"/>
      <c r="AA1042" s="93"/>
      <c r="AB1042" s="93"/>
      <c r="AC1042" s="93"/>
      <c r="AD1042" s="93"/>
      <c r="AE1042" s="93"/>
      <c r="AF1042" s="93"/>
      <c r="AG1042" s="93"/>
      <c r="AH1042" s="93"/>
    </row>
    <row r="1043" spans="1:34" ht="15" customHeight="1" x14ac:dyDescent="0.3">
      <c r="A1043" s="93"/>
      <c r="B1043" s="93"/>
      <c r="C1043" s="93"/>
      <c r="D1043" s="93"/>
      <c r="E1043" s="93"/>
      <c r="F1043" s="93"/>
      <c r="G1043" s="93"/>
      <c r="H1043" s="93"/>
      <c r="I1043" s="93"/>
      <c r="J1043" s="93"/>
      <c r="K1043" s="93"/>
      <c r="L1043" s="93"/>
      <c r="M1043" s="93"/>
      <c r="N1043" s="93"/>
      <c r="O1043" s="93"/>
      <c r="P1043" s="93"/>
      <c r="Q1043" s="93"/>
      <c r="R1043" s="93"/>
      <c r="S1043" s="93"/>
      <c r="T1043" s="93"/>
      <c r="U1043" s="93"/>
      <c r="V1043" s="93"/>
      <c r="W1043" s="93"/>
      <c r="X1043" s="93"/>
      <c r="Y1043" s="93"/>
      <c r="Z1043" s="93"/>
      <c r="AA1043" s="93"/>
      <c r="AB1043" s="93"/>
      <c r="AC1043" s="93"/>
      <c r="AD1043" s="93"/>
      <c r="AE1043" s="93"/>
      <c r="AF1043" s="93"/>
      <c r="AG1043" s="93"/>
      <c r="AH1043" s="93"/>
    </row>
    <row r="1044" spans="1:34" ht="15" customHeight="1" x14ac:dyDescent="0.3">
      <c r="A1044" s="93"/>
      <c r="B1044" s="93"/>
      <c r="C1044" s="93"/>
      <c r="D1044" s="93"/>
      <c r="E1044" s="93"/>
      <c r="F1044" s="93"/>
      <c r="G1044" s="93"/>
      <c r="H1044" s="93"/>
      <c r="I1044" s="93"/>
      <c r="J1044" s="93"/>
      <c r="K1044" s="93"/>
      <c r="L1044" s="93"/>
      <c r="M1044" s="93"/>
      <c r="N1044" s="93"/>
      <c r="O1044" s="93"/>
      <c r="P1044" s="93"/>
      <c r="Q1044" s="93"/>
      <c r="R1044" s="93"/>
      <c r="S1044" s="93"/>
      <c r="T1044" s="93"/>
      <c r="U1044" s="93"/>
      <c r="V1044" s="93"/>
      <c r="W1044" s="93"/>
      <c r="X1044" s="93"/>
      <c r="Y1044" s="93"/>
      <c r="Z1044" s="93"/>
      <c r="AA1044" s="93"/>
      <c r="AB1044" s="93"/>
      <c r="AC1044" s="93"/>
      <c r="AD1044" s="93"/>
      <c r="AE1044" s="93"/>
      <c r="AF1044" s="93"/>
      <c r="AG1044" s="93"/>
      <c r="AH1044" s="93"/>
    </row>
    <row r="1045" spans="1:34" ht="15" customHeight="1" x14ac:dyDescent="0.3">
      <c r="A1045" s="93"/>
      <c r="B1045" s="93"/>
      <c r="C1045" s="93"/>
      <c r="D1045" s="93"/>
      <c r="E1045" s="93"/>
      <c r="F1045" s="93"/>
      <c r="G1045" s="93"/>
      <c r="H1045" s="93"/>
      <c r="I1045" s="93"/>
      <c r="J1045" s="93"/>
      <c r="K1045" s="93"/>
      <c r="L1045" s="93"/>
      <c r="M1045" s="93"/>
      <c r="N1045" s="93"/>
      <c r="O1045" s="93"/>
      <c r="P1045" s="93"/>
      <c r="Q1045" s="93"/>
      <c r="R1045" s="93"/>
      <c r="S1045" s="93"/>
      <c r="T1045" s="93"/>
      <c r="U1045" s="93"/>
      <c r="V1045" s="93"/>
      <c r="W1045" s="93"/>
      <c r="X1045" s="93"/>
      <c r="Y1045" s="93"/>
      <c r="Z1045" s="93"/>
      <c r="AA1045" s="93"/>
      <c r="AB1045" s="93"/>
      <c r="AC1045" s="93"/>
      <c r="AD1045" s="93"/>
      <c r="AE1045" s="93"/>
      <c r="AF1045" s="93"/>
      <c r="AG1045" s="93"/>
      <c r="AH1045" s="93"/>
    </row>
    <row r="1046" spans="1:34" ht="15" customHeight="1" x14ac:dyDescent="0.3">
      <c r="A1046" s="93"/>
      <c r="B1046" s="93"/>
      <c r="C1046" s="93"/>
      <c r="D1046" s="93"/>
      <c r="E1046" s="93"/>
      <c r="F1046" s="93"/>
      <c r="G1046" s="93"/>
      <c r="H1046" s="93"/>
      <c r="I1046" s="93"/>
      <c r="J1046" s="93"/>
      <c r="K1046" s="93"/>
      <c r="L1046" s="93"/>
      <c r="M1046" s="93"/>
      <c r="N1046" s="93"/>
      <c r="O1046" s="93"/>
      <c r="P1046" s="93"/>
      <c r="Q1046" s="93"/>
      <c r="R1046" s="93"/>
      <c r="S1046" s="93"/>
      <c r="T1046" s="93"/>
      <c r="U1046" s="93"/>
      <c r="V1046" s="93"/>
      <c r="W1046" s="93"/>
      <c r="X1046" s="93"/>
      <c r="Y1046" s="93"/>
      <c r="Z1046" s="93"/>
      <c r="AA1046" s="93"/>
      <c r="AB1046" s="93"/>
      <c r="AC1046" s="93"/>
      <c r="AD1046" s="93"/>
      <c r="AE1046" s="93"/>
      <c r="AF1046" s="93"/>
      <c r="AG1046" s="93"/>
      <c r="AH1046" s="93"/>
    </row>
    <row r="1047" spans="1:34" ht="15" customHeight="1" x14ac:dyDescent="0.3">
      <c r="A1047" s="93"/>
      <c r="B1047" s="93"/>
      <c r="C1047" s="93"/>
      <c r="D1047" s="93"/>
      <c r="E1047" s="93"/>
      <c r="F1047" s="93"/>
      <c r="G1047" s="93"/>
      <c r="H1047" s="93"/>
      <c r="I1047" s="93"/>
      <c r="J1047" s="93"/>
      <c r="K1047" s="93"/>
      <c r="L1047" s="93"/>
      <c r="M1047" s="93"/>
      <c r="N1047" s="93"/>
      <c r="O1047" s="93"/>
      <c r="P1047" s="93"/>
      <c r="Q1047" s="93"/>
      <c r="R1047" s="93"/>
      <c r="S1047" s="93"/>
      <c r="T1047" s="93"/>
      <c r="U1047" s="93"/>
      <c r="V1047" s="93"/>
      <c r="W1047" s="93"/>
      <c r="X1047" s="93"/>
      <c r="Y1047" s="93"/>
      <c r="Z1047" s="93"/>
      <c r="AA1047" s="93"/>
      <c r="AB1047" s="93"/>
      <c r="AC1047" s="93"/>
      <c r="AD1047" s="93"/>
      <c r="AE1047" s="93"/>
      <c r="AF1047" s="93"/>
      <c r="AG1047" s="93"/>
      <c r="AH1047" s="93"/>
    </row>
    <row r="1048" spans="1:34" ht="15" customHeight="1" x14ac:dyDescent="0.3">
      <c r="A1048" s="93"/>
      <c r="B1048" s="93"/>
      <c r="C1048" s="93"/>
      <c r="D1048" s="93"/>
      <c r="E1048" s="93"/>
      <c r="F1048" s="93"/>
      <c r="G1048" s="93"/>
      <c r="H1048" s="93"/>
      <c r="I1048" s="93"/>
      <c r="J1048" s="93"/>
      <c r="K1048" s="93"/>
      <c r="L1048" s="93"/>
      <c r="M1048" s="93"/>
      <c r="N1048" s="93"/>
      <c r="O1048" s="93"/>
      <c r="P1048" s="93"/>
      <c r="Q1048" s="93"/>
      <c r="R1048" s="93"/>
      <c r="S1048" s="93"/>
      <c r="T1048" s="93"/>
      <c r="U1048" s="93"/>
      <c r="V1048" s="93"/>
      <c r="W1048" s="93"/>
      <c r="X1048" s="93"/>
      <c r="Y1048" s="93"/>
      <c r="Z1048" s="93"/>
      <c r="AA1048" s="93"/>
      <c r="AB1048" s="93"/>
      <c r="AC1048" s="93"/>
      <c r="AD1048" s="93"/>
      <c r="AE1048" s="93"/>
      <c r="AF1048" s="93"/>
      <c r="AG1048" s="93"/>
      <c r="AH1048" s="93"/>
    </row>
    <row r="1049" spans="1:34" ht="15" customHeight="1" x14ac:dyDescent="0.3">
      <c r="A1049" s="93"/>
      <c r="B1049" s="93"/>
      <c r="C1049" s="93"/>
      <c r="D1049" s="93"/>
      <c r="E1049" s="93"/>
      <c r="F1049" s="93"/>
      <c r="G1049" s="93"/>
      <c r="H1049" s="93"/>
      <c r="I1049" s="93"/>
      <c r="J1049" s="93"/>
      <c r="K1049" s="93"/>
      <c r="L1049" s="93"/>
      <c r="M1049" s="93"/>
      <c r="N1049" s="93"/>
      <c r="O1049" s="93"/>
      <c r="P1049" s="93"/>
      <c r="Q1049" s="93"/>
      <c r="R1049" s="93"/>
      <c r="S1049" s="93"/>
      <c r="T1049" s="93"/>
      <c r="U1049" s="93"/>
      <c r="V1049" s="93"/>
      <c r="W1049" s="93"/>
      <c r="X1049" s="93"/>
      <c r="Y1049" s="93"/>
      <c r="Z1049" s="93"/>
      <c r="AA1049" s="93"/>
      <c r="AB1049" s="93"/>
      <c r="AC1049" s="93"/>
      <c r="AD1049" s="93"/>
      <c r="AE1049" s="93"/>
      <c r="AF1049" s="93"/>
      <c r="AG1049" s="93"/>
      <c r="AH1049" s="93"/>
    </row>
    <row r="1050" spans="1:34" ht="15" customHeight="1" x14ac:dyDescent="0.3">
      <c r="A1050" s="93"/>
      <c r="B1050" s="93"/>
      <c r="C1050" s="93"/>
      <c r="D1050" s="93"/>
      <c r="E1050" s="93"/>
      <c r="F1050" s="93"/>
      <c r="G1050" s="93"/>
      <c r="H1050" s="93"/>
      <c r="I1050" s="93"/>
      <c r="J1050" s="93"/>
      <c r="K1050" s="93"/>
      <c r="L1050" s="93"/>
      <c r="M1050" s="93"/>
      <c r="N1050" s="93"/>
      <c r="O1050" s="93"/>
      <c r="P1050" s="93"/>
      <c r="Q1050" s="93"/>
      <c r="R1050" s="93"/>
      <c r="S1050" s="93"/>
      <c r="T1050" s="93"/>
      <c r="U1050" s="93"/>
      <c r="V1050" s="93"/>
      <c r="W1050" s="93"/>
      <c r="X1050" s="93"/>
      <c r="Y1050" s="93"/>
      <c r="Z1050" s="93"/>
      <c r="AA1050" s="93"/>
      <c r="AB1050" s="93"/>
      <c r="AC1050" s="93"/>
      <c r="AD1050" s="93"/>
      <c r="AE1050" s="93"/>
      <c r="AF1050" s="93"/>
      <c r="AG1050" s="93"/>
      <c r="AH1050" s="93"/>
    </row>
    <row r="1051" spans="1:34" ht="15" customHeight="1" x14ac:dyDescent="0.3">
      <c r="A1051" s="93"/>
      <c r="B1051" s="93"/>
      <c r="C1051" s="93"/>
      <c r="D1051" s="93"/>
      <c r="E1051" s="93"/>
      <c r="F1051" s="93"/>
      <c r="G1051" s="93"/>
      <c r="H1051" s="93"/>
      <c r="I1051" s="93"/>
      <c r="J1051" s="93"/>
      <c r="K1051" s="93"/>
      <c r="L1051" s="93"/>
      <c r="M1051" s="93"/>
      <c r="N1051" s="93"/>
      <c r="O1051" s="93"/>
      <c r="P1051" s="93"/>
      <c r="Q1051" s="93"/>
      <c r="R1051" s="93"/>
      <c r="S1051" s="93"/>
      <c r="T1051" s="93"/>
      <c r="U1051" s="93"/>
      <c r="V1051" s="93"/>
      <c r="W1051" s="93"/>
      <c r="X1051" s="93"/>
      <c r="Y1051" s="93"/>
      <c r="Z1051" s="93"/>
      <c r="AA1051" s="93"/>
      <c r="AB1051" s="93"/>
      <c r="AC1051" s="93"/>
      <c r="AD1051" s="93"/>
      <c r="AE1051" s="93"/>
      <c r="AF1051" s="93"/>
      <c r="AG1051" s="93"/>
      <c r="AH1051" s="93"/>
    </row>
    <row r="1052" spans="1:34" ht="15" customHeight="1" x14ac:dyDescent="0.3">
      <c r="A1052" s="93"/>
      <c r="B1052" s="93"/>
      <c r="C1052" s="93"/>
      <c r="D1052" s="93"/>
      <c r="E1052" s="93"/>
      <c r="F1052" s="93"/>
      <c r="G1052" s="93"/>
      <c r="H1052" s="93"/>
      <c r="I1052" s="93"/>
      <c r="J1052" s="93"/>
      <c r="K1052" s="93"/>
      <c r="L1052" s="93"/>
      <c r="M1052" s="93"/>
      <c r="N1052" s="93"/>
      <c r="O1052" s="93"/>
      <c r="P1052" s="93"/>
      <c r="Q1052" s="93"/>
      <c r="R1052" s="93"/>
      <c r="S1052" s="93"/>
      <c r="T1052" s="93"/>
      <c r="U1052" s="93"/>
      <c r="V1052" s="93"/>
      <c r="W1052" s="93"/>
      <c r="X1052" s="93"/>
      <c r="Y1052" s="93"/>
      <c r="Z1052" s="93"/>
      <c r="AA1052" s="93"/>
      <c r="AB1052" s="93"/>
      <c r="AC1052" s="93"/>
      <c r="AD1052" s="93"/>
      <c r="AE1052" s="93"/>
      <c r="AF1052" s="93"/>
      <c r="AG1052" s="93"/>
      <c r="AH1052" s="93"/>
    </row>
    <row r="1053" spans="1:34" ht="15" customHeight="1" x14ac:dyDescent="0.3">
      <c r="A1053" s="93"/>
      <c r="B1053" s="93"/>
      <c r="C1053" s="93"/>
      <c r="D1053" s="93"/>
      <c r="E1053" s="93"/>
      <c r="F1053" s="93"/>
      <c r="G1053" s="93"/>
      <c r="H1053" s="93"/>
      <c r="I1053" s="93"/>
      <c r="J1053" s="93"/>
      <c r="K1053" s="93"/>
      <c r="L1053" s="93"/>
      <c r="M1053" s="93"/>
      <c r="N1053" s="93"/>
      <c r="O1053" s="93"/>
      <c r="P1053" s="93"/>
      <c r="Q1053" s="93"/>
      <c r="R1053" s="93"/>
      <c r="S1053" s="93"/>
      <c r="T1053" s="93"/>
      <c r="U1053" s="93"/>
      <c r="V1053" s="93"/>
      <c r="W1053" s="93"/>
      <c r="X1053" s="93"/>
      <c r="Y1053" s="93"/>
      <c r="Z1053" s="93"/>
      <c r="AA1053" s="93"/>
      <c r="AB1053" s="93"/>
      <c r="AC1053" s="93"/>
      <c r="AD1053" s="93"/>
      <c r="AE1053" s="93"/>
      <c r="AF1053" s="93"/>
      <c r="AG1053" s="93"/>
      <c r="AH1053" s="93"/>
    </row>
    <row r="1054" spans="1:34" ht="15" customHeight="1" x14ac:dyDescent="0.3">
      <c r="A1054" s="93"/>
      <c r="B1054" s="93"/>
      <c r="C1054" s="93"/>
      <c r="D1054" s="93"/>
      <c r="E1054" s="93"/>
      <c r="F1054" s="93"/>
      <c r="G1054" s="93"/>
      <c r="H1054" s="93"/>
      <c r="I1054" s="93"/>
      <c r="J1054" s="93"/>
      <c r="K1054" s="93"/>
      <c r="L1054" s="93"/>
      <c r="M1054" s="93"/>
      <c r="N1054" s="93"/>
      <c r="O1054" s="93"/>
      <c r="P1054" s="93"/>
      <c r="Q1054" s="93"/>
      <c r="R1054" s="93"/>
      <c r="S1054" s="93"/>
      <c r="T1054" s="93"/>
      <c r="U1054" s="93"/>
      <c r="V1054" s="93"/>
      <c r="W1054" s="93"/>
      <c r="X1054" s="93"/>
      <c r="Y1054" s="93"/>
      <c r="Z1054" s="93"/>
      <c r="AA1054" s="93"/>
      <c r="AB1054" s="93"/>
      <c r="AC1054" s="93"/>
      <c r="AD1054" s="93"/>
      <c r="AE1054" s="93"/>
      <c r="AF1054" s="93"/>
      <c r="AG1054" s="93"/>
      <c r="AH1054" s="93"/>
    </row>
    <row r="1055" spans="1:34" ht="15" customHeight="1" x14ac:dyDescent="0.3">
      <c r="A1055" s="93"/>
      <c r="B1055" s="93"/>
      <c r="C1055" s="93"/>
      <c r="D1055" s="93"/>
      <c r="E1055" s="93"/>
      <c r="F1055" s="93"/>
      <c r="G1055" s="93"/>
      <c r="H1055" s="93"/>
      <c r="I1055" s="93"/>
      <c r="J1055" s="93"/>
      <c r="K1055" s="93"/>
      <c r="L1055" s="93"/>
      <c r="M1055" s="93"/>
      <c r="N1055" s="93"/>
      <c r="O1055" s="93"/>
      <c r="P1055" s="93"/>
      <c r="Q1055" s="93"/>
      <c r="R1055" s="93"/>
      <c r="S1055" s="93"/>
      <c r="T1055" s="93"/>
      <c r="U1055" s="93"/>
      <c r="V1055" s="93"/>
      <c r="W1055" s="93"/>
      <c r="X1055" s="93"/>
      <c r="Y1055" s="93"/>
      <c r="Z1055" s="93"/>
      <c r="AA1055" s="93"/>
      <c r="AB1055" s="93"/>
      <c r="AC1055" s="93"/>
      <c r="AD1055" s="93"/>
      <c r="AE1055" s="93"/>
      <c r="AF1055" s="93"/>
      <c r="AG1055" s="93"/>
      <c r="AH1055" s="93"/>
    </row>
    <row r="1056" spans="1:34" ht="15" customHeight="1" x14ac:dyDescent="0.3">
      <c r="A1056" s="93"/>
      <c r="B1056" s="93"/>
      <c r="C1056" s="93"/>
      <c r="D1056" s="93"/>
      <c r="E1056" s="93"/>
      <c r="F1056" s="93"/>
      <c r="G1056" s="93"/>
      <c r="H1056" s="93"/>
      <c r="I1056" s="93"/>
      <c r="J1056" s="93"/>
      <c r="K1056" s="93"/>
      <c r="L1056" s="93"/>
      <c r="M1056" s="93"/>
      <c r="N1056" s="93"/>
      <c r="O1056" s="93"/>
      <c r="P1056" s="93"/>
      <c r="Q1056" s="93"/>
      <c r="R1056" s="93"/>
      <c r="S1056" s="93"/>
      <c r="T1056" s="93"/>
      <c r="U1056" s="93"/>
      <c r="V1056" s="93"/>
      <c r="W1056" s="93"/>
      <c r="X1056" s="93"/>
      <c r="Y1056" s="93"/>
      <c r="Z1056" s="93"/>
      <c r="AA1056" s="93"/>
      <c r="AB1056" s="93"/>
      <c r="AC1056" s="93"/>
      <c r="AD1056" s="93"/>
      <c r="AE1056" s="93"/>
      <c r="AF1056" s="93"/>
      <c r="AG1056" s="93"/>
      <c r="AH1056" s="93"/>
    </row>
    <row r="1057" spans="1:34" ht="15" customHeight="1" x14ac:dyDescent="0.3">
      <c r="A1057" s="93"/>
      <c r="B1057" s="93"/>
      <c r="C1057" s="93"/>
      <c r="D1057" s="93"/>
      <c r="E1057" s="93"/>
      <c r="F1057" s="93"/>
      <c r="G1057" s="93"/>
      <c r="H1057" s="93"/>
      <c r="I1057" s="93"/>
      <c r="J1057" s="93"/>
      <c r="K1057" s="93"/>
      <c r="L1057" s="93"/>
      <c r="M1057" s="93"/>
      <c r="N1057" s="93"/>
      <c r="O1057" s="93"/>
      <c r="P1057" s="93"/>
      <c r="Q1057" s="93"/>
      <c r="R1057" s="93"/>
      <c r="S1057" s="93"/>
      <c r="T1057" s="93"/>
      <c r="U1057" s="93"/>
      <c r="V1057" s="93"/>
      <c r="W1057" s="93"/>
      <c r="X1057" s="93"/>
      <c r="Y1057" s="93"/>
      <c r="Z1057" s="93"/>
      <c r="AA1057" s="93"/>
      <c r="AB1057" s="93"/>
      <c r="AC1057" s="93"/>
      <c r="AD1057" s="93"/>
      <c r="AE1057" s="93"/>
      <c r="AF1057" s="93"/>
      <c r="AG1057" s="93"/>
      <c r="AH1057" s="93"/>
    </row>
    <row r="1058" spans="1:34" ht="15" customHeight="1" x14ac:dyDescent="0.3">
      <c r="A1058" s="93"/>
      <c r="B1058" s="93"/>
      <c r="C1058" s="93"/>
      <c r="D1058" s="93"/>
      <c r="E1058" s="93"/>
      <c r="F1058" s="93"/>
      <c r="G1058" s="93"/>
      <c r="H1058" s="93"/>
      <c r="I1058" s="93"/>
      <c r="J1058" s="93"/>
      <c r="K1058" s="93"/>
      <c r="L1058" s="93"/>
      <c r="M1058" s="93"/>
      <c r="N1058" s="93"/>
      <c r="O1058" s="93"/>
      <c r="P1058" s="93"/>
      <c r="Q1058" s="93"/>
      <c r="R1058" s="93"/>
      <c r="S1058" s="93"/>
      <c r="T1058" s="93"/>
      <c r="U1058" s="93"/>
      <c r="V1058" s="93"/>
      <c r="W1058" s="93"/>
      <c r="X1058" s="93"/>
      <c r="Y1058" s="93"/>
      <c r="Z1058" s="93"/>
      <c r="AA1058" s="93"/>
      <c r="AB1058" s="93"/>
      <c r="AC1058" s="93"/>
      <c r="AD1058" s="93"/>
      <c r="AE1058" s="93"/>
      <c r="AF1058" s="93"/>
      <c r="AG1058" s="93"/>
      <c r="AH1058" s="93"/>
    </row>
    <row r="1059" spans="1:34" ht="15" customHeight="1" x14ac:dyDescent="0.3">
      <c r="A1059" s="93"/>
      <c r="B1059" s="93"/>
      <c r="C1059" s="93"/>
      <c r="D1059" s="93"/>
      <c r="E1059" s="93"/>
      <c r="F1059" s="93"/>
      <c r="G1059" s="93"/>
      <c r="H1059" s="93"/>
      <c r="I1059" s="93"/>
      <c r="J1059" s="93"/>
      <c r="K1059" s="93"/>
      <c r="L1059" s="93"/>
      <c r="M1059" s="93"/>
      <c r="N1059" s="93"/>
      <c r="O1059" s="93"/>
      <c r="P1059" s="93"/>
      <c r="Q1059" s="93"/>
      <c r="R1059" s="93"/>
      <c r="S1059" s="93"/>
      <c r="T1059" s="93"/>
      <c r="U1059" s="93"/>
      <c r="V1059" s="93"/>
      <c r="W1059" s="93"/>
      <c r="X1059" s="93"/>
      <c r="Y1059" s="93"/>
      <c r="Z1059" s="93"/>
      <c r="AA1059" s="93"/>
      <c r="AB1059" s="93"/>
      <c r="AC1059" s="93"/>
      <c r="AD1059" s="93"/>
      <c r="AE1059" s="93"/>
      <c r="AF1059" s="93"/>
      <c r="AG1059" s="93"/>
      <c r="AH1059" s="93"/>
    </row>
    <row r="1060" spans="1:34" ht="15" customHeight="1" x14ac:dyDescent="0.3">
      <c r="A1060" s="93"/>
      <c r="B1060" s="93"/>
      <c r="C1060" s="93"/>
      <c r="D1060" s="93"/>
      <c r="E1060" s="93"/>
      <c r="F1060" s="93"/>
      <c r="G1060" s="93"/>
      <c r="H1060" s="93"/>
      <c r="I1060" s="93"/>
      <c r="J1060" s="93"/>
      <c r="K1060" s="93"/>
      <c r="L1060" s="93"/>
      <c r="M1060" s="93"/>
      <c r="N1060" s="93"/>
      <c r="O1060" s="93"/>
      <c r="P1060" s="93"/>
      <c r="Q1060" s="93"/>
      <c r="R1060" s="93"/>
      <c r="S1060" s="93"/>
      <c r="T1060" s="93"/>
      <c r="U1060" s="93"/>
      <c r="V1060" s="93"/>
      <c r="W1060" s="93"/>
      <c r="X1060" s="93"/>
      <c r="Y1060" s="93"/>
      <c r="Z1060" s="93"/>
      <c r="AA1060" s="93"/>
      <c r="AB1060" s="93"/>
      <c r="AC1060" s="93"/>
      <c r="AD1060" s="93"/>
      <c r="AE1060" s="93"/>
      <c r="AF1060" s="93"/>
      <c r="AG1060" s="93"/>
      <c r="AH1060" s="93"/>
    </row>
    <row r="1061" spans="1:34" ht="15" customHeight="1" x14ac:dyDescent="0.3">
      <c r="A1061" s="93"/>
      <c r="B1061" s="93"/>
      <c r="C1061" s="93"/>
      <c r="D1061" s="93"/>
      <c r="E1061" s="93"/>
      <c r="F1061" s="93"/>
      <c r="G1061" s="93"/>
      <c r="H1061" s="93"/>
      <c r="I1061" s="93"/>
      <c r="J1061" s="93"/>
      <c r="K1061" s="93"/>
      <c r="L1061" s="93"/>
      <c r="M1061" s="93"/>
      <c r="N1061" s="93"/>
      <c r="O1061" s="93"/>
      <c r="P1061" s="93"/>
      <c r="Q1061" s="93"/>
      <c r="R1061" s="93"/>
      <c r="S1061" s="93"/>
      <c r="T1061" s="93"/>
      <c r="U1061" s="93"/>
      <c r="V1061" s="93"/>
      <c r="W1061" s="93"/>
      <c r="X1061" s="93"/>
      <c r="Y1061" s="93"/>
      <c r="Z1061" s="93"/>
      <c r="AA1061" s="93"/>
      <c r="AB1061" s="93"/>
      <c r="AC1061" s="93"/>
      <c r="AD1061" s="93"/>
      <c r="AE1061" s="93"/>
      <c r="AF1061" s="93"/>
      <c r="AG1061" s="93"/>
      <c r="AH1061" s="93"/>
    </row>
    <row r="1062" spans="1:34" ht="15" customHeight="1" x14ac:dyDescent="0.3">
      <c r="A1062" s="93"/>
      <c r="B1062" s="93"/>
      <c r="C1062" s="93"/>
      <c r="D1062" s="93"/>
      <c r="E1062" s="93"/>
      <c r="F1062" s="93"/>
      <c r="G1062" s="93"/>
      <c r="H1062" s="93"/>
      <c r="I1062" s="93"/>
      <c r="J1062" s="93"/>
      <c r="K1062" s="93"/>
      <c r="L1062" s="93"/>
      <c r="M1062" s="93"/>
      <c r="N1062" s="93"/>
      <c r="O1062" s="93"/>
      <c r="P1062" s="93"/>
      <c r="Q1062" s="93"/>
      <c r="R1062" s="93"/>
      <c r="S1062" s="93"/>
      <c r="T1062" s="93"/>
      <c r="U1062" s="93"/>
      <c r="V1062" s="93"/>
      <c r="W1062" s="93"/>
      <c r="X1062" s="93"/>
      <c r="Y1062" s="93"/>
      <c r="Z1062" s="93"/>
      <c r="AA1062" s="93"/>
      <c r="AB1062" s="93"/>
      <c r="AC1062" s="93"/>
      <c r="AD1062" s="93"/>
      <c r="AE1062" s="93"/>
      <c r="AF1062" s="93"/>
      <c r="AG1062" s="93"/>
      <c r="AH1062" s="93"/>
    </row>
    <row r="1063" spans="1:34" ht="15" customHeight="1" x14ac:dyDescent="0.3">
      <c r="A1063" s="93"/>
      <c r="B1063" s="93"/>
      <c r="C1063" s="93"/>
      <c r="D1063" s="93"/>
      <c r="E1063" s="93"/>
      <c r="F1063" s="93"/>
      <c r="G1063" s="93"/>
      <c r="H1063" s="93"/>
      <c r="I1063" s="93"/>
      <c r="J1063" s="93"/>
      <c r="K1063" s="93"/>
      <c r="L1063" s="93"/>
      <c r="M1063" s="93"/>
      <c r="N1063" s="93"/>
      <c r="O1063" s="93"/>
      <c r="P1063" s="93"/>
      <c r="Q1063" s="93"/>
      <c r="R1063" s="93"/>
      <c r="S1063" s="93"/>
      <c r="T1063" s="93"/>
      <c r="U1063" s="93"/>
      <c r="V1063" s="93"/>
      <c r="W1063" s="93"/>
      <c r="X1063" s="93"/>
      <c r="Y1063" s="93"/>
      <c r="Z1063" s="93"/>
      <c r="AA1063" s="93"/>
      <c r="AB1063" s="93"/>
      <c r="AC1063" s="93"/>
      <c r="AD1063" s="93"/>
      <c r="AE1063" s="93"/>
      <c r="AF1063" s="93"/>
      <c r="AG1063" s="93"/>
      <c r="AH1063" s="93"/>
    </row>
    <row r="1064" spans="1:34" ht="15" customHeight="1" x14ac:dyDescent="0.3">
      <c r="A1064" s="93"/>
      <c r="B1064" s="93"/>
      <c r="C1064" s="93"/>
      <c r="D1064" s="93"/>
      <c r="E1064" s="93"/>
      <c r="F1064" s="93"/>
      <c r="G1064" s="93"/>
      <c r="H1064" s="93"/>
      <c r="I1064" s="93"/>
      <c r="J1064" s="93"/>
      <c r="K1064" s="93"/>
      <c r="L1064" s="93"/>
      <c r="M1064" s="93"/>
      <c r="N1064" s="93"/>
      <c r="O1064" s="93"/>
      <c r="P1064" s="93"/>
      <c r="Q1064" s="93"/>
      <c r="R1064" s="93"/>
      <c r="S1064" s="93"/>
      <c r="T1064" s="93"/>
      <c r="U1064" s="93"/>
      <c r="V1064" s="93"/>
      <c r="W1064" s="93"/>
      <c r="X1064" s="93"/>
      <c r="Y1064" s="93"/>
      <c r="Z1064" s="93"/>
      <c r="AA1064" s="93"/>
      <c r="AB1064" s="93"/>
      <c r="AC1064" s="93"/>
      <c r="AD1064" s="93"/>
      <c r="AE1064" s="93"/>
      <c r="AF1064" s="93"/>
      <c r="AG1064" s="93"/>
      <c r="AH1064" s="93"/>
    </row>
    <row r="1065" spans="1:34" ht="15" customHeight="1" x14ac:dyDescent="0.3">
      <c r="A1065" s="93"/>
      <c r="B1065" s="93"/>
      <c r="C1065" s="93"/>
      <c r="D1065" s="93"/>
      <c r="E1065" s="93"/>
      <c r="F1065" s="93"/>
      <c r="G1065" s="93"/>
      <c r="H1065" s="93"/>
      <c r="I1065" s="93"/>
      <c r="J1065" s="93"/>
      <c r="K1065" s="93"/>
      <c r="L1065" s="93"/>
      <c r="M1065" s="93"/>
      <c r="N1065" s="93"/>
      <c r="O1065" s="93"/>
      <c r="P1065" s="93"/>
      <c r="Q1065" s="93"/>
      <c r="R1065" s="93"/>
      <c r="S1065" s="93"/>
      <c r="T1065" s="93"/>
      <c r="U1065" s="93"/>
      <c r="V1065" s="93"/>
      <c r="W1065" s="93"/>
      <c r="X1065" s="93"/>
      <c r="Y1065" s="93"/>
      <c r="Z1065" s="93"/>
      <c r="AA1065" s="93"/>
      <c r="AB1065" s="93"/>
      <c r="AC1065" s="93"/>
      <c r="AD1065" s="93"/>
      <c r="AE1065" s="93"/>
      <c r="AF1065" s="93"/>
      <c r="AG1065" s="93"/>
      <c r="AH1065" s="93"/>
    </row>
    <row r="1066" spans="1:34" ht="15" customHeight="1" x14ac:dyDescent="0.3">
      <c r="A1066" s="93"/>
      <c r="B1066" s="93"/>
      <c r="C1066" s="93"/>
      <c r="D1066" s="93"/>
      <c r="E1066" s="93"/>
      <c r="F1066" s="93"/>
      <c r="G1066" s="93"/>
      <c r="H1066" s="93"/>
      <c r="I1066" s="93"/>
      <c r="J1066" s="93"/>
      <c r="K1066" s="93"/>
      <c r="L1066" s="93"/>
      <c r="M1066" s="93"/>
      <c r="N1066" s="93"/>
      <c r="O1066" s="93"/>
      <c r="P1066" s="93"/>
      <c r="Q1066" s="93"/>
      <c r="R1066" s="93"/>
      <c r="S1066" s="93"/>
      <c r="T1066" s="93"/>
      <c r="U1066" s="93"/>
      <c r="V1066" s="93"/>
      <c r="W1066" s="93"/>
      <c r="X1066" s="93"/>
      <c r="Y1066" s="93"/>
      <c r="Z1066" s="93"/>
      <c r="AA1066" s="93"/>
      <c r="AB1066" s="93"/>
      <c r="AC1066" s="93"/>
      <c r="AD1066" s="93"/>
      <c r="AE1066" s="93"/>
      <c r="AF1066" s="93"/>
      <c r="AG1066" s="93"/>
      <c r="AH1066" s="93"/>
    </row>
    <row r="1067" spans="1:34" ht="15" customHeight="1" x14ac:dyDescent="0.3">
      <c r="A1067" s="93"/>
      <c r="B1067" s="93"/>
      <c r="C1067" s="93"/>
      <c r="D1067" s="93"/>
      <c r="E1067" s="93"/>
      <c r="F1067" s="93"/>
      <c r="G1067" s="93"/>
      <c r="H1067" s="93"/>
      <c r="I1067" s="93"/>
      <c r="J1067" s="93"/>
      <c r="K1067" s="93"/>
      <c r="L1067" s="93"/>
      <c r="M1067" s="93"/>
      <c r="N1067" s="93"/>
      <c r="O1067" s="93"/>
      <c r="P1067" s="93"/>
      <c r="Q1067" s="93"/>
      <c r="R1067" s="93"/>
      <c r="S1067" s="93"/>
      <c r="T1067" s="93"/>
      <c r="U1067" s="93"/>
      <c r="V1067" s="93"/>
      <c r="W1067" s="93"/>
      <c r="X1067" s="93"/>
      <c r="Y1067" s="93"/>
      <c r="Z1067" s="93"/>
      <c r="AA1067" s="93"/>
      <c r="AB1067" s="93"/>
      <c r="AC1067" s="93"/>
      <c r="AD1067" s="93"/>
      <c r="AE1067" s="93"/>
      <c r="AF1067" s="93"/>
      <c r="AG1067" s="93"/>
      <c r="AH1067" s="93"/>
    </row>
    <row r="1068" spans="1:34" ht="15" customHeight="1" x14ac:dyDescent="0.3">
      <c r="A1068" s="93"/>
      <c r="B1068" s="93"/>
      <c r="C1068" s="93"/>
      <c r="D1068" s="93"/>
      <c r="E1068" s="93"/>
      <c r="F1068" s="93"/>
      <c r="G1068" s="93"/>
      <c r="H1068" s="93"/>
      <c r="I1068" s="93"/>
      <c r="J1068" s="93"/>
      <c r="K1068" s="93"/>
      <c r="L1068" s="93"/>
      <c r="M1068" s="93"/>
      <c r="N1068" s="93"/>
      <c r="O1068" s="93"/>
      <c r="P1068" s="93"/>
      <c r="Q1068" s="93"/>
      <c r="R1068" s="93"/>
      <c r="S1068" s="93"/>
      <c r="T1068" s="93"/>
      <c r="U1068" s="93"/>
      <c r="V1068" s="93"/>
      <c r="W1068" s="93"/>
      <c r="X1068" s="93"/>
      <c r="Y1068" s="93"/>
      <c r="Z1068" s="93"/>
      <c r="AA1068" s="93"/>
      <c r="AB1068" s="93"/>
      <c r="AC1068" s="93"/>
      <c r="AD1068" s="93"/>
      <c r="AE1068" s="93"/>
      <c r="AF1068" s="93"/>
      <c r="AG1068" s="93"/>
      <c r="AH1068" s="93"/>
    </row>
    <row r="1069" spans="1:34" ht="15" customHeight="1" x14ac:dyDescent="0.3">
      <c r="A1069" s="93"/>
      <c r="B1069" s="93"/>
      <c r="C1069" s="93"/>
      <c r="D1069" s="93"/>
      <c r="E1069" s="93"/>
      <c r="F1069" s="93"/>
      <c r="G1069" s="93"/>
      <c r="H1069" s="93"/>
      <c r="I1069" s="93"/>
      <c r="J1069" s="93"/>
      <c r="K1069" s="93"/>
      <c r="L1069" s="93"/>
      <c r="M1069" s="93"/>
      <c r="N1069" s="93"/>
      <c r="O1069" s="93"/>
      <c r="P1069" s="93"/>
      <c r="Q1069" s="93"/>
      <c r="R1069" s="93"/>
      <c r="S1069" s="93"/>
      <c r="T1069" s="93"/>
      <c r="U1069" s="93"/>
      <c r="V1069" s="93"/>
      <c r="W1069" s="93"/>
      <c r="X1069" s="93"/>
      <c r="Y1069" s="93"/>
      <c r="Z1069" s="93"/>
      <c r="AA1069" s="93"/>
      <c r="AB1069" s="93"/>
      <c r="AC1069" s="93"/>
      <c r="AD1069" s="93"/>
      <c r="AE1069" s="93"/>
      <c r="AF1069" s="93"/>
      <c r="AG1069" s="93"/>
      <c r="AH1069" s="93"/>
    </row>
    <row r="1070" spans="1:34" ht="15" customHeight="1" x14ac:dyDescent="0.3">
      <c r="A1070" s="93"/>
      <c r="B1070" s="93"/>
      <c r="C1070" s="93"/>
      <c r="D1070" s="93"/>
      <c r="E1070" s="93"/>
      <c r="F1070" s="93"/>
      <c r="G1070" s="93"/>
      <c r="H1070" s="93"/>
      <c r="I1070" s="93"/>
      <c r="J1070" s="93"/>
      <c r="K1070" s="93"/>
      <c r="L1070" s="93"/>
      <c r="M1070" s="93"/>
      <c r="N1070" s="93"/>
      <c r="O1070" s="93"/>
      <c r="P1070" s="93"/>
      <c r="Q1070" s="93"/>
      <c r="R1070" s="93"/>
      <c r="S1070" s="93"/>
      <c r="T1070" s="93"/>
      <c r="U1070" s="93"/>
      <c r="V1070" s="93"/>
      <c r="W1070" s="93"/>
      <c r="X1070" s="93"/>
      <c r="Y1070" s="93"/>
      <c r="Z1070" s="93"/>
      <c r="AA1070" s="93"/>
      <c r="AB1070" s="93"/>
      <c r="AC1070" s="93"/>
      <c r="AD1070" s="93"/>
      <c r="AE1070" s="93"/>
      <c r="AF1070" s="93"/>
      <c r="AG1070" s="93"/>
      <c r="AH1070" s="93"/>
    </row>
    <row r="1071" spans="1:34" ht="15" customHeight="1" x14ac:dyDescent="0.3">
      <c r="A1071" s="93"/>
      <c r="B1071" s="93"/>
      <c r="C1071" s="93"/>
      <c r="D1071" s="93"/>
      <c r="E1071" s="93"/>
      <c r="F1071" s="93"/>
      <c r="G1071" s="93"/>
      <c r="H1071" s="93"/>
      <c r="I1071" s="93"/>
      <c r="J1071" s="93"/>
      <c r="K1071" s="93"/>
      <c r="L1071" s="93"/>
      <c r="M1071" s="93"/>
      <c r="N1071" s="93"/>
      <c r="O1071" s="93"/>
      <c r="P1071" s="93"/>
      <c r="Q1071" s="93"/>
      <c r="R1071" s="93"/>
      <c r="S1071" s="93"/>
      <c r="T1071" s="93"/>
      <c r="U1071" s="93"/>
      <c r="V1071" s="93"/>
      <c r="W1071" s="93"/>
      <c r="X1071" s="93"/>
      <c r="Y1071" s="93"/>
      <c r="Z1071" s="93"/>
      <c r="AA1071" s="93"/>
      <c r="AB1071" s="93"/>
      <c r="AC1071" s="93"/>
      <c r="AD1071" s="93"/>
      <c r="AE1071" s="93"/>
      <c r="AF1071" s="93"/>
      <c r="AG1071" s="93"/>
      <c r="AH1071" s="93"/>
    </row>
    <row r="1072" spans="1:34" ht="15" customHeight="1" x14ac:dyDescent="0.3">
      <c r="A1072" s="93"/>
      <c r="B1072" s="93"/>
      <c r="C1072" s="93"/>
      <c r="D1072" s="93"/>
      <c r="E1072" s="93"/>
      <c r="F1072" s="93"/>
      <c r="G1072" s="93"/>
      <c r="H1072" s="93"/>
      <c r="I1072" s="93"/>
      <c r="J1072" s="93"/>
      <c r="K1072" s="93"/>
      <c r="L1072" s="93"/>
      <c r="M1072" s="93"/>
      <c r="N1072" s="93"/>
      <c r="O1072" s="93"/>
      <c r="P1072" s="93"/>
      <c r="Q1072" s="93"/>
      <c r="R1072" s="93"/>
      <c r="S1072" s="93"/>
      <c r="T1072" s="93"/>
      <c r="U1072" s="93"/>
      <c r="V1072" s="93"/>
      <c r="W1072" s="93"/>
      <c r="X1072" s="93"/>
      <c r="Y1072" s="93"/>
      <c r="Z1072" s="93"/>
      <c r="AA1072" s="93"/>
      <c r="AB1072" s="93"/>
      <c r="AC1072" s="93"/>
      <c r="AD1072" s="93"/>
      <c r="AE1072" s="93"/>
      <c r="AF1072" s="93"/>
      <c r="AG1072" s="93"/>
      <c r="AH1072" s="93"/>
    </row>
    <row r="1073" spans="1:34" ht="15" customHeight="1" x14ac:dyDescent="0.3">
      <c r="A1073" s="93"/>
      <c r="B1073" s="93"/>
      <c r="C1073" s="93"/>
      <c r="D1073" s="93"/>
      <c r="E1073" s="93"/>
      <c r="F1073" s="93"/>
      <c r="G1073" s="93"/>
      <c r="H1073" s="93"/>
      <c r="I1073" s="93"/>
      <c r="J1073" s="93"/>
      <c r="K1073" s="93"/>
      <c r="L1073" s="93"/>
      <c r="M1073" s="93"/>
      <c r="N1073" s="93"/>
      <c r="O1073" s="93"/>
      <c r="P1073" s="93"/>
      <c r="Q1073" s="93"/>
      <c r="R1073" s="93"/>
      <c r="S1073" s="93"/>
      <c r="T1073" s="93"/>
      <c r="U1073" s="93"/>
      <c r="V1073" s="93"/>
      <c r="W1073" s="93"/>
      <c r="X1073" s="93"/>
      <c r="Y1073" s="93"/>
      <c r="Z1073" s="93"/>
      <c r="AA1073" s="93"/>
      <c r="AB1073" s="93"/>
      <c r="AC1073" s="93"/>
      <c r="AD1073" s="93"/>
      <c r="AE1073" s="93"/>
      <c r="AF1073" s="93"/>
      <c r="AG1073" s="93"/>
      <c r="AH1073" s="93"/>
    </row>
    <row r="1074" spans="1:34" ht="15" customHeight="1" x14ac:dyDescent="0.3">
      <c r="A1074" s="93"/>
      <c r="B1074" s="93"/>
      <c r="C1074" s="93"/>
      <c r="D1074" s="93"/>
      <c r="E1074" s="93"/>
      <c r="F1074" s="93"/>
      <c r="G1074" s="93"/>
      <c r="H1074" s="93"/>
      <c r="I1074" s="93"/>
      <c r="J1074" s="93"/>
      <c r="K1074" s="93"/>
      <c r="L1074" s="93"/>
      <c r="M1074" s="93"/>
      <c r="N1074" s="93"/>
      <c r="O1074" s="93"/>
      <c r="P1074" s="93"/>
      <c r="Q1074" s="93"/>
      <c r="R1074" s="93"/>
      <c r="S1074" s="93"/>
      <c r="T1074" s="93"/>
      <c r="U1074" s="93"/>
      <c r="V1074" s="93"/>
      <c r="W1074" s="93"/>
      <c r="X1074" s="93"/>
      <c r="Y1074" s="93"/>
      <c r="Z1074" s="93"/>
      <c r="AA1074" s="93"/>
      <c r="AB1074" s="93"/>
      <c r="AC1074" s="93"/>
      <c r="AD1074" s="93"/>
      <c r="AE1074" s="93"/>
      <c r="AF1074" s="93"/>
      <c r="AG1074" s="93"/>
      <c r="AH1074" s="93"/>
    </row>
    <row r="1075" spans="1:34" ht="15" customHeight="1" x14ac:dyDescent="0.3">
      <c r="A1075" s="93"/>
      <c r="B1075" s="93"/>
      <c r="C1075" s="93"/>
      <c r="D1075" s="93"/>
      <c r="E1075" s="93"/>
      <c r="F1075" s="93"/>
      <c r="G1075" s="93"/>
      <c r="H1075" s="93"/>
      <c r="I1075" s="93"/>
      <c r="J1075" s="93"/>
      <c r="K1075" s="93"/>
      <c r="L1075" s="93"/>
      <c r="M1075" s="93"/>
      <c r="N1075" s="93"/>
      <c r="O1075" s="93"/>
      <c r="P1075" s="93"/>
      <c r="Q1075" s="93"/>
      <c r="R1075" s="93"/>
      <c r="S1075" s="93"/>
      <c r="T1075" s="93"/>
      <c r="U1075" s="93"/>
      <c r="V1075" s="93"/>
      <c r="W1075" s="93"/>
      <c r="X1075" s="93"/>
      <c r="Y1075" s="93"/>
      <c r="Z1075" s="93"/>
      <c r="AA1075" s="93"/>
      <c r="AB1075" s="93"/>
      <c r="AC1075" s="93"/>
      <c r="AD1075" s="93"/>
      <c r="AE1075" s="93"/>
      <c r="AF1075" s="93"/>
      <c r="AG1075" s="93"/>
      <c r="AH1075" s="93"/>
    </row>
    <row r="1076" spans="1:34" ht="15" customHeight="1" x14ac:dyDescent="0.3">
      <c r="A1076" s="93"/>
      <c r="B1076" s="93"/>
      <c r="C1076" s="93"/>
      <c r="D1076" s="93"/>
      <c r="E1076" s="93"/>
      <c r="F1076" s="93"/>
      <c r="G1076" s="93"/>
      <c r="H1076" s="93"/>
      <c r="I1076" s="93"/>
      <c r="J1076" s="93"/>
      <c r="K1076" s="93"/>
      <c r="L1076" s="93"/>
      <c r="M1076" s="93"/>
      <c r="N1076" s="93"/>
      <c r="O1076" s="93"/>
      <c r="P1076" s="93"/>
      <c r="Q1076" s="93"/>
      <c r="R1076" s="93"/>
      <c r="S1076" s="93"/>
      <c r="T1076" s="93"/>
      <c r="U1076" s="93"/>
      <c r="V1076" s="93"/>
      <c r="W1076" s="93"/>
      <c r="X1076" s="93"/>
      <c r="Y1076" s="93"/>
      <c r="Z1076" s="93"/>
      <c r="AA1076" s="93"/>
      <c r="AB1076" s="93"/>
      <c r="AC1076" s="93"/>
      <c r="AD1076" s="93"/>
      <c r="AE1076" s="93"/>
      <c r="AF1076" s="93"/>
      <c r="AG1076" s="93"/>
      <c r="AH1076" s="93"/>
    </row>
    <row r="1077" spans="1:34" ht="15" customHeight="1" x14ac:dyDescent="0.3">
      <c r="A1077" s="93"/>
      <c r="B1077" s="93"/>
      <c r="C1077" s="93"/>
      <c r="D1077" s="93"/>
      <c r="E1077" s="93"/>
      <c r="F1077" s="93"/>
      <c r="G1077" s="93"/>
      <c r="H1077" s="93"/>
      <c r="I1077" s="93"/>
      <c r="J1077" s="93"/>
      <c r="K1077" s="93"/>
      <c r="L1077" s="93"/>
      <c r="M1077" s="93"/>
      <c r="N1077" s="93"/>
      <c r="O1077" s="93"/>
      <c r="P1077" s="93"/>
      <c r="Q1077" s="93"/>
      <c r="R1077" s="93"/>
      <c r="S1077" s="93"/>
      <c r="T1077" s="93"/>
      <c r="U1077" s="93"/>
      <c r="V1077" s="93"/>
      <c r="W1077" s="93"/>
      <c r="X1077" s="93"/>
      <c r="Y1077" s="93"/>
      <c r="Z1077" s="93"/>
      <c r="AA1077" s="93"/>
      <c r="AB1077" s="93"/>
      <c r="AC1077" s="93"/>
      <c r="AD1077" s="93"/>
      <c r="AE1077" s="93"/>
      <c r="AF1077" s="93"/>
      <c r="AG1077" s="93"/>
      <c r="AH1077" s="93"/>
    </row>
    <row r="1078" spans="1:34" ht="15" customHeight="1" x14ac:dyDescent="0.3">
      <c r="A1078" s="93"/>
      <c r="B1078" s="93"/>
      <c r="C1078" s="93"/>
      <c r="D1078" s="93"/>
      <c r="E1078" s="93"/>
      <c r="F1078" s="93"/>
      <c r="G1078" s="93"/>
      <c r="H1078" s="93"/>
      <c r="I1078" s="93"/>
      <c r="J1078" s="93"/>
      <c r="K1078" s="93"/>
      <c r="L1078" s="93"/>
      <c r="M1078" s="93"/>
      <c r="N1078" s="93"/>
      <c r="O1078" s="93"/>
      <c r="P1078" s="93"/>
      <c r="Q1078" s="93"/>
      <c r="R1078" s="93"/>
      <c r="S1078" s="93"/>
      <c r="T1078" s="93"/>
      <c r="U1078" s="93"/>
      <c r="V1078" s="93"/>
      <c r="W1078" s="93"/>
      <c r="X1078" s="93"/>
      <c r="Y1078" s="93"/>
      <c r="Z1078" s="93"/>
      <c r="AA1078" s="93"/>
      <c r="AB1078" s="93"/>
      <c r="AC1078" s="93"/>
      <c r="AD1078" s="93"/>
      <c r="AE1078" s="93"/>
      <c r="AF1078" s="93"/>
      <c r="AG1078" s="93"/>
      <c r="AH1078" s="93"/>
    </row>
    <row r="1079" spans="1:34" ht="15" customHeight="1" x14ac:dyDescent="0.3">
      <c r="A1079" s="93"/>
      <c r="B1079" s="93"/>
      <c r="C1079" s="93"/>
      <c r="D1079" s="93"/>
      <c r="E1079" s="93"/>
      <c r="F1079" s="93"/>
      <c r="G1079" s="93"/>
      <c r="H1079" s="93"/>
      <c r="I1079" s="93"/>
      <c r="J1079" s="93"/>
      <c r="K1079" s="93"/>
      <c r="L1079" s="93"/>
      <c r="M1079" s="93"/>
      <c r="N1079" s="93"/>
      <c r="O1079" s="93"/>
      <c r="P1079" s="93"/>
      <c r="Q1079" s="93"/>
      <c r="R1079" s="93"/>
      <c r="S1079" s="93"/>
      <c r="T1079" s="93"/>
      <c r="U1079" s="93"/>
      <c r="V1079" s="93"/>
      <c r="W1079" s="93"/>
      <c r="X1079" s="93"/>
      <c r="Y1079" s="93"/>
      <c r="Z1079" s="93"/>
      <c r="AA1079" s="93"/>
      <c r="AB1079" s="93"/>
      <c r="AC1079" s="93"/>
      <c r="AD1079" s="93"/>
      <c r="AE1079" s="93"/>
      <c r="AF1079" s="93"/>
      <c r="AG1079" s="93"/>
      <c r="AH1079" s="93"/>
    </row>
    <row r="1080" spans="1:34" ht="15" customHeight="1" x14ac:dyDescent="0.3">
      <c r="A1080" s="93"/>
      <c r="B1080" s="93"/>
      <c r="C1080" s="93"/>
      <c r="D1080" s="93"/>
      <c r="E1080" s="93"/>
      <c r="F1080" s="93"/>
      <c r="G1080" s="93"/>
      <c r="H1080" s="93"/>
      <c r="I1080" s="93"/>
      <c r="J1080" s="93"/>
      <c r="K1080" s="93"/>
      <c r="L1080" s="93"/>
      <c r="M1080" s="93"/>
      <c r="N1080" s="93"/>
      <c r="O1080" s="93"/>
      <c r="P1080" s="93"/>
      <c r="Q1080" s="93"/>
      <c r="R1080" s="93"/>
      <c r="S1080" s="93"/>
      <c r="T1080" s="93"/>
      <c r="U1080" s="93"/>
      <c r="V1080" s="93"/>
      <c r="W1080" s="93"/>
      <c r="X1080" s="93"/>
      <c r="Y1080" s="93"/>
      <c r="Z1080" s="93"/>
      <c r="AA1080" s="93"/>
      <c r="AB1080" s="93"/>
      <c r="AC1080" s="93"/>
      <c r="AD1080" s="93"/>
      <c r="AE1080" s="93"/>
      <c r="AF1080" s="93"/>
      <c r="AG1080" s="93"/>
      <c r="AH1080" s="93"/>
    </row>
    <row r="1081" spans="1:34" ht="15" customHeight="1" x14ac:dyDescent="0.3">
      <c r="A1081" s="93"/>
      <c r="B1081" s="93"/>
      <c r="C1081" s="93"/>
      <c r="D1081" s="93"/>
      <c r="E1081" s="93"/>
      <c r="F1081" s="93"/>
      <c r="G1081" s="93"/>
      <c r="H1081" s="93"/>
      <c r="I1081" s="93"/>
      <c r="J1081" s="93"/>
      <c r="K1081" s="93"/>
      <c r="L1081" s="93"/>
      <c r="M1081" s="93"/>
      <c r="N1081" s="93"/>
      <c r="O1081" s="93"/>
      <c r="P1081" s="93"/>
      <c r="Q1081" s="93"/>
      <c r="R1081" s="93"/>
      <c r="S1081" s="93"/>
      <c r="T1081" s="93"/>
      <c r="U1081" s="93"/>
      <c r="V1081" s="93"/>
      <c r="W1081" s="93"/>
      <c r="X1081" s="93"/>
      <c r="Y1081" s="93"/>
      <c r="Z1081" s="93"/>
      <c r="AA1081" s="93"/>
      <c r="AB1081" s="93"/>
      <c r="AC1081" s="93"/>
      <c r="AD1081" s="93"/>
      <c r="AE1081" s="93"/>
      <c r="AF1081" s="93"/>
      <c r="AG1081" s="93"/>
      <c r="AH1081" s="93"/>
    </row>
    <row r="1082" spans="1:34" ht="15" customHeight="1" x14ac:dyDescent="0.3">
      <c r="A1082" s="93"/>
      <c r="B1082" s="93"/>
      <c r="C1082" s="93"/>
      <c r="D1082" s="93"/>
      <c r="E1082" s="93"/>
      <c r="F1082" s="93"/>
      <c r="G1082" s="93"/>
      <c r="H1082" s="93"/>
      <c r="I1082" s="93"/>
      <c r="J1082" s="93"/>
      <c r="K1082" s="93"/>
      <c r="L1082" s="93"/>
      <c r="M1082" s="93"/>
      <c r="N1082" s="93"/>
      <c r="O1082" s="93"/>
      <c r="P1082" s="93"/>
      <c r="Q1082" s="93"/>
      <c r="R1082" s="93"/>
      <c r="S1082" s="93"/>
      <c r="T1082" s="93"/>
      <c r="U1082" s="93"/>
      <c r="V1082" s="93"/>
      <c r="W1082" s="93"/>
      <c r="X1082" s="93"/>
      <c r="Y1082" s="93"/>
      <c r="Z1082" s="93"/>
      <c r="AA1082" s="93"/>
      <c r="AB1082" s="93"/>
      <c r="AC1082" s="93"/>
      <c r="AD1082" s="93"/>
      <c r="AE1082" s="93"/>
      <c r="AF1082" s="93"/>
      <c r="AG1082" s="93"/>
      <c r="AH1082" s="93"/>
    </row>
    <row r="1083" spans="1:34" ht="15" customHeight="1" x14ac:dyDescent="0.3">
      <c r="A1083" s="93"/>
      <c r="B1083" s="93"/>
      <c r="C1083" s="93"/>
      <c r="D1083" s="93"/>
      <c r="E1083" s="93"/>
      <c r="F1083" s="93"/>
      <c r="G1083" s="93"/>
      <c r="H1083" s="93"/>
      <c r="I1083" s="93"/>
      <c r="J1083" s="93"/>
      <c r="K1083" s="93"/>
      <c r="L1083" s="93"/>
      <c r="M1083" s="93"/>
      <c r="N1083" s="93"/>
      <c r="O1083" s="93"/>
      <c r="P1083" s="93"/>
      <c r="Q1083" s="93"/>
      <c r="R1083" s="93"/>
      <c r="S1083" s="93"/>
      <c r="T1083" s="93"/>
      <c r="U1083" s="93"/>
      <c r="V1083" s="93"/>
      <c r="W1083" s="93"/>
      <c r="X1083" s="93"/>
      <c r="Y1083" s="93"/>
      <c r="Z1083" s="93"/>
      <c r="AA1083" s="93"/>
      <c r="AB1083" s="93"/>
      <c r="AC1083" s="93"/>
      <c r="AD1083" s="93"/>
      <c r="AE1083" s="93"/>
      <c r="AF1083" s="93"/>
      <c r="AG1083" s="93"/>
      <c r="AH1083" s="93"/>
    </row>
    <row r="1084" spans="1:34" ht="15" customHeight="1" x14ac:dyDescent="0.3">
      <c r="A1084" s="93"/>
      <c r="B1084" s="93"/>
      <c r="C1084" s="93"/>
      <c r="D1084" s="93"/>
      <c r="E1084" s="93"/>
      <c r="F1084" s="93"/>
      <c r="G1084" s="93"/>
      <c r="H1084" s="93"/>
      <c r="I1084" s="93"/>
      <c r="J1084" s="93"/>
      <c r="K1084" s="93"/>
      <c r="L1084" s="93"/>
      <c r="M1084" s="93"/>
      <c r="N1084" s="93"/>
      <c r="O1084" s="93"/>
      <c r="P1084" s="93"/>
      <c r="Q1084" s="93"/>
      <c r="R1084" s="93"/>
      <c r="S1084" s="93"/>
      <c r="T1084" s="93"/>
      <c r="U1084" s="93"/>
      <c r="V1084" s="93"/>
      <c r="W1084" s="93"/>
      <c r="X1084" s="93"/>
      <c r="Y1084" s="93"/>
      <c r="Z1084" s="93"/>
      <c r="AA1084" s="93"/>
      <c r="AB1084" s="93"/>
      <c r="AC1084" s="93"/>
      <c r="AD1084" s="93"/>
      <c r="AE1084" s="93"/>
      <c r="AF1084" s="93"/>
      <c r="AG1084" s="93"/>
      <c r="AH1084" s="93"/>
    </row>
    <row r="1085" spans="1:34" ht="15" customHeight="1" x14ac:dyDescent="0.3">
      <c r="A1085" s="93"/>
      <c r="B1085" s="93"/>
      <c r="C1085" s="93"/>
      <c r="D1085" s="93"/>
      <c r="E1085" s="93"/>
      <c r="F1085" s="93"/>
      <c r="G1085" s="93"/>
      <c r="H1085" s="93"/>
      <c r="I1085" s="93"/>
      <c r="J1085" s="93"/>
      <c r="K1085" s="93"/>
      <c r="L1085" s="93"/>
      <c r="M1085" s="93"/>
      <c r="N1085" s="93"/>
      <c r="O1085" s="93"/>
      <c r="P1085" s="93"/>
      <c r="Q1085" s="93"/>
      <c r="R1085" s="93"/>
      <c r="S1085" s="93"/>
      <c r="T1085" s="93"/>
      <c r="U1085" s="93"/>
      <c r="V1085" s="93"/>
      <c r="W1085" s="93"/>
      <c r="X1085" s="93"/>
      <c r="Y1085" s="93"/>
      <c r="Z1085" s="93"/>
      <c r="AA1085" s="93"/>
      <c r="AB1085" s="93"/>
      <c r="AC1085" s="93"/>
      <c r="AD1085" s="93"/>
      <c r="AE1085" s="93"/>
      <c r="AF1085" s="93"/>
      <c r="AG1085" s="93"/>
      <c r="AH1085" s="93"/>
    </row>
    <row r="1086" spans="1:34" ht="15" customHeight="1" x14ac:dyDescent="0.3">
      <c r="A1086" s="93"/>
      <c r="B1086" s="93"/>
      <c r="C1086" s="93"/>
      <c r="D1086" s="93"/>
      <c r="E1086" s="93"/>
      <c r="F1086" s="93"/>
      <c r="G1086" s="93"/>
      <c r="H1086" s="93"/>
      <c r="I1086" s="93"/>
      <c r="J1086" s="93"/>
      <c r="K1086" s="93"/>
      <c r="L1086" s="93"/>
      <c r="M1086" s="93"/>
      <c r="N1086" s="93"/>
      <c r="O1086" s="93"/>
      <c r="P1086" s="93"/>
      <c r="Q1086" s="93"/>
      <c r="R1086" s="93"/>
      <c r="S1086" s="93"/>
      <c r="T1086" s="93"/>
      <c r="U1086" s="93"/>
      <c r="V1086" s="93"/>
      <c r="W1086" s="93"/>
      <c r="X1086" s="93"/>
      <c r="Y1086" s="93"/>
      <c r="Z1086" s="93"/>
      <c r="AA1086" s="93"/>
      <c r="AB1086" s="93"/>
      <c r="AC1086" s="93"/>
      <c r="AD1086" s="93"/>
      <c r="AE1086" s="93"/>
      <c r="AF1086" s="93"/>
      <c r="AG1086" s="93"/>
      <c r="AH1086" s="93"/>
    </row>
    <row r="1087" spans="1:34" ht="15" customHeight="1" x14ac:dyDescent="0.3">
      <c r="A1087" s="93"/>
      <c r="B1087" s="93"/>
      <c r="C1087" s="93"/>
      <c r="D1087" s="93"/>
      <c r="E1087" s="93"/>
      <c r="F1087" s="93"/>
      <c r="G1087" s="93"/>
      <c r="H1087" s="93"/>
      <c r="I1087" s="93"/>
      <c r="J1087" s="93"/>
      <c r="K1087" s="93"/>
      <c r="L1087" s="93"/>
      <c r="M1087" s="93"/>
      <c r="N1087" s="93"/>
      <c r="O1087" s="93"/>
      <c r="P1087" s="93"/>
      <c r="Q1087" s="93"/>
      <c r="R1087" s="93"/>
      <c r="S1087" s="93"/>
      <c r="T1087" s="93"/>
      <c r="U1087" s="93"/>
      <c r="V1087" s="93"/>
      <c r="W1087" s="93"/>
      <c r="X1087" s="93"/>
      <c r="Y1087" s="93"/>
      <c r="Z1087" s="93"/>
      <c r="AA1087" s="93"/>
      <c r="AB1087" s="93"/>
      <c r="AC1087" s="93"/>
      <c r="AD1087" s="93"/>
      <c r="AE1087" s="93"/>
      <c r="AF1087" s="93"/>
      <c r="AG1087" s="93"/>
      <c r="AH1087" s="93"/>
    </row>
    <row r="1088" spans="1:34" ht="15" customHeight="1" x14ac:dyDescent="0.3">
      <c r="A1088" s="93"/>
      <c r="B1088" s="93"/>
      <c r="C1088" s="93"/>
      <c r="D1088" s="93"/>
      <c r="E1088" s="93"/>
      <c r="F1088" s="93"/>
      <c r="G1088" s="93"/>
      <c r="H1088" s="93"/>
      <c r="I1088" s="93"/>
      <c r="J1088" s="93"/>
      <c r="K1088" s="93"/>
      <c r="L1088" s="93"/>
      <c r="M1088" s="93"/>
      <c r="N1088" s="93"/>
      <c r="O1088" s="93"/>
      <c r="P1088" s="93"/>
      <c r="Q1088" s="93"/>
      <c r="R1088" s="93"/>
      <c r="S1088" s="93"/>
      <c r="T1088" s="93"/>
      <c r="U1088" s="93"/>
      <c r="V1088" s="93"/>
      <c r="W1088" s="93"/>
      <c r="X1088" s="93"/>
      <c r="Y1088" s="93"/>
      <c r="Z1088" s="93"/>
      <c r="AA1088" s="93"/>
      <c r="AB1088" s="93"/>
      <c r="AC1088" s="93"/>
      <c r="AD1088" s="93"/>
      <c r="AE1088" s="93"/>
      <c r="AF1088" s="93"/>
      <c r="AG1088" s="93"/>
      <c r="AH1088" s="93"/>
    </row>
    <row r="1089" spans="1:34" ht="15" customHeight="1" x14ac:dyDescent="0.3">
      <c r="A1089" s="93"/>
      <c r="B1089" s="93"/>
      <c r="C1089" s="93"/>
      <c r="D1089" s="93"/>
      <c r="E1089" s="93"/>
      <c r="F1089" s="93"/>
      <c r="G1089" s="93"/>
      <c r="H1089" s="93"/>
      <c r="I1089" s="93"/>
      <c r="J1089" s="93"/>
      <c r="K1089" s="93"/>
      <c r="L1089" s="93"/>
      <c r="M1089" s="93"/>
      <c r="N1089" s="93"/>
      <c r="O1089" s="93"/>
      <c r="P1089" s="93"/>
      <c r="Q1089" s="93"/>
      <c r="R1089" s="93"/>
      <c r="S1089" s="93"/>
      <c r="T1089" s="93"/>
      <c r="U1089" s="93"/>
      <c r="V1089" s="93"/>
      <c r="W1089" s="93"/>
      <c r="X1089" s="93"/>
      <c r="Y1089" s="93"/>
      <c r="Z1089" s="93"/>
      <c r="AA1089" s="93"/>
      <c r="AB1089" s="93"/>
      <c r="AC1089" s="93"/>
      <c r="AD1089" s="93"/>
      <c r="AE1089" s="93"/>
      <c r="AF1089" s="93"/>
      <c r="AG1089" s="93"/>
      <c r="AH1089" s="93"/>
    </row>
    <row r="1090" spans="1:34" ht="15" customHeight="1" x14ac:dyDescent="0.3">
      <c r="A1090" s="93"/>
      <c r="B1090" s="93"/>
      <c r="C1090" s="93"/>
      <c r="D1090" s="93"/>
      <c r="E1090" s="93"/>
      <c r="F1090" s="93"/>
      <c r="G1090" s="93"/>
      <c r="H1090" s="93"/>
      <c r="I1090" s="93"/>
      <c r="J1090" s="93"/>
      <c r="K1090" s="93"/>
      <c r="L1090" s="93"/>
      <c r="M1090" s="93"/>
      <c r="N1090" s="93"/>
      <c r="O1090" s="93"/>
      <c r="P1090" s="93"/>
      <c r="Q1090" s="93"/>
      <c r="R1090" s="93"/>
      <c r="S1090" s="93"/>
      <c r="T1090" s="93"/>
      <c r="U1090" s="93"/>
      <c r="V1090" s="93"/>
      <c r="W1090" s="93"/>
      <c r="X1090" s="93"/>
      <c r="Y1090" s="93"/>
      <c r="Z1090" s="93"/>
      <c r="AA1090" s="93"/>
      <c r="AB1090" s="93"/>
      <c r="AC1090" s="93"/>
      <c r="AD1090" s="93"/>
      <c r="AE1090" s="93"/>
      <c r="AF1090" s="93"/>
      <c r="AG1090" s="93"/>
      <c r="AH1090" s="93"/>
    </row>
    <row r="1091" spans="1:34" ht="15" customHeight="1" x14ac:dyDescent="0.3">
      <c r="A1091" s="93"/>
      <c r="B1091" s="93"/>
      <c r="C1091" s="93"/>
      <c r="D1091" s="93"/>
      <c r="E1091" s="93"/>
      <c r="F1091" s="93"/>
      <c r="G1091" s="93"/>
      <c r="H1091" s="93"/>
      <c r="I1091" s="93"/>
      <c r="J1091" s="93"/>
      <c r="K1091" s="93"/>
      <c r="L1091" s="93"/>
      <c r="M1091" s="93"/>
      <c r="N1091" s="93"/>
      <c r="O1091" s="93"/>
      <c r="P1091" s="93"/>
      <c r="Q1091" s="93"/>
      <c r="R1091" s="93"/>
      <c r="S1091" s="93"/>
      <c r="T1091" s="93"/>
      <c r="U1091" s="93"/>
      <c r="V1091" s="93"/>
      <c r="W1091" s="93"/>
      <c r="X1091" s="93"/>
      <c r="Y1091" s="93"/>
      <c r="Z1091" s="93"/>
      <c r="AA1091" s="93"/>
      <c r="AB1091" s="93"/>
      <c r="AC1091" s="93"/>
      <c r="AD1091" s="93"/>
      <c r="AE1091" s="93"/>
      <c r="AF1091" s="93"/>
      <c r="AG1091" s="93"/>
      <c r="AH1091" s="93"/>
    </row>
    <row r="1092" spans="1:34" ht="15" customHeight="1" x14ac:dyDescent="0.3">
      <c r="A1092" s="93"/>
      <c r="B1092" s="93"/>
      <c r="C1092" s="93"/>
      <c r="D1092" s="93"/>
      <c r="E1092" s="93"/>
      <c r="F1092" s="93"/>
      <c r="G1092" s="93"/>
      <c r="H1092" s="93"/>
      <c r="I1092" s="93"/>
      <c r="J1092" s="93"/>
      <c r="K1092" s="93"/>
      <c r="L1092" s="93"/>
      <c r="M1092" s="93"/>
      <c r="N1092" s="93"/>
      <c r="O1092" s="93"/>
      <c r="P1092" s="93"/>
      <c r="Q1092" s="93"/>
      <c r="R1092" s="93"/>
      <c r="S1092" s="93"/>
      <c r="T1092" s="93"/>
      <c r="U1092" s="93"/>
      <c r="V1092" s="93"/>
      <c r="W1092" s="93"/>
      <c r="X1092" s="93"/>
      <c r="Y1092" s="93"/>
      <c r="Z1092" s="93"/>
      <c r="AA1092" s="93"/>
      <c r="AB1092" s="93"/>
      <c r="AC1092" s="93"/>
      <c r="AD1092" s="93"/>
      <c r="AE1092" s="93"/>
      <c r="AF1092" s="93"/>
      <c r="AG1092" s="93"/>
      <c r="AH1092" s="93"/>
    </row>
    <row r="1093" spans="1:34" ht="15" customHeight="1" x14ac:dyDescent="0.3">
      <c r="A1093" s="93"/>
      <c r="B1093" s="93"/>
      <c r="C1093" s="93"/>
      <c r="D1093" s="93"/>
      <c r="E1093" s="93"/>
      <c r="F1093" s="93"/>
      <c r="G1093" s="93"/>
      <c r="H1093" s="93"/>
      <c r="I1093" s="93"/>
      <c r="J1093" s="93"/>
      <c r="K1093" s="93"/>
      <c r="L1093" s="93"/>
      <c r="M1093" s="93"/>
      <c r="N1093" s="93"/>
      <c r="O1093" s="93"/>
      <c r="P1093" s="93"/>
      <c r="Q1093" s="93"/>
      <c r="R1093" s="93"/>
      <c r="S1093" s="93"/>
      <c r="T1093" s="93"/>
      <c r="U1093" s="93"/>
      <c r="V1093" s="93"/>
      <c r="W1093" s="93"/>
      <c r="X1093" s="93"/>
      <c r="Y1093" s="93"/>
      <c r="Z1093" s="93"/>
      <c r="AA1093" s="93"/>
      <c r="AB1093" s="93"/>
      <c r="AC1093" s="93"/>
      <c r="AD1093" s="93"/>
      <c r="AE1093" s="93"/>
      <c r="AF1093" s="93"/>
      <c r="AG1093" s="93"/>
      <c r="AH1093" s="93"/>
    </row>
    <row r="1094" spans="1:34" ht="15" customHeight="1" x14ac:dyDescent="0.3">
      <c r="A1094" s="93"/>
      <c r="B1094" s="93"/>
      <c r="C1094" s="93"/>
      <c r="D1094" s="93"/>
      <c r="E1094" s="93"/>
      <c r="F1094" s="93"/>
      <c r="G1094" s="93"/>
      <c r="H1094" s="93"/>
      <c r="I1094" s="93"/>
      <c r="J1094" s="93"/>
      <c r="K1094" s="93"/>
      <c r="L1094" s="93"/>
      <c r="M1094" s="93"/>
      <c r="N1094" s="93"/>
      <c r="O1094" s="93"/>
      <c r="P1094" s="93"/>
      <c r="Q1094" s="93"/>
      <c r="R1094" s="93"/>
      <c r="S1094" s="93"/>
      <c r="T1094" s="93"/>
      <c r="U1094" s="93"/>
      <c r="V1094" s="93"/>
      <c r="W1094" s="93"/>
      <c r="X1094" s="93"/>
      <c r="Y1094" s="93"/>
      <c r="Z1094" s="93"/>
      <c r="AA1094" s="93"/>
      <c r="AB1094" s="93"/>
      <c r="AC1094" s="93"/>
      <c r="AD1094" s="93"/>
      <c r="AE1094" s="93"/>
      <c r="AF1094" s="93"/>
      <c r="AG1094" s="93"/>
      <c r="AH1094" s="93"/>
    </row>
    <row r="1095" spans="1:34" ht="15" customHeight="1" x14ac:dyDescent="0.3">
      <c r="A1095" s="93"/>
      <c r="B1095" s="93"/>
      <c r="C1095" s="93"/>
      <c r="D1095" s="93"/>
      <c r="E1095" s="93"/>
      <c r="F1095" s="93"/>
      <c r="G1095" s="93"/>
      <c r="H1095" s="93"/>
      <c r="I1095" s="93"/>
      <c r="J1095" s="93"/>
      <c r="K1095" s="93"/>
      <c r="L1095" s="93"/>
      <c r="M1095" s="93"/>
      <c r="N1095" s="93"/>
      <c r="O1095" s="93"/>
      <c r="P1095" s="93"/>
      <c r="Q1095" s="93"/>
      <c r="R1095" s="93"/>
      <c r="S1095" s="93"/>
      <c r="T1095" s="93"/>
      <c r="U1095" s="93"/>
      <c r="V1095" s="93"/>
      <c r="W1095" s="93"/>
      <c r="X1095" s="93"/>
      <c r="Y1095" s="93"/>
      <c r="Z1095" s="93"/>
      <c r="AA1095" s="93"/>
      <c r="AB1095" s="93"/>
      <c r="AC1095" s="93"/>
      <c r="AD1095" s="93"/>
      <c r="AE1095" s="93"/>
      <c r="AF1095" s="93"/>
      <c r="AG1095" s="93"/>
      <c r="AH1095" s="93"/>
    </row>
    <row r="1096" spans="1:34" ht="15" customHeight="1" x14ac:dyDescent="0.3">
      <c r="A1096" s="93"/>
      <c r="B1096" s="90"/>
      <c r="C1096" s="90"/>
      <c r="D1096" s="90"/>
      <c r="E1096" s="90"/>
      <c r="F1096" s="90"/>
      <c r="G1096" s="90"/>
      <c r="H1096" s="90"/>
      <c r="I1096" s="90"/>
      <c r="J1096" s="90"/>
      <c r="K1096" s="90"/>
      <c r="L1096" s="90"/>
      <c r="M1096" s="90"/>
      <c r="N1096" s="90"/>
      <c r="O1096" s="90"/>
      <c r="P1096" s="90"/>
      <c r="Q1096" s="90"/>
      <c r="R1096" s="90"/>
      <c r="S1096" s="90"/>
      <c r="T1096" s="90"/>
      <c r="U1096" s="90"/>
      <c r="V1096" s="90"/>
      <c r="W1096" s="90"/>
      <c r="X1096" s="90"/>
      <c r="Y1096" s="90"/>
      <c r="Z1096" s="90"/>
      <c r="AA1096" s="90"/>
      <c r="AB1096" s="90"/>
      <c r="AC1096" s="90"/>
      <c r="AD1096" s="90"/>
      <c r="AE1096" s="90"/>
      <c r="AF1096" s="90"/>
      <c r="AG1096" s="93"/>
      <c r="AH1096" s="93"/>
    </row>
    <row r="1097" spans="1:34" ht="15" customHeight="1" x14ac:dyDescent="0.3">
      <c r="A1097" s="93"/>
      <c r="B1097" s="93"/>
      <c r="C1097" s="93"/>
      <c r="D1097" s="93"/>
      <c r="E1097" s="93"/>
      <c r="F1097" s="93"/>
      <c r="G1097" s="93"/>
      <c r="H1097" s="93"/>
      <c r="I1097" s="93"/>
      <c r="J1097" s="93"/>
      <c r="K1097" s="93"/>
      <c r="L1097" s="93"/>
      <c r="M1097" s="93"/>
      <c r="N1097" s="93"/>
      <c r="O1097" s="93"/>
      <c r="P1097" s="93"/>
      <c r="Q1097" s="93"/>
      <c r="R1097" s="93"/>
      <c r="S1097" s="93"/>
      <c r="T1097" s="93"/>
      <c r="U1097" s="93"/>
      <c r="V1097" s="93"/>
      <c r="W1097" s="93"/>
      <c r="X1097" s="93"/>
      <c r="Y1097" s="93"/>
      <c r="Z1097" s="93"/>
      <c r="AA1097" s="93"/>
      <c r="AB1097" s="93"/>
      <c r="AC1097" s="93"/>
      <c r="AD1097" s="93"/>
      <c r="AE1097" s="93"/>
      <c r="AF1097" s="93"/>
      <c r="AG1097" s="93"/>
      <c r="AH1097" s="93"/>
    </row>
    <row r="1098" spans="1:34" ht="15" customHeight="1" x14ac:dyDescent="0.3">
      <c r="A1098" s="93"/>
      <c r="B1098" s="93"/>
      <c r="C1098" s="93"/>
      <c r="D1098" s="93"/>
      <c r="E1098" s="93"/>
      <c r="F1098" s="93"/>
      <c r="G1098" s="93"/>
      <c r="H1098" s="93"/>
      <c r="I1098" s="93"/>
      <c r="J1098" s="93"/>
      <c r="K1098" s="93"/>
      <c r="L1098" s="93"/>
      <c r="M1098" s="93"/>
      <c r="N1098" s="93"/>
      <c r="O1098" s="93"/>
      <c r="P1098" s="93"/>
      <c r="Q1098" s="93"/>
      <c r="R1098" s="93"/>
      <c r="S1098" s="93"/>
      <c r="T1098" s="93"/>
      <c r="U1098" s="93"/>
      <c r="V1098" s="93"/>
      <c r="W1098" s="93"/>
      <c r="X1098" s="93"/>
      <c r="Y1098" s="93"/>
      <c r="Z1098" s="93"/>
      <c r="AA1098" s="93"/>
      <c r="AB1098" s="93"/>
      <c r="AC1098" s="93"/>
      <c r="AD1098" s="93"/>
      <c r="AE1098" s="93"/>
      <c r="AF1098" s="93"/>
      <c r="AG1098" s="93"/>
      <c r="AH1098" s="93"/>
    </row>
    <row r="1099" spans="1:34" ht="15" customHeight="1" x14ac:dyDescent="0.3">
      <c r="A1099" s="93"/>
      <c r="B1099" s="93"/>
      <c r="C1099" s="93"/>
      <c r="D1099" s="93"/>
      <c r="E1099" s="93"/>
      <c r="F1099" s="93"/>
      <c r="G1099" s="93"/>
      <c r="H1099" s="93"/>
      <c r="I1099" s="93"/>
      <c r="J1099" s="93"/>
      <c r="K1099" s="93"/>
      <c r="L1099" s="93"/>
      <c r="M1099" s="93"/>
      <c r="N1099" s="93"/>
      <c r="O1099" s="93"/>
      <c r="P1099" s="93"/>
      <c r="Q1099" s="93"/>
      <c r="R1099" s="93"/>
      <c r="S1099" s="93"/>
      <c r="T1099" s="93"/>
      <c r="U1099" s="93"/>
      <c r="V1099" s="93"/>
      <c r="W1099" s="93"/>
      <c r="X1099" s="93"/>
      <c r="Y1099" s="93"/>
      <c r="Z1099" s="93"/>
      <c r="AA1099" s="93"/>
      <c r="AB1099" s="93"/>
      <c r="AC1099" s="93"/>
      <c r="AD1099" s="93"/>
      <c r="AE1099" s="93"/>
      <c r="AF1099" s="93"/>
      <c r="AG1099" s="93"/>
      <c r="AH1099" s="93"/>
    </row>
    <row r="1100" spans="1:34" ht="15" customHeight="1" x14ac:dyDescent="0.3">
      <c r="A1100" s="93"/>
      <c r="B1100" s="90"/>
      <c r="C1100" s="90"/>
      <c r="D1100" s="90"/>
      <c r="E1100" s="90"/>
      <c r="F1100" s="90"/>
      <c r="G1100" s="90"/>
      <c r="H1100" s="90"/>
      <c r="I1100" s="90"/>
      <c r="J1100" s="90"/>
      <c r="K1100" s="90"/>
      <c r="L1100" s="90"/>
      <c r="M1100" s="90"/>
      <c r="N1100" s="90"/>
      <c r="O1100" s="90"/>
      <c r="P1100" s="90"/>
      <c r="Q1100" s="90"/>
      <c r="R1100" s="90"/>
      <c r="S1100" s="90"/>
      <c r="T1100" s="90"/>
      <c r="U1100" s="90"/>
      <c r="V1100" s="90"/>
      <c r="W1100" s="90"/>
      <c r="X1100" s="90"/>
      <c r="Y1100" s="90"/>
      <c r="Z1100" s="90"/>
      <c r="AA1100" s="90"/>
      <c r="AB1100" s="90"/>
      <c r="AC1100" s="90"/>
      <c r="AD1100" s="90"/>
      <c r="AE1100" s="90"/>
      <c r="AF1100" s="90"/>
      <c r="AG1100" s="93"/>
      <c r="AH1100" s="93"/>
    </row>
    <row r="1101" spans="1:34" ht="15" customHeight="1" x14ac:dyDescent="0.3">
      <c r="A1101" s="93"/>
      <c r="B1101" s="80"/>
      <c r="C1101" s="80"/>
      <c r="D1101" s="80"/>
      <c r="E1101" s="80"/>
      <c r="F1101" s="80"/>
      <c r="G1101" s="80"/>
      <c r="H1101" s="80"/>
      <c r="I1101" s="80"/>
      <c r="J1101" s="80"/>
      <c r="K1101" s="80"/>
      <c r="L1101" s="80"/>
      <c r="M1101" s="80"/>
      <c r="N1101" s="80"/>
      <c r="O1101" s="80"/>
      <c r="P1101" s="80"/>
      <c r="Q1101" s="80"/>
      <c r="R1101" s="80"/>
      <c r="S1101" s="80"/>
      <c r="T1101" s="80"/>
      <c r="U1101" s="80"/>
      <c r="V1101" s="80"/>
      <c r="W1101" s="80"/>
      <c r="X1101" s="80"/>
      <c r="Y1101" s="80"/>
      <c r="Z1101" s="80"/>
      <c r="AA1101" s="80"/>
      <c r="AB1101" s="80"/>
      <c r="AC1101" s="80"/>
      <c r="AD1101" s="80"/>
      <c r="AE1101" s="80"/>
      <c r="AF1101" s="80"/>
      <c r="AG1101" s="93"/>
      <c r="AH1101" s="93"/>
    </row>
    <row r="1102" spans="1:34" ht="15" customHeight="1" x14ac:dyDescent="0.3">
      <c r="A1102" s="93"/>
      <c r="B1102" s="93"/>
      <c r="C1102" s="93"/>
      <c r="D1102" s="93"/>
      <c r="E1102" s="93"/>
      <c r="F1102" s="93"/>
      <c r="G1102" s="93"/>
      <c r="H1102" s="93"/>
      <c r="I1102" s="93"/>
      <c r="J1102" s="93"/>
      <c r="K1102" s="93"/>
      <c r="L1102" s="93"/>
      <c r="M1102" s="93"/>
      <c r="N1102" s="93"/>
      <c r="O1102" s="93"/>
      <c r="P1102" s="93"/>
      <c r="Q1102" s="93"/>
      <c r="R1102" s="93"/>
      <c r="S1102" s="93"/>
      <c r="T1102" s="93"/>
      <c r="U1102" s="93"/>
      <c r="V1102" s="93"/>
      <c r="W1102" s="93"/>
      <c r="X1102" s="93"/>
      <c r="Y1102" s="93"/>
      <c r="Z1102" s="93"/>
      <c r="AA1102" s="93"/>
      <c r="AB1102" s="93"/>
      <c r="AC1102" s="93"/>
      <c r="AD1102" s="93"/>
      <c r="AE1102" s="93"/>
      <c r="AF1102" s="93"/>
      <c r="AG1102" s="93"/>
      <c r="AH1102" s="93"/>
    </row>
    <row r="1103" spans="1:34" ht="15" customHeight="1" x14ac:dyDescent="0.3">
      <c r="A1103" s="93"/>
      <c r="B1103" s="93"/>
      <c r="C1103" s="93"/>
      <c r="D1103" s="93"/>
      <c r="E1103" s="93"/>
      <c r="F1103" s="93"/>
      <c r="G1103" s="93"/>
      <c r="H1103" s="93"/>
      <c r="I1103" s="93"/>
      <c r="J1103" s="93"/>
      <c r="K1103" s="93"/>
      <c r="L1103" s="93"/>
      <c r="M1103" s="93"/>
      <c r="N1103" s="93"/>
      <c r="O1103" s="93"/>
      <c r="P1103" s="93"/>
      <c r="Q1103" s="93"/>
      <c r="R1103" s="93"/>
      <c r="S1103" s="93"/>
      <c r="T1103" s="93"/>
      <c r="U1103" s="93"/>
      <c r="V1103" s="93"/>
      <c r="W1103" s="93"/>
      <c r="X1103" s="93"/>
      <c r="Y1103" s="93"/>
      <c r="Z1103" s="93"/>
      <c r="AA1103" s="93"/>
      <c r="AB1103" s="93"/>
      <c r="AC1103" s="93"/>
      <c r="AD1103" s="93"/>
      <c r="AE1103" s="93"/>
      <c r="AF1103" s="93"/>
      <c r="AG1103" s="93"/>
      <c r="AH1103" s="93"/>
    </row>
    <row r="1104" spans="1:34" ht="15" customHeight="1" x14ac:dyDescent="0.3">
      <c r="A1104" s="93"/>
      <c r="B1104" s="93"/>
      <c r="C1104" s="93"/>
      <c r="D1104" s="93"/>
      <c r="E1104" s="93"/>
      <c r="F1104" s="93"/>
      <c r="G1104" s="93"/>
      <c r="H1104" s="93"/>
      <c r="I1104" s="93"/>
      <c r="J1104" s="93"/>
      <c r="K1104" s="93"/>
      <c r="L1104" s="93"/>
      <c r="M1104" s="93"/>
      <c r="N1104" s="93"/>
      <c r="O1104" s="93"/>
      <c r="P1104" s="93"/>
      <c r="Q1104" s="93"/>
      <c r="R1104" s="93"/>
      <c r="S1104" s="93"/>
      <c r="T1104" s="93"/>
      <c r="U1104" s="93"/>
      <c r="V1104" s="93"/>
      <c r="W1104" s="93"/>
      <c r="X1104" s="93"/>
      <c r="Y1104" s="93"/>
      <c r="Z1104" s="93"/>
      <c r="AA1104" s="93"/>
      <c r="AB1104" s="93"/>
      <c r="AC1104" s="93"/>
      <c r="AD1104" s="93"/>
      <c r="AE1104" s="93"/>
      <c r="AF1104" s="93"/>
      <c r="AG1104" s="93"/>
      <c r="AH1104" s="93"/>
    </row>
    <row r="1105" spans="1:34" ht="15" customHeight="1" x14ac:dyDescent="0.3">
      <c r="A1105" s="93"/>
      <c r="B1105" s="93"/>
      <c r="C1105" s="93"/>
      <c r="D1105" s="93"/>
      <c r="E1105" s="93"/>
      <c r="F1105" s="93"/>
      <c r="G1105" s="93"/>
      <c r="H1105" s="93"/>
      <c r="I1105" s="93"/>
      <c r="J1105" s="93"/>
      <c r="K1105" s="93"/>
      <c r="L1105" s="93"/>
      <c r="M1105" s="93"/>
      <c r="N1105" s="93"/>
      <c r="O1105" s="93"/>
      <c r="P1105" s="93"/>
      <c r="Q1105" s="93"/>
      <c r="R1105" s="93"/>
      <c r="S1105" s="93"/>
      <c r="T1105" s="93"/>
      <c r="U1105" s="93"/>
      <c r="V1105" s="93"/>
      <c r="W1105" s="93"/>
      <c r="X1105" s="93"/>
      <c r="Y1105" s="93"/>
      <c r="Z1105" s="93"/>
      <c r="AA1105" s="93"/>
      <c r="AB1105" s="93"/>
      <c r="AC1105" s="93"/>
      <c r="AD1105" s="93"/>
      <c r="AE1105" s="93"/>
      <c r="AF1105" s="93"/>
      <c r="AG1105" s="93"/>
      <c r="AH1105" s="93"/>
    </row>
    <row r="1106" spans="1:34" ht="15" customHeight="1" x14ac:dyDescent="0.3">
      <c r="A1106" s="93"/>
      <c r="B1106" s="93"/>
      <c r="C1106" s="93"/>
      <c r="D1106" s="93"/>
      <c r="E1106" s="93"/>
      <c r="F1106" s="93"/>
      <c r="G1106" s="93"/>
      <c r="H1106" s="93"/>
      <c r="I1106" s="93"/>
      <c r="J1106" s="93"/>
      <c r="K1106" s="93"/>
      <c r="L1106" s="93"/>
      <c r="M1106" s="93"/>
      <c r="N1106" s="93"/>
      <c r="O1106" s="93"/>
      <c r="P1106" s="93"/>
      <c r="Q1106" s="93"/>
      <c r="R1106" s="93"/>
      <c r="S1106" s="93"/>
      <c r="T1106" s="93"/>
      <c r="U1106" s="93"/>
      <c r="V1106" s="93"/>
      <c r="W1106" s="93"/>
      <c r="X1106" s="93"/>
      <c r="Y1106" s="93"/>
      <c r="Z1106" s="93"/>
      <c r="AA1106" s="93"/>
      <c r="AB1106" s="93"/>
      <c r="AC1106" s="93"/>
      <c r="AD1106" s="93"/>
      <c r="AE1106" s="93"/>
      <c r="AF1106" s="93"/>
      <c r="AG1106" s="93"/>
      <c r="AH1106" s="93"/>
    </row>
    <row r="1107" spans="1:34" ht="15" customHeight="1" x14ac:dyDescent="0.3">
      <c r="A1107" s="93"/>
      <c r="B1107" s="93"/>
      <c r="C1107" s="93"/>
      <c r="D1107" s="93"/>
      <c r="E1107" s="93"/>
      <c r="F1107" s="93"/>
      <c r="G1107" s="93"/>
      <c r="H1107" s="93"/>
      <c r="I1107" s="93"/>
      <c r="J1107" s="93"/>
      <c r="K1107" s="93"/>
      <c r="L1107" s="93"/>
      <c r="M1107" s="93"/>
      <c r="N1107" s="93"/>
      <c r="O1107" s="93"/>
      <c r="P1107" s="93"/>
      <c r="Q1107" s="93"/>
      <c r="R1107" s="93"/>
      <c r="S1107" s="93"/>
      <c r="T1107" s="93"/>
      <c r="U1107" s="93"/>
      <c r="V1107" s="93"/>
      <c r="W1107" s="93"/>
      <c r="X1107" s="93"/>
      <c r="Y1107" s="93"/>
      <c r="Z1107" s="93"/>
      <c r="AA1107" s="93"/>
      <c r="AB1107" s="93"/>
      <c r="AC1107" s="93"/>
      <c r="AD1107" s="93"/>
      <c r="AE1107" s="93"/>
      <c r="AF1107" s="93"/>
      <c r="AG1107" s="93"/>
      <c r="AH1107" s="93"/>
    </row>
    <row r="1108" spans="1:34" ht="15" customHeight="1" x14ac:dyDescent="0.3">
      <c r="A1108" s="93"/>
      <c r="B1108" s="93"/>
      <c r="C1108" s="93"/>
      <c r="D1108" s="93"/>
      <c r="E1108" s="93"/>
      <c r="F1108" s="93"/>
      <c r="G1108" s="93"/>
      <c r="H1108" s="93"/>
      <c r="I1108" s="93"/>
      <c r="J1108" s="93"/>
      <c r="K1108" s="93"/>
      <c r="L1108" s="93"/>
      <c r="M1108" s="93"/>
      <c r="N1108" s="93"/>
      <c r="O1108" s="93"/>
      <c r="P1108" s="93"/>
      <c r="Q1108" s="93"/>
      <c r="R1108" s="93"/>
      <c r="S1108" s="93"/>
      <c r="T1108" s="93"/>
      <c r="U1108" s="93"/>
      <c r="V1108" s="93"/>
      <c r="W1108" s="93"/>
      <c r="X1108" s="93"/>
      <c r="Y1108" s="93"/>
      <c r="Z1108" s="93"/>
      <c r="AA1108" s="93"/>
      <c r="AB1108" s="93"/>
      <c r="AC1108" s="93"/>
      <c r="AD1108" s="93"/>
      <c r="AE1108" s="93"/>
      <c r="AF1108" s="93"/>
      <c r="AG1108" s="93"/>
      <c r="AH1108" s="93"/>
    </row>
    <row r="1109" spans="1:34" ht="15" customHeight="1" x14ac:dyDescent="0.3">
      <c r="A1109" s="93"/>
      <c r="B1109" s="93"/>
      <c r="C1109" s="93"/>
      <c r="D1109" s="93"/>
      <c r="E1109" s="93"/>
      <c r="F1109" s="93"/>
      <c r="G1109" s="93"/>
      <c r="H1109" s="93"/>
      <c r="I1109" s="93"/>
      <c r="J1109" s="93"/>
      <c r="K1109" s="93"/>
      <c r="L1109" s="93"/>
      <c r="M1109" s="93"/>
      <c r="N1109" s="93"/>
      <c r="O1109" s="93"/>
      <c r="P1109" s="93"/>
      <c r="Q1109" s="93"/>
      <c r="R1109" s="93"/>
      <c r="S1109" s="93"/>
      <c r="T1109" s="93"/>
      <c r="U1109" s="93"/>
      <c r="V1109" s="93"/>
      <c r="W1109" s="93"/>
      <c r="X1109" s="93"/>
      <c r="Y1109" s="93"/>
      <c r="Z1109" s="93"/>
      <c r="AA1109" s="93"/>
      <c r="AB1109" s="93"/>
      <c r="AC1109" s="93"/>
      <c r="AD1109" s="93"/>
      <c r="AE1109" s="93"/>
      <c r="AF1109" s="93"/>
      <c r="AG1109" s="93"/>
      <c r="AH1109" s="93"/>
    </row>
    <row r="1110" spans="1:34" ht="15" customHeight="1" x14ac:dyDescent="0.3">
      <c r="A1110" s="93"/>
      <c r="B1110" s="93"/>
      <c r="C1110" s="93"/>
      <c r="D1110" s="93"/>
      <c r="E1110" s="93"/>
      <c r="F1110" s="93"/>
      <c r="G1110" s="93"/>
      <c r="H1110" s="93"/>
      <c r="I1110" s="93"/>
      <c r="J1110" s="93"/>
      <c r="K1110" s="93"/>
      <c r="L1110" s="93"/>
      <c r="M1110" s="93"/>
      <c r="N1110" s="93"/>
      <c r="O1110" s="93"/>
      <c r="P1110" s="93"/>
      <c r="Q1110" s="93"/>
      <c r="R1110" s="93"/>
      <c r="S1110" s="93"/>
      <c r="T1110" s="93"/>
      <c r="U1110" s="93"/>
      <c r="V1110" s="93"/>
      <c r="W1110" s="93"/>
      <c r="X1110" s="93"/>
      <c r="Y1110" s="93"/>
      <c r="Z1110" s="93"/>
      <c r="AA1110" s="93"/>
      <c r="AB1110" s="93"/>
      <c r="AC1110" s="93"/>
      <c r="AD1110" s="93"/>
      <c r="AE1110" s="93"/>
      <c r="AF1110" s="93"/>
      <c r="AG1110" s="93"/>
      <c r="AH1110" s="93"/>
    </row>
    <row r="1111" spans="1:34" ht="15" customHeight="1" x14ac:dyDescent="0.3">
      <c r="A1111" s="93"/>
      <c r="B1111" s="93"/>
      <c r="C1111" s="93"/>
      <c r="D1111" s="93"/>
      <c r="E1111" s="93"/>
      <c r="F1111" s="93"/>
      <c r="G1111" s="93"/>
      <c r="H1111" s="93"/>
      <c r="I1111" s="93"/>
      <c r="J1111" s="93"/>
      <c r="K1111" s="93"/>
      <c r="L1111" s="93"/>
      <c r="M1111" s="93"/>
      <c r="N1111" s="93"/>
      <c r="O1111" s="93"/>
      <c r="P1111" s="93"/>
      <c r="Q1111" s="93"/>
      <c r="R1111" s="93"/>
      <c r="S1111" s="93"/>
      <c r="T1111" s="93"/>
      <c r="U1111" s="93"/>
      <c r="V1111" s="93"/>
      <c r="W1111" s="93"/>
      <c r="X1111" s="93"/>
      <c r="Y1111" s="93"/>
      <c r="Z1111" s="93"/>
      <c r="AA1111" s="93"/>
      <c r="AB1111" s="93"/>
      <c r="AC1111" s="93"/>
      <c r="AD1111" s="93"/>
      <c r="AE1111" s="93"/>
      <c r="AF1111" s="93"/>
      <c r="AG1111" s="93"/>
      <c r="AH1111" s="93"/>
    </row>
    <row r="1112" spans="1:34" ht="15" customHeight="1" x14ac:dyDescent="0.3">
      <c r="A1112" s="93"/>
      <c r="B1112" s="93"/>
      <c r="C1112" s="93"/>
      <c r="D1112" s="93"/>
      <c r="E1112" s="93"/>
      <c r="F1112" s="93"/>
      <c r="G1112" s="93"/>
      <c r="H1112" s="93"/>
      <c r="I1112" s="93"/>
      <c r="J1112" s="93"/>
      <c r="K1112" s="93"/>
      <c r="L1112" s="93"/>
      <c r="M1112" s="93"/>
      <c r="N1112" s="93"/>
      <c r="O1112" s="93"/>
      <c r="P1112" s="93"/>
      <c r="Q1112" s="93"/>
      <c r="R1112" s="93"/>
      <c r="S1112" s="93"/>
      <c r="T1112" s="93"/>
      <c r="U1112" s="93"/>
      <c r="V1112" s="93"/>
      <c r="W1112" s="93"/>
      <c r="X1112" s="93"/>
      <c r="Y1112" s="93"/>
      <c r="Z1112" s="93"/>
      <c r="AA1112" s="93"/>
      <c r="AB1112" s="93"/>
      <c r="AC1112" s="93"/>
      <c r="AD1112" s="93"/>
      <c r="AE1112" s="93"/>
      <c r="AF1112" s="93"/>
      <c r="AG1112" s="93"/>
      <c r="AH1112" s="93"/>
    </row>
    <row r="1113" spans="1:34" ht="15" customHeight="1" x14ac:dyDescent="0.3">
      <c r="A1113" s="93"/>
      <c r="B1113" s="93"/>
      <c r="C1113" s="93"/>
      <c r="D1113" s="93"/>
      <c r="E1113" s="93"/>
      <c r="F1113" s="93"/>
      <c r="G1113" s="93"/>
      <c r="H1113" s="93"/>
      <c r="I1113" s="93"/>
      <c r="J1113" s="93"/>
      <c r="K1113" s="93"/>
      <c r="L1113" s="93"/>
      <c r="M1113" s="93"/>
      <c r="N1113" s="93"/>
      <c r="O1113" s="93"/>
      <c r="P1113" s="93"/>
      <c r="Q1113" s="93"/>
      <c r="R1113" s="93"/>
      <c r="S1113" s="93"/>
      <c r="T1113" s="93"/>
      <c r="U1113" s="93"/>
      <c r="V1113" s="93"/>
      <c r="W1113" s="93"/>
      <c r="X1113" s="93"/>
      <c r="Y1113" s="93"/>
      <c r="Z1113" s="93"/>
      <c r="AA1113" s="93"/>
      <c r="AB1113" s="93"/>
      <c r="AC1113" s="93"/>
      <c r="AD1113" s="93"/>
      <c r="AE1113" s="93"/>
      <c r="AF1113" s="93"/>
      <c r="AG1113" s="93"/>
      <c r="AH1113" s="93"/>
    </row>
    <row r="1114" spans="1:34" ht="15" customHeight="1" x14ac:dyDescent="0.3">
      <c r="A1114" s="93"/>
      <c r="B1114" s="93"/>
      <c r="C1114" s="93"/>
      <c r="D1114" s="93"/>
      <c r="E1114" s="93"/>
      <c r="F1114" s="93"/>
      <c r="G1114" s="93"/>
      <c r="H1114" s="93"/>
      <c r="I1114" s="93"/>
      <c r="J1114" s="93"/>
      <c r="K1114" s="93"/>
      <c r="L1114" s="93"/>
      <c r="M1114" s="93"/>
      <c r="N1114" s="93"/>
      <c r="O1114" s="93"/>
      <c r="P1114" s="93"/>
      <c r="Q1114" s="93"/>
      <c r="R1114" s="93"/>
      <c r="S1114" s="93"/>
      <c r="T1114" s="93"/>
      <c r="U1114" s="93"/>
      <c r="V1114" s="93"/>
      <c r="W1114" s="93"/>
      <c r="X1114" s="93"/>
      <c r="Y1114" s="93"/>
      <c r="Z1114" s="93"/>
      <c r="AA1114" s="93"/>
      <c r="AB1114" s="93"/>
      <c r="AC1114" s="93"/>
      <c r="AD1114" s="93"/>
      <c r="AE1114" s="93"/>
      <c r="AF1114" s="93"/>
      <c r="AG1114" s="93"/>
      <c r="AH1114" s="93"/>
    </row>
    <row r="1115" spans="1:34" ht="15" customHeight="1" x14ac:dyDescent="0.3">
      <c r="A1115" s="93"/>
      <c r="B1115" s="93"/>
      <c r="C1115" s="93"/>
      <c r="D1115" s="93"/>
      <c r="E1115" s="93"/>
      <c r="F1115" s="93"/>
      <c r="G1115" s="93"/>
      <c r="H1115" s="93"/>
      <c r="I1115" s="93"/>
      <c r="J1115" s="93"/>
      <c r="K1115" s="93"/>
      <c r="L1115" s="93"/>
      <c r="M1115" s="93"/>
      <c r="N1115" s="93"/>
      <c r="O1115" s="93"/>
      <c r="P1115" s="93"/>
      <c r="Q1115" s="93"/>
      <c r="R1115" s="93"/>
      <c r="S1115" s="93"/>
      <c r="T1115" s="93"/>
      <c r="U1115" s="93"/>
      <c r="V1115" s="93"/>
      <c r="W1115" s="93"/>
      <c r="X1115" s="93"/>
      <c r="Y1115" s="93"/>
      <c r="Z1115" s="93"/>
      <c r="AA1115" s="93"/>
      <c r="AB1115" s="93"/>
      <c r="AC1115" s="93"/>
      <c r="AD1115" s="93"/>
      <c r="AE1115" s="93"/>
      <c r="AF1115" s="93"/>
      <c r="AG1115" s="93"/>
      <c r="AH1115" s="93"/>
    </row>
    <row r="1116" spans="1:34" ht="15" customHeight="1" x14ac:dyDescent="0.3">
      <c r="A1116" s="93"/>
      <c r="B1116" s="93"/>
      <c r="C1116" s="93"/>
      <c r="D1116" s="93"/>
      <c r="E1116" s="93"/>
      <c r="F1116" s="93"/>
      <c r="G1116" s="93"/>
      <c r="H1116" s="93"/>
      <c r="I1116" s="93"/>
      <c r="J1116" s="93"/>
      <c r="K1116" s="93"/>
      <c r="L1116" s="93"/>
      <c r="M1116" s="93"/>
      <c r="N1116" s="93"/>
      <c r="O1116" s="93"/>
      <c r="P1116" s="93"/>
      <c r="Q1116" s="93"/>
      <c r="R1116" s="93"/>
      <c r="S1116" s="93"/>
      <c r="T1116" s="93"/>
      <c r="U1116" s="93"/>
      <c r="V1116" s="93"/>
      <c r="W1116" s="93"/>
      <c r="X1116" s="93"/>
      <c r="Y1116" s="93"/>
      <c r="Z1116" s="93"/>
      <c r="AA1116" s="93"/>
      <c r="AB1116" s="93"/>
      <c r="AC1116" s="93"/>
      <c r="AD1116" s="93"/>
      <c r="AE1116" s="93"/>
      <c r="AF1116" s="93"/>
      <c r="AG1116" s="93"/>
      <c r="AH1116" s="93"/>
    </row>
    <row r="1117" spans="1:34" ht="15" customHeight="1" x14ac:dyDescent="0.3">
      <c r="A1117" s="93"/>
      <c r="B1117" s="93"/>
      <c r="C1117" s="93"/>
      <c r="D1117" s="93"/>
      <c r="E1117" s="93"/>
      <c r="F1117" s="93"/>
      <c r="G1117" s="93"/>
      <c r="H1117" s="93"/>
      <c r="I1117" s="93"/>
      <c r="J1117" s="93"/>
      <c r="K1117" s="93"/>
      <c r="L1117" s="93"/>
      <c r="M1117" s="93"/>
      <c r="N1117" s="93"/>
      <c r="O1117" s="93"/>
      <c r="P1117" s="93"/>
      <c r="Q1117" s="93"/>
      <c r="R1117" s="93"/>
      <c r="S1117" s="93"/>
      <c r="T1117" s="93"/>
      <c r="U1117" s="93"/>
      <c r="V1117" s="93"/>
      <c r="W1117" s="93"/>
      <c r="X1117" s="93"/>
      <c r="Y1117" s="93"/>
      <c r="Z1117" s="93"/>
      <c r="AA1117" s="93"/>
      <c r="AB1117" s="93"/>
      <c r="AC1117" s="93"/>
      <c r="AD1117" s="93"/>
      <c r="AE1117" s="93"/>
      <c r="AF1117" s="93"/>
      <c r="AG1117" s="93"/>
      <c r="AH1117" s="93"/>
    </row>
    <row r="1118" spans="1:34" ht="15" customHeight="1" x14ac:dyDescent="0.3">
      <c r="A1118" s="93"/>
      <c r="B1118" s="93"/>
      <c r="C1118" s="93"/>
      <c r="D1118" s="93"/>
      <c r="E1118" s="93"/>
      <c r="F1118" s="93"/>
      <c r="G1118" s="93"/>
      <c r="H1118" s="93"/>
      <c r="I1118" s="93"/>
      <c r="J1118" s="93"/>
      <c r="K1118" s="93"/>
      <c r="L1118" s="93"/>
      <c r="M1118" s="93"/>
      <c r="N1118" s="93"/>
      <c r="O1118" s="93"/>
      <c r="P1118" s="93"/>
      <c r="Q1118" s="93"/>
      <c r="R1118" s="93"/>
      <c r="S1118" s="93"/>
      <c r="T1118" s="93"/>
      <c r="U1118" s="93"/>
      <c r="V1118" s="93"/>
      <c r="W1118" s="93"/>
      <c r="X1118" s="93"/>
      <c r="Y1118" s="93"/>
      <c r="Z1118" s="93"/>
      <c r="AA1118" s="93"/>
      <c r="AB1118" s="93"/>
      <c r="AC1118" s="93"/>
      <c r="AD1118" s="93"/>
      <c r="AE1118" s="93"/>
      <c r="AF1118" s="93"/>
      <c r="AG1118" s="93"/>
      <c r="AH1118" s="93"/>
    </row>
    <row r="1119" spans="1:34" ht="15" customHeight="1" x14ac:dyDescent="0.3">
      <c r="A1119" s="93"/>
      <c r="B1119" s="93"/>
      <c r="C1119" s="93"/>
      <c r="D1119" s="93"/>
      <c r="E1119" s="93"/>
      <c r="F1119" s="93"/>
      <c r="G1119" s="93"/>
      <c r="H1119" s="93"/>
      <c r="I1119" s="93"/>
      <c r="J1119" s="93"/>
      <c r="K1119" s="93"/>
      <c r="L1119" s="93"/>
      <c r="M1119" s="93"/>
      <c r="N1119" s="93"/>
      <c r="O1119" s="93"/>
      <c r="P1119" s="93"/>
      <c r="Q1119" s="93"/>
      <c r="R1119" s="93"/>
      <c r="S1119" s="93"/>
      <c r="T1119" s="93"/>
      <c r="U1119" s="93"/>
      <c r="V1119" s="93"/>
      <c r="W1119" s="93"/>
      <c r="X1119" s="93"/>
      <c r="Y1119" s="93"/>
      <c r="Z1119" s="93"/>
      <c r="AA1119" s="93"/>
      <c r="AB1119" s="93"/>
      <c r="AC1119" s="93"/>
      <c r="AD1119" s="93"/>
      <c r="AE1119" s="93"/>
      <c r="AF1119" s="93"/>
      <c r="AG1119" s="93"/>
      <c r="AH1119" s="93"/>
    </row>
    <row r="1120" spans="1:34" ht="15" customHeight="1" x14ac:dyDescent="0.3">
      <c r="A1120" s="93"/>
      <c r="B1120" s="93"/>
      <c r="C1120" s="93"/>
      <c r="D1120" s="93"/>
      <c r="E1120" s="93"/>
      <c r="F1120" s="93"/>
      <c r="G1120" s="93"/>
      <c r="H1120" s="93"/>
      <c r="I1120" s="93"/>
      <c r="J1120" s="93"/>
      <c r="K1120" s="93"/>
      <c r="L1120" s="93"/>
      <c r="M1120" s="93"/>
      <c r="N1120" s="93"/>
      <c r="O1120" s="93"/>
      <c r="P1120" s="93"/>
      <c r="Q1120" s="93"/>
      <c r="R1120" s="93"/>
      <c r="S1120" s="93"/>
      <c r="T1120" s="93"/>
      <c r="U1120" s="93"/>
      <c r="V1120" s="93"/>
      <c r="W1120" s="93"/>
      <c r="X1120" s="93"/>
      <c r="Y1120" s="93"/>
      <c r="Z1120" s="93"/>
      <c r="AA1120" s="93"/>
      <c r="AB1120" s="93"/>
      <c r="AC1120" s="93"/>
      <c r="AD1120" s="93"/>
      <c r="AE1120" s="93"/>
      <c r="AF1120" s="93"/>
      <c r="AG1120" s="93"/>
      <c r="AH1120" s="93"/>
    </row>
    <row r="1121" spans="1:34" ht="15" customHeight="1" x14ac:dyDescent="0.3">
      <c r="A1121" s="93"/>
      <c r="B1121" s="93"/>
      <c r="C1121" s="93"/>
      <c r="D1121" s="93"/>
      <c r="E1121" s="93"/>
      <c r="F1121" s="93"/>
      <c r="G1121" s="93"/>
      <c r="H1121" s="93"/>
      <c r="I1121" s="93"/>
      <c r="J1121" s="93"/>
      <c r="K1121" s="93"/>
      <c r="L1121" s="93"/>
      <c r="M1121" s="93"/>
      <c r="N1121" s="93"/>
      <c r="O1121" s="93"/>
      <c r="P1121" s="93"/>
      <c r="Q1121" s="93"/>
      <c r="R1121" s="93"/>
      <c r="S1121" s="93"/>
      <c r="T1121" s="93"/>
      <c r="U1121" s="93"/>
      <c r="V1121" s="93"/>
      <c r="W1121" s="93"/>
      <c r="X1121" s="93"/>
      <c r="Y1121" s="93"/>
      <c r="Z1121" s="93"/>
      <c r="AA1121" s="93"/>
      <c r="AB1121" s="93"/>
      <c r="AC1121" s="93"/>
      <c r="AD1121" s="93"/>
      <c r="AE1121" s="93"/>
      <c r="AF1121" s="93"/>
      <c r="AG1121" s="93"/>
      <c r="AH1121" s="93"/>
    </row>
    <row r="1122" spans="1:34" ht="15" customHeight="1" x14ac:dyDescent="0.3">
      <c r="A1122" s="93"/>
      <c r="B1122" s="93"/>
      <c r="C1122" s="93"/>
      <c r="D1122" s="93"/>
      <c r="E1122" s="93"/>
      <c r="F1122" s="93"/>
      <c r="G1122" s="93"/>
      <c r="H1122" s="93"/>
      <c r="I1122" s="93"/>
      <c r="J1122" s="93"/>
      <c r="K1122" s="93"/>
      <c r="L1122" s="93"/>
      <c r="M1122" s="93"/>
      <c r="N1122" s="93"/>
      <c r="O1122" s="93"/>
      <c r="P1122" s="93"/>
      <c r="Q1122" s="93"/>
      <c r="R1122" s="93"/>
      <c r="S1122" s="93"/>
      <c r="T1122" s="93"/>
      <c r="U1122" s="93"/>
      <c r="V1122" s="93"/>
      <c r="W1122" s="93"/>
      <c r="X1122" s="93"/>
      <c r="Y1122" s="93"/>
      <c r="Z1122" s="93"/>
      <c r="AA1122" s="93"/>
      <c r="AB1122" s="93"/>
      <c r="AC1122" s="93"/>
      <c r="AD1122" s="93"/>
      <c r="AE1122" s="93"/>
      <c r="AF1122" s="93"/>
      <c r="AG1122" s="93"/>
      <c r="AH1122" s="93"/>
    </row>
    <row r="1123" spans="1:34" ht="15" customHeight="1" x14ac:dyDescent="0.3">
      <c r="A1123" s="93"/>
      <c r="B1123" s="93"/>
      <c r="C1123" s="93"/>
      <c r="D1123" s="93"/>
      <c r="E1123" s="93"/>
      <c r="F1123" s="93"/>
      <c r="G1123" s="93"/>
      <c r="H1123" s="93"/>
      <c r="I1123" s="93"/>
      <c r="J1123" s="93"/>
      <c r="K1123" s="93"/>
      <c r="L1123" s="93"/>
      <c r="M1123" s="93"/>
      <c r="N1123" s="93"/>
      <c r="O1123" s="93"/>
      <c r="P1123" s="93"/>
      <c r="Q1123" s="93"/>
      <c r="R1123" s="93"/>
      <c r="S1123" s="93"/>
      <c r="T1123" s="93"/>
      <c r="U1123" s="93"/>
      <c r="V1123" s="93"/>
      <c r="W1123" s="93"/>
      <c r="X1123" s="93"/>
      <c r="Y1123" s="93"/>
      <c r="Z1123" s="93"/>
      <c r="AA1123" s="93"/>
      <c r="AB1123" s="93"/>
      <c r="AC1123" s="93"/>
      <c r="AD1123" s="93"/>
      <c r="AE1123" s="93"/>
      <c r="AF1123" s="93"/>
      <c r="AG1123" s="93"/>
      <c r="AH1123" s="93"/>
    </row>
    <row r="1124" spans="1:34" ht="15" customHeight="1" x14ac:dyDescent="0.3">
      <c r="A1124" s="93"/>
      <c r="B1124" s="93"/>
      <c r="C1124" s="93"/>
      <c r="D1124" s="93"/>
      <c r="E1124" s="93"/>
      <c r="F1124" s="93"/>
      <c r="G1124" s="93"/>
      <c r="H1124" s="93"/>
      <c r="I1124" s="93"/>
      <c r="J1124" s="93"/>
      <c r="K1124" s="93"/>
      <c r="L1124" s="93"/>
      <c r="M1124" s="93"/>
      <c r="N1124" s="93"/>
      <c r="O1124" s="93"/>
      <c r="P1124" s="93"/>
      <c r="Q1124" s="93"/>
      <c r="R1124" s="93"/>
      <c r="S1124" s="93"/>
      <c r="T1124" s="93"/>
      <c r="U1124" s="93"/>
      <c r="V1124" s="93"/>
      <c r="W1124" s="93"/>
      <c r="X1124" s="93"/>
      <c r="Y1124" s="93"/>
      <c r="Z1124" s="93"/>
      <c r="AA1124" s="93"/>
      <c r="AB1124" s="93"/>
      <c r="AC1124" s="93"/>
      <c r="AD1124" s="93"/>
      <c r="AE1124" s="93"/>
      <c r="AF1124" s="93"/>
      <c r="AG1124" s="93"/>
      <c r="AH1124" s="93"/>
    </row>
    <row r="1125" spans="1:34" ht="15" customHeight="1" x14ac:dyDescent="0.3">
      <c r="A1125" s="93"/>
      <c r="B1125" s="93"/>
      <c r="C1125" s="93"/>
      <c r="D1125" s="93"/>
      <c r="E1125" s="93"/>
      <c r="F1125" s="93"/>
      <c r="G1125" s="93"/>
      <c r="H1125" s="93"/>
      <c r="I1125" s="93"/>
      <c r="J1125" s="93"/>
      <c r="K1125" s="93"/>
      <c r="L1125" s="93"/>
      <c r="M1125" s="93"/>
      <c r="N1125" s="93"/>
      <c r="O1125" s="93"/>
      <c r="P1125" s="93"/>
      <c r="Q1125" s="93"/>
      <c r="R1125" s="93"/>
      <c r="S1125" s="93"/>
      <c r="T1125" s="93"/>
      <c r="U1125" s="93"/>
      <c r="V1125" s="93"/>
      <c r="W1125" s="93"/>
      <c r="X1125" s="93"/>
      <c r="Y1125" s="93"/>
      <c r="Z1125" s="93"/>
      <c r="AA1125" s="93"/>
      <c r="AB1125" s="93"/>
      <c r="AC1125" s="93"/>
      <c r="AD1125" s="93"/>
      <c r="AE1125" s="93"/>
      <c r="AF1125" s="93"/>
      <c r="AG1125" s="93"/>
      <c r="AH1125" s="93"/>
    </row>
    <row r="1126" spans="1:34" ht="15" customHeight="1" x14ac:dyDescent="0.3">
      <c r="A1126" s="93"/>
      <c r="B1126" s="93"/>
      <c r="C1126" s="93"/>
      <c r="D1126" s="93"/>
      <c r="E1126" s="93"/>
      <c r="F1126" s="93"/>
      <c r="G1126" s="93"/>
      <c r="H1126" s="93"/>
      <c r="I1126" s="93"/>
      <c r="J1126" s="93"/>
      <c r="K1126" s="93"/>
      <c r="L1126" s="93"/>
      <c r="M1126" s="93"/>
      <c r="N1126" s="93"/>
      <c r="O1126" s="93"/>
      <c r="P1126" s="93"/>
      <c r="Q1126" s="93"/>
      <c r="R1126" s="93"/>
      <c r="S1126" s="93"/>
      <c r="T1126" s="93"/>
      <c r="U1126" s="93"/>
      <c r="V1126" s="93"/>
      <c r="W1126" s="93"/>
      <c r="X1126" s="93"/>
      <c r="Y1126" s="93"/>
      <c r="Z1126" s="93"/>
      <c r="AA1126" s="93"/>
      <c r="AB1126" s="93"/>
      <c r="AC1126" s="93"/>
      <c r="AD1126" s="93"/>
      <c r="AE1126" s="93"/>
      <c r="AF1126" s="93"/>
      <c r="AG1126" s="93"/>
      <c r="AH1126" s="93"/>
    </row>
    <row r="1127" spans="1:34" ht="15" customHeight="1" x14ac:dyDescent="0.3">
      <c r="A1127" s="93"/>
      <c r="B1127" s="93"/>
      <c r="C1127" s="93"/>
      <c r="D1127" s="93"/>
      <c r="E1127" s="93"/>
      <c r="F1127" s="93"/>
      <c r="G1127" s="93"/>
      <c r="H1127" s="93"/>
      <c r="I1127" s="93"/>
      <c r="J1127" s="93"/>
      <c r="K1127" s="93"/>
      <c r="L1127" s="93"/>
      <c r="M1127" s="93"/>
      <c r="N1127" s="93"/>
      <c r="O1127" s="93"/>
      <c r="P1127" s="93"/>
      <c r="Q1127" s="93"/>
      <c r="R1127" s="93"/>
      <c r="S1127" s="93"/>
      <c r="T1127" s="93"/>
      <c r="U1127" s="93"/>
      <c r="V1127" s="93"/>
      <c r="W1127" s="93"/>
      <c r="X1127" s="93"/>
      <c r="Y1127" s="93"/>
      <c r="Z1127" s="93"/>
      <c r="AA1127" s="93"/>
      <c r="AB1127" s="93"/>
      <c r="AC1127" s="93"/>
      <c r="AD1127" s="93"/>
      <c r="AE1127" s="93"/>
      <c r="AF1127" s="93"/>
      <c r="AG1127" s="93"/>
      <c r="AH1127" s="93"/>
    </row>
    <row r="1128" spans="1:34" ht="15" customHeight="1" x14ac:dyDescent="0.3">
      <c r="A1128" s="93"/>
      <c r="B1128" s="93"/>
      <c r="C1128" s="93"/>
      <c r="D1128" s="93"/>
      <c r="E1128" s="93"/>
      <c r="F1128" s="93"/>
      <c r="G1128" s="93"/>
      <c r="H1128" s="93"/>
      <c r="I1128" s="93"/>
      <c r="J1128" s="93"/>
      <c r="K1128" s="93"/>
      <c r="L1128" s="93"/>
      <c r="M1128" s="93"/>
      <c r="N1128" s="93"/>
      <c r="O1128" s="93"/>
      <c r="P1128" s="93"/>
      <c r="Q1128" s="93"/>
      <c r="R1128" s="93"/>
      <c r="S1128" s="93"/>
      <c r="T1128" s="93"/>
      <c r="U1128" s="93"/>
      <c r="V1128" s="93"/>
      <c r="W1128" s="93"/>
      <c r="X1128" s="93"/>
      <c r="Y1128" s="93"/>
      <c r="Z1128" s="93"/>
      <c r="AA1128" s="93"/>
      <c r="AB1128" s="93"/>
      <c r="AC1128" s="93"/>
      <c r="AD1128" s="93"/>
      <c r="AE1128" s="93"/>
      <c r="AF1128" s="93"/>
      <c r="AG1128" s="93"/>
      <c r="AH1128" s="93"/>
    </row>
    <row r="1129" spans="1:34" ht="15" customHeight="1" x14ac:dyDescent="0.3">
      <c r="A1129" s="93"/>
      <c r="B1129" s="93"/>
      <c r="C1129" s="93"/>
      <c r="D1129" s="93"/>
      <c r="E1129" s="93"/>
      <c r="F1129" s="93"/>
      <c r="G1129" s="93"/>
      <c r="H1129" s="93"/>
      <c r="I1129" s="93"/>
      <c r="J1129" s="93"/>
      <c r="K1129" s="93"/>
      <c r="L1129" s="93"/>
      <c r="M1129" s="93"/>
      <c r="N1129" s="93"/>
      <c r="O1129" s="93"/>
      <c r="P1129" s="93"/>
      <c r="Q1129" s="93"/>
      <c r="R1129" s="93"/>
      <c r="S1129" s="93"/>
      <c r="T1129" s="93"/>
      <c r="U1129" s="93"/>
      <c r="V1129" s="93"/>
      <c r="W1129" s="93"/>
      <c r="X1129" s="93"/>
      <c r="Y1129" s="93"/>
      <c r="Z1129" s="93"/>
      <c r="AA1129" s="93"/>
      <c r="AB1129" s="93"/>
      <c r="AC1129" s="93"/>
      <c r="AD1129" s="93"/>
      <c r="AE1129" s="93"/>
      <c r="AF1129" s="93"/>
      <c r="AG1129" s="93"/>
      <c r="AH1129" s="93"/>
    </row>
    <row r="1130" spans="1:34" ht="15" customHeight="1" x14ac:dyDescent="0.3">
      <c r="A1130" s="93"/>
      <c r="B1130" s="93"/>
      <c r="C1130" s="93"/>
      <c r="D1130" s="93"/>
      <c r="E1130" s="93"/>
      <c r="F1130" s="93"/>
      <c r="G1130" s="93"/>
      <c r="H1130" s="93"/>
      <c r="I1130" s="93"/>
      <c r="J1130" s="93"/>
      <c r="K1130" s="93"/>
      <c r="L1130" s="93"/>
      <c r="M1130" s="93"/>
      <c r="N1130" s="93"/>
      <c r="O1130" s="93"/>
      <c r="P1130" s="93"/>
      <c r="Q1130" s="93"/>
      <c r="R1130" s="93"/>
      <c r="S1130" s="93"/>
      <c r="T1130" s="93"/>
      <c r="U1130" s="93"/>
      <c r="V1130" s="93"/>
      <c r="W1130" s="93"/>
      <c r="X1130" s="93"/>
      <c r="Y1130" s="93"/>
      <c r="Z1130" s="93"/>
      <c r="AA1130" s="93"/>
      <c r="AB1130" s="93"/>
      <c r="AC1130" s="93"/>
      <c r="AD1130" s="93"/>
      <c r="AE1130" s="93"/>
      <c r="AF1130" s="93"/>
      <c r="AG1130" s="93"/>
      <c r="AH1130" s="93"/>
    </row>
    <row r="1131" spans="1:34" ht="15" customHeight="1" x14ac:dyDescent="0.3">
      <c r="A1131" s="93"/>
      <c r="B1131" s="93"/>
      <c r="C1131" s="93"/>
      <c r="D1131" s="93"/>
      <c r="E1131" s="93"/>
      <c r="F1131" s="93"/>
      <c r="G1131" s="93"/>
      <c r="H1131" s="93"/>
      <c r="I1131" s="93"/>
      <c r="J1131" s="93"/>
      <c r="K1131" s="93"/>
      <c r="L1131" s="93"/>
      <c r="M1131" s="93"/>
      <c r="N1131" s="93"/>
      <c r="O1131" s="93"/>
      <c r="P1131" s="93"/>
      <c r="Q1131" s="93"/>
      <c r="R1131" s="93"/>
      <c r="S1131" s="93"/>
      <c r="T1131" s="93"/>
      <c r="U1131" s="93"/>
      <c r="V1131" s="93"/>
      <c r="W1131" s="93"/>
      <c r="X1131" s="93"/>
      <c r="Y1131" s="93"/>
      <c r="Z1131" s="93"/>
      <c r="AA1131" s="93"/>
      <c r="AB1131" s="93"/>
      <c r="AC1131" s="93"/>
      <c r="AD1131" s="93"/>
      <c r="AE1131" s="93"/>
      <c r="AF1131" s="93"/>
      <c r="AG1131" s="93"/>
      <c r="AH1131" s="93"/>
    </row>
    <row r="1132" spans="1:34" ht="15" customHeight="1" x14ac:dyDescent="0.3">
      <c r="A1132" s="93"/>
      <c r="B1132" s="93"/>
      <c r="C1132" s="93"/>
      <c r="D1132" s="93"/>
      <c r="E1132" s="93"/>
      <c r="F1132" s="93"/>
      <c r="G1132" s="93"/>
      <c r="H1132" s="93"/>
      <c r="I1132" s="93"/>
      <c r="J1132" s="93"/>
      <c r="K1132" s="93"/>
      <c r="L1132" s="93"/>
      <c r="M1132" s="93"/>
      <c r="N1132" s="93"/>
      <c r="O1132" s="93"/>
      <c r="P1132" s="93"/>
      <c r="Q1132" s="93"/>
      <c r="R1132" s="93"/>
      <c r="S1132" s="93"/>
      <c r="T1132" s="93"/>
      <c r="U1132" s="93"/>
      <c r="V1132" s="93"/>
      <c r="W1132" s="93"/>
      <c r="X1132" s="93"/>
      <c r="Y1132" s="93"/>
      <c r="Z1132" s="93"/>
      <c r="AA1132" s="93"/>
      <c r="AB1132" s="93"/>
      <c r="AC1132" s="93"/>
      <c r="AD1132" s="93"/>
      <c r="AE1132" s="93"/>
      <c r="AF1132" s="93"/>
      <c r="AG1132" s="93"/>
      <c r="AH1132" s="93"/>
    </row>
    <row r="1133" spans="1:34" ht="15" customHeight="1" x14ac:dyDescent="0.3">
      <c r="A1133" s="93"/>
      <c r="B1133" s="93"/>
      <c r="C1133" s="93"/>
      <c r="D1133" s="93"/>
      <c r="E1133" s="93"/>
      <c r="F1133" s="93"/>
      <c r="G1133" s="93"/>
      <c r="H1133" s="93"/>
      <c r="I1133" s="93"/>
      <c r="J1133" s="93"/>
      <c r="K1133" s="93"/>
      <c r="L1133" s="93"/>
      <c r="M1133" s="93"/>
      <c r="N1133" s="93"/>
      <c r="O1133" s="93"/>
      <c r="P1133" s="93"/>
      <c r="Q1133" s="93"/>
      <c r="R1133" s="93"/>
      <c r="S1133" s="93"/>
      <c r="T1133" s="93"/>
      <c r="U1133" s="93"/>
      <c r="V1133" s="93"/>
      <c r="W1133" s="93"/>
      <c r="X1133" s="93"/>
      <c r="Y1133" s="93"/>
      <c r="Z1133" s="93"/>
      <c r="AA1133" s="93"/>
      <c r="AB1133" s="93"/>
      <c r="AC1133" s="93"/>
      <c r="AD1133" s="93"/>
      <c r="AE1133" s="93"/>
      <c r="AF1133" s="93"/>
      <c r="AG1133" s="93"/>
      <c r="AH1133" s="93"/>
    </row>
    <row r="1134" spans="1:34" ht="15" customHeight="1" x14ac:dyDescent="0.3">
      <c r="A1134" s="93"/>
      <c r="B1134" s="93"/>
      <c r="C1134" s="93"/>
      <c r="D1134" s="93"/>
      <c r="E1134" s="93"/>
      <c r="F1134" s="93"/>
      <c r="G1134" s="93"/>
      <c r="H1134" s="93"/>
      <c r="I1134" s="93"/>
      <c r="J1134" s="93"/>
      <c r="K1134" s="93"/>
      <c r="L1134" s="93"/>
      <c r="M1134" s="93"/>
      <c r="N1134" s="93"/>
      <c r="O1134" s="93"/>
      <c r="P1134" s="93"/>
      <c r="Q1134" s="93"/>
      <c r="R1134" s="93"/>
      <c r="S1134" s="93"/>
      <c r="T1134" s="93"/>
      <c r="U1134" s="93"/>
      <c r="V1134" s="93"/>
      <c r="W1134" s="93"/>
      <c r="X1134" s="93"/>
      <c r="Y1134" s="93"/>
      <c r="Z1134" s="93"/>
      <c r="AA1134" s="93"/>
      <c r="AB1134" s="93"/>
      <c r="AC1134" s="93"/>
      <c r="AD1134" s="93"/>
      <c r="AE1134" s="93"/>
      <c r="AF1134" s="93"/>
      <c r="AG1134" s="93"/>
      <c r="AH1134" s="93"/>
    </row>
    <row r="1135" spans="1:34" ht="15" customHeight="1" x14ac:dyDescent="0.3">
      <c r="A1135" s="93"/>
      <c r="B1135" s="93"/>
      <c r="C1135" s="93"/>
      <c r="D1135" s="93"/>
      <c r="E1135" s="93"/>
      <c r="F1135" s="93"/>
      <c r="G1135" s="93"/>
      <c r="H1135" s="93"/>
      <c r="I1135" s="93"/>
      <c r="J1135" s="93"/>
      <c r="K1135" s="93"/>
      <c r="L1135" s="93"/>
      <c r="M1135" s="93"/>
      <c r="N1135" s="93"/>
      <c r="O1135" s="93"/>
      <c r="P1135" s="93"/>
      <c r="Q1135" s="93"/>
      <c r="R1135" s="93"/>
      <c r="S1135" s="93"/>
      <c r="T1135" s="93"/>
      <c r="U1135" s="93"/>
      <c r="V1135" s="93"/>
      <c r="W1135" s="93"/>
      <c r="X1135" s="93"/>
      <c r="Y1135" s="93"/>
      <c r="Z1135" s="93"/>
      <c r="AA1135" s="93"/>
      <c r="AB1135" s="93"/>
      <c r="AC1135" s="93"/>
      <c r="AD1135" s="93"/>
      <c r="AE1135" s="93"/>
      <c r="AF1135" s="93"/>
      <c r="AG1135" s="93"/>
      <c r="AH1135" s="93"/>
    </row>
    <row r="1136" spans="1:34" ht="15" customHeight="1" x14ac:dyDescent="0.3">
      <c r="A1136" s="93"/>
      <c r="B1136" s="93"/>
      <c r="C1136" s="93"/>
      <c r="D1136" s="93"/>
      <c r="E1136" s="93"/>
      <c r="F1136" s="93"/>
      <c r="G1136" s="93"/>
      <c r="H1136" s="93"/>
      <c r="I1136" s="93"/>
      <c r="J1136" s="93"/>
      <c r="K1136" s="93"/>
      <c r="L1136" s="93"/>
      <c r="M1136" s="93"/>
      <c r="N1136" s="93"/>
      <c r="O1136" s="93"/>
      <c r="P1136" s="93"/>
      <c r="Q1136" s="93"/>
      <c r="R1136" s="93"/>
      <c r="S1136" s="93"/>
      <c r="T1136" s="93"/>
      <c r="U1136" s="93"/>
      <c r="V1136" s="93"/>
      <c r="W1136" s="93"/>
      <c r="X1136" s="93"/>
      <c r="Y1136" s="93"/>
      <c r="Z1136" s="93"/>
      <c r="AA1136" s="93"/>
      <c r="AB1136" s="93"/>
      <c r="AC1136" s="93"/>
      <c r="AD1136" s="93"/>
      <c r="AE1136" s="93"/>
      <c r="AF1136" s="93"/>
      <c r="AG1136" s="93"/>
      <c r="AH1136" s="93"/>
    </row>
    <row r="1137" spans="1:34" ht="15" customHeight="1" x14ac:dyDescent="0.3">
      <c r="A1137" s="93"/>
      <c r="B1137" s="93"/>
      <c r="C1137" s="93"/>
      <c r="D1137" s="93"/>
      <c r="E1137" s="93"/>
      <c r="F1137" s="93"/>
      <c r="G1137" s="93"/>
      <c r="H1137" s="93"/>
      <c r="I1137" s="93"/>
      <c r="J1137" s="93"/>
      <c r="K1137" s="93"/>
      <c r="L1137" s="93"/>
      <c r="M1137" s="93"/>
      <c r="N1137" s="93"/>
      <c r="O1137" s="93"/>
      <c r="P1137" s="93"/>
      <c r="Q1137" s="93"/>
      <c r="R1137" s="93"/>
      <c r="S1137" s="93"/>
      <c r="T1137" s="93"/>
      <c r="U1137" s="93"/>
      <c r="V1137" s="93"/>
      <c r="W1137" s="93"/>
      <c r="X1137" s="93"/>
      <c r="Y1137" s="93"/>
      <c r="Z1137" s="93"/>
      <c r="AA1137" s="93"/>
      <c r="AB1137" s="93"/>
      <c r="AC1137" s="93"/>
      <c r="AD1137" s="93"/>
      <c r="AE1137" s="93"/>
      <c r="AF1137" s="93"/>
      <c r="AG1137" s="93"/>
      <c r="AH1137" s="93"/>
    </row>
    <row r="1138" spans="1:34" ht="15" customHeight="1" x14ac:dyDescent="0.3">
      <c r="A1138" s="93"/>
      <c r="B1138" s="93"/>
      <c r="C1138" s="93"/>
      <c r="D1138" s="93"/>
      <c r="E1138" s="93"/>
      <c r="F1138" s="93"/>
      <c r="G1138" s="93"/>
      <c r="H1138" s="93"/>
      <c r="I1138" s="93"/>
      <c r="J1138" s="93"/>
      <c r="K1138" s="93"/>
      <c r="L1138" s="93"/>
      <c r="M1138" s="93"/>
      <c r="N1138" s="93"/>
      <c r="O1138" s="93"/>
      <c r="P1138" s="93"/>
      <c r="Q1138" s="93"/>
      <c r="R1138" s="93"/>
      <c r="S1138" s="93"/>
      <c r="T1138" s="93"/>
      <c r="U1138" s="93"/>
      <c r="V1138" s="93"/>
      <c r="W1138" s="93"/>
      <c r="X1138" s="93"/>
      <c r="Y1138" s="93"/>
      <c r="Z1138" s="93"/>
      <c r="AA1138" s="93"/>
      <c r="AB1138" s="93"/>
      <c r="AC1138" s="93"/>
      <c r="AD1138" s="93"/>
      <c r="AE1138" s="93"/>
      <c r="AF1138" s="93"/>
      <c r="AG1138" s="93"/>
      <c r="AH1138" s="93"/>
    </row>
    <row r="1139" spans="1:34" ht="15" customHeight="1" x14ac:dyDescent="0.3">
      <c r="A1139" s="93"/>
      <c r="B1139" s="93"/>
      <c r="C1139" s="93"/>
      <c r="D1139" s="93"/>
      <c r="E1139" s="93"/>
      <c r="F1139" s="93"/>
      <c r="G1139" s="93"/>
      <c r="H1139" s="93"/>
      <c r="I1139" s="93"/>
      <c r="J1139" s="93"/>
      <c r="K1139" s="93"/>
      <c r="L1139" s="93"/>
      <c r="M1139" s="93"/>
      <c r="N1139" s="93"/>
      <c r="O1139" s="93"/>
      <c r="P1139" s="93"/>
      <c r="Q1139" s="93"/>
      <c r="R1139" s="93"/>
      <c r="S1139" s="93"/>
      <c r="T1139" s="93"/>
      <c r="U1139" s="93"/>
      <c r="V1139" s="93"/>
      <c r="W1139" s="93"/>
      <c r="X1139" s="93"/>
      <c r="Y1139" s="93"/>
      <c r="Z1139" s="93"/>
      <c r="AA1139" s="93"/>
      <c r="AB1139" s="93"/>
      <c r="AC1139" s="93"/>
      <c r="AD1139" s="93"/>
      <c r="AE1139" s="93"/>
      <c r="AF1139" s="93"/>
      <c r="AG1139" s="93"/>
      <c r="AH1139" s="93"/>
    </row>
    <row r="1140" spans="1:34" ht="15" customHeight="1" x14ac:dyDescent="0.3">
      <c r="A1140" s="93"/>
      <c r="B1140" s="93"/>
      <c r="C1140" s="93"/>
      <c r="D1140" s="93"/>
      <c r="E1140" s="93"/>
      <c r="F1140" s="93"/>
      <c r="G1140" s="93"/>
      <c r="H1140" s="93"/>
      <c r="I1140" s="93"/>
      <c r="J1140" s="93"/>
      <c r="K1140" s="93"/>
      <c r="L1140" s="93"/>
      <c r="M1140" s="93"/>
      <c r="N1140" s="93"/>
      <c r="O1140" s="93"/>
      <c r="P1140" s="93"/>
      <c r="Q1140" s="93"/>
      <c r="R1140" s="93"/>
      <c r="S1140" s="93"/>
      <c r="T1140" s="93"/>
      <c r="U1140" s="93"/>
      <c r="V1140" s="93"/>
      <c r="W1140" s="93"/>
      <c r="X1140" s="93"/>
      <c r="Y1140" s="93"/>
      <c r="Z1140" s="93"/>
      <c r="AA1140" s="93"/>
      <c r="AB1140" s="93"/>
      <c r="AC1140" s="93"/>
      <c r="AD1140" s="93"/>
      <c r="AE1140" s="93"/>
      <c r="AF1140" s="93"/>
      <c r="AG1140" s="93"/>
      <c r="AH1140" s="93"/>
    </row>
    <row r="1141" spans="1:34" ht="15" customHeight="1" x14ac:dyDescent="0.3">
      <c r="A1141" s="93"/>
      <c r="B1141" s="93"/>
      <c r="C1141" s="93"/>
      <c r="D1141" s="93"/>
      <c r="E1141" s="93"/>
      <c r="F1141" s="93"/>
      <c r="G1141" s="93"/>
      <c r="H1141" s="93"/>
      <c r="I1141" s="93"/>
      <c r="J1141" s="93"/>
      <c r="K1141" s="93"/>
      <c r="L1141" s="93"/>
      <c r="M1141" s="93"/>
      <c r="N1141" s="93"/>
      <c r="O1141" s="93"/>
      <c r="P1141" s="93"/>
      <c r="Q1141" s="93"/>
      <c r="R1141" s="93"/>
      <c r="S1141" s="93"/>
      <c r="T1141" s="93"/>
      <c r="U1141" s="93"/>
      <c r="V1141" s="93"/>
      <c r="W1141" s="93"/>
      <c r="X1141" s="93"/>
      <c r="Y1141" s="93"/>
      <c r="Z1141" s="93"/>
      <c r="AA1141" s="93"/>
      <c r="AB1141" s="93"/>
      <c r="AC1141" s="93"/>
      <c r="AD1141" s="93"/>
      <c r="AE1141" s="93"/>
      <c r="AF1141" s="93"/>
      <c r="AG1141" s="93"/>
      <c r="AH1141" s="93"/>
    </row>
    <row r="1142" spans="1:34" ht="15" customHeight="1" x14ac:dyDescent="0.3">
      <c r="A1142" s="93"/>
      <c r="B1142" s="93"/>
      <c r="C1142" s="93"/>
      <c r="D1142" s="93"/>
      <c r="E1142" s="93"/>
      <c r="F1142" s="93"/>
      <c r="G1142" s="93"/>
      <c r="H1142" s="93"/>
      <c r="I1142" s="93"/>
      <c r="J1142" s="93"/>
      <c r="K1142" s="93"/>
      <c r="L1142" s="93"/>
      <c r="M1142" s="93"/>
      <c r="N1142" s="93"/>
      <c r="O1142" s="93"/>
      <c r="P1142" s="93"/>
      <c r="Q1142" s="93"/>
      <c r="R1142" s="93"/>
      <c r="S1142" s="93"/>
      <c r="T1142" s="93"/>
      <c r="U1142" s="93"/>
      <c r="V1142" s="93"/>
      <c r="W1142" s="93"/>
      <c r="X1142" s="93"/>
      <c r="Y1142" s="93"/>
      <c r="Z1142" s="93"/>
      <c r="AA1142" s="93"/>
      <c r="AB1142" s="93"/>
      <c r="AC1142" s="93"/>
      <c r="AD1142" s="93"/>
      <c r="AE1142" s="93"/>
      <c r="AF1142" s="93"/>
      <c r="AG1142" s="93"/>
      <c r="AH1142" s="93"/>
    </row>
    <row r="1143" spans="1:34" ht="15" customHeight="1" x14ac:dyDescent="0.3">
      <c r="A1143" s="93"/>
      <c r="B1143" s="93"/>
      <c r="C1143" s="93"/>
      <c r="D1143" s="93"/>
      <c r="E1143" s="93"/>
      <c r="F1143" s="93"/>
      <c r="G1143" s="93"/>
      <c r="H1143" s="93"/>
      <c r="I1143" s="93"/>
      <c r="J1143" s="93"/>
      <c r="K1143" s="93"/>
      <c r="L1143" s="93"/>
      <c r="M1143" s="93"/>
      <c r="N1143" s="93"/>
      <c r="O1143" s="93"/>
      <c r="P1143" s="93"/>
      <c r="Q1143" s="93"/>
      <c r="R1143" s="93"/>
      <c r="S1143" s="93"/>
      <c r="T1143" s="93"/>
      <c r="U1143" s="93"/>
      <c r="V1143" s="93"/>
      <c r="W1143" s="93"/>
      <c r="X1143" s="93"/>
      <c r="Y1143" s="93"/>
      <c r="Z1143" s="93"/>
      <c r="AA1143" s="93"/>
      <c r="AB1143" s="93"/>
      <c r="AC1143" s="93"/>
      <c r="AD1143" s="93"/>
      <c r="AE1143" s="93"/>
      <c r="AF1143" s="93"/>
      <c r="AG1143" s="93"/>
      <c r="AH1143" s="93"/>
    </row>
    <row r="1144" spans="1:34" ht="15" customHeight="1" x14ac:dyDescent="0.3">
      <c r="A1144" s="93"/>
      <c r="B1144" s="93"/>
      <c r="C1144" s="93"/>
      <c r="D1144" s="93"/>
      <c r="E1144" s="93"/>
      <c r="F1144" s="93"/>
      <c r="G1144" s="93"/>
      <c r="H1144" s="93"/>
      <c r="I1144" s="93"/>
      <c r="J1144" s="93"/>
      <c r="K1144" s="93"/>
      <c r="L1144" s="93"/>
      <c r="M1144" s="93"/>
      <c r="N1144" s="93"/>
      <c r="O1144" s="93"/>
      <c r="P1144" s="93"/>
      <c r="Q1144" s="93"/>
      <c r="R1144" s="93"/>
      <c r="S1144" s="93"/>
      <c r="T1144" s="93"/>
      <c r="U1144" s="93"/>
      <c r="V1144" s="93"/>
      <c r="W1144" s="93"/>
      <c r="X1144" s="93"/>
      <c r="Y1144" s="93"/>
      <c r="Z1144" s="93"/>
      <c r="AA1144" s="93"/>
      <c r="AB1144" s="93"/>
      <c r="AC1144" s="93"/>
      <c r="AD1144" s="93"/>
      <c r="AE1144" s="93"/>
      <c r="AF1144" s="93"/>
      <c r="AG1144" s="93"/>
      <c r="AH1144" s="93"/>
    </row>
    <row r="1145" spans="1:34" ht="15" customHeight="1" x14ac:dyDescent="0.3">
      <c r="A1145" s="93"/>
      <c r="B1145" s="93"/>
      <c r="C1145" s="93"/>
      <c r="D1145" s="93"/>
      <c r="E1145" s="93"/>
      <c r="F1145" s="93"/>
      <c r="G1145" s="93"/>
      <c r="H1145" s="93"/>
      <c r="I1145" s="93"/>
      <c r="J1145" s="93"/>
      <c r="K1145" s="93"/>
      <c r="L1145" s="93"/>
      <c r="M1145" s="93"/>
      <c r="N1145" s="93"/>
      <c r="O1145" s="93"/>
      <c r="P1145" s="93"/>
      <c r="Q1145" s="93"/>
      <c r="R1145" s="93"/>
      <c r="S1145" s="93"/>
      <c r="T1145" s="93"/>
      <c r="U1145" s="93"/>
      <c r="V1145" s="93"/>
      <c r="W1145" s="93"/>
      <c r="X1145" s="93"/>
      <c r="Y1145" s="93"/>
      <c r="Z1145" s="93"/>
      <c r="AA1145" s="93"/>
      <c r="AB1145" s="93"/>
      <c r="AC1145" s="93"/>
      <c r="AD1145" s="93"/>
      <c r="AE1145" s="93"/>
      <c r="AF1145" s="93"/>
      <c r="AG1145" s="93"/>
      <c r="AH1145" s="93"/>
    </row>
    <row r="1146" spans="1:34" ht="15" customHeight="1" x14ac:dyDescent="0.3">
      <c r="A1146" s="93"/>
      <c r="B1146" s="93"/>
      <c r="C1146" s="93"/>
      <c r="D1146" s="93"/>
      <c r="E1146" s="93"/>
      <c r="F1146" s="93"/>
      <c r="G1146" s="93"/>
      <c r="H1146" s="93"/>
      <c r="I1146" s="93"/>
      <c r="J1146" s="93"/>
      <c r="K1146" s="93"/>
      <c r="L1146" s="93"/>
      <c r="M1146" s="93"/>
      <c r="N1146" s="93"/>
      <c r="O1146" s="93"/>
      <c r="P1146" s="93"/>
      <c r="Q1146" s="93"/>
      <c r="R1146" s="93"/>
      <c r="S1146" s="93"/>
      <c r="T1146" s="93"/>
      <c r="U1146" s="93"/>
      <c r="V1146" s="93"/>
      <c r="W1146" s="93"/>
      <c r="X1146" s="93"/>
      <c r="Y1146" s="93"/>
      <c r="Z1146" s="93"/>
      <c r="AA1146" s="93"/>
      <c r="AB1146" s="93"/>
      <c r="AC1146" s="93"/>
      <c r="AD1146" s="93"/>
      <c r="AE1146" s="93"/>
      <c r="AF1146" s="93"/>
      <c r="AG1146" s="93"/>
      <c r="AH1146" s="93"/>
    </row>
    <row r="1147" spans="1:34" ht="15" customHeight="1" x14ac:dyDescent="0.3">
      <c r="A1147" s="93"/>
      <c r="B1147" s="93"/>
      <c r="C1147" s="93"/>
      <c r="D1147" s="93"/>
      <c r="E1147" s="93"/>
      <c r="F1147" s="93"/>
      <c r="G1147" s="93"/>
      <c r="H1147" s="93"/>
      <c r="I1147" s="93"/>
      <c r="J1147" s="93"/>
      <c r="K1147" s="93"/>
      <c r="L1147" s="93"/>
      <c r="M1147" s="93"/>
      <c r="N1147" s="93"/>
      <c r="O1147" s="93"/>
      <c r="P1147" s="93"/>
      <c r="Q1147" s="93"/>
      <c r="R1147" s="93"/>
      <c r="S1147" s="93"/>
      <c r="T1147" s="93"/>
      <c r="U1147" s="93"/>
      <c r="V1147" s="93"/>
      <c r="W1147" s="93"/>
      <c r="X1147" s="93"/>
      <c r="Y1147" s="93"/>
      <c r="Z1147" s="93"/>
      <c r="AA1147" s="93"/>
      <c r="AB1147" s="93"/>
      <c r="AC1147" s="93"/>
      <c r="AD1147" s="93"/>
      <c r="AE1147" s="93"/>
      <c r="AF1147" s="93"/>
      <c r="AG1147" s="93"/>
      <c r="AH1147" s="93"/>
    </row>
    <row r="1148" spans="1:34" ht="15" customHeight="1" x14ac:dyDescent="0.3">
      <c r="A1148" s="93"/>
      <c r="B1148" s="93"/>
      <c r="C1148" s="93"/>
      <c r="D1148" s="93"/>
      <c r="E1148" s="93"/>
      <c r="F1148" s="93"/>
      <c r="G1148" s="93"/>
      <c r="H1148" s="93"/>
      <c r="I1148" s="93"/>
      <c r="J1148" s="93"/>
      <c r="K1148" s="93"/>
      <c r="L1148" s="93"/>
      <c r="M1148" s="93"/>
      <c r="N1148" s="93"/>
      <c r="O1148" s="93"/>
      <c r="P1148" s="93"/>
      <c r="Q1148" s="93"/>
      <c r="R1148" s="93"/>
      <c r="S1148" s="93"/>
      <c r="T1148" s="93"/>
      <c r="U1148" s="93"/>
      <c r="V1148" s="93"/>
      <c r="W1148" s="93"/>
      <c r="X1148" s="93"/>
      <c r="Y1148" s="93"/>
      <c r="Z1148" s="93"/>
      <c r="AA1148" s="93"/>
      <c r="AB1148" s="93"/>
      <c r="AC1148" s="93"/>
      <c r="AD1148" s="93"/>
      <c r="AE1148" s="93"/>
      <c r="AF1148" s="93"/>
      <c r="AG1148" s="93"/>
      <c r="AH1148" s="93"/>
    </row>
    <row r="1149" spans="1:34" ht="15" customHeight="1" x14ac:dyDescent="0.3">
      <c r="A1149" s="93"/>
      <c r="B1149" s="93"/>
      <c r="C1149" s="93"/>
      <c r="D1149" s="93"/>
      <c r="E1149" s="93"/>
      <c r="F1149" s="93"/>
      <c r="G1149" s="93"/>
      <c r="H1149" s="93"/>
      <c r="I1149" s="93"/>
      <c r="J1149" s="93"/>
      <c r="K1149" s="93"/>
      <c r="L1149" s="93"/>
      <c r="M1149" s="93"/>
      <c r="N1149" s="93"/>
      <c r="O1149" s="93"/>
      <c r="P1149" s="93"/>
      <c r="Q1149" s="93"/>
      <c r="R1149" s="93"/>
      <c r="S1149" s="93"/>
      <c r="T1149" s="93"/>
      <c r="U1149" s="93"/>
      <c r="V1149" s="93"/>
      <c r="W1149" s="93"/>
      <c r="X1149" s="93"/>
      <c r="Y1149" s="93"/>
      <c r="Z1149" s="93"/>
      <c r="AA1149" s="93"/>
      <c r="AB1149" s="93"/>
      <c r="AC1149" s="93"/>
      <c r="AD1149" s="93"/>
      <c r="AE1149" s="93"/>
      <c r="AF1149" s="93"/>
      <c r="AG1149" s="93"/>
      <c r="AH1149" s="93"/>
    </row>
    <row r="1150" spans="1:34" ht="15" customHeight="1" x14ac:dyDescent="0.3">
      <c r="A1150" s="93"/>
      <c r="B1150" s="93"/>
      <c r="C1150" s="93"/>
      <c r="D1150" s="93"/>
      <c r="E1150" s="93"/>
      <c r="F1150" s="93"/>
      <c r="G1150" s="93"/>
      <c r="H1150" s="93"/>
      <c r="I1150" s="93"/>
      <c r="J1150" s="93"/>
      <c r="K1150" s="93"/>
      <c r="L1150" s="93"/>
      <c r="M1150" s="93"/>
      <c r="N1150" s="93"/>
      <c r="O1150" s="93"/>
      <c r="P1150" s="93"/>
      <c r="Q1150" s="93"/>
      <c r="R1150" s="93"/>
      <c r="S1150" s="93"/>
      <c r="T1150" s="93"/>
      <c r="U1150" s="93"/>
      <c r="V1150" s="93"/>
      <c r="W1150" s="93"/>
      <c r="X1150" s="93"/>
      <c r="Y1150" s="93"/>
      <c r="Z1150" s="93"/>
      <c r="AA1150" s="93"/>
      <c r="AB1150" s="93"/>
      <c r="AC1150" s="93"/>
      <c r="AD1150" s="93"/>
      <c r="AE1150" s="93"/>
      <c r="AF1150" s="93"/>
      <c r="AG1150" s="93"/>
      <c r="AH1150" s="93"/>
    </row>
    <row r="1151" spans="1:34" ht="15" customHeight="1" x14ac:dyDescent="0.3">
      <c r="A1151" s="93"/>
      <c r="B1151" s="93"/>
      <c r="C1151" s="93"/>
      <c r="D1151" s="93"/>
      <c r="E1151" s="93"/>
      <c r="F1151" s="93"/>
      <c r="G1151" s="93"/>
      <c r="H1151" s="93"/>
      <c r="I1151" s="93"/>
      <c r="J1151" s="93"/>
      <c r="K1151" s="93"/>
      <c r="L1151" s="93"/>
      <c r="M1151" s="93"/>
      <c r="N1151" s="93"/>
      <c r="O1151" s="93"/>
      <c r="P1151" s="93"/>
      <c r="Q1151" s="93"/>
      <c r="R1151" s="93"/>
      <c r="S1151" s="93"/>
      <c r="T1151" s="93"/>
      <c r="U1151" s="93"/>
      <c r="V1151" s="93"/>
      <c r="W1151" s="93"/>
      <c r="X1151" s="93"/>
      <c r="Y1151" s="93"/>
      <c r="Z1151" s="93"/>
      <c r="AA1151" s="93"/>
      <c r="AB1151" s="93"/>
      <c r="AC1151" s="93"/>
      <c r="AD1151" s="93"/>
      <c r="AE1151" s="93"/>
      <c r="AF1151" s="93"/>
      <c r="AG1151" s="93"/>
      <c r="AH1151" s="93"/>
    </row>
    <row r="1152" spans="1:34" ht="15" customHeight="1" x14ac:dyDescent="0.3">
      <c r="A1152" s="93"/>
      <c r="B1152" s="93"/>
      <c r="C1152" s="93"/>
      <c r="D1152" s="93"/>
      <c r="E1152" s="93"/>
      <c r="F1152" s="93"/>
      <c r="G1152" s="93"/>
      <c r="H1152" s="93"/>
      <c r="I1152" s="93"/>
      <c r="J1152" s="93"/>
      <c r="K1152" s="93"/>
      <c r="L1152" s="93"/>
      <c r="M1152" s="93"/>
      <c r="N1152" s="93"/>
      <c r="O1152" s="93"/>
      <c r="P1152" s="93"/>
      <c r="Q1152" s="93"/>
      <c r="R1152" s="93"/>
      <c r="S1152" s="93"/>
      <c r="T1152" s="93"/>
      <c r="U1152" s="93"/>
      <c r="V1152" s="93"/>
      <c r="W1152" s="93"/>
      <c r="X1152" s="93"/>
      <c r="Y1152" s="93"/>
      <c r="Z1152" s="93"/>
      <c r="AA1152" s="93"/>
      <c r="AB1152" s="93"/>
      <c r="AC1152" s="93"/>
      <c r="AD1152" s="93"/>
      <c r="AE1152" s="93"/>
      <c r="AF1152" s="93"/>
      <c r="AG1152" s="93"/>
      <c r="AH1152" s="93"/>
    </row>
    <row r="1153" spans="1:34" ht="15" customHeight="1" x14ac:dyDescent="0.3">
      <c r="A1153" s="93"/>
      <c r="B1153" s="93"/>
      <c r="C1153" s="93"/>
      <c r="D1153" s="93"/>
      <c r="E1153" s="93"/>
      <c r="F1153" s="93"/>
      <c r="G1153" s="93"/>
      <c r="H1153" s="93"/>
      <c r="I1153" s="93"/>
      <c r="J1153" s="93"/>
      <c r="K1153" s="93"/>
      <c r="L1153" s="93"/>
      <c r="M1153" s="93"/>
      <c r="N1153" s="93"/>
      <c r="O1153" s="93"/>
      <c r="P1153" s="93"/>
      <c r="Q1153" s="93"/>
      <c r="R1153" s="93"/>
      <c r="S1153" s="93"/>
      <c r="T1153" s="93"/>
      <c r="U1153" s="93"/>
      <c r="V1153" s="93"/>
      <c r="W1153" s="93"/>
      <c r="X1153" s="93"/>
      <c r="Y1153" s="93"/>
      <c r="Z1153" s="93"/>
      <c r="AA1153" s="93"/>
      <c r="AB1153" s="93"/>
      <c r="AC1153" s="93"/>
      <c r="AD1153" s="93"/>
      <c r="AE1153" s="93"/>
      <c r="AF1153" s="93"/>
      <c r="AG1153" s="93"/>
      <c r="AH1153" s="93"/>
    </row>
    <row r="1154" spans="1:34" ht="15" customHeight="1" x14ac:dyDescent="0.3">
      <c r="A1154" s="93"/>
      <c r="B1154" s="93"/>
      <c r="C1154" s="93"/>
      <c r="D1154" s="93"/>
      <c r="E1154" s="93"/>
      <c r="F1154" s="93"/>
      <c r="G1154" s="93"/>
      <c r="H1154" s="93"/>
      <c r="I1154" s="93"/>
      <c r="J1154" s="93"/>
      <c r="K1154" s="93"/>
      <c r="L1154" s="93"/>
      <c r="M1154" s="93"/>
      <c r="N1154" s="93"/>
      <c r="O1154" s="93"/>
      <c r="P1154" s="93"/>
      <c r="Q1154" s="93"/>
      <c r="R1154" s="93"/>
      <c r="S1154" s="93"/>
      <c r="T1154" s="93"/>
      <c r="U1154" s="93"/>
      <c r="V1154" s="93"/>
      <c r="W1154" s="93"/>
      <c r="X1154" s="93"/>
      <c r="Y1154" s="93"/>
      <c r="Z1154" s="93"/>
      <c r="AA1154" s="93"/>
      <c r="AB1154" s="93"/>
      <c r="AC1154" s="93"/>
      <c r="AD1154" s="93"/>
      <c r="AE1154" s="93"/>
      <c r="AF1154" s="93"/>
      <c r="AG1154" s="93"/>
      <c r="AH1154" s="93"/>
    </row>
    <row r="1155" spans="1:34" ht="15" customHeight="1" x14ac:dyDescent="0.3">
      <c r="A1155" s="93"/>
      <c r="B1155" s="93"/>
      <c r="C1155" s="93"/>
      <c r="D1155" s="93"/>
      <c r="E1155" s="93"/>
      <c r="F1155" s="93"/>
      <c r="G1155" s="93"/>
      <c r="H1155" s="93"/>
      <c r="I1155" s="93"/>
      <c r="J1155" s="93"/>
      <c r="K1155" s="93"/>
      <c r="L1155" s="93"/>
      <c r="M1155" s="93"/>
      <c r="N1155" s="93"/>
      <c r="O1155" s="93"/>
      <c r="P1155" s="93"/>
      <c r="Q1155" s="93"/>
      <c r="R1155" s="93"/>
      <c r="S1155" s="93"/>
      <c r="T1155" s="93"/>
      <c r="U1155" s="93"/>
      <c r="V1155" s="93"/>
      <c r="W1155" s="93"/>
      <c r="X1155" s="93"/>
      <c r="Y1155" s="93"/>
      <c r="Z1155" s="93"/>
      <c r="AA1155" s="93"/>
      <c r="AB1155" s="93"/>
      <c r="AC1155" s="93"/>
      <c r="AD1155" s="93"/>
      <c r="AE1155" s="93"/>
      <c r="AF1155" s="93"/>
      <c r="AG1155" s="93"/>
      <c r="AH1155" s="93"/>
    </row>
    <row r="1156" spans="1:34" ht="15" customHeight="1" x14ac:dyDescent="0.3">
      <c r="A1156" s="93"/>
      <c r="B1156" s="93"/>
      <c r="C1156" s="93"/>
      <c r="D1156" s="93"/>
      <c r="E1156" s="93"/>
      <c r="F1156" s="93"/>
      <c r="G1156" s="93"/>
      <c r="H1156" s="93"/>
      <c r="I1156" s="93"/>
      <c r="J1156" s="93"/>
      <c r="K1156" s="93"/>
      <c r="L1156" s="93"/>
      <c r="M1156" s="93"/>
      <c r="N1156" s="93"/>
      <c r="O1156" s="93"/>
      <c r="P1156" s="93"/>
      <c r="Q1156" s="93"/>
      <c r="R1156" s="93"/>
      <c r="S1156" s="93"/>
      <c r="T1156" s="93"/>
      <c r="U1156" s="93"/>
      <c r="V1156" s="93"/>
      <c r="W1156" s="93"/>
      <c r="X1156" s="93"/>
      <c r="Y1156" s="93"/>
      <c r="Z1156" s="93"/>
      <c r="AA1156" s="93"/>
      <c r="AB1156" s="93"/>
      <c r="AC1156" s="93"/>
      <c r="AD1156" s="93"/>
      <c r="AE1156" s="93"/>
      <c r="AF1156" s="93"/>
      <c r="AG1156" s="93"/>
      <c r="AH1156" s="93"/>
    </row>
    <row r="1157" spans="1:34" ht="15" customHeight="1" x14ac:dyDescent="0.3">
      <c r="A1157" s="93"/>
      <c r="B1157" s="93"/>
      <c r="C1157" s="93"/>
      <c r="D1157" s="93"/>
      <c r="E1157" s="93"/>
      <c r="F1157" s="93"/>
      <c r="G1157" s="93"/>
      <c r="H1157" s="93"/>
      <c r="I1157" s="93"/>
      <c r="J1157" s="93"/>
      <c r="K1157" s="93"/>
      <c r="L1157" s="93"/>
      <c r="M1157" s="93"/>
      <c r="N1157" s="93"/>
      <c r="O1157" s="93"/>
      <c r="P1157" s="93"/>
      <c r="Q1157" s="93"/>
      <c r="R1157" s="93"/>
      <c r="S1157" s="93"/>
      <c r="T1157" s="93"/>
      <c r="U1157" s="93"/>
      <c r="V1157" s="93"/>
      <c r="W1157" s="93"/>
      <c r="X1157" s="93"/>
      <c r="Y1157" s="93"/>
      <c r="Z1157" s="93"/>
      <c r="AA1157" s="93"/>
      <c r="AB1157" s="93"/>
      <c r="AC1157" s="93"/>
      <c r="AD1157" s="93"/>
      <c r="AE1157" s="93"/>
      <c r="AF1157" s="93"/>
      <c r="AG1157" s="93"/>
      <c r="AH1157" s="93"/>
    </row>
    <row r="1158" spans="1:34" ht="15" customHeight="1" x14ac:dyDescent="0.3">
      <c r="A1158" s="93"/>
      <c r="B1158" s="93"/>
      <c r="C1158" s="93"/>
      <c r="D1158" s="93"/>
      <c r="E1158" s="93"/>
      <c r="F1158" s="93"/>
      <c r="G1158" s="93"/>
      <c r="H1158" s="93"/>
      <c r="I1158" s="93"/>
      <c r="J1158" s="93"/>
      <c r="K1158" s="93"/>
      <c r="L1158" s="93"/>
      <c r="M1158" s="93"/>
      <c r="N1158" s="93"/>
      <c r="O1158" s="93"/>
      <c r="P1158" s="93"/>
      <c r="Q1158" s="93"/>
      <c r="R1158" s="93"/>
      <c r="S1158" s="93"/>
      <c r="T1158" s="93"/>
      <c r="U1158" s="93"/>
      <c r="V1158" s="93"/>
      <c r="W1158" s="93"/>
      <c r="X1158" s="93"/>
      <c r="Y1158" s="93"/>
      <c r="Z1158" s="93"/>
      <c r="AA1158" s="93"/>
      <c r="AB1158" s="93"/>
      <c r="AC1158" s="93"/>
      <c r="AD1158" s="93"/>
      <c r="AE1158" s="93"/>
      <c r="AF1158" s="93"/>
      <c r="AG1158" s="93"/>
      <c r="AH1158" s="93"/>
    </row>
    <row r="1159" spans="1:34" ht="15" customHeight="1" x14ac:dyDescent="0.3">
      <c r="A1159" s="93"/>
      <c r="B1159" s="93"/>
      <c r="C1159" s="93"/>
      <c r="D1159" s="93"/>
      <c r="E1159" s="93"/>
      <c r="F1159" s="93"/>
      <c r="G1159" s="93"/>
      <c r="H1159" s="93"/>
      <c r="I1159" s="93"/>
      <c r="J1159" s="93"/>
      <c r="K1159" s="93"/>
      <c r="L1159" s="93"/>
      <c r="M1159" s="93"/>
      <c r="N1159" s="93"/>
      <c r="O1159" s="93"/>
      <c r="P1159" s="93"/>
      <c r="Q1159" s="93"/>
      <c r="R1159" s="93"/>
      <c r="S1159" s="93"/>
      <c r="T1159" s="93"/>
      <c r="U1159" s="93"/>
      <c r="V1159" s="93"/>
      <c r="W1159" s="93"/>
      <c r="X1159" s="93"/>
      <c r="Y1159" s="93"/>
      <c r="Z1159" s="93"/>
      <c r="AA1159" s="93"/>
      <c r="AB1159" s="93"/>
      <c r="AC1159" s="93"/>
      <c r="AD1159" s="93"/>
      <c r="AE1159" s="93"/>
      <c r="AF1159" s="93"/>
      <c r="AG1159" s="93"/>
      <c r="AH1159" s="93"/>
    </row>
    <row r="1160" spans="1:34" ht="15" customHeight="1" x14ac:dyDescent="0.3">
      <c r="A1160" s="93"/>
      <c r="B1160" s="93"/>
      <c r="C1160" s="93"/>
      <c r="D1160" s="93"/>
      <c r="E1160" s="93"/>
      <c r="F1160" s="93"/>
      <c r="G1160" s="93"/>
      <c r="H1160" s="93"/>
      <c r="I1160" s="93"/>
      <c r="J1160" s="93"/>
      <c r="K1160" s="93"/>
      <c r="L1160" s="93"/>
      <c r="M1160" s="93"/>
      <c r="N1160" s="93"/>
      <c r="O1160" s="93"/>
      <c r="P1160" s="93"/>
      <c r="Q1160" s="93"/>
      <c r="R1160" s="93"/>
      <c r="S1160" s="93"/>
      <c r="T1160" s="93"/>
      <c r="U1160" s="93"/>
      <c r="V1160" s="93"/>
      <c r="W1160" s="93"/>
      <c r="X1160" s="93"/>
      <c r="Y1160" s="93"/>
      <c r="Z1160" s="93"/>
      <c r="AA1160" s="93"/>
      <c r="AB1160" s="93"/>
      <c r="AC1160" s="93"/>
      <c r="AD1160" s="93"/>
      <c r="AE1160" s="93"/>
      <c r="AF1160" s="93"/>
      <c r="AG1160" s="93"/>
      <c r="AH1160" s="93"/>
    </row>
    <row r="1161" spans="1:34" ht="15" customHeight="1" x14ac:dyDescent="0.3">
      <c r="A1161" s="93"/>
      <c r="B1161" s="93"/>
      <c r="C1161" s="93"/>
      <c r="D1161" s="93"/>
      <c r="E1161" s="93"/>
      <c r="F1161" s="93"/>
      <c r="G1161" s="93"/>
      <c r="H1161" s="93"/>
      <c r="I1161" s="93"/>
      <c r="J1161" s="93"/>
      <c r="K1161" s="93"/>
      <c r="L1161" s="93"/>
      <c r="M1161" s="93"/>
      <c r="N1161" s="93"/>
      <c r="O1161" s="93"/>
      <c r="P1161" s="93"/>
      <c r="Q1161" s="93"/>
      <c r="R1161" s="93"/>
      <c r="S1161" s="93"/>
      <c r="T1161" s="93"/>
      <c r="U1161" s="93"/>
      <c r="V1161" s="93"/>
      <c r="W1161" s="93"/>
      <c r="X1161" s="93"/>
      <c r="Y1161" s="93"/>
      <c r="Z1161" s="93"/>
      <c r="AA1161" s="93"/>
      <c r="AB1161" s="93"/>
      <c r="AC1161" s="93"/>
      <c r="AD1161" s="93"/>
      <c r="AE1161" s="93"/>
      <c r="AF1161" s="93"/>
      <c r="AG1161" s="93"/>
      <c r="AH1161" s="93"/>
    </row>
    <row r="1162" spans="1:34" ht="15" customHeight="1" x14ac:dyDescent="0.3">
      <c r="A1162" s="93"/>
      <c r="B1162" s="93"/>
      <c r="C1162" s="93"/>
      <c r="D1162" s="93"/>
      <c r="E1162" s="93"/>
      <c r="F1162" s="93"/>
      <c r="G1162" s="93"/>
      <c r="H1162" s="93"/>
      <c r="I1162" s="93"/>
      <c r="J1162" s="93"/>
      <c r="K1162" s="93"/>
      <c r="L1162" s="93"/>
      <c r="M1162" s="93"/>
      <c r="N1162" s="93"/>
      <c r="O1162" s="93"/>
      <c r="P1162" s="93"/>
      <c r="Q1162" s="93"/>
      <c r="R1162" s="93"/>
      <c r="S1162" s="93"/>
      <c r="T1162" s="93"/>
      <c r="U1162" s="93"/>
      <c r="V1162" s="93"/>
      <c r="W1162" s="93"/>
      <c r="X1162" s="93"/>
      <c r="Y1162" s="93"/>
      <c r="Z1162" s="93"/>
      <c r="AA1162" s="93"/>
      <c r="AB1162" s="93"/>
      <c r="AC1162" s="93"/>
      <c r="AD1162" s="93"/>
      <c r="AE1162" s="93"/>
      <c r="AF1162" s="93"/>
      <c r="AG1162" s="93"/>
      <c r="AH1162" s="93"/>
    </row>
    <row r="1163" spans="1:34" ht="15" customHeight="1" x14ac:dyDescent="0.3">
      <c r="A1163" s="93"/>
      <c r="B1163" s="93"/>
      <c r="C1163" s="93"/>
      <c r="D1163" s="93"/>
      <c r="E1163" s="93"/>
      <c r="F1163" s="93"/>
      <c r="G1163" s="93"/>
      <c r="H1163" s="93"/>
      <c r="I1163" s="93"/>
      <c r="J1163" s="93"/>
      <c r="K1163" s="93"/>
      <c r="L1163" s="93"/>
      <c r="M1163" s="93"/>
      <c r="N1163" s="93"/>
      <c r="O1163" s="93"/>
      <c r="P1163" s="93"/>
      <c r="Q1163" s="93"/>
      <c r="R1163" s="93"/>
      <c r="S1163" s="93"/>
      <c r="T1163" s="93"/>
      <c r="U1163" s="93"/>
      <c r="V1163" s="93"/>
      <c r="W1163" s="93"/>
      <c r="X1163" s="93"/>
      <c r="Y1163" s="93"/>
      <c r="Z1163" s="93"/>
      <c r="AA1163" s="93"/>
      <c r="AB1163" s="93"/>
      <c r="AC1163" s="93"/>
      <c r="AD1163" s="93"/>
      <c r="AE1163" s="93"/>
      <c r="AF1163" s="93"/>
      <c r="AG1163" s="93"/>
      <c r="AH1163" s="93"/>
    </row>
    <row r="1164" spans="1:34" ht="15" customHeight="1" x14ac:dyDescent="0.3">
      <c r="A1164" s="93"/>
      <c r="B1164" s="93"/>
      <c r="C1164" s="93"/>
      <c r="D1164" s="93"/>
      <c r="E1164" s="93"/>
      <c r="F1164" s="93"/>
      <c r="G1164" s="93"/>
      <c r="H1164" s="93"/>
      <c r="I1164" s="93"/>
      <c r="J1164" s="93"/>
      <c r="K1164" s="93"/>
      <c r="L1164" s="93"/>
      <c r="M1164" s="93"/>
      <c r="N1164" s="93"/>
      <c r="O1164" s="93"/>
      <c r="P1164" s="93"/>
      <c r="Q1164" s="93"/>
      <c r="R1164" s="93"/>
      <c r="S1164" s="93"/>
      <c r="T1164" s="93"/>
      <c r="U1164" s="93"/>
      <c r="V1164" s="93"/>
      <c r="W1164" s="93"/>
      <c r="X1164" s="93"/>
      <c r="Y1164" s="93"/>
      <c r="Z1164" s="93"/>
      <c r="AA1164" s="93"/>
      <c r="AB1164" s="93"/>
      <c r="AC1164" s="93"/>
      <c r="AD1164" s="93"/>
      <c r="AE1164" s="93"/>
      <c r="AF1164" s="93"/>
      <c r="AG1164" s="93"/>
      <c r="AH1164" s="93"/>
    </row>
    <row r="1165" spans="1:34" ht="15" customHeight="1" x14ac:dyDescent="0.3">
      <c r="A1165" s="93"/>
      <c r="B1165" s="93"/>
      <c r="C1165" s="93"/>
      <c r="D1165" s="93"/>
      <c r="E1165" s="93"/>
      <c r="F1165" s="93"/>
      <c r="G1165" s="93"/>
      <c r="H1165" s="93"/>
      <c r="I1165" s="93"/>
      <c r="J1165" s="93"/>
      <c r="K1165" s="93"/>
      <c r="L1165" s="93"/>
      <c r="M1165" s="93"/>
      <c r="N1165" s="93"/>
      <c r="O1165" s="93"/>
      <c r="P1165" s="93"/>
      <c r="Q1165" s="93"/>
      <c r="R1165" s="93"/>
      <c r="S1165" s="93"/>
      <c r="T1165" s="93"/>
      <c r="U1165" s="93"/>
      <c r="V1165" s="93"/>
      <c r="W1165" s="93"/>
      <c r="X1165" s="93"/>
      <c r="Y1165" s="93"/>
      <c r="Z1165" s="93"/>
      <c r="AA1165" s="93"/>
      <c r="AB1165" s="93"/>
      <c r="AC1165" s="93"/>
      <c r="AD1165" s="93"/>
      <c r="AE1165" s="93"/>
      <c r="AF1165" s="93"/>
      <c r="AG1165" s="93"/>
      <c r="AH1165" s="93"/>
    </row>
    <row r="1166" spans="1:34" ht="15" customHeight="1" x14ac:dyDescent="0.3">
      <c r="A1166" s="93"/>
      <c r="B1166" s="93"/>
      <c r="C1166" s="93"/>
      <c r="D1166" s="93"/>
      <c r="E1166" s="93"/>
      <c r="F1166" s="93"/>
      <c r="G1166" s="93"/>
      <c r="H1166" s="93"/>
      <c r="I1166" s="93"/>
      <c r="J1166" s="93"/>
      <c r="K1166" s="93"/>
      <c r="L1166" s="93"/>
      <c r="M1166" s="93"/>
      <c r="N1166" s="93"/>
      <c r="O1166" s="93"/>
      <c r="P1166" s="93"/>
      <c r="Q1166" s="93"/>
      <c r="R1166" s="93"/>
      <c r="S1166" s="93"/>
      <c r="T1166" s="93"/>
      <c r="U1166" s="93"/>
      <c r="V1166" s="93"/>
      <c r="W1166" s="93"/>
      <c r="X1166" s="93"/>
      <c r="Y1166" s="93"/>
      <c r="Z1166" s="93"/>
      <c r="AA1166" s="93"/>
      <c r="AB1166" s="93"/>
      <c r="AC1166" s="93"/>
      <c r="AD1166" s="93"/>
      <c r="AE1166" s="93"/>
      <c r="AF1166" s="93"/>
      <c r="AG1166" s="93"/>
      <c r="AH1166" s="93"/>
    </row>
    <row r="1167" spans="1:34" ht="15" customHeight="1" x14ac:dyDescent="0.3">
      <c r="A1167" s="93"/>
      <c r="B1167" s="93"/>
      <c r="C1167" s="93"/>
      <c r="D1167" s="93"/>
      <c r="E1167" s="93"/>
      <c r="F1167" s="93"/>
      <c r="G1167" s="93"/>
      <c r="H1167" s="93"/>
      <c r="I1167" s="93"/>
      <c r="J1167" s="93"/>
      <c r="K1167" s="93"/>
      <c r="L1167" s="93"/>
      <c r="M1167" s="93"/>
      <c r="N1167" s="93"/>
      <c r="O1167" s="93"/>
      <c r="P1167" s="93"/>
      <c r="Q1167" s="93"/>
      <c r="R1167" s="93"/>
      <c r="S1167" s="93"/>
      <c r="T1167" s="93"/>
      <c r="U1167" s="93"/>
      <c r="V1167" s="93"/>
      <c r="W1167" s="93"/>
      <c r="X1167" s="93"/>
      <c r="Y1167" s="93"/>
      <c r="Z1167" s="93"/>
      <c r="AA1167" s="93"/>
      <c r="AB1167" s="93"/>
      <c r="AC1167" s="93"/>
      <c r="AD1167" s="93"/>
      <c r="AE1167" s="93"/>
      <c r="AF1167" s="93"/>
      <c r="AG1167" s="93"/>
      <c r="AH1167" s="93"/>
    </row>
    <row r="1168" spans="1:34" ht="15" customHeight="1" x14ac:dyDescent="0.3">
      <c r="A1168" s="93"/>
      <c r="B1168" s="93"/>
      <c r="C1168" s="93"/>
      <c r="D1168" s="93"/>
      <c r="E1168" s="93"/>
      <c r="F1168" s="93"/>
      <c r="G1168" s="93"/>
      <c r="H1168" s="93"/>
      <c r="I1168" s="93"/>
      <c r="J1168" s="93"/>
      <c r="K1168" s="93"/>
      <c r="L1168" s="93"/>
      <c r="M1168" s="93"/>
      <c r="N1168" s="93"/>
      <c r="O1168" s="93"/>
      <c r="P1168" s="93"/>
      <c r="Q1168" s="93"/>
      <c r="R1168" s="93"/>
      <c r="S1168" s="93"/>
      <c r="T1168" s="93"/>
      <c r="U1168" s="93"/>
      <c r="V1168" s="93"/>
      <c r="W1168" s="93"/>
      <c r="X1168" s="93"/>
      <c r="Y1168" s="93"/>
      <c r="Z1168" s="93"/>
      <c r="AA1168" s="93"/>
      <c r="AB1168" s="93"/>
      <c r="AC1168" s="93"/>
      <c r="AD1168" s="93"/>
      <c r="AE1168" s="93"/>
      <c r="AF1168" s="93"/>
      <c r="AG1168" s="93"/>
      <c r="AH1168" s="93"/>
    </row>
    <row r="1169" spans="1:34" ht="15" customHeight="1" x14ac:dyDescent="0.3">
      <c r="A1169" s="93"/>
      <c r="B1169" s="93"/>
      <c r="C1169" s="93"/>
      <c r="D1169" s="93"/>
      <c r="E1169" s="93"/>
      <c r="F1169" s="93"/>
      <c r="G1169" s="93"/>
      <c r="H1169" s="93"/>
      <c r="I1169" s="93"/>
      <c r="J1169" s="93"/>
      <c r="K1169" s="93"/>
      <c r="L1169" s="93"/>
      <c r="M1169" s="93"/>
      <c r="N1169" s="93"/>
      <c r="O1169" s="93"/>
      <c r="P1169" s="93"/>
      <c r="Q1169" s="93"/>
      <c r="R1169" s="93"/>
      <c r="S1169" s="93"/>
      <c r="T1169" s="93"/>
      <c r="U1169" s="93"/>
      <c r="V1169" s="93"/>
      <c r="W1169" s="93"/>
      <c r="X1169" s="93"/>
      <c r="Y1169" s="93"/>
      <c r="Z1169" s="93"/>
      <c r="AA1169" s="93"/>
      <c r="AB1169" s="93"/>
      <c r="AC1169" s="93"/>
      <c r="AD1169" s="93"/>
      <c r="AE1169" s="93"/>
      <c r="AF1169" s="93"/>
      <c r="AG1169" s="93"/>
      <c r="AH1169" s="93"/>
    </row>
    <row r="1170" spans="1:34" ht="15" customHeight="1" x14ac:dyDescent="0.3">
      <c r="A1170" s="93"/>
      <c r="B1170" s="93"/>
      <c r="C1170" s="93"/>
      <c r="D1170" s="93"/>
      <c r="E1170" s="93"/>
      <c r="F1170" s="93"/>
      <c r="G1170" s="93"/>
      <c r="H1170" s="93"/>
      <c r="I1170" s="93"/>
      <c r="J1170" s="93"/>
      <c r="K1170" s="93"/>
      <c r="L1170" s="93"/>
      <c r="M1170" s="93"/>
      <c r="N1170" s="93"/>
      <c r="O1170" s="93"/>
      <c r="P1170" s="93"/>
      <c r="Q1170" s="93"/>
      <c r="R1170" s="93"/>
      <c r="S1170" s="93"/>
      <c r="T1170" s="93"/>
      <c r="U1170" s="93"/>
      <c r="V1170" s="93"/>
      <c r="W1170" s="93"/>
      <c r="X1170" s="93"/>
      <c r="Y1170" s="93"/>
      <c r="Z1170" s="93"/>
      <c r="AA1170" s="93"/>
      <c r="AB1170" s="93"/>
      <c r="AC1170" s="93"/>
      <c r="AD1170" s="93"/>
      <c r="AE1170" s="93"/>
      <c r="AF1170" s="93"/>
      <c r="AG1170" s="93"/>
      <c r="AH1170" s="93"/>
    </row>
    <row r="1171" spans="1:34" ht="15" customHeight="1" x14ac:dyDescent="0.3">
      <c r="A1171" s="93"/>
      <c r="B1171" s="93"/>
      <c r="C1171" s="93"/>
      <c r="D1171" s="93"/>
      <c r="E1171" s="93"/>
      <c r="F1171" s="93"/>
      <c r="G1171" s="93"/>
      <c r="H1171" s="93"/>
      <c r="I1171" s="93"/>
      <c r="J1171" s="93"/>
      <c r="K1171" s="93"/>
      <c r="L1171" s="93"/>
      <c r="M1171" s="93"/>
      <c r="N1171" s="93"/>
      <c r="O1171" s="93"/>
      <c r="P1171" s="93"/>
      <c r="Q1171" s="93"/>
      <c r="R1171" s="93"/>
      <c r="S1171" s="93"/>
      <c r="T1171" s="93"/>
      <c r="U1171" s="93"/>
      <c r="V1171" s="93"/>
      <c r="W1171" s="93"/>
      <c r="X1171" s="93"/>
      <c r="Y1171" s="93"/>
      <c r="Z1171" s="93"/>
      <c r="AA1171" s="93"/>
      <c r="AB1171" s="93"/>
      <c r="AC1171" s="93"/>
      <c r="AD1171" s="93"/>
      <c r="AE1171" s="93"/>
      <c r="AF1171" s="93"/>
      <c r="AG1171" s="93"/>
      <c r="AH1171" s="93"/>
    </row>
    <row r="1172" spans="1:34" ht="15" customHeight="1" x14ac:dyDescent="0.3">
      <c r="A1172" s="93"/>
      <c r="B1172" s="93"/>
      <c r="C1172" s="93"/>
      <c r="D1172" s="93"/>
      <c r="E1172" s="93"/>
      <c r="F1172" s="93"/>
      <c r="G1172" s="93"/>
      <c r="H1172" s="93"/>
      <c r="I1172" s="93"/>
      <c r="J1172" s="93"/>
      <c r="K1172" s="93"/>
      <c r="L1172" s="93"/>
      <c r="M1172" s="93"/>
      <c r="N1172" s="93"/>
      <c r="O1172" s="93"/>
      <c r="P1172" s="93"/>
      <c r="Q1172" s="93"/>
      <c r="R1172" s="93"/>
      <c r="S1172" s="93"/>
      <c r="T1172" s="93"/>
      <c r="U1172" s="93"/>
      <c r="V1172" s="93"/>
      <c r="W1172" s="93"/>
      <c r="X1172" s="93"/>
      <c r="Y1172" s="93"/>
      <c r="Z1172" s="93"/>
      <c r="AA1172" s="93"/>
      <c r="AB1172" s="93"/>
      <c r="AC1172" s="93"/>
      <c r="AD1172" s="93"/>
      <c r="AE1172" s="93"/>
      <c r="AF1172" s="93"/>
      <c r="AG1172" s="93"/>
      <c r="AH1172" s="93"/>
    </row>
    <row r="1173" spans="1:34" ht="15" customHeight="1" x14ac:dyDescent="0.3">
      <c r="A1173" s="93"/>
      <c r="B1173" s="93"/>
      <c r="C1173" s="93"/>
      <c r="D1173" s="93"/>
      <c r="E1173" s="93"/>
      <c r="F1173" s="93"/>
      <c r="G1173" s="93"/>
      <c r="H1173" s="93"/>
      <c r="I1173" s="93"/>
      <c r="J1173" s="93"/>
      <c r="K1173" s="93"/>
      <c r="L1173" s="93"/>
      <c r="M1173" s="93"/>
      <c r="N1173" s="93"/>
      <c r="O1173" s="93"/>
      <c r="P1173" s="93"/>
      <c r="Q1173" s="93"/>
      <c r="R1173" s="93"/>
      <c r="S1173" s="93"/>
      <c r="T1173" s="93"/>
      <c r="U1173" s="93"/>
      <c r="V1173" s="93"/>
      <c r="W1173" s="93"/>
      <c r="X1173" s="93"/>
      <c r="Y1173" s="93"/>
      <c r="Z1173" s="93"/>
      <c r="AA1173" s="93"/>
      <c r="AB1173" s="93"/>
      <c r="AC1173" s="93"/>
      <c r="AD1173" s="93"/>
      <c r="AE1173" s="93"/>
      <c r="AF1173" s="93"/>
      <c r="AG1173" s="93"/>
      <c r="AH1173" s="93"/>
    </row>
    <row r="1174" spans="1:34" ht="15" customHeight="1" x14ac:dyDescent="0.3">
      <c r="A1174" s="93"/>
      <c r="B1174" s="93"/>
      <c r="C1174" s="93"/>
      <c r="D1174" s="93"/>
      <c r="E1174" s="93"/>
      <c r="F1174" s="93"/>
      <c r="G1174" s="93"/>
      <c r="H1174" s="93"/>
      <c r="I1174" s="93"/>
      <c r="J1174" s="93"/>
      <c r="K1174" s="93"/>
      <c r="L1174" s="93"/>
      <c r="M1174" s="93"/>
      <c r="N1174" s="93"/>
      <c r="O1174" s="93"/>
      <c r="P1174" s="93"/>
      <c r="Q1174" s="93"/>
      <c r="R1174" s="93"/>
      <c r="S1174" s="93"/>
      <c r="T1174" s="93"/>
      <c r="U1174" s="93"/>
      <c r="V1174" s="93"/>
      <c r="W1174" s="93"/>
      <c r="X1174" s="93"/>
      <c r="Y1174" s="93"/>
      <c r="Z1174" s="93"/>
      <c r="AA1174" s="93"/>
      <c r="AB1174" s="93"/>
      <c r="AC1174" s="93"/>
      <c r="AD1174" s="93"/>
      <c r="AE1174" s="93"/>
      <c r="AF1174" s="93"/>
      <c r="AG1174" s="93"/>
      <c r="AH1174" s="93"/>
    </row>
    <row r="1175" spans="1:34" ht="15" customHeight="1" x14ac:dyDescent="0.3">
      <c r="A1175" s="93"/>
      <c r="B1175" s="93"/>
      <c r="C1175" s="93"/>
      <c r="D1175" s="93"/>
      <c r="E1175" s="93"/>
      <c r="F1175" s="93"/>
      <c r="G1175" s="93"/>
      <c r="H1175" s="93"/>
      <c r="I1175" s="93"/>
      <c r="J1175" s="93"/>
      <c r="K1175" s="93"/>
      <c r="L1175" s="93"/>
      <c r="M1175" s="93"/>
      <c r="N1175" s="93"/>
      <c r="O1175" s="93"/>
      <c r="P1175" s="93"/>
      <c r="Q1175" s="93"/>
      <c r="R1175" s="93"/>
      <c r="S1175" s="93"/>
      <c r="T1175" s="93"/>
      <c r="U1175" s="93"/>
      <c r="V1175" s="93"/>
      <c r="W1175" s="93"/>
      <c r="X1175" s="93"/>
      <c r="Y1175" s="93"/>
      <c r="Z1175" s="93"/>
      <c r="AA1175" s="93"/>
      <c r="AB1175" s="93"/>
      <c r="AC1175" s="93"/>
      <c r="AD1175" s="93"/>
      <c r="AE1175" s="93"/>
      <c r="AF1175" s="93"/>
      <c r="AG1175" s="93"/>
      <c r="AH1175" s="93"/>
    </row>
    <row r="1176" spans="1:34" ht="15" customHeight="1" x14ac:dyDescent="0.3">
      <c r="A1176" s="93"/>
      <c r="B1176" s="93"/>
      <c r="C1176" s="93"/>
      <c r="D1176" s="93"/>
      <c r="E1176" s="93"/>
      <c r="F1176" s="93"/>
      <c r="G1176" s="93"/>
      <c r="H1176" s="93"/>
      <c r="I1176" s="93"/>
      <c r="J1176" s="93"/>
      <c r="K1176" s="93"/>
      <c r="L1176" s="93"/>
      <c r="M1176" s="93"/>
      <c r="N1176" s="93"/>
      <c r="O1176" s="93"/>
      <c r="P1176" s="93"/>
      <c r="Q1176" s="93"/>
      <c r="R1176" s="93"/>
      <c r="S1176" s="93"/>
      <c r="T1176" s="93"/>
      <c r="U1176" s="93"/>
      <c r="V1176" s="93"/>
      <c r="W1176" s="93"/>
      <c r="X1176" s="93"/>
      <c r="Y1176" s="93"/>
      <c r="Z1176" s="93"/>
      <c r="AA1176" s="93"/>
      <c r="AB1176" s="93"/>
      <c r="AC1176" s="93"/>
      <c r="AD1176" s="93"/>
      <c r="AE1176" s="93"/>
      <c r="AF1176" s="93"/>
      <c r="AG1176" s="93"/>
      <c r="AH1176" s="93"/>
    </row>
    <row r="1177" spans="1:34" ht="15" customHeight="1" x14ac:dyDescent="0.3">
      <c r="A1177" s="93"/>
      <c r="B1177" s="93"/>
      <c r="C1177" s="93"/>
      <c r="D1177" s="93"/>
      <c r="E1177" s="93"/>
      <c r="F1177" s="93"/>
      <c r="G1177" s="93"/>
      <c r="H1177" s="93"/>
      <c r="I1177" s="93"/>
      <c r="J1177" s="93"/>
      <c r="K1177" s="93"/>
      <c r="L1177" s="93"/>
      <c r="M1177" s="93"/>
      <c r="N1177" s="93"/>
      <c r="O1177" s="93"/>
      <c r="P1177" s="93"/>
      <c r="Q1177" s="93"/>
      <c r="R1177" s="93"/>
      <c r="S1177" s="93"/>
      <c r="T1177" s="93"/>
      <c r="U1177" s="93"/>
      <c r="V1177" s="93"/>
      <c r="W1177" s="93"/>
      <c r="X1177" s="93"/>
      <c r="Y1177" s="93"/>
      <c r="Z1177" s="93"/>
      <c r="AA1177" s="93"/>
      <c r="AB1177" s="93"/>
      <c r="AC1177" s="93"/>
      <c r="AD1177" s="93"/>
      <c r="AE1177" s="93"/>
      <c r="AF1177" s="93"/>
      <c r="AG1177" s="93"/>
      <c r="AH1177" s="93"/>
    </row>
    <row r="1178" spans="1:34" ht="15" customHeight="1" x14ac:dyDescent="0.3">
      <c r="A1178" s="93"/>
      <c r="B1178" s="93"/>
      <c r="C1178" s="93"/>
      <c r="D1178" s="93"/>
      <c r="E1178" s="93"/>
      <c r="F1178" s="93"/>
      <c r="G1178" s="93"/>
      <c r="H1178" s="93"/>
      <c r="I1178" s="93"/>
      <c r="J1178" s="93"/>
      <c r="K1178" s="93"/>
      <c r="L1178" s="93"/>
      <c r="M1178" s="93"/>
      <c r="N1178" s="93"/>
      <c r="O1178" s="93"/>
      <c r="P1178" s="93"/>
      <c r="Q1178" s="93"/>
      <c r="R1178" s="93"/>
      <c r="S1178" s="93"/>
      <c r="T1178" s="93"/>
      <c r="U1178" s="93"/>
      <c r="V1178" s="93"/>
      <c r="W1178" s="93"/>
      <c r="X1178" s="93"/>
      <c r="Y1178" s="93"/>
      <c r="Z1178" s="93"/>
      <c r="AA1178" s="93"/>
      <c r="AB1178" s="93"/>
      <c r="AC1178" s="93"/>
      <c r="AD1178" s="93"/>
      <c r="AE1178" s="93"/>
      <c r="AF1178" s="93"/>
      <c r="AG1178" s="93"/>
      <c r="AH1178" s="93"/>
    </row>
    <row r="1179" spans="1:34" ht="15" customHeight="1" x14ac:dyDescent="0.3">
      <c r="A1179" s="93"/>
      <c r="B1179" s="93"/>
      <c r="C1179" s="93"/>
      <c r="D1179" s="93"/>
      <c r="E1179" s="93"/>
      <c r="F1179" s="93"/>
      <c r="G1179" s="93"/>
      <c r="H1179" s="93"/>
      <c r="I1179" s="93"/>
      <c r="J1179" s="93"/>
      <c r="K1179" s="93"/>
      <c r="L1179" s="93"/>
      <c r="M1179" s="93"/>
      <c r="N1179" s="93"/>
      <c r="O1179" s="93"/>
      <c r="P1179" s="93"/>
      <c r="Q1179" s="93"/>
      <c r="R1179" s="93"/>
      <c r="S1179" s="93"/>
      <c r="T1179" s="93"/>
      <c r="U1179" s="93"/>
      <c r="V1179" s="93"/>
      <c r="W1179" s="93"/>
      <c r="X1179" s="93"/>
      <c r="Y1179" s="93"/>
      <c r="Z1179" s="93"/>
      <c r="AA1179" s="93"/>
      <c r="AB1179" s="93"/>
      <c r="AC1179" s="93"/>
      <c r="AD1179" s="93"/>
      <c r="AE1179" s="93"/>
      <c r="AF1179" s="93"/>
      <c r="AG1179" s="93"/>
      <c r="AH1179" s="93"/>
    </row>
    <row r="1180" spans="1:34" ht="15" customHeight="1" x14ac:dyDescent="0.3">
      <c r="A1180" s="93"/>
      <c r="B1180" s="93"/>
      <c r="C1180" s="93"/>
      <c r="D1180" s="93"/>
      <c r="E1180" s="93"/>
      <c r="F1180" s="93"/>
      <c r="G1180" s="93"/>
      <c r="H1180" s="93"/>
      <c r="I1180" s="93"/>
      <c r="J1180" s="93"/>
      <c r="K1180" s="93"/>
      <c r="L1180" s="93"/>
      <c r="M1180" s="93"/>
      <c r="N1180" s="93"/>
      <c r="O1180" s="93"/>
      <c r="P1180" s="93"/>
      <c r="Q1180" s="93"/>
      <c r="R1180" s="93"/>
      <c r="S1180" s="93"/>
      <c r="T1180" s="93"/>
      <c r="U1180" s="93"/>
      <c r="V1180" s="93"/>
      <c r="W1180" s="93"/>
      <c r="X1180" s="93"/>
      <c r="Y1180" s="93"/>
      <c r="Z1180" s="93"/>
      <c r="AA1180" s="93"/>
      <c r="AB1180" s="93"/>
      <c r="AC1180" s="93"/>
      <c r="AD1180" s="93"/>
      <c r="AE1180" s="93"/>
      <c r="AF1180" s="93"/>
      <c r="AG1180" s="93"/>
      <c r="AH1180" s="93"/>
    </row>
    <row r="1181" spans="1:34" ht="15" customHeight="1" x14ac:dyDescent="0.3">
      <c r="A1181" s="93"/>
      <c r="B1181" s="93"/>
      <c r="C1181" s="93"/>
      <c r="D1181" s="93"/>
      <c r="E1181" s="93"/>
      <c r="F1181" s="93"/>
      <c r="G1181" s="93"/>
      <c r="H1181" s="93"/>
      <c r="I1181" s="93"/>
      <c r="J1181" s="93"/>
      <c r="K1181" s="93"/>
      <c r="L1181" s="93"/>
      <c r="M1181" s="93"/>
      <c r="N1181" s="93"/>
      <c r="O1181" s="93"/>
      <c r="P1181" s="93"/>
      <c r="Q1181" s="93"/>
      <c r="R1181" s="93"/>
      <c r="S1181" s="93"/>
      <c r="T1181" s="93"/>
      <c r="U1181" s="93"/>
      <c r="V1181" s="93"/>
      <c r="W1181" s="93"/>
      <c r="X1181" s="93"/>
      <c r="Y1181" s="93"/>
      <c r="Z1181" s="93"/>
      <c r="AA1181" s="93"/>
      <c r="AB1181" s="93"/>
      <c r="AC1181" s="93"/>
      <c r="AD1181" s="93"/>
      <c r="AE1181" s="93"/>
      <c r="AF1181" s="93"/>
      <c r="AG1181" s="93"/>
      <c r="AH1181" s="93"/>
    </row>
    <row r="1182" spans="1:34" ht="15" customHeight="1" x14ac:dyDescent="0.3">
      <c r="A1182" s="93"/>
      <c r="B1182" s="93"/>
      <c r="C1182" s="93"/>
      <c r="D1182" s="93"/>
      <c r="E1182" s="93"/>
      <c r="F1182" s="93"/>
      <c r="G1182" s="93"/>
      <c r="H1182" s="93"/>
      <c r="I1182" s="93"/>
      <c r="J1182" s="93"/>
      <c r="K1182" s="93"/>
      <c r="L1182" s="93"/>
      <c r="M1182" s="93"/>
      <c r="N1182" s="93"/>
      <c r="O1182" s="93"/>
      <c r="P1182" s="93"/>
      <c r="Q1182" s="93"/>
      <c r="R1182" s="93"/>
      <c r="S1182" s="93"/>
      <c r="T1182" s="93"/>
      <c r="U1182" s="93"/>
      <c r="V1182" s="93"/>
      <c r="W1182" s="93"/>
      <c r="X1182" s="93"/>
      <c r="Y1182" s="93"/>
      <c r="Z1182" s="93"/>
      <c r="AA1182" s="93"/>
      <c r="AB1182" s="93"/>
      <c r="AC1182" s="93"/>
      <c r="AD1182" s="93"/>
      <c r="AE1182" s="93"/>
      <c r="AF1182" s="93"/>
      <c r="AG1182" s="93"/>
      <c r="AH1182" s="93"/>
    </row>
    <row r="1183" spans="1:34" ht="15" customHeight="1" x14ac:dyDescent="0.3">
      <c r="A1183" s="93"/>
      <c r="B1183" s="93"/>
      <c r="C1183" s="93"/>
      <c r="D1183" s="93"/>
      <c r="E1183" s="93"/>
      <c r="F1183" s="93"/>
      <c r="G1183" s="93"/>
      <c r="H1183" s="93"/>
      <c r="I1183" s="93"/>
      <c r="J1183" s="93"/>
      <c r="K1183" s="93"/>
      <c r="L1183" s="93"/>
      <c r="M1183" s="93"/>
      <c r="N1183" s="93"/>
      <c r="O1183" s="93"/>
      <c r="P1183" s="93"/>
      <c r="Q1183" s="93"/>
      <c r="R1183" s="93"/>
      <c r="S1183" s="93"/>
      <c r="T1183" s="93"/>
      <c r="U1183" s="93"/>
      <c r="V1183" s="93"/>
      <c r="W1183" s="93"/>
      <c r="X1183" s="93"/>
      <c r="Y1183" s="93"/>
      <c r="Z1183" s="93"/>
      <c r="AA1183" s="93"/>
      <c r="AB1183" s="93"/>
      <c r="AC1183" s="93"/>
      <c r="AD1183" s="93"/>
      <c r="AE1183" s="93"/>
      <c r="AF1183" s="93"/>
      <c r="AG1183" s="93"/>
      <c r="AH1183" s="93"/>
    </row>
    <row r="1184" spans="1:34" ht="15" customHeight="1" x14ac:dyDescent="0.3">
      <c r="A1184" s="93"/>
      <c r="B1184" s="93"/>
      <c r="C1184" s="93"/>
      <c r="D1184" s="93"/>
      <c r="E1184" s="93"/>
      <c r="F1184" s="93"/>
      <c r="G1184" s="93"/>
      <c r="H1184" s="93"/>
      <c r="I1184" s="93"/>
      <c r="J1184" s="93"/>
      <c r="K1184" s="93"/>
      <c r="L1184" s="93"/>
      <c r="M1184" s="93"/>
      <c r="N1184" s="93"/>
      <c r="O1184" s="93"/>
      <c r="P1184" s="93"/>
      <c r="Q1184" s="93"/>
      <c r="R1184" s="93"/>
      <c r="S1184" s="93"/>
      <c r="T1184" s="93"/>
      <c r="U1184" s="93"/>
      <c r="V1184" s="93"/>
      <c r="W1184" s="93"/>
      <c r="X1184" s="93"/>
      <c r="Y1184" s="93"/>
      <c r="Z1184" s="93"/>
      <c r="AA1184" s="93"/>
      <c r="AB1184" s="93"/>
      <c r="AC1184" s="93"/>
      <c r="AD1184" s="93"/>
      <c r="AE1184" s="93"/>
      <c r="AF1184" s="93"/>
      <c r="AG1184" s="93"/>
      <c r="AH1184" s="93"/>
    </row>
    <row r="1185" spans="1:34" ht="15" customHeight="1" x14ac:dyDescent="0.3">
      <c r="A1185" s="93"/>
      <c r="B1185" s="93"/>
      <c r="C1185" s="93"/>
      <c r="D1185" s="93"/>
      <c r="E1185" s="93"/>
      <c r="F1185" s="93"/>
      <c r="G1185" s="93"/>
      <c r="H1185" s="93"/>
      <c r="I1185" s="93"/>
      <c r="J1185" s="93"/>
      <c r="K1185" s="93"/>
      <c r="L1185" s="93"/>
      <c r="M1185" s="93"/>
      <c r="N1185" s="93"/>
      <c r="O1185" s="93"/>
      <c r="P1185" s="93"/>
      <c r="Q1185" s="93"/>
      <c r="R1185" s="93"/>
      <c r="S1185" s="93"/>
      <c r="T1185" s="93"/>
      <c r="U1185" s="93"/>
      <c r="V1185" s="93"/>
      <c r="W1185" s="93"/>
      <c r="X1185" s="93"/>
      <c r="Y1185" s="93"/>
      <c r="Z1185" s="93"/>
      <c r="AA1185" s="93"/>
      <c r="AB1185" s="93"/>
      <c r="AC1185" s="93"/>
      <c r="AD1185" s="93"/>
      <c r="AE1185" s="93"/>
      <c r="AF1185" s="93"/>
      <c r="AG1185" s="93"/>
      <c r="AH1185" s="93"/>
    </row>
    <row r="1186" spans="1:34" ht="15" customHeight="1" x14ac:dyDescent="0.3">
      <c r="A1186" s="93"/>
      <c r="B1186" s="93"/>
      <c r="C1186" s="93"/>
      <c r="D1186" s="93"/>
      <c r="E1186" s="93"/>
      <c r="F1186" s="93"/>
      <c r="G1186" s="93"/>
      <c r="H1186" s="93"/>
      <c r="I1186" s="93"/>
      <c r="J1186" s="93"/>
      <c r="K1186" s="93"/>
      <c r="L1186" s="93"/>
      <c r="M1186" s="93"/>
      <c r="N1186" s="93"/>
      <c r="O1186" s="93"/>
      <c r="P1186" s="93"/>
      <c r="Q1186" s="93"/>
      <c r="R1186" s="93"/>
      <c r="S1186" s="93"/>
      <c r="T1186" s="93"/>
      <c r="U1186" s="93"/>
      <c r="V1186" s="93"/>
      <c r="W1186" s="93"/>
      <c r="X1186" s="93"/>
      <c r="Y1186" s="93"/>
      <c r="Z1186" s="93"/>
      <c r="AA1186" s="93"/>
      <c r="AB1186" s="93"/>
      <c r="AC1186" s="93"/>
      <c r="AD1186" s="93"/>
      <c r="AE1186" s="93"/>
      <c r="AF1186" s="93"/>
      <c r="AG1186" s="93"/>
      <c r="AH1186" s="93"/>
    </row>
    <row r="1187" spans="1:34" ht="15" customHeight="1" x14ac:dyDescent="0.3">
      <c r="A1187" s="93"/>
      <c r="B1187" s="93"/>
      <c r="C1187" s="93"/>
      <c r="D1187" s="93"/>
      <c r="E1187" s="93"/>
      <c r="F1187" s="93"/>
      <c r="G1187" s="93"/>
      <c r="H1187" s="93"/>
      <c r="I1187" s="93"/>
      <c r="J1187" s="93"/>
      <c r="K1187" s="93"/>
      <c r="L1187" s="93"/>
      <c r="M1187" s="93"/>
      <c r="N1187" s="93"/>
      <c r="O1187" s="93"/>
      <c r="P1187" s="93"/>
      <c r="Q1187" s="93"/>
      <c r="R1187" s="93"/>
      <c r="S1187" s="93"/>
      <c r="T1187" s="93"/>
      <c r="U1187" s="93"/>
      <c r="V1187" s="93"/>
      <c r="W1187" s="93"/>
      <c r="X1187" s="93"/>
      <c r="Y1187" s="93"/>
      <c r="Z1187" s="93"/>
      <c r="AA1187" s="93"/>
      <c r="AB1187" s="93"/>
      <c r="AC1187" s="93"/>
      <c r="AD1187" s="93"/>
      <c r="AE1187" s="93"/>
      <c r="AF1187" s="93"/>
      <c r="AG1187" s="93"/>
      <c r="AH1187" s="93"/>
    </row>
    <row r="1188" spans="1:34" ht="15" customHeight="1" x14ac:dyDescent="0.3">
      <c r="A1188" s="93"/>
      <c r="B1188" s="93"/>
      <c r="C1188" s="93"/>
      <c r="D1188" s="93"/>
      <c r="E1188" s="93"/>
      <c r="F1188" s="93"/>
      <c r="G1188" s="93"/>
      <c r="H1188" s="93"/>
      <c r="I1188" s="93"/>
      <c r="J1188" s="93"/>
      <c r="K1188" s="93"/>
      <c r="L1188" s="93"/>
      <c r="M1188" s="93"/>
      <c r="N1188" s="93"/>
      <c r="O1188" s="93"/>
      <c r="P1188" s="93"/>
      <c r="Q1188" s="93"/>
      <c r="R1188" s="93"/>
      <c r="S1188" s="93"/>
      <c r="T1188" s="93"/>
      <c r="U1188" s="93"/>
      <c r="V1188" s="93"/>
      <c r="W1188" s="93"/>
      <c r="X1188" s="93"/>
      <c r="Y1188" s="93"/>
      <c r="Z1188" s="93"/>
      <c r="AA1188" s="93"/>
      <c r="AB1188" s="93"/>
      <c r="AC1188" s="93"/>
      <c r="AD1188" s="93"/>
      <c r="AE1188" s="93"/>
      <c r="AF1188" s="93"/>
      <c r="AG1188" s="93"/>
      <c r="AH1188" s="93"/>
    </row>
    <row r="1189" spans="1:34" ht="15" customHeight="1" x14ac:dyDescent="0.3">
      <c r="A1189" s="93"/>
      <c r="B1189" s="93"/>
      <c r="C1189" s="93"/>
      <c r="D1189" s="93"/>
      <c r="E1189" s="93"/>
      <c r="F1189" s="93"/>
      <c r="G1189" s="93"/>
      <c r="H1189" s="93"/>
      <c r="I1189" s="93"/>
      <c r="J1189" s="93"/>
      <c r="K1189" s="93"/>
      <c r="L1189" s="93"/>
      <c r="M1189" s="93"/>
      <c r="N1189" s="93"/>
      <c r="O1189" s="93"/>
      <c r="P1189" s="93"/>
      <c r="Q1189" s="93"/>
      <c r="R1189" s="93"/>
      <c r="S1189" s="93"/>
      <c r="T1189" s="93"/>
      <c r="U1189" s="93"/>
      <c r="V1189" s="93"/>
      <c r="W1189" s="93"/>
      <c r="X1189" s="93"/>
      <c r="Y1189" s="93"/>
      <c r="Z1189" s="93"/>
      <c r="AA1189" s="93"/>
      <c r="AB1189" s="93"/>
      <c r="AC1189" s="93"/>
      <c r="AD1189" s="93"/>
      <c r="AE1189" s="93"/>
      <c r="AF1189" s="93"/>
      <c r="AG1189" s="93"/>
      <c r="AH1189" s="93"/>
    </row>
    <row r="1190" spans="1:34" ht="15" customHeight="1" x14ac:dyDescent="0.3">
      <c r="A1190" s="93"/>
      <c r="B1190" s="93"/>
      <c r="C1190" s="93"/>
      <c r="D1190" s="93"/>
      <c r="E1190" s="93"/>
      <c r="F1190" s="93"/>
      <c r="G1190" s="93"/>
      <c r="H1190" s="93"/>
      <c r="I1190" s="93"/>
      <c r="J1190" s="93"/>
      <c r="K1190" s="93"/>
      <c r="L1190" s="93"/>
      <c r="M1190" s="93"/>
      <c r="N1190" s="93"/>
      <c r="O1190" s="93"/>
      <c r="P1190" s="93"/>
      <c r="Q1190" s="93"/>
      <c r="R1190" s="93"/>
      <c r="S1190" s="93"/>
      <c r="T1190" s="93"/>
      <c r="U1190" s="93"/>
      <c r="V1190" s="93"/>
      <c r="W1190" s="93"/>
      <c r="X1190" s="93"/>
      <c r="Y1190" s="93"/>
      <c r="Z1190" s="93"/>
      <c r="AA1190" s="93"/>
      <c r="AB1190" s="93"/>
      <c r="AC1190" s="93"/>
      <c r="AD1190" s="93"/>
      <c r="AE1190" s="93"/>
      <c r="AF1190" s="93"/>
      <c r="AG1190" s="93"/>
      <c r="AH1190" s="93"/>
    </row>
    <row r="1191" spans="1:34" ht="15" customHeight="1" x14ac:dyDescent="0.3">
      <c r="A1191" s="93"/>
      <c r="B1191" s="93"/>
      <c r="C1191" s="93"/>
      <c r="D1191" s="93"/>
      <c r="E1191" s="93"/>
      <c r="F1191" s="93"/>
      <c r="G1191" s="93"/>
      <c r="H1191" s="93"/>
      <c r="I1191" s="93"/>
      <c r="J1191" s="93"/>
      <c r="K1191" s="93"/>
      <c r="L1191" s="93"/>
      <c r="M1191" s="93"/>
      <c r="N1191" s="93"/>
      <c r="O1191" s="93"/>
      <c r="P1191" s="93"/>
      <c r="Q1191" s="93"/>
      <c r="R1191" s="93"/>
      <c r="S1191" s="93"/>
      <c r="T1191" s="93"/>
      <c r="U1191" s="93"/>
      <c r="V1191" s="93"/>
      <c r="W1191" s="93"/>
      <c r="X1191" s="93"/>
      <c r="Y1191" s="93"/>
      <c r="Z1191" s="93"/>
      <c r="AA1191" s="93"/>
      <c r="AB1191" s="93"/>
      <c r="AC1191" s="93"/>
      <c r="AD1191" s="93"/>
      <c r="AE1191" s="93"/>
      <c r="AF1191" s="93"/>
      <c r="AG1191" s="93"/>
      <c r="AH1191" s="93"/>
    </row>
    <row r="1192" spans="1:34" ht="15" customHeight="1" x14ac:dyDescent="0.3">
      <c r="A1192" s="93"/>
      <c r="B1192" s="93"/>
      <c r="C1192" s="93"/>
      <c r="D1192" s="93"/>
      <c r="E1192" s="93"/>
      <c r="F1192" s="93"/>
      <c r="G1192" s="93"/>
      <c r="H1192" s="93"/>
      <c r="I1192" s="93"/>
      <c r="J1192" s="93"/>
      <c r="K1192" s="93"/>
      <c r="L1192" s="93"/>
      <c r="M1192" s="93"/>
      <c r="N1192" s="93"/>
      <c r="O1192" s="93"/>
      <c r="P1192" s="93"/>
      <c r="Q1192" s="93"/>
      <c r="R1192" s="93"/>
      <c r="S1192" s="93"/>
      <c r="T1192" s="93"/>
      <c r="U1192" s="93"/>
      <c r="V1192" s="93"/>
      <c r="W1192" s="93"/>
      <c r="X1192" s="93"/>
      <c r="Y1192" s="93"/>
      <c r="Z1192" s="93"/>
      <c r="AA1192" s="93"/>
      <c r="AB1192" s="93"/>
      <c r="AC1192" s="93"/>
      <c r="AD1192" s="93"/>
      <c r="AE1192" s="93"/>
      <c r="AF1192" s="93"/>
      <c r="AG1192" s="93"/>
      <c r="AH1192" s="93"/>
    </row>
    <row r="1193" spans="1:34" ht="15" customHeight="1" x14ac:dyDescent="0.3">
      <c r="A1193" s="93"/>
      <c r="B1193" s="93"/>
      <c r="C1193" s="93"/>
      <c r="D1193" s="93"/>
      <c r="E1193" s="93"/>
      <c r="F1193" s="93"/>
      <c r="G1193" s="93"/>
      <c r="H1193" s="93"/>
      <c r="I1193" s="93"/>
      <c r="J1193" s="93"/>
      <c r="K1193" s="93"/>
      <c r="L1193" s="93"/>
      <c r="M1193" s="93"/>
      <c r="N1193" s="93"/>
      <c r="O1193" s="93"/>
      <c r="P1193" s="93"/>
      <c r="Q1193" s="93"/>
      <c r="R1193" s="93"/>
      <c r="S1193" s="93"/>
      <c r="T1193" s="93"/>
      <c r="U1193" s="93"/>
      <c r="V1193" s="93"/>
      <c r="W1193" s="93"/>
      <c r="X1193" s="93"/>
      <c r="Y1193" s="93"/>
      <c r="Z1193" s="93"/>
      <c r="AA1193" s="93"/>
      <c r="AB1193" s="93"/>
      <c r="AC1193" s="93"/>
      <c r="AD1193" s="93"/>
      <c r="AE1193" s="93"/>
      <c r="AF1193" s="93"/>
      <c r="AG1193" s="93"/>
      <c r="AH1193" s="93"/>
    </row>
    <row r="1194" spans="1:34" ht="15" customHeight="1" x14ac:dyDescent="0.3">
      <c r="A1194" s="93"/>
      <c r="B1194" s="93"/>
      <c r="C1194" s="93"/>
      <c r="D1194" s="93"/>
      <c r="E1194" s="93"/>
      <c r="F1194" s="93"/>
      <c r="G1194" s="93"/>
      <c r="H1194" s="93"/>
      <c r="I1194" s="93"/>
      <c r="J1194" s="93"/>
      <c r="K1194" s="93"/>
      <c r="L1194" s="93"/>
      <c r="M1194" s="93"/>
      <c r="N1194" s="93"/>
      <c r="O1194" s="93"/>
      <c r="P1194" s="93"/>
      <c r="Q1194" s="93"/>
      <c r="R1194" s="93"/>
      <c r="S1194" s="93"/>
      <c r="T1194" s="93"/>
      <c r="U1194" s="93"/>
      <c r="V1194" s="93"/>
      <c r="W1194" s="93"/>
      <c r="X1194" s="93"/>
      <c r="Y1194" s="93"/>
      <c r="Z1194" s="93"/>
      <c r="AA1194" s="93"/>
      <c r="AB1194" s="93"/>
      <c r="AC1194" s="93"/>
      <c r="AD1194" s="93"/>
      <c r="AE1194" s="93"/>
      <c r="AF1194" s="93"/>
      <c r="AG1194" s="93"/>
      <c r="AH1194" s="93"/>
    </row>
    <row r="1195" spans="1:34" ht="15" customHeight="1" x14ac:dyDescent="0.3">
      <c r="A1195" s="93"/>
      <c r="B1195" s="93"/>
      <c r="C1195" s="93"/>
      <c r="D1195" s="93"/>
      <c r="E1195" s="93"/>
      <c r="F1195" s="93"/>
      <c r="G1195" s="93"/>
      <c r="H1195" s="93"/>
      <c r="I1195" s="93"/>
      <c r="J1195" s="93"/>
      <c r="K1195" s="93"/>
      <c r="L1195" s="93"/>
      <c r="M1195" s="93"/>
      <c r="N1195" s="93"/>
      <c r="O1195" s="93"/>
      <c r="P1195" s="93"/>
      <c r="Q1195" s="93"/>
      <c r="R1195" s="93"/>
      <c r="S1195" s="93"/>
      <c r="T1195" s="93"/>
      <c r="U1195" s="93"/>
      <c r="V1195" s="93"/>
      <c r="W1195" s="93"/>
      <c r="X1195" s="93"/>
      <c r="Y1195" s="93"/>
      <c r="Z1195" s="93"/>
      <c r="AA1195" s="93"/>
      <c r="AB1195" s="93"/>
      <c r="AC1195" s="93"/>
      <c r="AD1195" s="93"/>
      <c r="AE1195" s="93"/>
      <c r="AF1195" s="93"/>
      <c r="AG1195" s="93"/>
      <c r="AH1195" s="93"/>
    </row>
    <row r="1196" spans="1:34" ht="15" customHeight="1" x14ac:dyDescent="0.3">
      <c r="A1196" s="93"/>
      <c r="B1196" s="93"/>
      <c r="C1196" s="93"/>
      <c r="D1196" s="93"/>
      <c r="E1196" s="93"/>
      <c r="F1196" s="93"/>
      <c r="G1196" s="93"/>
      <c r="H1196" s="93"/>
      <c r="I1196" s="93"/>
      <c r="J1196" s="93"/>
      <c r="K1196" s="93"/>
      <c r="L1196" s="93"/>
      <c r="M1196" s="93"/>
      <c r="N1196" s="93"/>
      <c r="O1196" s="93"/>
      <c r="P1196" s="93"/>
      <c r="Q1196" s="93"/>
      <c r="R1196" s="93"/>
      <c r="S1196" s="93"/>
      <c r="T1196" s="93"/>
      <c r="U1196" s="93"/>
      <c r="V1196" s="93"/>
      <c r="W1196" s="93"/>
      <c r="X1196" s="93"/>
      <c r="Y1196" s="93"/>
      <c r="Z1196" s="93"/>
      <c r="AA1196" s="93"/>
      <c r="AB1196" s="93"/>
      <c r="AC1196" s="93"/>
      <c r="AD1196" s="93"/>
      <c r="AE1196" s="93"/>
      <c r="AF1196" s="93"/>
      <c r="AG1196" s="93"/>
      <c r="AH1196" s="93"/>
    </row>
    <row r="1197" spans="1:34" ht="15" customHeight="1" x14ac:dyDescent="0.3">
      <c r="A1197" s="93"/>
      <c r="B1197" s="93"/>
      <c r="C1197" s="93"/>
      <c r="D1197" s="93"/>
      <c r="E1197" s="93"/>
      <c r="F1197" s="93"/>
      <c r="G1197" s="93"/>
      <c r="H1197" s="93"/>
      <c r="I1197" s="93"/>
      <c r="J1197" s="93"/>
      <c r="K1197" s="93"/>
      <c r="L1197" s="93"/>
      <c r="M1197" s="93"/>
      <c r="N1197" s="93"/>
      <c r="O1197" s="93"/>
      <c r="P1197" s="93"/>
      <c r="Q1197" s="93"/>
      <c r="R1197" s="93"/>
      <c r="S1197" s="93"/>
      <c r="T1197" s="93"/>
      <c r="U1197" s="93"/>
      <c r="V1197" s="93"/>
      <c r="W1197" s="93"/>
      <c r="X1197" s="93"/>
      <c r="Y1197" s="93"/>
      <c r="Z1197" s="93"/>
      <c r="AA1197" s="93"/>
      <c r="AB1197" s="93"/>
      <c r="AC1197" s="93"/>
      <c r="AD1197" s="93"/>
      <c r="AE1197" s="93"/>
      <c r="AF1197" s="93"/>
      <c r="AG1197" s="93"/>
      <c r="AH1197" s="93"/>
    </row>
    <row r="1198" spans="1:34" ht="15" customHeight="1" x14ac:dyDescent="0.3">
      <c r="A1198" s="93"/>
      <c r="B1198" s="93"/>
      <c r="C1198" s="93"/>
      <c r="D1198" s="93"/>
      <c r="E1198" s="93"/>
      <c r="F1198" s="93"/>
      <c r="G1198" s="93"/>
      <c r="H1198" s="93"/>
      <c r="I1198" s="93"/>
      <c r="J1198" s="93"/>
      <c r="K1198" s="93"/>
      <c r="L1198" s="93"/>
      <c r="M1198" s="93"/>
      <c r="N1198" s="93"/>
      <c r="O1198" s="93"/>
      <c r="P1198" s="93"/>
      <c r="Q1198" s="93"/>
      <c r="R1198" s="93"/>
      <c r="S1198" s="93"/>
      <c r="T1198" s="93"/>
      <c r="U1198" s="93"/>
      <c r="V1198" s="93"/>
      <c r="W1198" s="93"/>
      <c r="X1198" s="93"/>
      <c r="Y1198" s="93"/>
      <c r="Z1198" s="93"/>
      <c r="AA1198" s="93"/>
      <c r="AB1198" s="93"/>
      <c r="AC1198" s="93"/>
      <c r="AD1198" s="93"/>
      <c r="AE1198" s="93"/>
      <c r="AF1198" s="93"/>
      <c r="AG1198" s="93"/>
      <c r="AH1198" s="93"/>
    </row>
    <row r="1199" spans="1:34" ht="15" customHeight="1" x14ac:dyDescent="0.3">
      <c r="A1199" s="93"/>
      <c r="B1199" s="93"/>
      <c r="C1199" s="93"/>
      <c r="D1199" s="93"/>
      <c r="E1199" s="93"/>
      <c r="F1199" s="93"/>
      <c r="G1199" s="93"/>
      <c r="H1199" s="93"/>
      <c r="I1199" s="93"/>
      <c r="J1199" s="93"/>
      <c r="K1199" s="93"/>
      <c r="L1199" s="93"/>
      <c r="M1199" s="93"/>
      <c r="N1199" s="93"/>
      <c r="O1199" s="93"/>
      <c r="P1199" s="93"/>
      <c r="Q1199" s="93"/>
      <c r="R1199" s="93"/>
      <c r="S1199" s="93"/>
      <c r="T1199" s="93"/>
      <c r="U1199" s="93"/>
      <c r="V1199" s="93"/>
      <c r="W1199" s="93"/>
      <c r="X1199" s="93"/>
      <c r="Y1199" s="93"/>
      <c r="Z1199" s="93"/>
      <c r="AA1199" s="93"/>
      <c r="AB1199" s="93"/>
      <c r="AC1199" s="93"/>
      <c r="AD1199" s="93"/>
      <c r="AE1199" s="93"/>
      <c r="AF1199" s="93"/>
      <c r="AG1199" s="93"/>
      <c r="AH1199" s="93"/>
    </row>
    <row r="1200" spans="1:34" ht="15" customHeight="1" x14ac:dyDescent="0.3">
      <c r="A1200" s="93"/>
      <c r="B1200" s="93"/>
      <c r="C1200" s="93"/>
      <c r="D1200" s="93"/>
      <c r="E1200" s="93"/>
      <c r="F1200" s="93"/>
      <c r="G1200" s="93"/>
      <c r="H1200" s="93"/>
      <c r="I1200" s="93"/>
      <c r="J1200" s="93"/>
      <c r="K1200" s="93"/>
      <c r="L1200" s="93"/>
      <c r="M1200" s="93"/>
      <c r="N1200" s="93"/>
      <c r="O1200" s="93"/>
      <c r="P1200" s="93"/>
      <c r="Q1200" s="93"/>
      <c r="R1200" s="93"/>
      <c r="S1200" s="93"/>
      <c r="T1200" s="93"/>
      <c r="U1200" s="93"/>
      <c r="V1200" s="93"/>
      <c r="W1200" s="93"/>
      <c r="X1200" s="93"/>
      <c r="Y1200" s="93"/>
      <c r="Z1200" s="93"/>
      <c r="AA1200" s="93"/>
      <c r="AB1200" s="93"/>
      <c r="AC1200" s="93"/>
      <c r="AD1200" s="93"/>
      <c r="AE1200" s="93"/>
      <c r="AF1200" s="93"/>
      <c r="AG1200" s="93"/>
      <c r="AH1200" s="93"/>
    </row>
    <row r="1201" spans="1:34" ht="15" customHeight="1" x14ac:dyDescent="0.3">
      <c r="A1201" s="93"/>
      <c r="B1201" s="93"/>
      <c r="C1201" s="93"/>
      <c r="D1201" s="93"/>
      <c r="E1201" s="93"/>
      <c r="F1201" s="93"/>
      <c r="G1201" s="93"/>
      <c r="H1201" s="93"/>
      <c r="I1201" s="93"/>
      <c r="J1201" s="93"/>
      <c r="K1201" s="93"/>
      <c r="L1201" s="93"/>
      <c r="M1201" s="93"/>
      <c r="N1201" s="93"/>
      <c r="O1201" s="93"/>
      <c r="P1201" s="93"/>
      <c r="Q1201" s="93"/>
      <c r="R1201" s="93"/>
      <c r="S1201" s="93"/>
      <c r="T1201" s="93"/>
      <c r="U1201" s="93"/>
      <c r="V1201" s="93"/>
      <c r="W1201" s="93"/>
      <c r="X1201" s="93"/>
      <c r="Y1201" s="93"/>
      <c r="Z1201" s="93"/>
      <c r="AA1201" s="93"/>
      <c r="AB1201" s="93"/>
      <c r="AC1201" s="93"/>
      <c r="AD1201" s="93"/>
      <c r="AE1201" s="93"/>
      <c r="AF1201" s="93"/>
      <c r="AG1201" s="93"/>
      <c r="AH1201" s="93"/>
    </row>
    <row r="1202" spans="1:34" ht="15" customHeight="1" x14ac:dyDescent="0.3">
      <c r="A1202" s="93"/>
      <c r="B1202" s="93"/>
      <c r="C1202" s="93"/>
      <c r="D1202" s="93"/>
      <c r="E1202" s="93"/>
      <c r="F1202" s="93"/>
      <c r="G1202" s="93"/>
      <c r="H1202" s="93"/>
      <c r="I1202" s="93"/>
      <c r="J1202" s="93"/>
      <c r="K1202" s="93"/>
      <c r="L1202" s="93"/>
      <c r="M1202" s="93"/>
      <c r="N1202" s="93"/>
      <c r="O1202" s="93"/>
      <c r="P1202" s="93"/>
      <c r="Q1202" s="93"/>
      <c r="R1202" s="93"/>
      <c r="S1202" s="93"/>
      <c r="T1202" s="93"/>
      <c r="U1202" s="93"/>
      <c r="V1202" s="93"/>
      <c r="W1202" s="93"/>
      <c r="X1202" s="93"/>
      <c r="Y1202" s="93"/>
      <c r="Z1202" s="93"/>
      <c r="AA1202" s="93"/>
      <c r="AB1202" s="93"/>
      <c r="AC1202" s="93"/>
      <c r="AD1202" s="93"/>
      <c r="AE1202" s="93"/>
      <c r="AF1202" s="93"/>
      <c r="AG1202" s="93"/>
      <c r="AH1202" s="93"/>
    </row>
    <row r="1203" spans="1:34" ht="15" customHeight="1" x14ac:dyDescent="0.3">
      <c r="A1203" s="93"/>
      <c r="B1203" s="93"/>
      <c r="C1203" s="93"/>
      <c r="D1203" s="93"/>
      <c r="E1203" s="93"/>
      <c r="F1203" s="93"/>
      <c r="G1203" s="93"/>
      <c r="H1203" s="93"/>
      <c r="I1203" s="93"/>
      <c r="J1203" s="93"/>
      <c r="K1203" s="93"/>
      <c r="L1203" s="93"/>
      <c r="M1203" s="93"/>
      <c r="N1203" s="93"/>
      <c r="O1203" s="93"/>
      <c r="P1203" s="93"/>
      <c r="Q1203" s="93"/>
      <c r="R1203" s="93"/>
      <c r="S1203" s="93"/>
      <c r="T1203" s="93"/>
      <c r="U1203" s="93"/>
      <c r="V1203" s="93"/>
      <c r="W1203" s="93"/>
      <c r="X1203" s="93"/>
      <c r="Y1203" s="93"/>
      <c r="Z1203" s="93"/>
      <c r="AA1203" s="93"/>
      <c r="AB1203" s="93"/>
      <c r="AC1203" s="93"/>
      <c r="AD1203" s="93"/>
      <c r="AE1203" s="93"/>
      <c r="AF1203" s="93"/>
      <c r="AG1203" s="93"/>
      <c r="AH1203" s="93"/>
    </row>
    <row r="1204" spans="1:34" ht="15" customHeight="1" x14ac:dyDescent="0.3">
      <c r="A1204" s="93"/>
      <c r="B1204" s="93"/>
      <c r="C1204" s="93"/>
      <c r="D1204" s="93"/>
      <c r="E1204" s="93"/>
      <c r="F1204" s="93"/>
      <c r="G1204" s="93"/>
      <c r="H1204" s="93"/>
      <c r="I1204" s="93"/>
      <c r="J1204" s="93"/>
      <c r="K1204" s="93"/>
      <c r="L1204" s="93"/>
      <c r="M1204" s="93"/>
      <c r="N1204" s="93"/>
      <c r="O1204" s="93"/>
      <c r="P1204" s="93"/>
      <c r="Q1204" s="93"/>
      <c r="R1204" s="93"/>
      <c r="S1204" s="93"/>
      <c r="T1204" s="93"/>
      <c r="U1204" s="93"/>
      <c r="V1204" s="93"/>
      <c r="W1204" s="93"/>
      <c r="X1204" s="93"/>
      <c r="Y1204" s="93"/>
      <c r="Z1204" s="93"/>
      <c r="AA1204" s="93"/>
      <c r="AB1204" s="93"/>
      <c r="AC1204" s="93"/>
      <c r="AD1204" s="93"/>
      <c r="AE1204" s="93"/>
      <c r="AF1204" s="93"/>
      <c r="AG1204" s="93"/>
      <c r="AH1204" s="93"/>
    </row>
    <row r="1205" spans="1:34" ht="15" customHeight="1" x14ac:dyDescent="0.3">
      <c r="A1205" s="93"/>
      <c r="B1205" s="93"/>
      <c r="C1205" s="93"/>
      <c r="D1205" s="93"/>
      <c r="E1205" s="93"/>
      <c r="F1205" s="93"/>
      <c r="G1205" s="93"/>
      <c r="H1205" s="93"/>
      <c r="I1205" s="93"/>
      <c r="J1205" s="93"/>
      <c r="K1205" s="93"/>
      <c r="L1205" s="93"/>
      <c r="M1205" s="93"/>
      <c r="N1205" s="93"/>
      <c r="O1205" s="93"/>
      <c r="P1205" s="93"/>
      <c r="Q1205" s="93"/>
      <c r="R1205" s="93"/>
      <c r="S1205" s="93"/>
      <c r="T1205" s="93"/>
      <c r="U1205" s="93"/>
      <c r="V1205" s="93"/>
      <c r="W1205" s="93"/>
      <c r="X1205" s="93"/>
      <c r="Y1205" s="93"/>
      <c r="Z1205" s="93"/>
      <c r="AA1205" s="93"/>
      <c r="AB1205" s="93"/>
      <c r="AC1205" s="93"/>
      <c r="AD1205" s="93"/>
      <c r="AE1205" s="93"/>
      <c r="AF1205" s="93"/>
      <c r="AG1205" s="93"/>
      <c r="AH1205" s="93"/>
    </row>
    <row r="1206" spans="1:34" ht="15" customHeight="1" x14ac:dyDescent="0.3">
      <c r="A1206" s="93"/>
      <c r="B1206" s="93"/>
      <c r="C1206" s="93"/>
      <c r="D1206" s="93"/>
      <c r="E1206" s="93"/>
      <c r="F1206" s="93"/>
      <c r="G1206" s="93"/>
      <c r="H1206" s="93"/>
      <c r="I1206" s="93"/>
      <c r="J1206" s="93"/>
      <c r="K1206" s="93"/>
      <c r="L1206" s="93"/>
      <c r="M1206" s="93"/>
      <c r="N1206" s="93"/>
      <c r="O1206" s="93"/>
      <c r="P1206" s="93"/>
      <c r="Q1206" s="93"/>
      <c r="R1206" s="93"/>
      <c r="S1206" s="93"/>
      <c r="T1206" s="93"/>
      <c r="U1206" s="93"/>
      <c r="V1206" s="93"/>
      <c r="W1206" s="93"/>
      <c r="X1206" s="93"/>
      <c r="Y1206" s="93"/>
      <c r="Z1206" s="93"/>
      <c r="AA1206" s="93"/>
      <c r="AB1206" s="93"/>
      <c r="AC1206" s="93"/>
      <c r="AD1206" s="93"/>
      <c r="AE1206" s="93"/>
      <c r="AF1206" s="93"/>
      <c r="AG1206" s="93"/>
      <c r="AH1206" s="93"/>
    </row>
    <row r="1207" spans="1:34" ht="15" customHeight="1" x14ac:dyDescent="0.3">
      <c r="A1207" s="93"/>
      <c r="B1207" s="93"/>
      <c r="C1207" s="93"/>
      <c r="D1207" s="93"/>
      <c r="E1207" s="93"/>
      <c r="F1207" s="93"/>
      <c r="G1207" s="93"/>
      <c r="H1207" s="93"/>
      <c r="I1207" s="93"/>
      <c r="J1207" s="93"/>
      <c r="K1207" s="93"/>
      <c r="L1207" s="93"/>
      <c r="M1207" s="93"/>
      <c r="N1207" s="93"/>
      <c r="O1207" s="93"/>
      <c r="P1207" s="93"/>
      <c r="Q1207" s="93"/>
      <c r="R1207" s="93"/>
      <c r="S1207" s="93"/>
      <c r="T1207" s="93"/>
      <c r="U1207" s="93"/>
      <c r="V1207" s="93"/>
      <c r="W1207" s="93"/>
      <c r="X1207" s="93"/>
      <c r="Y1207" s="93"/>
      <c r="Z1207" s="93"/>
      <c r="AA1207" s="93"/>
      <c r="AB1207" s="93"/>
      <c r="AC1207" s="93"/>
      <c r="AD1207" s="93"/>
      <c r="AE1207" s="93"/>
      <c r="AF1207" s="93"/>
      <c r="AG1207" s="93"/>
      <c r="AH1207" s="93"/>
    </row>
    <row r="1208" spans="1:34" ht="15" customHeight="1" x14ac:dyDescent="0.3">
      <c r="A1208" s="93"/>
      <c r="B1208" s="93"/>
      <c r="C1208" s="93"/>
      <c r="D1208" s="93"/>
      <c r="E1208" s="93"/>
      <c r="F1208" s="93"/>
      <c r="G1208" s="93"/>
      <c r="H1208" s="93"/>
      <c r="I1208" s="93"/>
      <c r="J1208" s="93"/>
      <c r="K1208" s="93"/>
      <c r="L1208" s="93"/>
      <c r="M1208" s="93"/>
      <c r="N1208" s="93"/>
      <c r="O1208" s="93"/>
      <c r="P1208" s="93"/>
      <c r="Q1208" s="93"/>
      <c r="R1208" s="93"/>
      <c r="S1208" s="93"/>
      <c r="T1208" s="93"/>
      <c r="U1208" s="93"/>
      <c r="V1208" s="93"/>
      <c r="W1208" s="93"/>
      <c r="X1208" s="93"/>
      <c r="Y1208" s="93"/>
      <c r="Z1208" s="93"/>
      <c r="AA1208" s="93"/>
      <c r="AB1208" s="93"/>
      <c r="AC1208" s="93"/>
      <c r="AD1208" s="93"/>
      <c r="AE1208" s="93"/>
      <c r="AF1208" s="93"/>
      <c r="AG1208" s="93"/>
      <c r="AH1208" s="93"/>
    </row>
    <row r="1209" spans="1:34" ht="15" customHeight="1" x14ac:dyDescent="0.3">
      <c r="A1209" s="93"/>
      <c r="B1209" s="93"/>
      <c r="C1209" s="93"/>
      <c r="D1209" s="93"/>
      <c r="E1209" s="93"/>
      <c r="F1209" s="93"/>
      <c r="G1209" s="93"/>
      <c r="H1209" s="93"/>
      <c r="I1209" s="93"/>
      <c r="J1209" s="93"/>
      <c r="K1209" s="93"/>
      <c r="L1209" s="93"/>
      <c r="M1209" s="93"/>
      <c r="N1209" s="93"/>
      <c r="O1209" s="93"/>
      <c r="P1209" s="93"/>
      <c r="Q1209" s="93"/>
      <c r="R1209" s="93"/>
      <c r="S1209" s="93"/>
      <c r="T1209" s="93"/>
      <c r="U1209" s="93"/>
      <c r="V1209" s="93"/>
      <c r="W1209" s="93"/>
      <c r="X1209" s="93"/>
      <c r="Y1209" s="93"/>
      <c r="Z1209" s="93"/>
      <c r="AA1209" s="93"/>
      <c r="AB1209" s="93"/>
      <c r="AC1209" s="93"/>
      <c r="AD1209" s="93"/>
      <c r="AE1209" s="93"/>
      <c r="AF1209" s="93"/>
      <c r="AG1209" s="93"/>
      <c r="AH1209" s="93"/>
    </row>
    <row r="1210" spans="1:34" ht="15" customHeight="1" x14ac:dyDescent="0.3">
      <c r="A1210" s="93"/>
      <c r="B1210" s="93"/>
      <c r="C1210" s="93"/>
      <c r="D1210" s="93"/>
      <c r="E1210" s="93"/>
      <c r="F1210" s="93"/>
      <c r="G1210" s="93"/>
      <c r="H1210" s="93"/>
      <c r="I1210" s="93"/>
      <c r="J1210" s="93"/>
      <c r="K1210" s="93"/>
      <c r="L1210" s="93"/>
      <c r="M1210" s="93"/>
      <c r="N1210" s="93"/>
      <c r="O1210" s="93"/>
      <c r="P1210" s="93"/>
      <c r="Q1210" s="93"/>
      <c r="R1210" s="93"/>
      <c r="S1210" s="93"/>
      <c r="T1210" s="93"/>
      <c r="U1210" s="93"/>
      <c r="V1210" s="93"/>
      <c r="W1210" s="93"/>
      <c r="X1210" s="93"/>
      <c r="Y1210" s="93"/>
      <c r="Z1210" s="93"/>
      <c r="AA1210" s="93"/>
      <c r="AB1210" s="93"/>
      <c r="AC1210" s="93"/>
      <c r="AD1210" s="93"/>
      <c r="AE1210" s="93"/>
      <c r="AF1210" s="93"/>
      <c r="AG1210" s="93"/>
      <c r="AH1210" s="93"/>
    </row>
    <row r="1211" spans="1:34" ht="15" customHeight="1" x14ac:dyDescent="0.3">
      <c r="A1211" s="93"/>
      <c r="B1211" s="93"/>
      <c r="C1211" s="93"/>
      <c r="D1211" s="93"/>
      <c r="E1211" s="93"/>
      <c r="F1211" s="93"/>
      <c r="G1211" s="93"/>
      <c r="H1211" s="93"/>
      <c r="I1211" s="93"/>
      <c r="J1211" s="93"/>
      <c r="K1211" s="93"/>
      <c r="L1211" s="93"/>
      <c r="M1211" s="93"/>
      <c r="N1211" s="93"/>
      <c r="O1211" s="93"/>
      <c r="P1211" s="93"/>
      <c r="Q1211" s="93"/>
      <c r="R1211" s="93"/>
      <c r="S1211" s="93"/>
      <c r="T1211" s="93"/>
      <c r="U1211" s="93"/>
      <c r="V1211" s="93"/>
      <c r="W1211" s="93"/>
      <c r="X1211" s="93"/>
      <c r="Y1211" s="93"/>
      <c r="Z1211" s="93"/>
      <c r="AA1211" s="93"/>
      <c r="AB1211" s="93"/>
      <c r="AC1211" s="93"/>
      <c r="AD1211" s="93"/>
      <c r="AE1211" s="93"/>
      <c r="AF1211" s="93"/>
      <c r="AG1211" s="93"/>
      <c r="AH1211" s="93"/>
    </row>
    <row r="1212" spans="1:34" ht="15" customHeight="1" x14ac:dyDescent="0.3">
      <c r="A1212" s="93"/>
      <c r="B1212" s="93"/>
      <c r="C1212" s="93"/>
      <c r="D1212" s="93"/>
      <c r="E1212" s="93"/>
      <c r="F1212" s="93"/>
      <c r="G1212" s="93"/>
      <c r="H1212" s="93"/>
      <c r="I1212" s="93"/>
      <c r="J1212" s="93"/>
      <c r="K1212" s="93"/>
      <c r="L1212" s="93"/>
      <c r="M1212" s="93"/>
      <c r="N1212" s="93"/>
      <c r="O1212" s="93"/>
      <c r="P1212" s="93"/>
      <c r="Q1212" s="93"/>
      <c r="R1212" s="93"/>
      <c r="S1212" s="93"/>
      <c r="T1212" s="93"/>
      <c r="U1212" s="93"/>
      <c r="V1212" s="93"/>
      <c r="W1212" s="93"/>
      <c r="X1212" s="93"/>
      <c r="Y1212" s="93"/>
      <c r="Z1212" s="93"/>
      <c r="AA1212" s="93"/>
      <c r="AB1212" s="93"/>
      <c r="AC1212" s="93"/>
      <c r="AD1212" s="93"/>
      <c r="AE1212" s="93"/>
      <c r="AF1212" s="93"/>
      <c r="AG1212" s="93"/>
      <c r="AH1212" s="93"/>
    </row>
    <row r="1213" spans="1:34" ht="15" customHeight="1" x14ac:dyDescent="0.3">
      <c r="A1213" s="93"/>
      <c r="B1213" s="93"/>
      <c r="C1213" s="93"/>
      <c r="D1213" s="93"/>
      <c r="E1213" s="93"/>
      <c r="F1213" s="93"/>
      <c r="G1213" s="93"/>
      <c r="H1213" s="93"/>
      <c r="I1213" s="93"/>
      <c r="J1213" s="93"/>
      <c r="K1213" s="93"/>
      <c r="L1213" s="93"/>
      <c r="M1213" s="93"/>
      <c r="N1213" s="93"/>
      <c r="O1213" s="93"/>
      <c r="P1213" s="93"/>
      <c r="Q1213" s="93"/>
      <c r="R1213" s="93"/>
      <c r="S1213" s="93"/>
      <c r="T1213" s="93"/>
      <c r="U1213" s="93"/>
      <c r="V1213" s="93"/>
      <c r="W1213" s="93"/>
      <c r="X1213" s="93"/>
      <c r="Y1213" s="93"/>
      <c r="Z1213" s="93"/>
      <c r="AA1213" s="93"/>
      <c r="AB1213" s="93"/>
      <c r="AC1213" s="93"/>
      <c r="AD1213" s="93"/>
      <c r="AE1213" s="93"/>
      <c r="AF1213" s="93"/>
      <c r="AG1213" s="93"/>
      <c r="AH1213" s="93"/>
    </row>
    <row r="1214" spans="1:34" ht="15" customHeight="1" x14ac:dyDescent="0.3">
      <c r="A1214" s="93"/>
      <c r="B1214" s="93"/>
      <c r="C1214" s="93"/>
      <c r="D1214" s="93"/>
      <c r="E1214" s="93"/>
      <c r="F1214" s="93"/>
      <c r="G1214" s="93"/>
      <c r="H1214" s="93"/>
      <c r="I1214" s="93"/>
      <c r="J1214" s="93"/>
      <c r="K1214" s="93"/>
      <c r="L1214" s="93"/>
      <c r="M1214" s="93"/>
      <c r="N1214" s="93"/>
      <c r="O1214" s="93"/>
      <c r="P1214" s="93"/>
      <c r="Q1214" s="93"/>
      <c r="R1214" s="93"/>
      <c r="S1214" s="93"/>
      <c r="T1214" s="93"/>
      <c r="U1214" s="93"/>
      <c r="V1214" s="93"/>
      <c r="W1214" s="93"/>
      <c r="X1214" s="93"/>
      <c r="Y1214" s="93"/>
      <c r="Z1214" s="93"/>
      <c r="AA1214" s="93"/>
      <c r="AB1214" s="93"/>
      <c r="AC1214" s="93"/>
      <c r="AD1214" s="93"/>
      <c r="AE1214" s="93"/>
      <c r="AF1214" s="93"/>
      <c r="AG1214" s="93"/>
      <c r="AH1214" s="93"/>
    </row>
    <row r="1215" spans="1:34" ht="15" customHeight="1" x14ac:dyDescent="0.3">
      <c r="A1215" s="93"/>
      <c r="B1215" s="93"/>
      <c r="C1215" s="93"/>
      <c r="D1215" s="93"/>
      <c r="E1215" s="93"/>
      <c r="F1215" s="93"/>
      <c r="G1215" s="93"/>
      <c r="H1215" s="93"/>
      <c r="I1215" s="93"/>
      <c r="J1215" s="93"/>
      <c r="K1215" s="93"/>
      <c r="L1215" s="93"/>
      <c r="M1215" s="93"/>
      <c r="N1215" s="93"/>
      <c r="O1215" s="93"/>
      <c r="P1215" s="93"/>
      <c r="Q1215" s="93"/>
      <c r="R1215" s="93"/>
      <c r="S1215" s="93"/>
      <c r="T1215" s="93"/>
      <c r="U1215" s="93"/>
      <c r="V1215" s="93"/>
      <c r="W1215" s="93"/>
      <c r="X1215" s="93"/>
      <c r="Y1215" s="93"/>
      <c r="Z1215" s="93"/>
      <c r="AA1215" s="93"/>
      <c r="AB1215" s="93"/>
      <c r="AC1215" s="93"/>
      <c r="AD1215" s="93"/>
      <c r="AE1215" s="93"/>
      <c r="AF1215" s="93"/>
      <c r="AG1215" s="93"/>
      <c r="AH1215" s="93"/>
    </row>
    <row r="1216" spans="1:34" ht="15" customHeight="1" x14ac:dyDescent="0.3">
      <c r="A1216" s="93"/>
      <c r="B1216" s="93"/>
      <c r="C1216" s="93"/>
      <c r="D1216" s="93"/>
      <c r="E1216" s="93"/>
      <c r="F1216" s="93"/>
      <c r="G1216" s="93"/>
      <c r="H1216" s="93"/>
      <c r="I1216" s="93"/>
      <c r="J1216" s="93"/>
      <c r="K1216" s="93"/>
      <c r="L1216" s="93"/>
      <c r="M1216" s="93"/>
      <c r="N1216" s="93"/>
      <c r="O1216" s="93"/>
      <c r="P1216" s="93"/>
      <c r="Q1216" s="93"/>
      <c r="R1216" s="93"/>
      <c r="S1216" s="93"/>
      <c r="T1216" s="93"/>
      <c r="U1216" s="93"/>
      <c r="V1216" s="93"/>
      <c r="W1216" s="93"/>
      <c r="X1216" s="93"/>
      <c r="Y1216" s="93"/>
      <c r="Z1216" s="93"/>
      <c r="AA1216" s="93"/>
      <c r="AB1216" s="93"/>
      <c r="AC1216" s="93"/>
      <c r="AD1216" s="93"/>
      <c r="AE1216" s="93"/>
      <c r="AF1216" s="93"/>
      <c r="AG1216" s="93"/>
      <c r="AH1216" s="93"/>
    </row>
    <row r="1217" spans="1:34" ht="15" customHeight="1" x14ac:dyDescent="0.3">
      <c r="A1217" s="93"/>
      <c r="B1217" s="93"/>
      <c r="C1217" s="93"/>
      <c r="D1217" s="93"/>
      <c r="E1217" s="93"/>
      <c r="F1217" s="93"/>
      <c r="G1217" s="93"/>
      <c r="H1217" s="93"/>
      <c r="I1217" s="93"/>
      <c r="J1217" s="93"/>
      <c r="K1217" s="93"/>
      <c r="L1217" s="93"/>
      <c r="M1217" s="93"/>
      <c r="N1217" s="93"/>
      <c r="O1217" s="93"/>
      <c r="P1217" s="93"/>
      <c r="Q1217" s="93"/>
      <c r="R1217" s="93"/>
      <c r="S1217" s="93"/>
      <c r="T1217" s="93"/>
      <c r="U1217" s="93"/>
      <c r="V1217" s="93"/>
      <c r="W1217" s="93"/>
      <c r="X1217" s="93"/>
      <c r="Y1217" s="93"/>
      <c r="Z1217" s="93"/>
      <c r="AA1217" s="93"/>
      <c r="AB1217" s="93"/>
      <c r="AC1217" s="93"/>
      <c r="AD1217" s="93"/>
      <c r="AE1217" s="93"/>
      <c r="AF1217" s="93"/>
      <c r="AG1217" s="93"/>
      <c r="AH1217" s="93"/>
    </row>
    <row r="1218" spans="1:34" ht="15" customHeight="1" x14ac:dyDescent="0.3">
      <c r="A1218" s="93"/>
      <c r="B1218" s="93"/>
      <c r="C1218" s="93"/>
      <c r="D1218" s="93"/>
      <c r="E1218" s="93"/>
      <c r="F1218" s="93"/>
      <c r="G1218" s="93"/>
      <c r="H1218" s="93"/>
      <c r="I1218" s="93"/>
      <c r="J1218" s="93"/>
      <c r="K1218" s="93"/>
      <c r="L1218" s="93"/>
      <c r="M1218" s="93"/>
      <c r="N1218" s="93"/>
      <c r="O1218" s="93"/>
      <c r="P1218" s="93"/>
      <c r="Q1218" s="93"/>
      <c r="R1218" s="93"/>
      <c r="S1218" s="93"/>
      <c r="T1218" s="93"/>
      <c r="U1218" s="93"/>
      <c r="V1218" s="93"/>
      <c r="W1218" s="93"/>
      <c r="X1218" s="93"/>
      <c r="Y1218" s="93"/>
      <c r="Z1218" s="93"/>
      <c r="AA1218" s="93"/>
      <c r="AB1218" s="93"/>
      <c r="AC1218" s="93"/>
      <c r="AD1218" s="93"/>
      <c r="AE1218" s="93"/>
      <c r="AF1218" s="93"/>
      <c r="AG1218" s="93"/>
      <c r="AH1218" s="93"/>
    </row>
    <row r="1219" spans="1:34" ht="15" customHeight="1" x14ac:dyDescent="0.3">
      <c r="A1219" s="93"/>
      <c r="B1219" s="93"/>
      <c r="C1219" s="93"/>
      <c r="D1219" s="93"/>
      <c r="E1219" s="93"/>
      <c r="F1219" s="93"/>
      <c r="G1219" s="93"/>
      <c r="H1219" s="93"/>
      <c r="I1219" s="93"/>
      <c r="J1219" s="93"/>
      <c r="K1219" s="93"/>
      <c r="L1219" s="93"/>
      <c r="M1219" s="93"/>
      <c r="N1219" s="93"/>
      <c r="O1219" s="93"/>
      <c r="P1219" s="93"/>
      <c r="Q1219" s="93"/>
      <c r="R1219" s="93"/>
      <c r="S1219" s="93"/>
      <c r="T1219" s="93"/>
      <c r="U1219" s="93"/>
      <c r="V1219" s="93"/>
      <c r="W1219" s="93"/>
      <c r="X1219" s="93"/>
      <c r="Y1219" s="93"/>
      <c r="Z1219" s="93"/>
      <c r="AA1219" s="93"/>
      <c r="AB1219" s="93"/>
      <c r="AC1219" s="93"/>
      <c r="AD1219" s="93"/>
      <c r="AE1219" s="93"/>
      <c r="AF1219" s="93"/>
      <c r="AG1219" s="93"/>
      <c r="AH1219" s="93"/>
    </row>
    <row r="1220" spans="1:34" ht="15" customHeight="1" x14ac:dyDescent="0.3">
      <c r="A1220" s="93"/>
      <c r="B1220" s="93"/>
      <c r="C1220" s="93"/>
      <c r="D1220" s="93"/>
      <c r="E1220" s="93"/>
      <c r="F1220" s="93"/>
      <c r="G1220" s="93"/>
      <c r="H1220" s="93"/>
      <c r="I1220" s="93"/>
      <c r="J1220" s="93"/>
      <c r="K1220" s="93"/>
      <c r="L1220" s="93"/>
      <c r="M1220" s="93"/>
      <c r="N1220" s="93"/>
      <c r="O1220" s="93"/>
      <c r="P1220" s="93"/>
      <c r="Q1220" s="93"/>
      <c r="R1220" s="93"/>
      <c r="S1220" s="93"/>
      <c r="T1220" s="93"/>
      <c r="U1220" s="93"/>
      <c r="V1220" s="93"/>
      <c r="W1220" s="93"/>
      <c r="X1220" s="93"/>
      <c r="Y1220" s="93"/>
      <c r="Z1220" s="93"/>
      <c r="AA1220" s="93"/>
      <c r="AB1220" s="93"/>
      <c r="AC1220" s="93"/>
      <c r="AD1220" s="93"/>
      <c r="AE1220" s="93"/>
      <c r="AF1220" s="93"/>
      <c r="AG1220" s="93"/>
      <c r="AH1220" s="93"/>
    </row>
    <row r="1221" spans="1:34" ht="15" customHeight="1" x14ac:dyDescent="0.3">
      <c r="A1221" s="93"/>
      <c r="B1221" s="93"/>
      <c r="C1221" s="93"/>
      <c r="D1221" s="93"/>
      <c r="E1221" s="93"/>
      <c r="F1221" s="93"/>
      <c r="G1221" s="93"/>
      <c r="H1221" s="93"/>
      <c r="I1221" s="93"/>
      <c r="J1221" s="93"/>
      <c r="K1221" s="93"/>
      <c r="L1221" s="93"/>
      <c r="M1221" s="93"/>
      <c r="N1221" s="93"/>
      <c r="O1221" s="93"/>
      <c r="P1221" s="93"/>
      <c r="Q1221" s="93"/>
      <c r="R1221" s="93"/>
      <c r="S1221" s="93"/>
      <c r="T1221" s="93"/>
      <c r="U1221" s="93"/>
      <c r="V1221" s="93"/>
      <c r="W1221" s="93"/>
      <c r="X1221" s="93"/>
      <c r="Y1221" s="93"/>
      <c r="Z1221" s="93"/>
      <c r="AA1221" s="93"/>
      <c r="AB1221" s="93"/>
      <c r="AC1221" s="93"/>
      <c r="AD1221" s="93"/>
      <c r="AE1221" s="93"/>
      <c r="AF1221" s="93"/>
      <c r="AG1221" s="93"/>
      <c r="AH1221" s="93"/>
    </row>
    <row r="1222" spans="1:34" ht="15" customHeight="1" x14ac:dyDescent="0.3">
      <c r="A1222" s="93"/>
      <c r="B1222" s="93"/>
      <c r="C1222" s="93"/>
      <c r="D1222" s="93"/>
      <c r="E1222" s="93"/>
      <c r="F1222" s="93"/>
      <c r="G1222" s="93"/>
      <c r="H1222" s="93"/>
      <c r="I1222" s="93"/>
      <c r="J1222" s="93"/>
      <c r="K1222" s="93"/>
      <c r="L1222" s="93"/>
      <c r="M1222" s="93"/>
      <c r="N1222" s="93"/>
      <c r="O1222" s="93"/>
      <c r="P1222" s="93"/>
      <c r="Q1222" s="93"/>
      <c r="R1222" s="93"/>
      <c r="S1222" s="93"/>
      <c r="T1222" s="93"/>
      <c r="U1222" s="93"/>
      <c r="V1222" s="93"/>
      <c r="W1222" s="93"/>
      <c r="X1222" s="93"/>
      <c r="Y1222" s="93"/>
      <c r="Z1222" s="93"/>
      <c r="AA1222" s="93"/>
      <c r="AB1222" s="93"/>
      <c r="AC1222" s="93"/>
      <c r="AD1222" s="93"/>
      <c r="AE1222" s="93"/>
      <c r="AF1222" s="93"/>
      <c r="AG1222" s="93"/>
      <c r="AH1222" s="93"/>
    </row>
    <row r="1223" spans="1:34" ht="15" customHeight="1" x14ac:dyDescent="0.3">
      <c r="A1223" s="93"/>
      <c r="B1223" s="93"/>
      <c r="C1223" s="93"/>
      <c r="D1223" s="93"/>
      <c r="E1223" s="93"/>
      <c r="F1223" s="93"/>
      <c r="G1223" s="93"/>
      <c r="H1223" s="93"/>
      <c r="I1223" s="93"/>
      <c r="J1223" s="93"/>
      <c r="K1223" s="93"/>
      <c r="L1223" s="93"/>
      <c r="M1223" s="93"/>
      <c r="N1223" s="93"/>
      <c r="O1223" s="93"/>
      <c r="P1223" s="93"/>
      <c r="Q1223" s="93"/>
      <c r="R1223" s="93"/>
      <c r="S1223" s="93"/>
      <c r="T1223" s="93"/>
      <c r="U1223" s="93"/>
      <c r="V1223" s="93"/>
      <c r="W1223" s="93"/>
      <c r="X1223" s="93"/>
      <c r="Y1223" s="93"/>
      <c r="Z1223" s="93"/>
      <c r="AA1223" s="93"/>
      <c r="AB1223" s="93"/>
      <c r="AC1223" s="93"/>
      <c r="AD1223" s="93"/>
      <c r="AE1223" s="93"/>
      <c r="AF1223" s="93"/>
      <c r="AG1223" s="93"/>
      <c r="AH1223" s="93"/>
    </row>
    <row r="1224" spans="1:34" ht="15" customHeight="1" x14ac:dyDescent="0.3">
      <c r="A1224" s="93"/>
      <c r="B1224" s="93"/>
      <c r="C1224" s="93"/>
      <c r="D1224" s="93"/>
      <c r="E1224" s="93"/>
      <c r="F1224" s="93"/>
      <c r="G1224" s="93"/>
      <c r="H1224" s="93"/>
      <c r="I1224" s="93"/>
      <c r="J1224" s="93"/>
      <c r="K1224" s="93"/>
      <c r="L1224" s="93"/>
      <c r="M1224" s="93"/>
      <c r="N1224" s="93"/>
      <c r="O1224" s="93"/>
      <c r="P1224" s="93"/>
      <c r="Q1224" s="93"/>
      <c r="R1224" s="93"/>
      <c r="S1224" s="93"/>
      <c r="T1224" s="93"/>
      <c r="U1224" s="93"/>
      <c r="V1224" s="93"/>
      <c r="W1224" s="93"/>
      <c r="X1224" s="93"/>
      <c r="Y1224" s="93"/>
      <c r="Z1224" s="93"/>
      <c r="AA1224" s="93"/>
      <c r="AB1224" s="93"/>
      <c r="AC1224" s="93"/>
      <c r="AD1224" s="93"/>
      <c r="AE1224" s="93"/>
      <c r="AF1224" s="93"/>
      <c r="AG1224" s="93"/>
      <c r="AH1224" s="93"/>
    </row>
    <row r="1225" spans="1:34" ht="15" customHeight="1" x14ac:dyDescent="0.3">
      <c r="A1225" s="93"/>
      <c r="B1225" s="93"/>
      <c r="C1225" s="93"/>
      <c r="D1225" s="93"/>
      <c r="E1225" s="93"/>
      <c r="F1225" s="93"/>
      <c r="G1225" s="93"/>
      <c r="H1225" s="93"/>
      <c r="I1225" s="93"/>
      <c r="J1225" s="93"/>
      <c r="K1225" s="93"/>
      <c r="L1225" s="93"/>
      <c r="M1225" s="93"/>
      <c r="N1225" s="93"/>
      <c r="O1225" s="93"/>
      <c r="P1225" s="93"/>
      <c r="Q1225" s="93"/>
      <c r="R1225" s="93"/>
      <c r="S1225" s="93"/>
      <c r="T1225" s="93"/>
      <c r="U1225" s="93"/>
      <c r="V1225" s="93"/>
      <c r="W1225" s="93"/>
      <c r="X1225" s="93"/>
      <c r="Y1225" s="93"/>
      <c r="Z1225" s="93"/>
      <c r="AA1225" s="93"/>
      <c r="AB1225" s="93"/>
      <c r="AC1225" s="93"/>
      <c r="AD1225" s="93"/>
      <c r="AE1225" s="93"/>
      <c r="AF1225" s="93"/>
      <c r="AG1225" s="93"/>
      <c r="AH1225" s="93"/>
    </row>
    <row r="1226" spans="1:34" ht="15" customHeight="1" x14ac:dyDescent="0.3">
      <c r="A1226" s="93"/>
      <c r="B1226" s="93"/>
      <c r="C1226" s="93"/>
      <c r="D1226" s="93"/>
      <c r="E1226" s="93"/>
      <c r="F1226" s="93"/>
      <c r="G1226" s="93"/>
      <c r="H1226" s="93"/>
      <c r="I1226" s="93"/>
      <c r="J1226" s="93"/>
      <c r="K1226" s="93"/>
      <c r="L1226" s="93"/>
      <c r="M1226" s="93"/>
      <c r="N1226" s="93"/>
      <c r="O1226" s="93"/>
      <c r="P1226" s="93"/>
      <c r="Q1226" s="93"/>
      <c r="R1226" s="93"/>
      <c r="S1226" s="93"/>
      <c r="T1226" s="93"/>
      <c r="U1226" s="93"/>
      <c r="V1226" s="93"/>
      <c r="W1226" s="93"/>
      <c r="X1226" s="93"/>
      <c r="Y1226" s="93"/>
      <c r="Z1226" s="93"/>
      <c r="AA1226" s="93"/>
      <c r="AB1226" s="93"/>
      <c r="AC1226" s="93"/>
      <c r="AD1226" s="93"/>
      <c r="AE1226" s="93"/>
      <c r="AF1226" s="93"/>
      <c r="AG1226" s="93"/>
      <c r="AH1226" s="93"/>
    </row>
    <row r="1227" spans="1:34" ht="15" customHeight="1" x14ac:dyDescent="0.3">
      <c r="A1227" s="93"/>
      <c r="B1227" s="93"/>
      <c r="C1227" s="93"/>
      <c r="D1227" s="93"/>
      <c r="E1227" s="93"/>
      <c r="F1227" s="93"/>
      <c r="G1227" s="93"/>
      <c r="H1227" s="93"/>
      <c r="I1227" s="93"/>
      <c r="J1227" s="93"/>
      <c r="K1227" s="93"/>
      <c r="L1227" s="93"/>
      <c r="M1227" s="93"/>
      <c r="N1227" s="93"/>
      <c r="O1227" s="93"/>
      <c r="P1227" s="93"/>
      <c r="Q1227" s="93"/>
      <c r="R1227" s="93"/>
      <c r="S1227" s="93"/>
      <c r="T1227" s="93"/>
      <c r="U1227" s="93"/>
      <c r="V1227" s="93"/>
      <c r="W1227" s="93"/>
      <c r="X1227" s="93"/>
      <c r="Y1227" s="93"/>
      <c r="Z1227" s="93"/>
      <c r="AA1227" s="93"/>
      <c r="AB1227" s="93"/>
      <c r="AC1227" s="93"/>
      <c r="AD1227" s="93"/>
      <c r="AE1227" s="93"/>
      <c r="AF1227" s="93"/>
      <c r="AG1227" s="93"/>
      <c r="AH1227" s="93"/>
    </row>
    <row r="1228" spans="1:34" ht="15" customHeight="1" x14ac:dyDescent="0.3">
      <c r="A1228" s="93"/>
      <c r="B1228" s="90"/>
      <c r="C1228" s="90"/>
      <c r="D1228" s="90"/>
      <c r="E1228" s="90"/>
      <c r="F1228" s="90"/>
      <c r="G1228" s="90"/>
      <c r="H1228" s="90"/>
      <c r="I1228" s="90"/>
      <c r="J1228" s="90"/>
      <c r="K1228" s="90"/>
      <c r="L1228" s="90"/>
      <c r="M1228" s="90"/>
      <c r="N1228" s="90"/>
      <c r="O1228" s="90"/>
      <c r="P1228" s="90"/>
      <c r="Q1228" s="90"/>
      <c r="R1228" s="90"/>
      <c r="S1228" s="90"/>
      <c r="T1228" s="90"/>
      <c r="U1228" s="90"/>
      <c r="V1228" s="90"/>
      <c r="W1228" s="90"/>
      <c r="X1228" s="90"/>
      <c r="Y1228" s="90"/>
      <c r="Z1228" s="90"/>
      <c r="AA1228" s="90"/>
      <c r="AB1228" s="90"/>
      <c r="AC1228" s="90"/>
      <c r="AD1228" s="90"/>
      <c r="AE1228" s="90"/>
      <c r="AF1228" s="90"/>
      <c r="AG1228" s="93"/>
      <c r="AH1228" s="93"/>
    </row>
    <row r="1229" spans="1:34" ht="15" customHeight="1" x14ac:dyDescent="0.3">
      <c r="A1229" s="93"/>
      <c r="B1229" s="80"/>
      <c r="C1229" s="80"/>
      <c r="D1229" s="80"/>
      <c r="E1229" s="80"/>
      <c r="F1229" s="80"/>
      <c r="G1229" s="80"/>
      <c r="H1229" s="80"/>
      <c r="I1229" s="80"/>
      <c r="J1229" s="80"/>
      <c r="K1229" s="80"/>
      <c r="L1229" s="80"/>
      <c r="M1229" s="80"/>
      <c r="N1229" s="80"/>
      <c r="O1229" s="80"/>
      <c r="P1229" s="80"/>
      <c r="Q1229" s="80"/>
      <c r="R1229" s="80"/>
      <c r="S1229" s="80"/>
      <c r="T1229" s="80"/>
      <c r="U1229" s="80"/>
      <c r="V1229" s="80"/>
      <c r="W1229" s="80"/>
      <c r="X1229" s="80"/>
      <c r="Y1229" s="80"/>
      <c r="Z1229" s="80"/>
      <c r="AA1229" s="80"/>
      <c r="AB1229" s="80"/>
      <c r="AC1229" s="80"/>
      <c r="AD1229" s="80"/>
      <c r="AE1229" s="80"/>
      <c r="AF1229" s="80"/>
      <c r="AG1229" s="93"/>
      <c r="AH1229" s="93"/>
    </row>
    <row r="1230" spans="1:34" ht="15" customHeight="1" x14ac:dyDescent="0.3">
      <c r="A1230" s="93"/>
      <c r="B1230" s="93"/>
      <c r="C1230" s="93"/>
      <c r="D1230" s="93"/>
      <c r="E1230" s="93"/>
      <c r="F1230" s="93"/>
      <c r="G1230" s="93"/>
      <c r="H1230" s="93"/>
      <c r="I1230" s="93"/>
      <c r="J1230" s="93"/>
      <c r="K1230" s="93"/>
      <c r="L1230" s="93"/>
      <c r="M1230" s="93"/>
      <c r="N1230" s="93"/>
      <c r="O1230" s="93"/>
      <c r="P1230" s="93"/>
      <c r="Q1230" s="93"/>
      <c r="R1230" s="93"/>
      <c r="S1230" s="93"/>
      <c r="T1230" s="93"/>
      <c r="U1230" s="93"/>
      <c r="V1230" s="93"/>
      <c r="W1230" s="93"/>
      <c r="X1230" s="93"/>
      <c r="Y1230" s="93"/>
      <c r="Z1230" s="93"/>
      <c r="AA1230" s="93"/>
      <c r="AB1230" s="93"/>
      <c r="AC1230" s="93"/>
      <c r="AD1230" s="93"/>
      <c r="AE1230" s="93"/>
      <c r="AF1230" s="93"/>
      <c r="AG1230" s="93"/>
      <c r="AH1230" s="93"/>
    </row>
    <row r="1231" spans="1:34" ht="15" customHeight="1" x14ac:dyDescent="0.3">
      <c r="A1231" s="93"/>
      <c r="B1231" s="93"/>
      <c r="C1231" s="93"/>
      <c r="D1231" s="93"/>
      <c r="E1231" s="93"/>
      <c r="F1231" s="93"/>
      <c r="G1231" s="93"/>
      <c r="H1231" s="93"/>
      <c r="I1231" s="93"/>
      <c r="J1231" s="93"/>
      <c r="K1231" s="93"/>
      <c r="L1231" s="93"/>
      <c r="M1231" s="93"/>
      <c r="N1231" s="93"/>
      <c r="O1231" s="93"/>
      <c r="P1231" s="93"/>
      <c r="Q1231" s="93"/>
      <c r="R1231" s="93"/>
      <c r="S1231" s="93"/>
      <c r="T1231" s="93"/>
      <c r="U1231" s="93"/>
      <c r="V1231" s="93"/>
      <c r="W1231" s="93"/>
      <c r="X1231" s="93"/>
      <c r="Y1231" s="93"/>
      <c r="Z1231" s="93"/>
      <c r="AA1231" s="93"/>
      <c r="AB1231" s="93"/>
      <c r="AC1231" s="93"/>
      <c r="AD1231" s="93"/>
      <c r="AE1231" s="93"/>
      <c r="AF1231" s="93"/>
      <c r="AG1231" s="93"/>
      <c r="AH1231" s="93"/>
    </row>
    <row r="1232" spans="1:34" ht="15" customHeight="1" x14ac:dyDescent="0.3">
      <c r="A1232" s="93"/>
      <c r="B1232" s="93"/>
      <c r="C1232" s="93"/>
      <c r="D1232" s="93"/>
      <c r="E1232" s="93"/>
      <c r="F1232" s="93"/>
      <c r="G1232" s="93"/>
      <c r="H1232" s="93"/>
      <c r="I1232" s="93"/>
      <c r="J1232" s="93"/>
      <c r="K1232" s="93"/>
      <c r="L1232" s="93"/>
      <c r="M1232" s="93"/>
      <c r="N1232" s="93"/>
      <c r="O1232" s="93"/>
      <c r="P1232" s="93"/>
      <c r="Q1232" s="93"/>
      <c r="R1232" s="93"/>
      <c r="S1232" s="93"/>
      <c r="T1232" s="93"/>
      <c r="U1232" s="93"/>
      <c r="V1232" s="93"/>
      <c r="W1232" s="93"/>
      <c r="X1232" s="93"/>
      <c r="Y1232" s="93"/>
      <c r="Z1232" s="93"/>
      <c r="AA1232" s="93"/>
      <c r="AB1232" s="93"/>
      <c r="AC1232" s="93"/>
      <c r="AD1232" s="93"/>
      <c r="AE1232" s="93"/>
      <c r="AF1232" s="93"/>
      <c r="AG1232" s="93"/>
      <c r="AH1232" s="93"/>
    </row>
    <row r="1233" spans="1:34" ht="15" customHeight="1" x14ac:dyDescent="0.3">
      <c r="A1233" s="93"/>
      <c r="B1233" s="93"/>
      <c r="C1233" s="93"/>
      <c r="D1233" s="93"/>
      <c r="E1233" s="93"/>
      <c r="F1233" s="93"/>
      <c r="G1233" s="93"/>
      <c r="H1233" s="93"/>
      <c r="I1233" s="93"/>
      <c r="J1233" s="93"/>
      <c r="K1233" s="93"/>
      <c r="L1233" s="93"/>
      <c r="M1233" s="93"/>
      <c r="N1233" s="93"/>
      <c r="O1233" s="93"/>
      <c r="P1233" s="93"/>
      <c r="Q1233" s="93"/>
      <c r="R1233" s="93"/>
      <c r="S1233" s="93"/>
      <c r="T1233" s="93"/>
      <c r="U1233" s="93"/>
      <c r="V1233" s="93"/>
      <c r="W1233" s="93"/>
      <c r="X1233" s="93"/>
      <c r="Y1233" s="93"/>
      <c r="Z1233" s="93"/>
      <c r="AA1233" s="93"/>
      <c r="AB1233" s="93"/>
      <c r="AC1233" s="93"/>
      <c r="AD1233" s="93"/>
      <c r="AE1233" s="93"/>
      <c r="AF1233" s="93"/>
      <c r="AG1233" s="93"/>
      <c r="AH1233" s="93"/>
    </row>
    <row r="1234" spans="1:34" ht="15" customHeight="1" x14ac:dyDescent="0.3">
      <c r="A1234" s="93"/>
      <c r="B1234" s="93"/>
      <c r="C1234" s="93"/>
      <c r="D1234" s="93"/>
      <c r="E1234" s="93"/>
      <c r="F1234" s="93"/>
      <c r="G1234" s="93"/>
      <c r="H1234" s="93"/>
      <c r="I1234" s="93"/>
      <c r="J1234" s="93"/>
      <c r="K1234" s="93"/>
      <c r="L1234" s="93"/>
      <c r="M1234" s="93"/>
      <c r="N1234" s="93"/>
      <c r="O1234" s="93"/>
      <c r="P1234" s="93"/>
      <c r="Q1234" s="93"/>
      <c r="R1234" s="93"/>
      <c r="S1234" s="93"/>
      <c r="T1234" s="93"/>
      <c r="U1234" s="93"/>
      <c r="V1234" s="93"/>
      <c r="W1234" s="93"/>
      <c r="X1234" s="93"/>
      <c r="Y1234" s="93"/>
      <c r="Z1234" s="93"/>
      <c r="AA1234" s="93"/>
      <c r="AB1234" s="93"/>
      <c r="AC1234" s="93"/>
      <c r="AD1234" s="93"/>
      <c r="AE1234" s="93"/>
      <c r="AF1234" s="93"/>
      <c r="AG1234" s="93"/>
      <c r="AH1234" s="93"/>
    </row>
    <row r="1235" spans="1:34" ht="15" customHeight="1" x14ac:dyDescent="0.3">
      <c r="A1235" s="93"/>
      <c r="B1235" s="93"/>
      <c r="C1235" s="93"/>
      <c r="D1235" s="93"/>
      <c r="E1235" s="93"/>
      <c r="F1235" s="93"/>
      <c r="G1235" s="93"/>
      <c r="H1235" s="93"/>
      <c r="I1235" s="93"/>
      <c r="J1235" s="93"/>
      <c r="K1235" s="93"/>
      <c r="L1235" s="93"/>
      <c r="M1235" s="93"/>
      <c r="N1235" s="93"/>
      <c r="O1235" s="93"/>
      <c r="P1235" s="93"/>
      <c r="Q1235" s="93"/>
      <c r="R1235" s="93"/>
      <c r="S1235" s="93"/>
      <c r="T1235" s="93"/>
      <c r="U1235" s="93"/>
      <c r="V1235" s="93"/>
      <c r="W1235" s="93"/>
      <c r="X1235" s="93"/>
      <c r="Y1235" s="93"/>
      <c r="Z1235" s="93"/>
      <c r="AA1235" s="93"/>
      <c r="AB1235" s="93"/>
      <c r="AC1235" s="93"/>
      <c r="AD1235" s="93"/>
      <c r="AE1235" s="93"/>
      <c r="AF1235" s="93"/>
      <c r="AG1235" s="93"/>
      <c r="AH1235" s="93"/>
    </row>
    <row r="1236" spans="1:34" ht="15" customHeight="1" x14ac:dyDescent="0.3">
      <c r="A1236" s="93"/>
      <c r="B1236" s="93"/>
      <c r="C1236" s="93"/>
      <c r="D1236" s="93"/>
      <c r="E1236" s="93"/>
      <c r="F1236" s="93"/>
      <c r="G1236" s="93"/>
      <c r="H1236" s="93"/>
      <c r="I1236" s="93"/>
      <c r="J1236" s="93"/>
      <c r="K1236" s="93"/>
      <c r="L1236" s="93"/>
      <c r="M1236" s="93"/>
      <c r="N1236" s="93"/>
      <c r="O1236" s="93"/>
      <c r="P1236" s="93"/>
      <c r="Q1236" s="93"/>
      <c r="R1236" s="93"/>
      <c r="S1236" s="93"/>
      <c r="T1236" s="93"/>
      <c r="U1236" s="93"/>
      <c r="V1236" s="93"/>
      <c r="W1236" s="93"/>
      <c r="X1236" s="93"/>
      <c r="Y1236" s="93"/>
      <c r="Z1236" s="93"/>
      <c r="AA1236" s="93"/>
      <c r="AB1236" s="93"/>
      <c r="AC1236" s="93"/>
      <c r="AD1236" s="93"/>
      <c r="AE1236" s="93"/>
      <c r="AF1236" s="93"/>
      <c r="AG1236" s="93"/>
      <c r="AH1236" s="93"/>
    </row>
    <row r="1237" spans="1:34" ht="15" customHeight="1" x14ac:dyDescent="0.3">
      <c r="A1237" s="93"/>
      <c r="B1237" s="93"/>
      <c r="C1237" s="93"/>
      <c r="D1237" s="93"/>
      <c r="E1237" s="93"/>
      <c r="F1237" s="93"/>
      <c r="G1237" s="93"/>
      <c r="H1237" s="93"/>
      <c r="I1237" s="93"/>
      <c r="J1237" s="93"/>
      <c r="K1237" s="93"/>
      <c r="L1237" s="93"/>
      <c r="M1237" s="93"/>
      <c r="N1237" s="93"/>
      <c r="O1237" s="93"/>
      <c r="P1237" s="93"/>
      <c r="Q1237" s="93"/>
      <c r="R1237" s="93"/>
      <c r="S1237" s="93"/>
      <c r="T1237" s="93"/>
      <c r="U1237" s="93"/>
      <c r="V1237" s="93"/>
      <c r="W1237" s="93"/>
      <c r="X1237" s="93"/>
      <c r="Y1237" s="93"/>
      <c r="Z1237" s="93"/>
      <c r="AA1237" s="93"/>
      <c r="AB1237" s="93"/>
      <c r="AC1237" s="93"/>
      <c r="AD1237" s="93"/>
      <c r="AE1237" s="93"/>
      <c r="AF1237" s="93"/>
      <c r="AG1237" s="93"/>
      <c r="AH1237" s="93"/>
    </row>
    <row r="1238" spans="1:34" ht="15" customHeight="1" x14ac:dyDescent="0.3">
      <c r="A1238" s="93"/>
      <c r="B1238" s="93"/>
      <c r="C1238" s="93"/>
      <c r="D1238" s="93"/>
      <c r="E1238" s="93"/>
      <c r="F1238" s="93"/>
      <c r="G1238" s="93"/>
      <c r="H1238" s="93"/>
      <c r="I1238" s="93"/>
      <c r="J1238" s="93"/>
      <c r="K1238" s="93"/>
      <c r="L1238" s="93"/>
      <c r="M1238" s="93"/>
      <c r="N1238" s="93"/>
      <c r="O1238" s="93"/>
      <c r="P1238" s="93"/>
      <c r="Q1238" s="93"/>
      <c r="R1238" s="93"/>
      <c r="S1238" s="93"/>
      <c r="T1238" s="93"/>
      <c r="U1238" s="93"/>
      <c r="V1238" s="93"/>
      <c r="W1238" s="93"/>
      <c r="X1238" s="93"/>
      <c r="Y1238" s="93"/>
      <c r="Z1238" s="93"/>
      <c r="AA1238" s="93"/>
      <c r="AB1238" s="93"/>
      <c r="AC1238" s="93"/>
      <c r="AD1238" s="93"/>
      <c r="AE1238" s="93"/>
      <c r="AF1238" s="93"/>
      <c r="AG1238" s="93"/>
      <c r="AH1238" s="93"/>
    </row>
    <row r="1239" spans="1:34" ht="15" customHeight="1" x14ac:dyDescent="0.3">
      <c r="A1239" s="93"/>
      <c r="B1239" s="93"/>
      <c r="C1239" s="93"/>
      <c r="D1239" s="93"/>
      <c r="E1239" s="93"/>
      <c r="F1239" s="93"/>
      <c r="G1239" s="93"/>
      <c r="H1239" s="93"/>
      <c r="I1239" s="93"/>
      <c r="J1239" s="93"/>
      <c r="K1239" s="93"/>
      <c r="L1239" s="93"/>
      <c r="M1239" s="93"/>
      <c r="N1239" s="93"/>
      <c r="O1239" s="93"/>
      <c r="P1239" s="93"/>
      <c r="Q1239" s="93"/>
      <c r="R1239" s="93"/>
      <c r="S1239" s="93"/>
      <c r="T1239" s="93"/>
      <c r="U1239" s="93"/>
      <c r="V1239" s="93"/>
      <c r="W1239" s="93"/>
      <c r="X1239" s="93"/>
      <c r="Y1239" s="93"/>
      <c r="Z1239" s="93"/>
      <c r="AA1239" s="93"/>
      <c r="AB1239" s="93"/>
      <c r="AC1239" s="93"/>
      <c r="AD1239" s="93"/>
      <c r="AE1239" s="93"/>
      <c r="AF1239" s="93"/>
      <c r="AG1239" s="93"/>
      <c r="AH1239" s="93"/>
    </row>
    <row r="1240" spans="1:34" ht="15" customHeight="1" x14ac:dyDescent="0.3">
      <c r="A1240" s="93"/>
      <c r="B1240" s="93"/>
      <c r="C1240" s="93"/>
      <c r="D1240" s="93"/>
      <c r="E1240" s="93"/>
      <c r="F1240" s="93"/>
      <c r="G1240" s="93"/>
      <c r="H1240" s="93"/>
      <c r="I1240" s="93"/>
      <c r="J1240" s="93"/>
      <c r="K1240" s="93"/>
      <c r="L1240" s="93"/>
      <c r="M1240" s="93"/>
      <c r="N1240" s="93"/>
      <c r="O1240" s="93"/>
      <c r="P1240" s="93"/>
      <c r="Q1240" s="93"/>
      <c r="R1240" s="93"/>
      <c r="S1240" s="93"/>
      <c r="T1240" s="93"/>
      <c r="U1240" s="93"/>
      <c r="V1240" s="93"/>
      <c r="W1240" s="93"/>
      <c r="X1240" s="93"/>
      <c r="Y1240" s="93"/>
      <c r="Z1240" s="93"/>
      <c r="AA1240" s="93"/>
      <c r="AB1240" s="93"/>
      <c r="AC1240" s="93"/>
      <c r="AD1240" s="93"/>
      <c r="AE1240" s="93"/>
      <c r="AF1240" s="93"/>
      <c r="AG1240" s="93"/>
      <c r="AH1240" s="93"/>
    </row>
    <row r="1241" spans="1:34" ht="15" customHeight="1" x14ac:dyDescent="0.3">
      <c r="A1241" s="93"/>
      <c r="B1241" s="93"/>
      <c r="C1241" s="93"/>
      <c r="D1241" s="93"/>
      <c r="E1241" s="93"/>
      <c r="F1241" s="93"/>
      <c r="G1241" s="93"/>
      <c r="H1241" s="93"/>
      <c r="I1241" s="93"/>
      <c r="J1241" s="93"/>
      <c r="K1241" s="93"/>
      <c r="L1241" s="93"/>
      <c r="M1241" s="93"/>
      <c r="N1241" s="93"/>
      <c r="O1241" s="93"/>
      <c r="P1241" s="93"/>
      <c r="Q1241" s="93"/>
      <c r="R1241" s="93"/>
      <c r="S1241" s="93"/>
      <c r="T1241" s="93"/>
      <c r="U1241" s="93"/>
      <c r="V1241" s="93"/>
      <c r="W1241" s="93"/>
      <c r="X1241" s="93"/>
      <c r="Y1241" s="93"/>
      <c r="Z1241" s="93"/>
      <c r="AA1241" s="93"/>
      <c r="AB1241" s="93"/>
      <c r="AC1241" s="93"/>
      <c r="AD1241" s="93"/>
      <c r="AE1241" s="93"/>
      <c r="AF1241" s="93"/>
      <c r="AG1241" s="93"/>
      <c r="AH1241" s="93"/>
    </row>
    <row r="1242" spans="1:34" ht="15" customHeight="1" x14ac:dyDescent="0.3">
      <c r="A1242" s="93"/>
      <c r="B1242" s="93"/>
      <c r="C1242" s="93"/>
      <c r="D1242" s="93"/>
      <c r="E1242" s="93"/>
      <c r="F1242" s="93"/>
      <c r="G1242" s="93"/>
      <c r="H1242" s="93"/>
      <c r="I1242" s="93"/>
      <c r="J1242" s="93"/>
      <c r="K1242" s="93"/>
      <c r="L1242" s="93"/>
      <c r="M1242" s="93"/>
      <c r="N1242" s="93"/>
      <c r="O1242" s="93"/>
      <c r="P1242" s="93"/>
      <c r="Q1242" s="93"/>
      <c r="R1242" s="93"/>
      <c r="S1242" s="93"/>
      <c r="T1242" s="93"/>
      <c r="U1242" s="93"/>
      <c r="V1242" s="93"/>
      <c r="W1242" s="93"/>
      <c r="X1242" s="93"/>
      <c r="Y1242" s="93"/>
      <c r="Z1242" s="93"/>
      <c r="AA1242" s="93"/>
      <c r="AB1242" s="93"/>
      <c r="AC1242" s="93"/>
      <c r="AD1242" s="93"/>
      <c r="AE1242" s="93"/>
      <c r="AF1242" s="93"/>
      <c r="AG1242" s="93"/>
      <c r="AH1242" s="93"/>
    </row>
    <row r="1243" spans="1:34" ht="15" customHeight="1" x14ac:dyDescent="0.3">
      <c r="A1243" s="93"/>
      <c r="B1243" s="93"/>
      <c r="C1243" s="93"/>
      <c r="D1243" s="93"/>
      <c r="E1243" s="93"/>
      <c r="F1243" s="93"/>
      <c r="G1243" s="93"/>
      <c r="H1243" s="93"/>
      <c r="I1243" s="93"/>
      <c r="J1243" s="93"/>
      <c r="K1243" s="93"/>
      <c r="L1243" s="93"/>
      <c r="M1243" s="93"/>
      <c r="N1243" s="93"/>
      <c r="O1243" s="93"/>
      <c r="P1243" s="93"/>
      <c r="Q1243" s="93"/>
      <c r="R1243" s="93"/>
      <c r="S1243" s="93"/>
      <c r="T1243" s="93"/>
      <c r="U1243" s="93"/>
      <c r="V1243" s="93"/>
      <c r="W1243" s="93"/>
      <c r="X1243" s="93"/>
      <c r="Y1243" s="93"/>
      <c r="Z1243" s="93"/>
      <c r="AA1243" s="93"/>
      <c r="AB1243" s="93"/>
      <c r="AC1243" s="93"/>
      <c r="AD1243" s="93"/>
      <c r="AE1243" s="93"/>
      <c r="AF1243" s="93"/>
      <c r="AG1243" s="93"/>
      <c r="AH1243" s="93"/>
    </row>
    <row r="1244" spans="1:34" ht="15" customHeight="1" x14ac:dyDescent="0.3">
      <c r="A1244" s="93"/>
      <c r="B1244" s="93"/>
      <c r="C1244" s="93"/>
      <c r="D1244" s="93"/>
      <c r="E1244" s="93"/>
      <c r="F1244" s="93"/>
      <c r="G1244" s="93"/>
      <c r="H1244" s="93"/>
      <c r="I1244" s="93"/>
      <c r="J1244" s="93"/>
      <c r="K1244" s="93"/>
      <c r="L1244" s="93"/>
      <c r="M1244" s="93"/>
      <c r="N1244" s="93"/>
      <c r="O1244" s="93"/>
      <c r="P1244" s="93"/>
      <c r="Q1244" s="93"/>
      <c r="R1244" s="93"/>
      <c r="S1244" s="93"/>
      <c r="T1244" s="93"/>
      <c r="U1244" s="93"/>
      <c r="V1244" s="93"/>
      <c r="W1244" s="93"/>
      <c r="X1244" s="93"/>
      <c r="Y1244" s="93"/>
      <c r="Z1244" s="93"/>
      <c r="AA1244" s="93"/>
      <c r="AB1244" s="93"/>
      <c r="AC1244" s="93"/>
      <c r="AD1244" s="93"/>
      <c r="AE1244" s="93"/>
      <c r="AF1244" s="93"/>
      <c r="AG1244" s="93"/>
      <c r="AH1244" s="93"/>
    </row>
    <row r="1245" spans="1:34" ht="15" customHeight="1" x14ac:dyDescent="0.3">
      <c r="A1245" s="93"/>
      <c r="B1245" s="93"/>
      <c r="C1245" s="93"/>
      <c r="D1245" s="93"/>
      <c r="E1245" s="93"/>
      <c r="F1245" s="93"/>
      <c r="G1245" s="93"/>
      <c r="H1245" s="93"/>
      <c r="I1245" s="93"/>
      <c r="J1245" s="93"/>
      <c r="K1245" s="93"/>
      <c r="L1245" s="93"/>
      <c r="M1245" s="93"/>
      <c r="N1245" s="93"/>
      <c r="O1245" s="93"/>
      <c r="P1245" s="93"/>
      <c r="Q1245" s="93"/>
      <c r="R1245" s="93"/>
      <c r="S1245" s="93"/>
      <c r="T1245" s="93"/>
      <c r="U1245" s="93"/>
      <c r="V1245" s="93"/>
      <c r="W1245" s="93"/>
      <c r="X1245" s="93"/>
      <c r="Y1245" s="93"/>
      <c r="Z1245" s="93"/>
      <c r="AA1245" s="93"/>
      <c r="AB1245" s="93"/>
      <c r="AC1245" s="93"/>
      <c r="AD1245" s="93"/>
      <c r="AE1245" s="93"/>
      <c r="AF1245" s="93"/>
      <c r="AG1245" s="93"/>
      <c r="AH1245" s="93"/>
    </row>
    <row r="1246" spans="1:34" ht="15" customHeight="1" x14ac:dyDescent="0.3">
      <c r="A1246" s="93"/>
      <c r="B1246" s="93"/>
      <c r="C1246" s="93"/>
      <c r="D1246" s="93"/>
      <c r="E1246" s="93"/>
      <c r="F1246" s="93"/>
      <c r="G1246" s="93"/>
      <c r="H1246" s="93"/>
      <c r="I1246" s="93"/>
      <c r="J1246" s="93"/>
      <c r="K1246" s="93"/>
      <c r="L1246" s="93"/>
      <c r="M1246" s="93"/>
      <c r="N1246" s="93"/>
      <c r="O1246" s="93"/>
      <c r="P1246" s="93"/>
      <c r="Q1246" s="93"/>
      <c r="R1246" s="93"/>
      <c r="S1246" s="93"/>
      <c r="T1246" s="93"/>
      <c r="U1246" s="93"/>
      <c r="V1246" s="93"/>
      <c r="W1246" s="93"/>
      <c r="X1246" s="93"/>
      <c r="Y1246" s="93"/>
      <c r="Z1246" s="93"/>
      <c r="AA1246" s="93"/>
      <c r="AB1246" s="93"/>
      <c r="AC1246" s="93"/>
      <c r="AD1246" s="93"/>
      <c r="AE1246" s="93"/>
      <c r="AF1246" s="93"/>
      <c r="AG1246" s="93"/>
      <c r="AH1246" s="93"/>
    </row>
    <row r="1247" spans="1:34" ht="15" customHeight="1" x14ac:dyDescent="0.3">
      <c r="A1247" s="93"/>
      <c r="B1247" s="93"/>
      <c r="C1247" s="93"/>
      <c r="D1247" s="93"/>
      <c r="E1247" s="93"/>
      <c r="F1247" s="93"/>
      <c r="G1247" s="93"/>
      <c r="H1247" s="93"/>
      <c r="I1247" s="93"/>
      <c r="J1247" s="93"/>
      <c r="K1247" s="93"/>
      <c r="L1247" s="93"/>
      <c r="M1247" s="93"/>
      <c r="N1247" s="93"/>
      <c r="O1247" s="93"/>
      <c r="P1247" s="93"/>
      <c r="Q1247" s="93"/>
      <c r="R1247" s="93"/>
      <c r="S1247" s="93"/>
      <c r="T1247" s="93"/>
      <c r="U1247" s="93"/>
      <c r="V1247" s="93"/>
      <c r="W1247" s="93"/>
      <c r="X1247" s="93"/>
      <c r="Y1247" s="93"/>
      <c r="Z1247" s="93"/>
      <c r="AA1247" s="93"/>
      <c r="AB1247" s="93"/>
      <c r="AC1247" s="93"/>
      <c r="AD1247" s="93"/>
      <c r="AE1247" s="93"/>
      <c r="AF1247" s="93"/>
      <c r="AG1247" s="93"/>
      <c r="AH1247" s="93"/>
    </row>
    <row r="1248" spans="1:34" ht="15" customHeight="1" x14ac:dyDescent="0.3">
      <c r="A1248" s="93"/>
      <c r="B1248" s="93"/>
      <c r="C1248" s="93"/>
      <c r="D1248" s="93"/>
      <c r="E1248" s="93"/>
      <c r="F1248" s="93"/>
      <c r="G1248" s="93"/>
      <c r="H1248" s="93"/>
      <c r="I1248" s="93"/>
      <c r="J1248" s="93"/>
      <c r="K1248" s="93"/>
      <c r="L1248" s="93"/>
      <c r="M1248" s="93"/>
      <c r="N1248" s="93"/>
      <c r="O1248" s="93"/>
      <c r="P1248" s="93"/>
      <c r="Q1248" s="93"/>
      <c r="R1248" s="93"/>
      <c r="S1248" s="93"/>
      <c r="T1248" s="93"/>
      <c r="U1248" s="93"/>
      <c r="V1248" s="93"/>
      <c r="W1248" s="93"/>
      <c r="X1248" s="93"/>
      <c r="Y1248" s="93"/>
      <c r="Z1248" s="93"/>
      <c r="AA1248" s="93"/>
      <c r="AB1248" s="93"/>
      <c r="AC1248" s="93"/>
      <c r="AD1248" s="93"/>
      <c r="AE1248" s="93"/>
      <c r="AF1248" s="93"/>
      <c r="AG1248" s="93"/>
      <c r="AH1248" s="93"/>
    </row>
    <row r="1249" spans="1:34" ht="15" customHeight="1" x14ac:dyDescent="0.3">
      <c r="A1249" s="93"/>
      <c r="B1249" s="93"/>
      <c r="C1249" s="93"/>
      <c r="D1249" s="93"/>
      <c r="E1249" s="93"/>
      <c r="F1249" s="93"/>
      <c r="G1249" s="93"/>
      <c r="H1249" s="93"/>
      <c r="I1249" s="93"/>
      <c r="J1249" s="93"/>
      <c r="K1249" s="93"/>
      <c r="L1249" s="93"/>
      <c r="M1249" s="93"/>
      <c r="N1249" s="93"/>
      <c r="O1249" s="93"/>
      <c r="P1249" s="93"/>
      <c r="Q1249" s="93"/>
      <c r="R1249" s="93"/>
      <c r="S1249" s="93"/>
      <c r="T1249" s="93"/>
      <c r="U1249" s="93"/>
      <c r="V1249" s="93"/>
      <c r="W1249" s="93"/>
      <c r="X1249" s="93"/>
      <c r="Y1249" s="93"/>
      <c r="Z1249" s="93"/>
      <c r="AA1249" s="93"/>
      <c r="AB1249" s="93"/>
      <c r="AC1249" s="93"/>
      <c r="AD1249" s="93"/>
      <c r="AE1249" s="93"/>
      <c r="AF1249" s="93"/>
      <c r="AG1249" s="93"/>
      <c r="AH1249" s="93"/>
    </row>
    <row r="1250" spans="1:34" ht="15" customHeight="1" x14ac:dyDescent="0.3">
      <c r="A1250" s="93"/>
      <c r="B1250" s="93"/>
      <c r="C1250" s="93"/>
      <c r="D1250" s="93"/>
      <c r="E1250" s="93"/>
      <c r="F1250" s="93"/>
      <c r="G1250" s="93"/>
      <c r="H1250" s="93"/>
      <c r="I1250" s="93"/>
      <c r="J1250" s="93"/>
      <c r="K1250" s="93"/>
      <c r="L1250" s="93"/>
      <c r="M1250" s="93"/>
      <c r="N1250" s="93"/>
      <c r="O1250" s="93"/>
      <c r="P1250" s="93"/>
      <c r="Q1250" s="93"/>
      <c r="R1250" s="93"/>
      <c r="S1250" s="93"/>
      <c r="T1250" s="93"/>
      <c r="U1250" s="93"/>
      <c r="V1250" s="93"/>
      <c r="W1250" s="93"/>
      <c r="X1250" s="93"/>
      <c r="Y1250" s="93"/>
      <c r="Z1250" s="93"/>
      <c r="AA1250" s="93"/>
      <c r="AB1250" s="93"/>
      <c r="AC1250" s="93"/>
      <c r="AD1250" s="93"/>
      <c r="AE1250" s="93"/>
      <c r="AF1250" s="93"/>
      <c r="AG1250" s="93"/>
      <c r="AH1250" s="93"/>
    </row>
    <row r="1251" spans="1:34" ht="15" customHeight="1" x14ac:dyDescent="0.3">
      <c r="A1251" s="93"/>
      <c r="B1251" s="93"/>
      <c r="C1251" s="93"/>
      <c r="D1251" s="93"/>
      <c r="E1251" s="93"/>
      <c r="F1251" s="93"/>
      <c r="G1251" s="93"/>
      <c r="H1251" s="93"/>
      <c r="I1251" s="93"/>
      <c r="J1251" s="93"/>
      <c r="K1251" s="93"/>
      <c r="L1251" s="93"/>
      <c r="M1251" s="93"/>
      <c r="N1251" s="93"/>
      <c r="O1251" s="93"/>
      <c r="P1251" s="93"/>
      <c r="Q1251" s="93"/>
      <c r="R1251" s="93"/>
      <c r="S1251" s="93"/>
      <c r="T1251" s="93"/>
      <c r="U1251" s="93"/>
      <c r="V1251" s="93"/>
      <c r="W1251" s="93"/>
      <c r="X1251" s="93"/>
      <c r="Y1251" s="93"/>
      <c r="Z1251" s="93"/>
      <c r="AA1251" s="93"/>
      <c r="AB1251" s="93"/>
      <c r="AC1251" s="93"/>
      <c r="AD1251" s="93"/>
      <c r="AE1251" s="93"/>
      <c r="AF1251" s="93"/>
      <c r="AG1251" s="93"/>
      <c r="AH1251" s="93"/>
    </row>
    <row r="1252" spans="1:34" ht="15" customHeight="1" x14ac:dyDescent="0.3">
      <c r="A1252" s="93"/>
      <c r="B1252" s="93"/>
      <c r="C1252" s="93"/>
      <c r="D1252" s="93"/>
      <c r="E1252" s="93"/>
      <c r="F1252" s="93"/>
      <c r="G1252" s="93"/>
      <c r="H1252" s="93"/>
      <c r="I1252" s="93"/>
      <c r="J1252" s="93"/>
      <c r="K1252" s="93"/>
      <c r="L1252" s="93"/>
      <c r="M1252" s="93"/>
      <c r="N1252" s="93"/>
      <c r="O1252" s="93"/>
      <c r="P1252" s="93"/>
      <c r="Q1252" s="93"/>
      <c r="R1252" s="93"/>
      <c r="S1252" s="93"/>
      <c r="T1252" s="93"/>
      <c r="U1252" s="93"/>
      <c r="V1252" s="93"/>
      <c r="W1252" s="93"/>
      <c r="X1252" s="93"/>
      <c r="Y1252" s="93"/>
      <c r="Z1252" s="93"/>
      <c r="AA1252" s="93"/>
      <c r="AB1252" s="93"/>
      <c r="AC1252" s="93"/>
      <c r="AD1252" s="93"/>
      <c r="AE1252" s="93"/>
      <c r="AF1252" s="93"/>
      <c r="AG1252" s="93"/>
      <c r="AH1252" s="93"/>
    </row>
    <row r="1253" spans="1:34" ht="15" customHeight="1" x14ac:dyDescent="0.3">
      <c r="A1253" s="93"/>
      <c r="B1253" s="93"/>
      <c r="C1253" s="93"/>
      <c r="D1253" s="93"/>
      <c r="E1253" s="93"/>
      <c r="F1253" s="93"/>
      <c r="G1253" s="93"/>
      <c r="H1253" s="93"/>
      <c r="I1253" s="93"/>
      <c r="J1253" s="93"/>
      <c r="K1253" s="93"/>
      <c r="L1253" s="93"/>
      <c r="M1253" s="93"/>
      <c r="N1253" s="93"/>
      <c r="O1253" s="93"/>
      <c r="P1253" s="93"/>
      <c r="Q1253" s="93"/>
      <c r="R1253" s="93"/>
      <c r="S1253" s="93"/>
      <c r="T1253" s="93"/>
      <c r="U1253" s="93"/>
      <c r="V1253" s="93"/>
      <c r="W1253" s="93"/>
      <c r="X1253" s="93"/>
      <c r="Y1253" s="93"/>
      <c r="Z1253" s="93"/>
      <c r="AA1253" s="93"/>
      <c r="AB1253" s="93"/>
      <c r="AC1253" s="93"/>
      <c r="AD1253" s="93"/>
      <c r="AE1253" s="93"/>
      <c r="AF1253" s="93"/>
      <c r="AG1253" s="93"/>
      <c r="AH1253" s="93"/>
    </row>
    <row r="1254" spans="1:34" ht="15" customHeight="1" x14ac:dyDescent="0.3">
      <c r="A1254" s="93"/>
      <c r="B1254" s="93"/>
      <c r="C1254" s="93"/>
      <c r="D1254" s="93"/>
      <c r="E1254" s="93"/>
      <c r="F1254" s="93"/>
      <c r="G1254" s="93"/>
      <c r="H1254" s="93"/>
      <c r="I1254" s="93"/>
      <c r="J1254" s="93"/>
      <c r="K1254" s="93"/>
      <c r="L1254" s="93"/>
      <c r="M1254" s="93"/>
      <c r="N1254" s="93"/>
      <c r="O1254" s="93"/>
      <c r="P1254" s="93"/>
      <c r="Q1254" s="93"/>
      <c r="R1254" s="93"/>
      <c r="S1254" s="93"/>
      <c r="T1254" s="93"/>
      <c r="U1254" s="93"/>
      <c r="V1254" s="93"/>
      <c r="W1254" s="93"/>
      <c r="X1254" s="93"/>
      <c r="Y1254" s="93"/>
      <c r="Z1254" s="93"/>
      <c r="AA1254" s="93"/>
      <c r="AB1254" s="93"/>
      <c r="AC1254" s="93"/>
      <c r="AD1254" s="93"/>
      <c r="AE1254" s="93"/>
      <c r="AF1254" s="93"/>
      <c r="AG1254" s="93"/>
      <c r="AH1254" s="93"/>
    </row>
    <row r="1255" spans="1:34" ht="15" customHeight="1" x14ac:dyDescent="0.3">
      <c r="A1255" s="93"/>
      <c r="B1255" s="93"/>
      <c r="C1255" s="93"/>
      <c r="D1255" s="93"/>
      <c r="E1255" s="93"/>
      <c r="F1255" s="93"/>
      <c r="G1255" s="93"/>
      <c r="H1255" s="93"/>
      <c r="I1255" s="93"/>
      <c r="J1255" s="93"/>
      <c r="K1255" s="93"/>
      <c r="L1255" s="93"/>
      <c r="M1255" s="93"/>
      <c r="N1255" s="93"/>
      <c r="O1255" s="93"/>
      <c r="P1255" s="93"/>
      <c r="Q1255" s="93"/>
      <c r="R1255" s="93"/>
      <c r="S1255" s="93"/>
      <c r="T1255" s="93"/>
      <c r="U1255" s="93"/>
      <c r="V1255" s="93"/>
      <c r="W1255" s="93"/>
      <c r="X1255" s="93"/>
      <c r="Y1255" s="93"/>
      <c r="Z1255" s="93"/>
      <c r="AA1255" s="93"/>
      <c r="AB1255" s="93"/>
      <c r="AC1255" s="93"/>
      <c r="AD1255" s="93"/>
      <c r="AE1255" s="93"/>
      <c r="AF1255" s="93"/>
      <c r="AG1255" s="93"/>
      <c r="AH1255" s="93"/>
    </row>
    <row r="1256" spans="1:34" ht="15" customHeight="1" x14ac:dyDescent="0.3">
      <c r="A1256" s="93"/>
      <c r="B1256" s="93"/>
      <c r="C1256" s="93"/>
      <c r="D1256" s="93"/>
      <c r="E1256" s="93"/>
      <c r="F1256" s="93"/>
      <c r="G1256" s="93"/>
      <c r="H1256" s="93"/>
      <c r="I1256" s="93"/>
      <c r="J1256" s="93"/>
      <c r="K1256" s="93"/>
      <c r="L1256" s="93"/>
      <c r="M1256" s="93"/>
      <c r="N1256" s="93"/>
      <c r="O1256" s="93"/>
      <c r="P1256" s="93"/>
      <c r="Q1256" s="93"/>
      <c r="R1256" s="93"/>
      <c r="S1256" s="93"/>
      <c r="T1256" s="93"/>
      <c r="U1256" s="93"/>
      <c r="V1256" s="93"/>
      <c r="W1256" s="93"/>
      <c r="X1256" s="93"/>
      <c r="Y1256" s="93"/>
      <c r="Z1256" s="93"/>
      <c r="AA1256" s="93"/>
      <c r="AB1256" s="93"/>
      <c r="AC1256" s="93"/>
      <c r="AD1256" s="93"/>
      <c r="AE1256" s="93"/>
      <c r="AF1256" s="93"/>
      <c r="AG1256" s="93"/>
      <c r="AH1256" s="93"/>
    </row>
    <row r="1257" spans="1:34" ht="15" customHeight="1" x14ac:dyDescent="0.3">
      <c r="A1257" s="93"/>
      <c r="B1257" s="93"/>
      <c r="C1257" s="93"/>
      <c r="D1257" s="93"/>
      <c r="E1257" s="93"/>
      <c r="F1257" s="93"/>
      <c r="G1257" s="93"/>
      <c r="H1257" s="93"/>
      <c r="I1257" s="93"/>
      <c r="J1257" s="93"/>
      <c r="K1257" s="93"/>
      <c r="L1257" s="93"/>
      <c r="M1257" s="93"/>
      <c r="N1257" s="93"/>
      <c r="O1257" s="93"/>
      <c r="P1257" s="93"/>
      <c r="Q1257" s="93"/>
      <c r="R1257" s="93"/>
      <c r="S1257" s="93"/>
      <c r="T1257" s="93"/>
      <c r="U1257" s="93"/>
      <c r="V1257" s="93"/>
      <c r="W1257" s="93"/>
      <c r="X1257" s="93"/>
      <c r="Y1257" s="93"/>
      <c r="Z1257" s="93"/>
      <c r="AA1257" s="93"/>
      <c r="AB1257" s="93"/>
      <c r="AC1257" s="93"/>
      <c r="AD1257" s="93"/>
      <c r="AE1257" s="93"/>
      <c r="AF1257" s="93"/>
      <c r="AG1257" s="93"/>
      <c r="AH1257" s="93"/>
    </row>
    <row r="1258" spans="1:34" ht="15" customHeight="1" x14ac:dyDescent="0.3">
      <c r="A1258" s="93"/>
      <c r="B1258" s="93"/>
      <c r="C1258" s="93"/>
      <c r="D1258" s="93"/>
      <c r="E1258" s="93"/>
      <c r="F1258" s="93"/>
      <c r="G1258" s="93"/>
      <c r="H1258" s="93"/>
      <c r="I1258" s="93"/>
      <c r="J1258" s="93"/>
      <c r="K1258" s="93"/>
      <c r="L1258" s="93"/>
      <c r="M1258" s="93"/>
      <c r="N1258" s="93"/>
      <c r="O1258" s="93"/>
      <c r="P1258" s="93"/>
      <c r="Q1258" s="93"/>
      <c r="R1258" s="93"/>
      <c r="S1258" s="93"/>
      <c r="T1258" s="93"/>
      <c r="U1258" s="93"/>
      <c r="V1258" s="93"/>
      <c r="W1258" s="93"/>
      <c r="X1258" s="93"/>
      <c r="Y1258" s="93"/>
      <c r="Z1258" s="93"/>
      <c r="AA1258" s="93"/>
      <c r="AB1258" s="93"/>
      <c r="AC1258" s="93"/>
      <c r="AD1258" s="93"/>
      <c r="AE1258" s="93"/>
      <c r="AF1258" s="93"/>
      <c r="AG1258" s="93"/>
      <c r="AH1258" s="93"/>
    </row>
    <row r="1259" spans="1:34" ht="15" customHeight="1" x14ac:dyDescent="0.3">
      <c r="A1259" s="93"/>
      <c r="B1259" s="93"/>
      <c r="C1259" s="93"/>
      <c r="D1259" s="93"/>
      <c r="E1259" s="93"/>
      <c r="F1259" s="93"/>
      <c r="G1259" s="93"/>
      <c r="H1259" s="93"/>
      <c r="I1259" s="93"/>
      <c r="J1259" s="93"/>
      <c r="K1259" s="93"/>
      <c r="L1259" s="93"/>
      <c r="M1259" s="93"/>
      <c r="N1259" s="93"/>
      <c r="O1259" s="93"/>
      <c r="P1259" s="93"/>
      <c r="Q1259" s="93"/>
      <c r="R1259" s="93"/>
      <c r="S1259" s="93"/>
      <c r="T1259" s="93"/>
      <c r="U1259" s="93"/>
      <c r="V1259" s="93"/>
      <c r="W1259" s="93"/>
      <c r="X1259" s="93"/>
      <c r="Y1259" s="93"/>
      <c r="Z1259" s="93"/>
      <c r="AA1259" s="93"/>
      <c r="AB1259" s="93"/>
      <c r="AC1259" s="93"/>
      <c r="AD1259" s="93"/>
      <c r="AE1259" s="93"/>
      <c r="AF1259" s="93"/>
      <c r="AG1259" s="93"/>
      <c r="AH1259" s="93"/>
    </row>
    <row r="1260" spans="1:34" ht="15" customHeight="1" x14ac:dyDescent="0.3">
      <c r="A1260" s="93"/>
      <c r="B1260" s="93"/>
      <c r="C1260" s="93"/>
      <c r="D1260" s="93"/>
      <c r="E1260" s="93"/>
      <c r="F1260" s="93"/>
      <c r="G1260" s="93"/>
      <c r="H1260" s="93"/>
      <c r="I1260" s="93"/>
      <c r="J1260" s="93"/>
      <c r="K1260" s="93"/>
      <c r="L1260" s="93"/>
      <c r="M1260" s="93"/>
      <c r="N1260" s="93"/>
      <c r="O1260" s="93"/>
      <c r="P1260" s="93"/>
      <c r="Q1260" s="93"/>
      <c r="R1260" s="93"/>
      <c r="S1260" s="93"/>
      <c r="T1260" s="93"/>
      <c r="U1260" s="93"/>
      <c r="V1260" s="93"/>
      <c r="W1260" s="93"/>
      <c r="X1260" s="93"/>
      <c r="Y1260" s="93"/>
      <c r="Z1260" s="93"/>
      <c r="AA1260" s="93"/>
      <c r="AB1260" s="93"/>
      <c r="AC1260" s="93"/>
      <c r="AD1260" s="93"/>
      <c r="AE1260" s="93"/>
      <c r="AF1260" s="93"/>
      <c r="AG1260" s="93"/>
      <c r="AH1260" s="93"/>
    </row>
    <row r="1261" spans="1:34" ht="15" customHeight="1" x14ac:dyDescent="0.3">
      <c r="A1261" s="93"/>
      <c r="B1261" s="93"/>
      <c r="C1261" s="93"/>
      <c r="D1261" s="93"/>
      <c r="E1261" s="93"/>
      <c r="F1261" s="93"/>
      <c r="G1261" s="93"/>
      <c r="H1261" s="93"/>
      <c r="I1261" s="93"/>
      <c r="J1261" s="93"/>
      <c r="K1261" s="93"/>
      <c r="L1261" s="93"/>
      <c r="M1261" s="93"/>
      <c r="N1261" s="93"/>
      <c r="O1261" s="93"/>
      <c r="P1261" s="93"/>
      <c r="Q1261" s="93"/>
      <c r="R1261" s="93"/>
      <c r="S1261" s="93"/>
      <c r="T1261" s="93"/>
      <c r="U1261" s="93"/>
      <c r="V1261" s="93"/>
      <c r="W1261" s="93"/>
      <c r="X1261" s="93"/>
      <c r="Y1261" s="93"/>
      <c r="Z1261" s="93"/>
      <c r="AA1261" s="93"/>
      <c r="AB1261" s="93"/>
      <c r="AC1261" s="93"/>
      <c r="AD1261" s="93"/>
      <c r="AE1261" s="93"/>
      <c r="AF1261" s="93"/>
      <c r="AG1261" s="93"/>
      <c r="AH1261" s="93"/>
    </row>
    <row r="1262" spans="1:34" ht="15" customHeight="1" x14ac:dyDescent="0.3">
      <c r="A1262" s="93"/>
      <c r="B1262" s="93"/>
      <c r="C1262" s="93"/>
      <c r="D1262" s="93"/>
      <c r="E1262" s="93"/>
      <c r="F1262" s="93"/>
      <c r="G1262" s="93"/>
      <c r="H1262" s="93"/>
      <c r="I1262" s="93"/>
      <c r="J1262" s="93"/>
      <c r="K1262" s="93"/>
      <c r="L1262" s="93"/>
      <c r="M1262" s="93"/>
      <c r="N1262" s="93"/>
      <c r="O1262" s="93"/>
      <c r="P1262" s="93"/>
      <c r="Q1262" s="93"/>
      <c r="R1262" s="93"/>
      <c r="S1262" s="93"/>
      <c r="T1262" s="93"/>
      <c r="U1262" s="93"/>
      <c r="V1262" s="93"/>
      <c r="W1262" s="93"/>
      <c r="X1262" s="93"/>
      <c r="Y1262" s="93"/>
      <c r="Z1262" s="93"/>
      <c r="AA1262" s="93"/>
      <c r="AB1262" s="93"/>
      <c r="AC1262" s="93"/>
      <c r="AD1262" s="93"/>
      <c r="AE1262" s="93"/>
      <c r="AF1262" s="93"/>
      <c r="AG1262" s="93"/>
      <c r="AH1262" s="93"/>
    </row>
    <row r="1263" spans="1:34" ht="15" customHeight="1" x14ac:dyDescent="0.3">
      <c r="A1263" s="93"/>
      <c r="B1263" s="93"/>
      <c r="C1263" s="93"/>
      <c r="D1263" s="93"/>
      <c r="E1263" s="93"/>
      <c r="F1263" s="93"/>
      <c r="G1263" s="93"/>
      <c r="H1263" s="93"/>
      <c r="I1263" s="93"/>
      <c r="J1263" s="93"/>
      <c r="K1263" s="93"/>
      <c r="L1263" s="93"/>
      <c r="M1263" s="93"/>
      <c r="N1263" s="93"/>
      <c r="O1263" s="93"/>
      <c r="P1263" s="93"/>
      <c r="Q1263" s="93"/>
      <c r="R1263" s="93"/>
      <c r="S1263" s="93"/>
      <c r="T1263" s="93"/>
      <c r="U1263" s="93"/>
      <c r="V1263" s="93"/>
      <c r="W1263" s="93"/>
      <c r="X1263" s="93"/>
      <c r="Y1263" s="93"/>
      <c r="Z1263" s="93"/>
      <c r="AA1263" s="93"/>
      <c r="AB1263" s="93"/>
      <c r="AC1263" s="93"/>
      <c r="AD1263" s="93"/>
      <c r="AE1263" s="93"/>
      <c r="AF1263" s="93"/>
      <c r="AG1263" s="93"/>
      <c r="AH1263" s="93"/>
    </row>
    <row r="1264" spans="1:34" ht="15" customHeight="1" x14ac:dyDescent="0.3">
      <c r="A1264" s="93"/>
      <c r="B1264" s="93"/>
      <c r="C1264" s="93"/>
      <c r="D1264" s="93"/>
      <c r="E1264" s="93"/>
      <c r="F1264" s="93"/>
      <c r="G1264" s="93"/>
      <c r="H1264" s="93"/>
      <c r="I1264" s="93"/>
      <c r="J1264" s="93"/>
      <c r="K1264" s="93"/>
      <c r="L1264" s="93"/>
      <c r="M1264" s="93"/>
      <c r="N1264" s="93"/>
      <c r="O1264" s="93"/>
      <c r="P1264" s="93"/>
      <c r="Q1264" s="93"/>
      <c r="R1264" s="93"/>
      <c r="S1264" s="93"/>
      <c r="T1264" s="93"/>
      <c r="U1264" s="93"/>
      <c r="V1264" s="93"/>
      <c r="W1264" s="93"/>
      <c r="X1264" s="93"/>
      <c r="Y1264" s="93"/>
      <c r="Z1264" s="93"/>
      <c r="AA1264" s="93"/>
      <c r="AB1264" s="93"/>
      <c r="AC1264" s="93"/>
      <c r="AD1264" s="93"/>
      <c r="AE1264" s="93"/>
      <c r="AF1264" s="93"/>
      <c r="AG1264" s="93"/>
      <c r="AH1264" s="93"/>
    </row>
    <row r="1265" spans="1:34" ht="15" customHeight="1" x14ac:dyDescent="0.3">
      <c r="A1265" s="93"/>
      <c r="B1265" s="93"/>
      <c r="C1265" s="93"/>
      <c r="D1265" s="93"/>
      <c r="E1265" s="93"/>
      <c r="F1265" s="93"/>
      <c r="G1265" s="93"/>
      <c r="H1265" s="93"/>
      <c r="I1265" s="93"/>
      <c r="J1265" s="93"/>
      <c r="K1265" s="93"/>
      <c r="L1265" s="93"/>
      <c r="M1265" s="93"/>
      <c r="N1265" s="93"/>
      <c r="O1265" s="93"/>
      <c r="P1265" s="93"/>
      <c r="Q1265" s="93"/>
      <c r="R1265" s="93"/>
      <c r="S1265" s="93"/>
      <c r="T1265" s="93"/>
      <c r="U1265" s="93"/>
      <c r="V1265" s="93"/>
      <c r="W1265" s="93"/>
      <c r="X1265" s="93"/>
      <c r="Y1265" s="93"/>
      <c r="Z1265" s="93"/>
      <c r="AA1265" s="93"/>
      <c r="AB1265" s="93"/>
      <c r="AC1265" s="93"/>
      <c r="AD1265" s="93"/>
      <c r="AE1265" s="93"/>
      <c r="AF1265" s="93"/>
      <c r="AG1265" s="93"/>
      <c r="AH1265" s="93"/>
    </row>
    <row r="1266" spans="1:34" ht="15" customHeight="1" x14ac:dyDescent="0.3">
      <c r="A1266" s="93"/>
      <c r="B1266" s="93"/>
      <c r="C1266" s="93"/>
      <c r="D1266" s="93"/>
      <c r="E1266" s="93"/>
      <c r="F1266" s="93"/>
      <c r="G1266" s="93"/>
      <c r="H1266" s="93"/>
      <c r="I1266" s="93"/>
      <c r="J1266" s="93"/>
      <c r="K1266" s="93"/>
      <c r="L1266" s="93"/>
      <c r="M1266" s="93"/>
      <c r="N1266" s="93"/>
      <c r="O1266" s="93"/>
      <c r="P1266" s="93"/>
      <c r="Q1266" s="93"/>
      <c r="R1266" s="93"/>
      <c r="S1266" s="93"/>
      <c r="T1266" s="93"/>
      <c r="U1266" s="93"/>
      <c r="V1266" s="93"/>
      <c r="W1266" s="93"/>
      <c r="X1266" s="93"/>
      <c r="Y1266" s="93"/>
      <c r="Z1266" s="93"/>
      <c r="AA1266" s="93"/>
      <c r="AB1266" s="93"/>
      <c r="AC1266" s="93"/>
      <c r="AD1266" s="93"/>
      <c r="AE1266" s="93"/>
      <c r="AF1266" s="93"/>
      <c r="AG1266" s="93"/>
      <c r="AH1266" s="93"/>
    </row>
    <row r="1267" spans="1:34" ht="15" customHeight="1" x14ac:dyDescent="0.3">
      <c r="A1267" s="93"/>
      <c r="B1267" s="93"/>
      <c r="C1267" s="93"/>
      <c r="D1267" s="93"/>
      <c r="E1267" s="93"/>
      <c r="F1267" s="93"/>
      <c r="G1267" s="93"/>
      <c r="H1267" s="93"/>
      <c r="I1267" s="93"/>
      <c r="J1267" s="93"/>
      <c r="K1267" s="93"/>
      <c r="L1267" s="93"/>
      <c r="M1267" s="93"/>
      <c r="N1267" s="93"/>
      <c r="O1267" s="93"/>
      <c r="P1267" s="93"/>
      <c r="Q1267" s="93"/>
      <c r="R1267" s="93"/>
      <c r="S1267" s="93"/>
      <c r="T1267" s="93"/>
      <c r="U1267" s="93"/>
      <c r="V1267" s="93"/>
      <c r="W1267" s="93"/>
      <c r="X1267" s="93"/>
      <c r="Y1267" s="93"/>
      <c r="Z1267" s="93"/>
      <c r="AA1267" s="93"/>
      <c r="AB1267" s="93"/>
      <c r="AC1267" s="93"/>
      <c r="AD1267" s="93"/>
      <c r="AE1267" s="93"/>
      <c r="AF1267" s="93"/>
      <c r="AG1267" s="93"/>
      <c r="AH1267" s="93"/>
    </row>
    <row r="1268" spans="1:34" ht="15" customHeight="1" x14ac:dyDescent="0.3">
      <c r="A1268" s="93"/>
      <c r="B1268" s="93"/>
      <c r="C1268" s="93"/>
      <c r="D1268" s="93"/>
      <c r="E1268" s="93"/>
      <c r="F1268" s="93"/>
      <c r="G1268" s="93"/>
      <c r="H1268" s="93"/>
      <c r="I1268" s="93"/>
      <c r="J1268" s="93"/>
      <c r="K1268" s="93"/>
      <c r="L1268" s="93"/>
      <c r="M1268" s="93"/>
      <c r="N1268" s="93"/>
      <c r="O1268" s="93"/>
      <c r="P1268" s="93"/>
      <c r="Q1268" s="93"/>
      <c r="R1268" s="93"/>
      <c r="S1268" s="93"/>
      <c r="T1268" s="93"/>
      <c r="U1268" s="93"/>
      <c r="V1268" s="93"/>
      <c r="W1268" s="93"/>
      <c r="X1268" s="93"/>
      <c r="Y1268" s="93"/>
      <c r="Z1268" s="93"/>
      <c r="AA1268" s="93"/>
      <c r="AB1268" s="93"/>
      <c r="AC1268" s="93"/>
      <c r="AD1268" s="93"/>
      <c r="AE1268" s="93"/>
      <c r="AF1268" s="93"/>
      <c r="AG1268" s="93"/>
      <c r="AH1268" s="93"/>
    </row>
    <row r="1269" spans="1:34" ht="15" customHeight="1" x14ac:dyDescent="0.3">
      <c r="A1269" s="93"/>
      <c r="B1269" s="93"/>
      <c r="C1269" s="93"/>
      <c r="D1269" s="93"/>
      <c r="E1269" s="93"/>
      <c r="F1269" s="93"/>
      <c r="G1269" s="93"/>
      <c r="H1269" s="93"/>
      <c r="I1269" s="93"/>
      <c r="J1269" s="93"/>
      <c r="K1269" s="93"/>
      <c r="L1269" s="93"/>
      <c r="M1269" s="93"/>
      <c r="N1269" s="93"/>
      <c r="O1269" s="93"/>
      <c r="P1269" s="93"/>
      <c r="Q1269" s="93"/>
      <c r="R1269" s="93"/>
      <c r="S1269" s="93"/>
      <c r="T1269" s="93"/>
      <c r="U1269" s="93"/>
      <c r="V1269" s="93"/>
      <c r="W1269" s="93"/>
      <c r="X1269" s="93"/>
      <c r="Y1269" s="93"/>
      <c r="Z1269" s="93"/>
      <c r="AA1269" s="93"/>
      <c r="AB1269" s="93"/>
      <c r="AC1269" s="93"/>
      <c r="AD1269" s="93"/>
      <c r="AE1269" s="93"/>
      <c r="AF1269" s="93"/>
      <c r="AG1269" s="93"/>
      <c r="AH1269" s="93"/>
    </row>
    <row r="1270" spans="1:34" ht="15" customHeight="1" x14ac:dyDescent="0.3">
      <c r="A1270" s="93"/>
      <c r="B1270" s="93"/>
      <c r="C1270" s="93"/>
      <c r="D1270" s="93"/>
      <c r="E1270" s="93"/>
      <c r="F1270" s="93"/>
      <c r="G1270" s="93"/>
      <c r="H1270" s="93"/>
      <c r="I1270" s="93"/>
      <c r="J1270" s="93"/>
      <c r="K1270" s="93"/>
      <c r="L1270" s="93"/>
      <c r="M1270" s="93"/>
      <c r="N1270" s="93"/>
      <c r="O1270" s="93"/>
      <c r="P1270" s="93"/>
      <c r="Q1270" s="93"/>
      <c r="R1270" s="93"/>
      <c r="S1270" s="93"/>
      <c r="T1270" s="93"/>
      <c r="U1270" s="93"/>
      <c r="V1270" s="93"/>
      <c r="W1270" s="93"/>
      <c r="X1270" s="93"/>
      <c r="Y1270" s="93"/>
      <c r="Z1270" s="93"/>
      <c r="AA1270" s="93"/>
      <c r="AB1270" s="93"/>
      <c r="AC1270" s="93"/>
      <c r="AD1270" s="93"/>
      <c r="AE1270" s="93"/>
      <c r="AF1270" s="93"/>
      <c r="AG1270" s="93"/>
      <c r="AH1270" s="93"/>
    </row>
    <row r="1271" spans="1:34" ht="15" customHeight="1" x14ac:dyDescent="0.3">
      <c r="A1271" s="93"/>
      <c r="B1271" s="93"/>
      <c r="C1271" s="93"/>
      <c r="D1271" s="93"/>
      <c r="E1271" s="93"/>
      <c r="F1271" s="93"/>
      <c r="G1271" s="93"/>
      <c r="H1271" s="93"/>
      <c r="I1271" s="93"/>
      <c r="J1271" s="93"/>
      <c r="K1271" s="93"/>
      <c r="L1271" s="93"/>
      <c r="M1271" s="93"/>
      <c r="N1271" s="93"/>
      <c r="O1271" s="93"/>
      <c r="P1271" s="93"/>
      <c r="Q1271" s="93"/>
      <c r="R1271" s="93"/>
      <c r="S1271" s="93"/>
      <c r="T1271" s="93"/>
      <c r="U1271" s="93"/>
      <c r="V1271" s="93"/>
      <c r="W1271" s="93"/>
      <c r="X1271" s="93"/>
      <c r="Y1271" s="93"/>
      <c r="Z1271" s="93"/>
      <c r="AA1271" s="93"/>
      <c r="AB1271" s="93"/>
      <c r="AC1271" s="93"/>
      <c r="AD1271" s="93"/>
      <c r="AE1271" s="93"/>
      <c r="AF1271" s="93"/>
      <c r="AG1271" s="93"/>
      <c r="AH1271" s="93"/>
    </row>
    <row r="1272" spans="1:34" ht="15" customHeight="1" x14ac:dyDescent="0.3">
      <c r="A1272" s="93"/>
      <c r="B1272" s="93"/>
      <c r="C1272" s="93"/>
      <c r="D1272" s="93"/>
      <c r="E1272" s="93"/>
      <c r="F1272" s="93"/>
      <c r="G1272" s="93"/>
      <c r="H1272" s="93"/>
      <c r="I1272" s="93"/>
      <c r="J1272" s="93"/>
      <c r="K1272" s="93"/>
      <c r="L1272" s="93"/>
      <c r="M1272" s="93"/>
      <c r="N1272" s="93"/>
      <c r="O1272" s="93"/>
      <c r="P1272" s="93"/>
      <c r="Q1272" s="93"/>
      <c r="R1272" s="93"/>
      <c r="S1272" s="93"/>
      <c r="T1272" s="93"/>
      <c r="U1272" s="93"/>
      <c r="V1272" s="93"/>
      <c r="W1272" s="93"/>
      <c r="X1272" s="93"/>
      <c r="Y1272" s="93"/>
      <c r="Z1272" s="93"/>
      <c r="AA1272" s="93"/>
      <c r="AB1272" s="93"/>
      <c r="AC1272" s="93"/>
      <c r="AD1272" s="93"/>
      <c r="AE1272" s="93"/>
      <c r="AF1272" s="93"/>
      <c r="AG1272" s="93"/>
      <c r="AH1272" s="93"/>
    </row>
    <row r="1273" spans="1:34" ht="15" customHeight="1" x14ac:dyDescent="0.3">
      <c r="A1273" s="93"/>
      <c r="B1273" s="93"/>
      <c r="C1273" s="93"/>
      <c r="D1273" s="93"/>
      <c r="E1273" s="93"/>
      <c r="F1273" s="93"/>
      <c r="G1273" s="93"/>
      <c r="H1273" s="93"/>
      <c r="I1273" s="93"/>
      <c r="J1273" s="93"/>
      <c r="K1273" s="93"/>
      <c r="L1273" s="93"/>
      <c r="M1273" s="93"/>
      <c r="N1273" s="93"/>
      <c r="O1273" s="93"/>
      <c r="P1273" s="93"/>
      <c r="Q1273" s="93"/>
      <c r="R1273" s="93"/>
      <c r="S1273" s="93"/>
      <c r="T1273" s="93"/>
      <c r="U1273" s="93"/>
      <c r="V1273" s="93"/>
      <c r="W1273" s="93"/>
      <c r="X1273" s="93"/>
      <c r="Y1273" s="93"/>
      <c r="Z1273" s="93"/>
      <c r="AA1273" s="93"/>
      <c r="AB1273" s="93"/>
      <c r="AC1273" s="93"/>
      <c r="AD1273" s="93"/>
      <c r="AE1273" s="93"/>
      <c r="AF1273" s="93"/>
      <c r="AG1273" s="93"/>
      <c r="AH1273" s="93"/>
    </row>
    <row r="1274" spans="1:34" ht="15" customHeight="1" x14ac:dyDescent="0.3">
      <c r="A1274" s="93"/>
      <c r="B1274" s="93"/>
      <c r="C1274" s="93"/>
      <c r="D1274" s="93"/>
      <c r="E1274" s="93"/>
      <c r="F1274" s="93"/>
      <c r="G1274" s="93"/>
      <c r="H1274" s="93"/>
      <c r="I1274" s="93"/>
      <c r="J1274" s="93"/>
      <c r="K1274" s="93"/>
      <c r="L1274" s="93"/>
      <c r="M1274" s="93"/>
      <c r="N1274" s="93"/>
      <c r="O1274" s="93"/>
      <c r="P1274" s="93"/>
      <c r="Q1274" s="93"/>
      <c r="R1274" s="93"/>
      <c r="S1274" s="93"/>
      <c r="T1274" s="93"/>
      <c r="U1274" s="93"/>
      <c r="V1274" s="93"/>
      <c r="W1274" s="93"/>
      <c r="X1274" s="93"/>
      <c r="Y1274" s="93"/>
      <c r="Z1274" s="93"/>
      <c r="AA1274" s="93"/>
      <c r="AB1274" s="93"/>
      <c r="AC1274" s="93"/>
      <c r="AD1274" s="93"/>
      <c r="AE1274" s="93"/>
      <c r="AF1274" s="93"/>
      <c r="AG1274" s="93"/>
      <c r="AH1274" s="93"/>
    </row>
    <row r="1275" spans="1:34" ht="15" customHeight="1" x14ac:dyDescent="0.3">
      <c r="A1275" s="93"/>
      <c r="B1275" s="93"/>
      <c r="C1275" s="93"/>
      <c r="D1275" s="93"/>
      <c r="E1275" s="93"/>
      <c r="F1275" s="93"/>
      <c r="G1275" s="93"/>
      <c r="H1275" s="93"/>
      <c r="I1275" s="93"/>
      <c r="J1275" s="93"/>
      <c r="K1275" s="93"/>
      <c r="L1275" s="93"/>
      <c r="M1275" s="93"/>
      <c r="N1275" s="93"/>
      <c r="O1275" s="93"/>
      <c r="P1275" s="93"/>
      <c r="Q1275" s="93"/>
      <c r="R1275" s="93"/>
      <c r="S1275" s="93"/>
      <c r="T1275" s="93"/>
      <c r="U1275" s="93"/>
      <c r="V1275" s="93"/>
      <c r="W1275" s="93"/>
      <c r="X1275" s="93"/>
      <c r="Y1275" s="93"/>
      <c r="Z1275" s="93"/>
      <c r="AA1275" s="93"/>
      <c r="AB1275" s="93"/>
      <c r="AC1275" s="93"/>
      <c r="AD1275" s="93"/>
      <c r="AE1275" s="93"/>
      <c r="AF1275" s="93"/>
      <c r="AG1275" s="93"/>
      <c r="AH1275" s="93"/>
    </row>
    <row r="1276" spans="1:34" ht="15" customHeight="1" x14ac:dyDescent="0.3">
      <c r="A1276" s="93"/>
      <c r="B1276" s="93"/>
      <c r="C1276" s="93"/>
      <c r="D1276" s="93"/>
      <c r="E1276" s="93"/>
      <c r="F1276" s="93"/>
      <c r="G1276" s="93"/>
      <c r="H1276" s="93"/>
      <c r="I1276" s="93"/>
      <c r="J1276" s="93"/>
      <c r="K1276" s="93"/>
      <c r="L1276" s="93"/>
      <c r="M1276" s="93"/>
      <c r="N1276" s="93"/>
      <c r="O1276" s="93"/>
      <c r="P1276" s="93"/>
      <c r="Q1276" s="93"/>
      <c r="R1276" s="93"/>
      <c r="S1276" s="93"/>
      <c r="T1276" s="93"/>
      <c r="U1276" s="93"/>
      <c r="V1276" s="93"/>
      <c r="W1276" s="93"/>
      <c r="X1276" s="93"/>
      <c r="Y1276" s="93"/>
      <c r="Z1276" s="93"/>
      <c r="AA1276" s="93"/>
      <c r="AB1276" s="93"/>
      <c r="AC1276" s="93"/>
      <c r="AD1276" s="93"/>
      <c r="AE1276" s="93"/>
      <c r="AF1276" s="93"/>
      <c r="AG1276" s="93"/>
      <c r="AH1276" s="93"/>
    </row>
    <row r="1277" spans="1:34" ht="15" customHeight="1" x14ac:dyDescent="0.3">
      <c r="A1277" s="93"/>
      <c r="B1277" s="93"/>
      <c r="C1277" s="93"/>
      <c r="D1277" s="93"/>
      <c r="E1277" s="93"/>
      <c r="F1277" s="93"/>
      <c r="G1277" s="93"/>
      <c r="H1277" s="93"/>
      <c r="I1277" s="93"/>
      <c r="J1277" s="93"/>
      <c r="K1277" s="93"/>
      <c r="L1277" s="93"/>
      <c r="M1277" s="93"/>
      <c r="N1277" s="93"/>
      <c r="O1277" s="93"/>
      <c r="P1277" s="93"/>
      <c r="Q1277" s="93"/>
      <c r="R1277" s="93"/>
      <c r="S1277" s="93"/>
      <c r="T1277" s="93"/>
      <c r="U1277" s="93"/>
      <c r="V1277" s="93"/>
      <c r="W1277" s="93"/>
      <c r="X1277" s="93"/>
      <c r="Y1277" s="93"/>
      <c r="Z1277" s="93"/>
      <c r="AA1277" s="93"/>
      <c r="AB1277" s="93"/>
      <c r="AC1277" s="93"/>
      <c r="AD1277" s="93"/>
      <c r="AE1277" s="93"/>
      <c r="AF1277" s="93"/>
      <c r="AG1277" s="93"/>
      <c r="AH1277" s="93"/>
    </row>
    <row r="1278" spans="1:34" ht="15" customHeight="1" x14ac:dyDescent="0.3">
      <c r="A1278" s="93"/>
      <c r="B1278" s="93"/>
      <c r="C1278" s="93"/>
      <c r="D1278" s="93"/>
      <c r="E1278" s="93"/>
      <c r="F1278" s="93"/>
      <c r="G1278" s="93"/>
      <c r="H1278" s="93"/>
      <c r="I1278" s="93"/>
      <c r="J1278" s="93"/>
      <c r="K1278" s="93"/>
      <c r="L1278" s="93"/>
      <c r="M1278" s="93"/>
      <c r="N1278" s="93"/>
      <c r="O1278" s="93"/>
      <c r="P1278" s="93"/>
      <c r="Q1278" s="93"/>
      <c r="R1278" s="93"/>
      <c r="S1278" s="93"/>
      <c r="T1278" s="93"/>
      <c r="U1278" s="93"/>
      <c r="V1278" s="93"/>
      <c r="W1278" s="93"/>
      <c r="X1278" s="93"/>
      <c r="Y1278" s="93"/>
      <c r="Z1278" s="93"/>
      <c r="AA1278" s="93"/>
      <c r="AB1278" s="93"/>
      <c r="AC1278" s="93"/>
      <c r="AD1278" s="93"/>
      <c r="AE1278" s="93"/>
      <c r="AF1278" s="93"/>
      <c r="AG1278" s="93"/>
      <c r="AH1278" s="93"/>
    </row>
    <row r="1279" spans="1:34" ht="15" customHeight="1" x14ac:dyDescent="0.3">
      <c r="A1279" s="93"/>
      <c r="B1279" s="93"/>
      <c r="C1279" s="93"/>
      <c r="D1279" s="93"/>
      <c r="E1279" s="93"/>
      <c r="F1279" s="93"/>
      <c r="G1279" s="93"/>
      <c r="H1279" s="93"/>
      <c r="I1279" s="93"/>
      <c r="J1279" s="93"/>
      <c r="K1279" s="93"/>
      <c r="L1279" s="93"/>
      <c r="M1279" s="93"/>
      <c r="N1279" s="93"/>
      <c r="O1279" s="93"/>
      <c r="P1279" s="93"/>
      <c r="Q1279" s="93"/>
      <c r="R1279" s="93"/>
      <c r="S1279" s="93"/>
      <c r="T1279" s="93"/>
      <c r="U1279" s="93"/>
      <c r="V1279" s="93"/>
      <c r="W1279" s="93"/>
      <c r="X1279" s="93"/>
      <c r="Y1279" s="93"/>
      <c r="Z1279" s="93"/>
      <c r="AA1279" s="93"/>
      <c r="AB1279" s="93"/>
      <c r="AC1279" s="93"/>
      <c r="AD1279" s="93"/>
      <c r="AE1279" s="93"/>
      <c r="AF1279" s="93"/>
      <c r="AG1279" s="93"/>
      <c r="AH1279" s="93"/>
    </row>
    <row r="1280" spans="1:34" ht="15" customHeight="1" x14ac:dyDescent="0.3">
      <c r="A1280" s="93"/>
      <c r="B1280" s="93"/>
      <c r="C1280" s="93"/>
      <c r="D1280" s="93"/>
      <c r="E1280" s="93"/>
      <c r="F1280" s="93"/>
      <c r="G1280" s="93"/>
      <c r="H1280" s="93"/>
      <c r="I1280" s="93"/>
      <c r="J1280" s="93"/>
      <c r="K1280" s="93"/>
      <c r="L1280" s="93"/>
      <c r="M1280" s="93"/>
      <c r="N1280" s="93"/>
      <c r="O1280" s="93"/>
      <c r="P1280" s="93"/>
      <c r="Q1280" s="93"/>
      <c r="R1280" s="93"/>
      <c r="S1280" s="93"/>
      <c r="T1280" s="93"/>
      <c r="U1280" s="93"/>
      <c r="V1280" s="93"/>
      <c r="W1280" s="93"/>
      <c r="X1280" s="93"/>
      <c r="Y1280" s="93"/>
      <c r="Z1280" s="93"/>
      <c r="AA1280" s="93"/>
      <c r="AB1280" s="93"/>
      <c r="AC1280" s="93"/>
      <c r="AD1280" s="93"/>
      <c r="AE1280" s="93"/>
      <c r="AF1280" s="93"/>
      <c r="AG1280" s="93"/>
      <c r="AH1280" s="93"/>
    </row>
    <row r="1281" spans="1:34" ht="15" customHeight="1" x14ac:dyDescent="0.3">
      <c r="A1281" s="93"/>
      <c r="B1281" s="93"/>
      <c r="C1281" s="93"/>
      <c r="D1281" s="93"/>
      <c r="E1281" s="93"/>
      <c r="F1281" s="93"/>
      <c r="G1281" s="93"/>
      <c r="H1281" s="93"/>
      <c r="I1281" s="93"/>
      <c r="J1281" s="93"/>
      <c r="K1281" s="93"/>
      <c r="L1281" s="93"/>
      <c r="M1281" s="93"/>
      <c r="N1281" s="93"/>
      <c r="O1281" s="93"/>
      <c r="P1281" s="93"/>
      <c r="Q1281" s="93"/>
      <c r="R1281" s="93"/>
      <c r="S1281" s="93"/>
      <c r="T1281" s="93"/>
      <c r="U1281" s="93"/>
      <c r="V1281" s="93"/>
      <c r="W1281" s="93"/>
      <c r="X1281" s="93"/>
      <c r="Y1281" s="93"/>
      <c r="Z1281" s="93"/>
      <c r="AA1281" s="93"/>
      <c r="AB1281" s="93"/>
      <c r="AC1281" s="93"/>
      <c r="AD1281" s="93"/>
      <c r="AE1281" s="93"/>
      <c r="AF1281" s="93"/>
      <c r="AG1281" s="93"/>
      <c r="AH1281" s="93"/>
    </row>
    <row r="1282" spans="1:34" ht="15" customHeight="1" x14ac:dyDescent="0.3">
      <c r="A1282" s="93"/>
      <c r="B1282" s="93"/>
      <c r="C1282" s="93"/>
      <c r="D1282" s="93"/>
      <c r="E1282" s="93"/>
      <c r="F1282" s="93"/>
      <c r="G1282" s="93"/>
      <c r="H1282" s="93"/>
      <c r="I1282" s="93"/>
      <c r="J1282" s="93"/>
      <c r="K1282" s="93"/>
      <c r="L1282" s="93"/>
      <c r="M1282" s="93"/>
      <c r="N1282" s="93"/>
      <c r="O1282" s="93"/>
      <c r="P1282" s="93"/>
      <c r="Q1282" s="93"/>
      <c r="R1282" s="93"/>
      <c r="S1282" s="93"/>
      <c r="T1282" s="93"/>
      <c r="U1282" s="93"/>
      <c r="V1282" s="93"/>
      <c r="W1282" s="93"/>
      <c r="X1282" s="93"/>
      <c r="Y1282" s="93"/>
      <c r="Z1282" s="93"/>
      <c r="AA1282" s="93"/>
      <c r="AB1282" s="93"/>
      <c r="AC1282" s="93"/>
      <c r="AD1282" s="93"/>
      <c r="AE1282" s="93"/>
      <c r="AF1282" s="93"/>
      <c r="AG1282" s="93"/>
      <c r="AH1282" s="93"/>
    </row>
    <row r="1283" spans="1:34" ht="15" customHeight="1" x14ac:dyDescent="0.3">
      <c r="A1283" s="93"/>
      <c r="B1283" s="93"/>
      <c r="C1283" s="93"/>
      <c r="D1283" s="93"/>
      <c r="E1283" s="93"/>
      <c r="F1283" s="93"/>
      <c r="G1283" s="93"/>
      <c r="H1283" s="93"/>
      <c r="I1283" s="93"/>
      <c r="J1283" s="93"/>
      <c r="K1283" s="93"/>
      <c r="L1283" s="93"/>
      <c r="M1283" s="93"/>
      <c r="N1283" s="93"/>
      <c r="O1283" s="93"/>
      <c r="P1283" s="93"/>
      <c r="Q1283" s="93"/>
      <c r="R1283" s="93"/>
      <c r="S1283" s="93"/>
      <c r="T1283" s="93"/>
      <c r="U1283" s="93"/>
      <c r="V1283" s="93"/>
      <c r="W1283" s="93"/>
      <c r="X1283" s="93"/>
      <c r="Y1283" s="93"/>
      <c r="Z1283" s="93"/>
      <c r="AA1283" s="93"/>
      <c r="AB1283" s="93"/>
      <c r="AC1283" s="93"/>
      <c r="AD1283" s="93"/>
      <c r="AE1283" s="93"/>
      <c r="AF1283" s="93"/>
      <c r="AG1283" s="93"/>
      <c r="AH1283" s="93"/>
    </row>
    <row r="1284" spans="1:34" ht="15" customHeight="1" x14ac:dyDescent="0.3">
      <c r="A1284" s="93"/>
      <c r="B1284" s="93"/>
      <c r="C1284" s="93"/>
      <c r="D1284" s="93"/>
      <c r="E1284" s="93"/>
      <c r="F1284" s="93"/>
      <c r="G1284" s="93"/>
      <c r="H1284" s="93"/>
      <c r="I1284" s="93"/>
      <c r="J1284" s="93"/>
      <c r="K1284" s="93"/>
      <c r="L1284" s="93"/>
      <c r="M1284" s="93"/>
      <c r="N1284" s="93"/>
      <c r="O1284" s="93"/>
      <c r="P1284" s="93"/>
      <c r="Q1284" s="93"/>
      <c r="R1284" s="93"/>
      <c r="S1284" s="93"/>
      <c r="T1284" s="93"/>
      <c r="U1284" s="93"/>
      <c r="V1284" s="93"/>
      <c r="W1284" s="93"/>
      <c r="X1284" s="93"/>
      <c r="Y1284" s="93"/>
      <c r="Z1284" s="93"/>
      <c r="AA1284" s="93"/>
      <c r="AB1284" s="93"/>
      <c r="AC1284" s="93"/>
      <c r="AD1284" s="93"/>
      <c r="AE1284" s="93"/>
      <c r="AF1284" s="93"/>
      <c r="AG1284" s="93"/>
      <c r="AH1284" s="93"/>
    </row>
    <row r="1285" spans="1:34" ht="15" customHeight="1" x14ac:dyDescent="0.3">
      <c r="A1285" s="93"/>
      <c r="B1285" s="93"/>
      <c r="C1285" s="93"/>
      <c r="D1285" s="93"/>
      <c r="E1285" s="93"/>
      <c r="F1285" s="93"/>
      <c r="G1285" s="93"/>
      <c r="H1285" s="93"/>
      <c r="I1285" s="93"/>
      <c r="J1285" s="93"/>
      <c r="K1285" s="93"/>
      <c r="L1285" s="93"/>
      <c r="M1285" s="93"/>
      <c r="N1285" s="93"/>
      <c r="O1285" s="93"/>
      <c r="P1285" s="93"/>
      <c r="Q1285" s="93"/>
      <c r="R1285" s="93"/>
      <c r="S1285" s="93"/>
      <c r="T1285" s="93"/>
      <c r="U1285" s="93"/>
      <c r="V1285" s="93"/>
      <c r="W1285" s="93"/>
      <c r="X1285" s="93"/>
      <c r="Y1285" s="93"/>
      <c r="Z1285" s="93"/>
      <c r="AA1285" s="93"/>
      <c r="AB1285" s="93"/>
      <c r="AC1285" s="93"/>
      <c r="AD1285" s="93"/>
      <c r="AE1285" s="93"/>
      <c r="AF1285" s="93"/>
      <c r="AG1285" s="93"/>
      <c r="AH1285" s="93"/>
    </row>
    <row r="1286" spans="1:34" ht="15" customHeight="1" x14ac:dyDescent="0.3">
      <c r="A1286" s="93"/>
      <c r="B1286" s="93"/>
      <c r="C1286" s="93"/>
      <c r="D1286" s="93"/>
      <c r="E1286" s="93"/>
      <c r="F1286" s="93"/>
      <c r="G1286" s="93"/>
      <c r="H1286" s="93"/>
      <c r="I1286" s="93"/>
      <c r="J1286" s="93"/>
      <c r="K1286" s="93"/>
      <c r="L1286" s="93"/>
      <c r="M1286" s="93"/>
      <c r="N1286" s="93"/>
      <c r="O1286" s="93"/>
      <c r="P1286" s="93"/>
      <c r="Q1286" s="93"/>
      <c r="R1286" s="93"/>
      <c r="S1286" s="93"/>
      <c r="T1286" s="93"/>
      <c r="U1286" s="93"/>
      <c r="V1286" s="93"/>
      <c r="W1286" s="93"/>
      <c r="X1286" s="93"/>
      <c r="Y1286" s="93"/>
      <c r="Z1286" s="93"/>
      <c r="AA1286" s="93"/>
      <c r="AB1286" s="93"/>
      <c r="AC1286" s="93"/>
      <c r="AD1286" s="93"/>
      <c r="AE1286" s="93"/>
      <c r="AF1286" s="93"/>
      <c r="AG1286" s="93"/>
      <c r="AH1286" s="93"/>
    </row>
    <row r="1287" spans="1:34" ht="15" customHeight="1" x14ac:dyDescent="0.3">
      <c r="A1287" s="93"/>
      <c r="B1287" s="93"/>
      <c r="C1287" s="93"/>
      <c r="D1287" s="93"/>
      <c r="E1287" s="93"/>
      <c r="F1287" s="93"/>
      <c r="G1287" s="93"/>
      <c r="H1287" s="93"/>
      <c r="I1287" s="93"/>
      <c r="J1287" s="93"/>
      <c r="K1287" s="93"/>
      <c r="L1287" s="93"/>
      <c r="M1287" s="93"/>
      <c r="N1287" s="93"/>
      <c r="O1287" s="93"/>
      <c r="P1287" s="93"/>
      <c r="Q1287" s="93"/>
      <c r="R1287" s="93"/>
      <c r="S1287" s="93"/>
      <c r="T1287" s="93"/>
      <c r="U1287" s="93"/>
      <c r="V1287" s="93"/>
      <c r="W1287" s="93"/>
      <c r="X1287" s="93"/>
      <c r="Y1287" s="93"/>
      <c r="Z1287" s="93"/>
      <c r="AA1287" s="93"/>
      <c r="AB1287" s="93"/>
      <c r="AC1287" s="93"/>
      <c r="AD1287" s="93"/>
      <c r="AE1287" s="93"/>
      <c r="AF1287" s="93"/>
      <c r="AG1287" s="93"/>
      <c r="AH1287" s="93"/>
    </row>
    <row r="1288" spans="1:34" ht="15" customHeight="1" x14ac:dyDescent="0.3">
      <c r="A1288" s="93"/>
      <c r="B1288" s="93"/>
      <c r="C1288" s="93"/>
      <c r="D1288" s="93"/>
      <c r="E1288" s="93"/>
      <c r="F1288" s="93"/>
      <c r="G1288" s="93"/>
      <c r="H1288" s="93"/>
      <c r="I1288" s="93"/>
      <c r="J1288" s="93"/>
      <c r="K1288" s="93"/>
      <c r="L1288" s="93"/>
      <c r="M1288" s="93"/>
      <c r="N1288" s="93"/>
      <c r="O1288" s="93"/>
      <c r="P1288" s="93"/>
      <c r="Q1288" s="93"/>
      <c r="R1288" s="93"/>
      <c r="S1288" s="93"/>
      <c r="T1288" s="93"/>
      <c r="U1288" s="93"/>
      <c r="V1288" s="93"/>
      <c r="W1288" s="93"/>
      <c r="X1288" s="93"/>
      <c r="Y1288" s="93"/>
      <c r="Z1288" s="93"/>
      <c r="AA1288" s="93"/>
      <c r="AB1288" s="93"/>
      <c r="AC1288" s="93"/>
      <c r="AD1288" s="93"/>
      <c r="AE1288" s="93"/>
      <c r="AF1288" s="93"/>
      <c r="AG1288" s="93"/>
      <c r="AH1288" s="93"/>
    </row>
    <row r="1289" spans="1:34" ht="15" customHeight="1" x14ac:dyDescent="0.3">
      <c r="A1289" s="93"/>
      <c r="B1289" s="93"/>
      <c r="C1289" s="93"/>
      <c r="D1289" s="93"/>
      <c r="E1289" s="93"/>
      <c r="F1289" s="93"/>
      <c r="G1289" s="93"/>
      <c r="H1289" s="93"/>
      <c r="I1289" s="93"/>
      <c r="J1289" s="93"/>
      <c r="K1289" s="93"/>
      <c r="L1289" s="93"/>
      <c r="M1289" s="93"/>
      <c r="N1289" s="93"/>
      <c r="O1289" s="93"/>
      <c r="P1289" s="93"/>
      <c r="Q1289" s="93"/>
      <c r="R1289" s="93"/>
      <c r="S1289" s="93"/>
      <c r="T1289" s="93"/>
      <c r="U1289" s="93"/>
      <c r="V1289" s="93"/>
      <c r="W1289" s="93"/>
      <c r="X1289" s="93"/>
      <c r="Y1289" s="93"/>
      <c r="Z1289" s="93"/>
      <c r="AA1289" s="93"/>
      <c r="AB1289" s="93"/>
      <c r="AC1289" s="93"/>
      <c r="AD1289" s="93"/>
      <c r="AE1289" s="93"/>
      <c r="AF1289" s="93"/>
      <c r="AG1289" s="93"/>
      <c r="AH1289" s="93"/>
    </row>
    <row r="1290" spans="1:34" ht="15" customHeight="1" x14ac:dyDescent="0.3">
      <c r="A1290" s="93"/>
      <c r="B1290" s="93"/>
      <c r="C1290" s="93"/>
      <c r="D1290" s="93"/>
      <c r="E1290" s="93"/>
      <c r="F1290" s="93"/>
      <c r="G1290" s="93"/>
      <c r="H1290" s="93"/>
      <c r="I1290" s="93"/>
      <c r="J1290" s="93"/>
      <c r="K1290" s="93"/>
      <c r="L1290" s="93"/>
      <c r="M1290" s="93"/>
      <c r="N1290" s="93"/>
      <c r="O1290" s="93"/>
      <c r="P1290" s="93"/>
      <c r="Q1290" s="93"/>
      <c r="R1290" s="93"/>
      <c r="S1290" s="93"/>
      <c r="T1290" s="93"/>
      <c r="U1290" s="93"/>
      <c r="V1290" s="93"/>
      <c r="W1290" s="93"/>
      <c r="X1290" s="93"/>
      <c r="Y1290" s="93"/>
      <c r="Z1290" s="93"/>
      <c r="AA1290" s="93"/>
      <c r="AB1290" s="93"/>
      <c r="AC1290" s="93"/>
      <c r="AD1290" s="93"/>
      <c r="AE1290" s="93"/>
      <c r="AF1290" s="93"/>
      <c r="AG1290" s="93"/>
      <c r="AH1290" s="93"/>
    </row>
    <row r="1291" spans="1:34" ht="15" customHeight="1" x14ac:dyDescent="0.3">
      <c r="A1291" s="93"/>
      <c r="B1291" s="93"/>
      <c r="C1291" s="93"/>
      <c r="D1291" s="93"/>
      <c r="E1291" s="93"/>
      <c r="F1291" s="93"/>
      <c r="G1291" s="93"/>
      <c r="H1291" s="93"/>
      <c r="I1291" s="93"/>
      <c r="J1291" s="93"/>
      <c r="K1291" s="93"/>
      <c r="L1291" s="93"/>
      <c r="M1291" s="93"/>
      <c r="N1291" s="93"/>
      <c r="O1291" s="93"/>
      <c r="P1291" s="93"/>
      <c r="Q1291" s="93"/>
      <c r="R1291" s="93"/>
      <c r="S1291" s="93"/>
      <c r="T1291" s="93"/>
      <c r="U1291" s="93"/>
      <c r="V1291" s="93"/>
      <c r="W1291" s="93"/>
      <c r="X1291" s="93"/>
      <c r="Y1291" s="93"/>
      <c r="Z1291" s="93"/>
      <c r="AA1291" s="93"/>
      <c r="AB1291" s="93"/>
      <c r="AC1291" s="93"/>
      <c r="AD1291" s="93"/>
      <c r="AE1291" s="93"/>
      <c r="AF1291" s="93"/>
      <c r="AG1291" s="93"/>
      <c r="AH1291" s="93"/>
    </row>
    <row r="1292" spans="1:34" ht="15" customHeight="1" x14ac:dyDescent="0.3">
      <c r="A1292" s="93"/>
      <c r="B1292" s="93"/>
      <c r="C1292" s="93"/>
      <c r="D1292" s="93"/>
      <c r="E1292" s="93"/>
      <c r="F1292" s="93"/>
      <c r="G1292" s="93"/>
      <c r="H1292" s="93"/>
      <c r="I1292" s="93"/>
      <c r="J1292" s="93"/>
      <c r="K1292" s="93"/>
      <c r="L1292" s="93"/>
      <c r="M1292" s="93"/>
      <c r="N1292" s="93"/>
      <c r="O1292" s="93"/>
      <c r="P1292" s="93"/>
      <c r="Q1292" s="93"/>
      <c r="R1292" s="93"/>
      <c r="S1292" s="93"/>
      <c r="T1292" s="93"/>
      <c r="U1292" s="93"/>
      <c r="V1292" s="93"/>
      <c r="W1292" s="93"/>
      <c r="X1292" s="93"/>
      <c r="Y1292" s="93"/>
      <c r="Z1292" s="93"/>
      <c r="AA1292" s="93"/>
      <c r="AB1292" s="93"/>
      <c r="AC1292" s="93"/>
      <c r="AD1292" s="93"/>
      <c r="AE1292" s="93"/>
      <c r="AF1292" s="93"/>
      <c r="AG1292" s="93"/>
      <c r="AH1292" s="93"/>
    </row>
    <row r="1293" spans="1:34" ht="15" customHeight="1" x14ac:dyDescent="0.3">
      <c r="A1293" s="93"/>
      <c r="B1293" s="93"/>
      <c r="C1293" s="93"/>
      <c r="D1293" s="93"/>
      <c r="E1293" s="93"/>
      <c r="F1293" s="93"/>
      <c r="G1293" s="93"/>
      <c r="H1293" s="93"/>
      <c r="I1293" s="93"/>
      <c r="J1293" s="93"/>
      <c r="K1293" s="93"/>
      <c r="L1293" s="93"/>
      <c r="M1293" s="93"/>
      <c r="N1293" s="93"/>
      <c r="O1293" s="93"/>
      <c r="P1293" s="93"/>
      <c r="Q1293" s="93"/>
      <c r="R1293" s="93"/>
      <c r="S1293" s="93"/>
      <c r="T1293" s="93"/>
      <c r="U1293" s="93"/>
      <c r="V1293" s="93"/>
      <c r="W1293" s="93"/>
      <c r="X1293" s="93"/>
      <c r="Y1293" s="93"/>
      <c r="Z1293" s="93"/>
      <c r="AA1293" s="93"/>
      <c r="AB1293" s="93"/>
      <c r="AC1293" s="93"/>
      <c r="AD1293" s="93"/>
      <c r="AE1293" s="93"/>
      <c r="AF1293" s="93"/>
      <c r="AG1293" s="93"/>
      <c r="AH1293" s="93"/>
    </row>
    <row r="1294" spans="1:34" ht="15" customHeight="1" x14ac:dyDescent="0.3">
      <c r="A1294" s="93"/>
      <c r="B1294" s="93"/>
      <c r="C1294" s="93"/>
      <c r="D1294" s="93"/>
      <c r="E1294" s="93"/>
      <c r="F1294" s="93"/>
      <c r="G1294" s="93"/>
      <c r="H1294" s="93"/>
      <c r="I1294" s="93"/>
      <c r="J1294" s="93"/>
      <c r="K1294" s="93"/>
      <c r="L1294" s="93"/>
      <c r="M1294" s="93"/>
      <c r="N1294" s="93"/>
      <c r="O1294" s="93"/>
      <c r="P1294" s="93"/>
      <c r="Q1294" s="93"/>
      <c r="R1294" s="93"/>
      <c r="S1294" s="93"/>
      <c r="T1294" s="93"/>
      <c r="U1294" s="93"/>
      <c r="V1294" s="93"/>
      <c r="W1294" s="93"/>
      <c r="X1294" s="93"/>
      <c r="Y1294" s="93"/>
      <c r="Z1294" s="93"/>
      <c r="AA1294" s="93"/>
      <c r="AB1294" s="93"/>
      <c r="AC1294" s="93"/>
      <c r="AD1294" s="93"/>
      <c r="AE1294" s="93"/>
      <c r="AF1294" s="93"/>
      <c r="AG1294" s="93"/>
      <c r="AH1294" s="93"/>
    </row>
    <row r="1295" spans="1:34" ht="15" customHeight="1" x14ac:dyDescent="0.3">
      <c r="A1295" s="93"/>
      <c r="B1295" s="93"/>
      <c r="C1295" s="93"/>
      <c r="D1295" s="93"/>
      <c r="E1295" s="93"/>
      <c r="F1295" s="93"/>
      <c r="G1295" s="93"/>
      <c r="H1295" s="93"/>
      <c r="I1295" s="93"/>
      <c r="J1295" s="93"/>
      <c r="K1295" s="93"/>
      <c r="L1295" s="93"/>
      <c r="M1295" s="93"/>
      <c r="N1295" s="93"/>
      <c r="O1295" s="93"/>
      <c r="P1295" s="93"/>
      <c r="Q1295" s="93"/>
      <c r="R1295" s="93"/>
      <c r="S1295" s="93"/>
      <c r="T1295" s="93"/>
      <c r="U1295" s="93"/>
      <c r="V1295" s="93"/>
      <c r="W1295" s="93"/>
      <c r="X1295" s="93"/>
      <c r="Y1295" s="93"/>
      <c r="Z1295" s="93"/>
      <c r="AA1295" s="93"/>
      <c r="AB1295" s="93"/>
      <c r="AC1295" s="93"/>
      <c r="AD1295" s="93"/>
      <c r="AE1295" s="93"/>
      <c r="AF1295" s="93"/>
      <c r="AG1295" s="93"/>
      <c r="AH1295" s="93"/>
    </row>
    <row r="1296" spans="1:34" ht="15" customHeight="1" x14ac:dyDescent="0.3">
      <c r="A1296" s="93"/>
      <c r="B1296" s="93"/>
      <c r="C1296" s="93"/>
      <c r="D1296" s="93"/>
      <c r="E1296" s="93"/>
      <c r="F1296" s="93"/>
      <c r="G1296" s="93"/>
      <c r="H1296" s="93"/>
      <c r="I1296" s="93"/>
      <c r="J1296" s="93"/>
      <c r="K1296" s="93"/>
      <c r="L1296" s="93"/>
      <c r="M1296" s="93"/>
      <c r="N1296" s="93"/>
      <c r="O1296" s="93"/>
      <c r="P1296" s="93"/>
      <c r="Q1296" s="93"/>
      <c r="R1296" s="93"/>
      <c r="S1296" s="93"/>
      <c r="T1296" s="93"/>
      <c r="U1296" s="93"/>
      <c r="V1296" s="93"/>
      <c r="W1296" s="93"/>
      <c r="X1296" s="93"/>
      <c r="Y1296" s="93"/>
      <c r="Z1296" s="93"/>
      <c r="AA1296" s="93"/>
      <c r="AB1296" s="93"/>
      <c r="AC1296" s="93"/>
      <c r="AD1296" s="93"/>
      <c r="AE1296" s="93"/>
      <c r="AF1296" s="93"/>
      <c r="AG1296" s="93"/>
      <c r="AH1296" s="93"/>
    </row>
    <row r="1297" spans="1:34" ht="15" customHeight="1" x14ac:dyDescent="0.3">
      <c r="A1297" s="93"/>
      <c r="B1297" s="93"/>
      <c r="C1297" s="93"/>
      <c r="D1297" s="93"/>
      <c r="E1297" s="93"/>
      <c r="F1297" s="93"/>
      <c r="G1297" s="93"/>
      <c r="H1297" s="93"/>
      <c r="I1297" s="93"/>
      <c r="J1297" s="93"/>
      <c r="K1297" s="93"/>
      <c r="L1297" s="93"/>
      <c r="M1297" s="93"/>
      <c r="N1297" s="93"/>
      <c r="O1297" s="93"/>
      <c r="P1297" s="93"/>
      <c r="Q1297" s="93"/>
      <c r="R1297" s="93"/>
      <c r="S1297" s="93"/>
      <c r="T1297" s="93"/>
      <c r="U1297" s="93"/>
      <c r="V1297" s="93"/>
      <c r="W1297" s="93"/>
      <c r="X1297" s="93"/>
      <c r="Y1297" s="93"/>
      <c r="Z1297" s="93"/>
      <c r="AA1297" s="93"/>
      <c r="AB1297" s="93"/>
      <c r="AC1297" s="93"/>
      <c r="AD1297" s="93"/>
      <c r="AE1297" s="93"/>
      <c r="AF1297" s="93"/>
      <c r="AG1297" s="93"/>
      <c r="AH1297" s="93"/>
    </row>
    <row r="1298" spans="1:34" ht="15" customHeight="1" x14ac:dyDescent="0.3">
      <c r="A1298" s="93"/>
      <c r="B1298" s="93"/>
      <c r="C1298" s="93"/>
      <c r="D1298" s="93"/>
      <c r="E1298" s="93"/>
      <c r="F1298" s="93"/>
      <c r="G1298" s="93"/>
      <c r="H1298" s="93"/>
      <c r="I1298" s="93"/>
      <c r="J1298" s="93"/>
      <c r="K1298" s="93"/>
      <c r="L1298" s="93"/>
      <c r="M1298" s="93"/>
      <c r="N1298" s="93"/>
      <c r="O1298" s="93"/>
      <c r="P1298" s="93"/>
      <c r="Q1298" s="93"/>
      <c r="R1298" s="93"/>
      <c r="S1298" s="93"/>
      <c r="T1298" s="93"/>
      <c r="U1298" s="93"/>
      <c r="V1298" s="93"/>
      <c r="W1298" s="93"/>
      <c r="X1298" s="93"/>
      <c r="Y1298" s="93"/>
      <c r="Z1298" s="93"/>
      <c r="AA1298" s="93"/>
      <c r="AB1298" s="93"/>
      <c r="AC1298" s="93"/>
      <c r="AD1298" s="93"/>
      <c r="AE1298" s="93"/>
      <c r="AF1298" s="93"/>
      <c r="AG1298" s="93"/>
      <c r="AH1298" s="93"/>
    </row>
    <row r="1299" spans="1:34" ht="15" customHeight="1" x14ac:dyDescent="0.3">
      <c r="A1299" s="93"/>
      <c r="B1299" s="93"/>
      <c r="C1299" s="93"/>
      <c r="D1299" s="93"/>
      <c r="E1299" s="93"/>
      <c r="F1299" s="93"/>
      <c r="G1299" s="93"/>
      <c r="H1299" s="93"/>
      <c r="I1299" s="93"/>
      <c r="J1299" s="93"/>
      <c r="K1299" s="93"/>
      <c r="L1299" s="93"/>
      <c r="M1299" s="93"/>
      <c r="N1299" s="93"/>
      <c r="O1299" s="93"/>
      <c r="P1299" s="93"/>
      <c r="Q1299" s="93"/>
      <c r="R1299" s="93"/>
      <c r="S1299" s="93"/>
      <c r="T1299" s="93"/>
      <c r="U1299" s="93"/>
      <c r="V1299" s="93"/>
      <c r="W1299" s="93"/>
      <c r="X1299" s="93"/>
      <c r="Y1299" s="93"/>
      <c r="Z1299" s="93"/>
      <c r="AA1299" s="93"/>
      <c r="AB1299" s="93"/>
      <c r="AC1299" s="93"/>
      <c r="AD1299" s="93"/>
      <c r="AE1299" s="93"/>
      <c r="AF1299" s="93"/>
      <c r="AG1299" s="93"/>
      <c r="AH1299" s="93"/>
    </row>
    <row r="1300" spans="1:34" ht="15" customHeight="1" x14ac:dyDescent="0.3">
      <c r="A1300" s="93"/>
      <c r="B1300" s="93"/>
      <c r="C1300" s="93"/>
      <c r="D1300" s="93"/>
      <c r="E1300" s="93"/>
      <c r="F1300" s="93"/>
      <c r="G1300" s="93"/>
      <c r="H1300" s="93"/>
      <c r="I1300" s="93"/>
      <c r="J1300" s="93"/>
      <c r="K1300" s="93"/>
      <c r="L1300" s="93"/>
      <c r="M1300" s="93"/>
      <c r="N1300" s="93"/>
      <c r="O1300" s="93"/>
      <c r="P1300" s="93"/>
      <c r="Q1300" s="93"/>
      <c r="R1300" s="93"/>
      <c r="S1300" s="93"/>
      <c r="T1300" s="93"/>
      <c r="U1300" s="93"/>
      <c r="V1300" s="93"/>
      <c r="W1300" s="93"/>
      <c r="X1300" s="93"/>
      <c r="Y1300" s="93"/>
      <c r="Z1300" s="93"/>
      <c r="AA1300" s="93"/>
      <c r="AB1300" s="93"/>
      <c r="AC1300" s="93"/>
      <c r="AD1300" s="93"/>
      <c r="AE1300" s="93"/>
      <c r="AF1300" s="93"/>
      <c r="AG1300" s="93"/>
      <c r="AH1300" s="93"/>
    </row>
    <row r="1301" spans="1:34" ht="15" customHeight="1" x14ac:dyDescent="0.3">
      <c r="A1301" s="93"/>
      <c r="B1301" s="93"/>
      <c r="C1301" s="93"/>
      <c r="D1301" s="93"/>
      <c r="E1301" s="93"/>
      <c r="F1301" s="93"/>
      <c r="G1301" s="93"/>
      <c r="H1301" s="93"/>
      <c r="I1301" s="93"/>
      <c r="J1301" s="93"/>
      <c r="K1301" s="93"/>
      <c r="L1301" s="93"/>
      <c r="M1301" s="93"/>
      <c r="N1301" s="93"/>
      <c r="O1301" s="93"/>
      <c r="P1301" s="93"/>
      <c r="Q1301" s="93"/>
      <c r="R1301" s="93"/>
      <c r="S1301" s="93"/>
      <c r="T1301" s="93"/>
      <c r="U1301" s="93"/>
      <c r="V1301" s="93"/>
      <c r="W1301" s="93"/>
      <c r="X1301" s="93"/>
      <c r="Y1301" s="93"/>
      <c r="Z1301" s="93"/>
      <c r="AA1301" s="93"/>
      <c r="AB1301" s="93"/>
      <c r="AC1301" s="93"/>
      <c r="AD1301" s="93"/>
      <c r="AE1301" s="93"/>
      <c r="AF1301" s="93"/>
      <c r="AG1301" s="93"/>
      <c r="AH1301" s="93"/>
    </row>
    <row r="1302" spans="1:34" ht="15" customHeight="1" x14ac:dyDescent="0.3">
      <c r="A1302" s="93"/>
      <c r="B1302" s="93"/>
      <c r="C1302" s="93"/>
      <c r="D1302" s="93"/>
      <c r="E1302" s="93"/>
      <c r="F1302" s="93"/>
      <c r="G1302" s="93"/>
      <c r="H1302" s="93"/>
      <c r="I1302" s="93"/>
      <c r="J1302" s="93"/>
      <c r="K1302" s="93"/>
      <c r="L1302" s="93"/>
      <c r="M1302" s="93"/>
      <c r="N1302" s="93"/>
      <c r="O1302" s="93"/>
      <c r="P1302" s="93"/>
      <c r="Q1302" s="93"/>
      <c r="R1302" s="93"/>
      <c r="S1302" s="93"/>
      <c r="T1302" s="93"/>
      <c r="U1302" s="93"/>
      <c r="V1302" s="93"/>
      <c r="W1302" s="93"/>
      <c r="X1302" s="93"/>
      <c r="Y1302" s="93"/>
      <c r="Z1302" s="93"/>
      <c r="AA1302" s="93"/>
      <c r="AB1302" s="93"/>
      <c r="AC1302" s="93"/>
      <c r="AD1302" s="93"/>
      <c r="AE1302" s="93"/>
      <c r="AF1302" s="93"/>
      <c r="AG1302" s="93"/>
      <c r="AH1302" s="93"/>
    </row>
    <row r="1303" spans="1:34" ht="15" customHeight="1" x14ac:dyDescent="0.3">
      <c r="A1303" s="93"/>
      <c r="B1303" s="93"/>
      <c r="C1303" s="93"/>
      <c r="D1303" s="93"/>
      <c r="E1303" s="93"/>
      <c r="F1303" s="93"/>
      <c r="G1303" s="93"/>
      <c r="H1303" s="93"/>
      <c r="I1303" s="93"/>
      <c r="J1303" s="93"/>
      <c r="K1303" s="93"/>
      <c r="L1303" s="93"/>
      <c r="M1303" s="93"/>
      <c r="N1303" s="93"/>
      <c r="O1303" s="93"/>
      <c r="P1303" s="93"/>
      <c r="Q1303" s="93"/>
      <c r="R1303" s="93"/>
      <c r="S1303" s="93"/>
      <c r="T1303" s="93"/>
      <c r="U1303" s="93"/>
      <c r="V1303" s="93"/>
      <c r="W1303" s="93"/>
      <c r="X1303" s="93"/>
      <c r="Y1303" s="93"/>
      <c r="Z1303" s="93"/>
      <c r="AA1303" s="93"/>
      <c r="AB1303" s="93"/>
      <c r="AC1303" s="93"/>
      <c r="AD1303" s="93"/>
      <c r="AE1303" s="93"/>
      <c r="AF1303" s="93"/>
      <c r="AG1303" s="93"/>
      <c r="AH1303" s="93"/>
    </row>
    <row r="1304" spans="1:34" ht="15" customHeight="1" x14ac:dyDescent="0.3">
      <c r="A1304" s="93"/>
      <c r="B1304" s="93"/>
      <c r="C1304" s="93"/>
      <c r="D1304" s="93"/>
      <c r="E1304" s="93"/>
      <c r="F1304" s="93"/>
      <c r="G1304" s="93"/>
      <c r="H1304" s="93"/>
      <c r="I1304" s="93"/>
      <c r="J1304" s="93"/>
      <c r="K1304" s="93"/>
      <c r="L1304" s="93"/>
      <c r="M1304" s="93"/>
      <c r="N1304" s="93"/>
      <c r="O1304" s="93"/>
      <c r="P1304" s="93"/>
      <c r="Q1304" s="93"/>
      <c r="R1304" s="93"/>
      <c r="S1304" s="93"/>
      <c r="T1304" s="93"/>
      <c r="U1304" s="93"/>
      <c r="V1304" s="93"/>
      <c r="W1304" s="93"/>
      <c r="X1304" s="93"/>
      <c r="Y1304" s="93"/>
      <c r="Z1304" s="93"/>
      <c r="AA1304" s="93"/>
      <c r="AB1304" s="93"/>
      <c r="AC1304" s="93"/>
      <c r="AD1304" s="93"/>
      <c r="AE1304" s="93"/>
      <c r="AF1304" s="93"/>
      <c r="AG1304" s="93"/>
      <c r="AH1304" s="93"/>
    </row>
    <row r="1305" spans="1:34" ht="15" customHeight="1" x14ac:dyDescent="0.3">
      <c r="A1305" s="93"/>
      <c r="B1305" s="93"/>
      <c r="C1305" s="93"/>
      <c r="D1305" s="93"/>
      <c r="E1305" s="93"/>
      <c r="F1305" s="93"/>
      <c r="G1305" s="93"/>
      <c r="H1305" s="93"/>
      <c r="I1305" s="93"/>
      <c r="J1305" s="93"/>
      <c r="K1305" s="93"/>
      <c r="L1305" s="93"/>
      <c r="M1305" s="93"/>
      <c r="N1305" s="93"/>
      <c r="O1305" s="93"/>
      <c r="P1305" s="93"/>
      <c r="Q1305" s="93"/>
      <c r="R1305" s="93"/>
      <c r="S1305" s="93"/>
      <c r="T1305" s="93"/>
      <c r="U1305" s="93"/>
      <c r="V1305" s="93"/>
      <c r="W1305" s="93"/>
      <c r="X1305" s="93"/>
      <c r="Y1305" s="93"/>
      <c r="Z1305" s="93"/>
      <c r="AA1305" s="93"/>
      <c r="AB1305" s="93"/>
      <c r="AC1305" s="93"/>
      <c r="AD1305" s="93"/>
      <c r="AE1305" s="93"/>
      <c r="AF1305" s="93"/>
      <c r="AG1305" s="93"/>
      <c r="AH1305" s="93"/>
    </row>
    <row r="1306" spans="1:34" ht="15" customHeight="1" x14ac:dyDescent="0.3">
      <c r="A1306" s="93"/>
      <c r="B1306" s="93"/>
      <c r="C1306" s="93"/>
      <c r="D1306" s="93"/>
      <c r="E1306" s="93"/>
      <c r="F1306" s="93"/>
      <c r="G1306" s="93"/>
      <c r="H1306" s="93"/>
      <c r="I1306" s="93"/>
      <c r="J1306" s="93"/>
      <c r="K1306" s="93"/>
      <c r="L1306" s="93"/>
      <c r="M1306" s="93"/>
      <c r="N1306" s="93"/>
      <c r="O1306" s="93"/>
      <c r="P1306" s="93"/>
      <c r="Q1306" s="93"/>
      <c r="R1306" s="93"/>
      <c r="S1306" s="93"/>
      <c r="T1306" s="93"/>
      <c r="U1306" s="93"/>
      <c r="V1306" s="93"/>
      <c r="W1306" s="93"/>
      <c r="X1306" s="93"/>
      <c r="Y1306" s="93"/>
      <c r="Z1306" s="93"/>
      <c r="AA1306" s="93"/>
      <c r="AB1306" s="93"/>
      <c r="AC1306" s="93"/>
      <c r="AD1306" s="93"/>
      <c r="AE1306" s="93"/>
      <c r="AF1306" s="93"/>
      <c r="AG1306" s="93"/>
      <c r="AH1306" s="93"/>
    </row>
    <row r="1307" spans="1:34" ht="15" customHeight="1" x14ac:dyDescent="0.3">
      <c r="A1307" s="93"/>
      <c r="B1307" s="93"/>
      <c r="C1307" s="93"/>
      <c r="D1307" s="93"/>
      <c r="E1307" s="93"/>
      <c r="F1307" s="93"/>
      <c r="G1307" s="93"/>
      <c r="H1307" s="93"/>
      <c r="I1307" s="93"/>
      <c r="J1307" s="93"/>
      <c r="K1307" s="93"/>
      <c r="L1307" s="93"/>
      <c r="M1307" s="93"/>
      <c r="N1307" s="93"/>
      <c r="O1307" s="93"/>
      <c r="P1307" s="93"/>
      <c r="Q1307" s="93"/>
      <c r="R1307" s="93"/>
      <c r="S1307" s="93"/>
      <c r="T1307" s="93"/>
      <c r="U1307" s="93"/>
      <c r="V1307" s="93"/>
      <c r="W1307" s="93"/>
      <c r="X1307" s="93"/>
      <c r="Y1307" s="93"/>
      <c r="Z1307" s="93"/>
      <c r="AA1307" s="93"/>
      <c r="AB1307" s="93"/>
      <c r="AC1307" s="93"/>
      <c r="AD1307" s="93"/>
      <c r="AE1307" s="93"/>
      <c r="AF1307" s="93"/>
      <c r="AG1307" s="93"/>
      <c r="AH1307" s="93"/>
    </row>
    <row r="1308" spans="1:34" ht="15" customHeight="1" x14ac:dyDescent="0.3">
      <c r="A1308" s="93"/>
      <c r="B1308" s="93"/>
      <c r="C1308" s="93"/>
      <c r="D1308" s="93"/>
      <c r="E1308" s="93"/>
      <c r="F1308" s="93"/>
      <c r="G1308" s="93"/>
      <c r="H1308" s="93"/>
      <c r="I1308" s="93"/>
      <c r="J1308" s="93"/>
      <c r="K1308" s="93"/>
      <c r="L1308" s="93"/>
      <c r="M1308" s="93"/>
      <c r="N1308" s="93"/>
      <c r="O1308" s="93"/>
      <c r="P1308" s="93"/>
      <c r="Q1308" s="93"/>
      <c r="R1308" s="93"/>
      <c r="S1308" s="93"/>
      <c r="T1308" s="93"/>
      <c r="U1308" s="93"/>
      <c r="V1308" s="93"/>
      <c r="W1308" s="93"/>
      <c r="X1308" s="93"/>
      <c r="Y1308" s="93"/>
      <c r="Z1308" s="93"/>
      <c r="AA1308" s="93"/>
      <c r="AB1308" s="93"/>
      <c r="AC1308" s="93"/>
      <c r="AD1308" s="93"/>
      <c r="AE1308" s="93"/>
      <c r="AF1308" s="93"/>
      <c r="AG1308" s="93"/>
      <c r="AH1308" s="93"/>
    </row>
    <row r="1309" spans="1:34" ht="15" customHeight="1" x14ac:dyDescent="0.3">
      <c r="A1309" s="93"/>
      <c r="B1309" s="93"/>
      <c r="C1309" s="93"/>
      <c r="D1309" s="93"/>
      <c r="E1309" s="93"/>
      <c r="F1309" s="93"/>
      <c r="G1309" s="93"/>
      <c r="H1309" s="93"/>
      <c r="I1309" s="93"/>
      <c r="J1309" s="93"/>
      <c r="K1309" s="93"/>
      <c r="L1309" s="93"/>
      <c r="M1309" s="93"/>
      <c r="N1309" s="93"/>
      <c r="O1309" s="93"/>
      <c r="P1309" s="93"/>
      <c r="Q1309" s="93"/>
      <c r="R1309" s="93"/>
      <c r="S1309" s="93"/>
      <c r="T1309" s="93"/>
      <c r="U1309" s="93"/>
      <c r="V1309" s="93"/>
      <c r="W1309" s="93"/>
      <c r="X1309" s="93"/>
      <c r="Y1309" s="93"/>
      <c r="Z1309" s="93"/>
      <c r="AA1309" s="93"/>
      <c r="AB1309" s="93"/>
      <c r="AC1309" s="93"/>
      <c r="AD1309" s="93"/>
      <c r="AE1309" s="93"/>
      <c r="AF1309" s="93"/>
      <c r="AG1309" s="93"/>
      <c r="AH1309" s="93"/>
    </row>
    <row r="1310" spans="1:34" ht="15" customHeight="1" x14ac:dyDescent="0.3">
      <c r="A1310" s="93"/>
      <c r="B1310" s="93"/>
      <c r="C1310" s="93"/>
      <c r="D1310" s="93"/>
      <c r="E1310" s="93"/>
      <c r="F1310" s="93"/>
      <c r="G1310" s="93"/>
      <c r="H1310" s="93"/>
      <c r="I1310" s="93"/>
      <c r="J1310" s="93"/>
      <c r="K1310" s="93"/>
      <c r="L1310" s="93"/>
      <c r="M1310" s="93"/>
      <c r="N1310" s="93"/>
      <c r="O1310" s="93"/>
      <c r="P1310" s="93"/>
      <c r="Q1310" s="93"/>
      <c r="R1310" s="93"/>
      <c r="S1310" s="93"/>
      <c r="T1310" s="93"/>
      <c r="U1310" s="93"/>
      <c r="V1310" s="93"/>
      <c r="W1310" s="93"/>
      <c r="X1310" s="93"/>
      <c r="Y1310" s="93"/>
      <c r="Z1310" s="93"/>
      <c r="AA1310" s="93"/>
      <c r="AB1310" s="93"/>
      <c r="AC1310" s="93"/>
      <c r="AD1310" s="93"/>
      <c r="AE1310" s="93"/>
      <c r="AF1310" s="93"/>
      <c r="AG1310" s="93"/>
      <c r="AH1310" s="93"/>
    </row>
    <row r="1311" spans="1:34" ht="15" customHeight="1" x14ac:dyDescent="0.3">
      <c r="A1311" s="93"/>
      <c r="B1311" s="93"/>
      <c r="C1311" s="93"/>
      <c r="D1311" s="93"/>
      <c r="E1311" s="93"/>
      <c r="F1311" s="93"/>
      <c r="G1311" s="93"/>
      <c r="H1311" s="93"/>
      <c r="I1311" s="93"/>
      <c r="J1311" s="93"/>
      <c r="K1311" s="93"/>
      <c r="L1311" s="93"/>
      <c r="M1311" s="93"/>
      <c r="N1311" s="93"/>
      <c r="O1311" s="93"/>
      <c r="P1311" s="93"/>
      <c r="Q1311" s="93"/>
      <c r="R1311" s="93"/>
      <c r="S1311" s="93"/>
      <c r="T1311" s="93"/>
      <c r="U1311" s="93"/>
      <c r="V1311" s="93"/>
      <c r="W1311" s="93"/>
      <c r="X1311" s="93"/>
      <c r="Y1311" s="93"/>
      <c r="Z1311" s="93"/>
      <c r="AA1311" s="93"/>
      <c r="AB1311" s="93"/>
      <c r="AC1311" s="93"/>
      <c r="AD1311" s="93"/>
      <c r="AE1311" s="93"/>
      <c r="AF1311" s="93"/>
      <c r="AG1311" s="93"/>
      <c r="AH1311" s="93"/>
    </row>
    <row r="1312" spans="1:34" ht="15" customHeight="1" x14ac:dyDescent="0.3">
      <c r="A1312" s="93"/>
      <c r="B1312" s="93"/>
      <c r="C1312" s="93"/>
      <c r="D1312" s="93"/>
      <c r="E1312" s="93"/>
      <c r="F1312" s="93"/>
      <c r="G1312" s="93"/>
      <c r="H1312" s="93"/>
      <c r="I1312" s="93"/>
      <c r="J1312" s="93"/>
      <c r="K1312" s="93"/>
      <c r="L1312" s="93"/>
      <c r="M1312" s="93"/>
      <c r="N1312" s="93"/>
      <c r="O1312" s="93"/>
      <c r="P1312" s="93"/>
      <c r="Q1312" s="93"/>
      <c r="R1312" s="93"/>
      <c r="S1312" s="93"/>
      <c r="T1312" s="93"/>
      <c r="U1312" s="93"/>
      <c r="V1312" s="93"/>
      <c r="W1312" s="93"/>
      <c r="X1312" s="93"/>
      <c r="Y1312" s="93"/>
      <c r="Z1312" s="93"/>
      <c r="AA1312" s="93"/>
      <c r="AB1312" s="93"/>
      <c r="AC1312" s="93"/>
      <c r="AD1312" s="93"/>
      <c r="AE1312" s="93"/>
      <c r="AF1312" s="93"/>
      <c r="AG1312" s="93"/>
      <c r="AH1312" s="93"/>
    </row>
    <row r="1313" spans="1:34" ht="15" customHeight="1" x14ac:dyDescent="0.3">
      <c r="A1313" s="93"/>
      <c r="B1313" s="93"/>
      <c r="C1313" s="93"/>
      <c r="D1313" s="93"/>
      <c r="E1313" s="93"/>
      <c r="F1313" s="93"/>
      <c r="G1313" s="93"/>
      <c r="H1313" s="93"/>
      <c r="I1313" s="93"/>
      <c r="J1313" s="93"/>
      <c r="K1313" s="93"/>
      <c r="L1313" s="93"/>
      <c r="M1313" s="93"/>
      <c r="N1313" s="93"/>
      <c r="O1313" s="93"/>
      <c r="P1313" s="93"/>
      <c r="Q1313" s="93"/>
      <c r="R1313" s="93"/>
      <c r="S1313" s="93"/>
      <c r="T1313" s="93"/>
      <c r="U1313" s="93"/>
      <c r="V1313" s="93"/>
      <c r="W1313" s="93"/>
      <c r="X1313" s="93"/>
      <c r="Y1313" s="93"/>
      <c r="Z1313" s="93"/>
      <c r="AA1313" s="93"/>
      <c r="AB1313" s="93"/>
      <c r="AC1313" s="93"/>
      <c r="AD1313" s="93"/>
      <c r="AE1313" s="93"/>
      <c r="AF1313" s="93"/>
      <c r="AG1313" s="93"/>
      <c r="AH1313" s="93"/>
    </row>
    <row r="1314" spans="1:34" ht="15" customHeight="1" x14ac:dyDescent="0.3">
      <c r="A1314" s="93"/>
      <c r="B1314" s="93"/>
      <c r="C1314" s="93"/>
      <c r="D1314" s="93"/>
      <c r="E1314" s="93"/>
      <c r="F1314" s="93"/>
      <c r="G1314" s="93"/>
      <c r="H1314" s="93"/>
      <c r="I1314" s="93"/>
      <c r="J1314" s="93"/>
      <c r="K1314" s="93"/>
      <c r="L1314" s="93"/>
      <c r="M1314" s="93"/>
      <c r="N1314" s="93"/>
      <c r="O1314" s="93"/>
      <c r="P1314" s="93"/>
      <c r="Q1314" s="93"/>
      <c r="R1314" s="93"/>
      <c r="S1314" s="93"/>
      <c r="T1314" s="93"/>
      <c r="U1314" s="93"/>
      <c r="V1314" s="93"/>
      <c r="W1314" s="93"/>
      <c r="X1314" s="93"/>
      <c r="Y1314" s="93"/>
      <c r="Z1314" s="93"/>
      <c r="AA1314" s="93"/>
      <c r="AB1314" s="93"/>
      <c r="AC1314" s="93"/>
      <c r="AD1314" s="93"/>
      <c r="AE1314" s="93"/>
      <c r="AF1314" s="93"/>
      <c r="AG1314" s="93"/>
      <c r="AH1314" s="93"/>
    </row>
    <row r="1315" spans="1:34" ht="15" customHeight="1" x14ac:dyDescent="0.3">
      <c r="A1315" s="93"/>
      <c r="B1315" s="93"/>
      <c r="C1315" s="93"/>
      <c r="D1315" s="93"/>
      <c r="E1315" s="93"/>
      <c r="F1315" s="93"/>
      <c r="G1315" s="93"/>
      <c r="H1315" s="93"/>
      <c r="I1315" s="93"/>
      <c r="J1315" s="93"/>
      <c r="K1315" s="93"/>
      <c r="L1315" s="93"/>
      <c r="M1315" s="93"/>
      <c r="N1315" s="93"/>
      <c r="O1315" s="93"/>
      <c r="P1315" s="93"/>
      <c r="Q1315" s="93"/>
      <c r="R1315" s="93"/>
      <c r="S1315" s="93"/>
      <c r="T1315" s="93"/>
      <c r="U1315" s="93"/>
      <c r="V1315" s="93"/>
      <c r="W1315" s="93"/>
      <c r="X1315" s="93"/>
      <c r="Y1315" s="93"/>
      <c r="Z1315" s="93"/>
      <c r="AA1315" s="93"/>
      <c r="AB1315" s="93"/>
      <c r="AC1315" s="93"/>
      <c r="AD1315" s="93"/>
      <c r="AE1315" s="93"/>
      <c r="AF1315" s="93"/>
      <c r="AG1315" s="93"/>
      <c r="AH1315" s="93"/>
    </row>
    <row r="1316" spans="1:34" ht="15" customHeight="1" x14ac:dyDescent="0.3">
      <c r="A1316" s="93"/>
      <c r="B1316" s="93"/>
      <c r="C1316" s="93"/>
      <c r="D1316" s="93"/>
      <c r="E1316" s="93"/>
      <c r="F1316" s="93"/>
      <c r="G1316" s="93"/>
      <c r="H1316" s="93"/>
      <c r="I1316" s="93"/>
      <c r="J1316" s="93"/>
      <c r="K1316" s="93"/>
      <c r="L1316" s="93"/>
      <c r="M1316" s="93"/>
      <c r="N1316" s="93"/>
      <c r="O1316" s="93"/>
      <c r="P1316" s="93"/>
      <c r="Q1316" s="93"/>
      <c r="R1316" s="93"/>
      <c r="S1316" s="93"/>
      <c r="T1316" s="93"/>
      <c r="U1316" s="93"/>
      <c r="V1316" s="93"/>
      <c r="W1316" s="93"/>
      <c r="X1316" s="93"/>
      <c r="Y1316" s="93"/>
      <c r="Z1316" s="93"/>
      <c r="AA1316" s="93"/>
      <c r="AB1316" s="93"/>
      <c r="AC1316" s="93"/>
      <c r="AD1316" s="93"/>
      <c r="AE1316" s="93"/>
      <c r="AF1316" s="93"/>
      <c r="AG1316" s="93"/>
      <c r="AH1316" s="93"/>
    </row>
    <row r="1317" spans="1:34" ht="15" customHeight="1" x14ac:dyDescent="0.3">
      <c r="A1317" s="93"/>
      <c r="B1317" s="93"/>
      <c r="C1317" s="93"/>
      <c r="D1317" s="93"/>
      <c r="E1317" s="93"/>
      <c r="F1317" s="93"/>
      <c r="G1317" s="93"/>
      <c r="H1317" s="93"/>
      <c r="I1317" s="93"/>
      <c r="J1317" s="93"/>
      <c r="K1317" s="93"/>
      <c r="L1317" s="93"/>
      <c r="M1317" s="93"/>
      <c r="N1317" s="93"/>
      <c r="O1317" s="93"/>
      <c r="P1317" s="93"/>
      <c r="Q1317" s="93"/>
      <c r="R1317" s="93"/>
      <c r="S1317" s="93"/>
      <c r="T1317" s="93"/>
      <c r="U1317" s="93"/>
      <c r="V1317" s="93"/>
      <c r="W1317" s="93"/>
      <c r="X1317" s="93"/>
      <c r="Y1317" s="93"/>
      <c r="Z1317" s="93"/>
      <c r="AA1317" s="93"/>
      <c r="AB1317" s="93"/>
      <c r="AC1317" s="93"/>
      <c r="AD1317" s="93"/>
      <c r="AE1317" s="93"/>
      <c r="AF1317" s="93"/>
      <c r="AG1317" s="93"/>
      <c r="AH1317" s="93"/>
    </row>
    <row r="1318" spans="1:34" ht="15" customHeight="1" x14ac:dyDescent="0.3">
      <c r="A1318" s="93"/>
      <c r="B1318" s="93"/>
      <c r="C1318" s="93"/>
      <c r="D1318" s="93"/>
      <c r="E1318" s="93"/>
      <c r="F1318" s="93"/>
      <c r="G1318" s="93"/>
      <c r="H1318" s="93"/>
      <c r="I1318" s="93"/>
      <c r="J1318" s="93"/>
      <c r="K1318" s="93"/>
      <c r="L1318" s="93"/>
      <c r="M1318" s="93"/>
      <c r="N1318" s="93"/>
      <c r="O1318" s="93"/>
      <c r="P1318" s="93"/>
      <c r="Q1318" s="93"/>
      <c r="R1318" s="93"/>
      <c r="S1318" s="93"/>
      <c r="T1318" s="93"/>
      <c r="U1318" s="93"/>
      <c r="V1318" s="93"/>
      <c r="W1318" s="93"/>
      <c r="X1318" s="93"/>
      <c r="Y1318" s="93"/>
      <c r="Z1318" s="93"/>
      <c r="AA1318" s="93"/>
      <c r="AB1318" s="93"/>
      <c r="AC1318" s="93"/>
      <c r="AD1318" s="93"/>
      <c r="AE1318" s="93"/>
      <c r="AF1318" s="93"/>
      <c r="AG1318" s="93"/>
      <c r="AH1318" s="93"/>
    </row>
    <row r="1319" spans="1:34" ht="15" customHeight="1" x14ac:dyDescent="0.3">
      <c r="A1319" s="93"/>
      <c r="B1319" s="93"/>
      <c r="C1319" s="93"/>
      <c r="D1319" s="93"/>
      <c r="E1319" s="93"/>
      <c r="F1319" s="93"/>
      <c r="G1319" s="93"/>
      <c r="H1319" s="93"/>
      <c r="I1319" s="93"/>
      <c r="J1319" s="93"/>
      <c r="K1319" s="93"/>
      <c r="L1319" s="93"/>
      <c r="M1319" s="93"/>
      <c r="N1319" s="93"/>
      <c r="O1319" s="93"/>
      <c r="P1319" s="93"/>
      <c r="Q1319" s="93"/>
      <c r="R1319" s="93"/>
      <c r="S1319" s="93"/>
      <c r="T1319" s="93"/>
      <c r="U1319" s="93"/>
      <c r="V1319" s="93"/>
      <c r="W1319" s="93"/>
      <c r="X1319" s="93"/>
      <c r="Y1319" s="93"/>
      <c r="Z1319" s="93"/>
      <c r="AA1319" s="93"/>
      <c r="AB1319" s="93"/>
      <c r="AC1319" s="93"/>
      <c r="AD1319" s="93"/>
      <c r="AE1319" s="93"/>
      <c r="AF1319" s="93"/>
      <c r="AG1319" s="93"/>
      <c r="AH1319" s="93"/>
    </row>
    <row r="1320" spans="1:34" ht="15" customHeight="1" x14ac:dyDescent="0.3">
      <c r="A1320" s="93"/>
      <c r="B1320" s="93"/>
      <c r="C1320" s="93"/>
      <c r="D1320" s="93"/>
      <c r="E1320" s="93"/>
      <c r="F1320" s="93"/>
      <c r="G1320" s="93"/>
      <c r="H1320" s="93"/>
      <c r="I1320" s="93"/>
      <c r="J1320" s="93"/>
      <c r="K1320" s="93"/>
      <c r="L1320" s="93"/>
      <c r="M1320" s="93"/>
      <c r="N1320" s="93"/>
      <c r="O1320" s="93"/>
      <c r="P1320" s="93"/>
      <c r="Q1320" s="93"/>
      <c r="R1320" s="93"/>
      <c r="S1320" s="93"/>
      <c r="T1320" s="93"/>
      <c r="U1320" s="93"/>
      <c r="V1320" s="93"/>
      <c r="W1320" s="93"/>
      <c r="X1320" s="93"/>
      <c r="Y1320" s="93"/>
      <c r="Z1320" s="93"/>
      <c r="AA1320" s="93"/>
      <c r="AB1320" s="93"/>
      <c r="AC1320" s="93"/>
      <c r="AD1320" s="93"/>
      <c r="AE1320" s="93"/>
      <c r="AF1320" s="93"/>
      <c r="AG1320" s="93"/>
      <c r="AH1320" s="93"/>
    </row>
    <row r="1321" spans="1:34" ht="15" customHeight="1" x14ac:dyDescent="0.3">
      <c r="A1321" s="93"/>
      <c r="B1321" s="93"/>
      <c r="C1321" s="93"/>
      <c r="D1321" s="93"/>
      <c r="E1321" s="93"/>
      <c r="F1321" s="93"/>
      <c r="G1321" s="93"/>
      <c r="H1321" s="93"/>
      <c r="I1321" s="93"/>
      <c r="J1321" s="93"/>
      <c r="K1321" s="93"/>
      <c r="L1321" s="93"/>
      <c r="M1321" s="93"/>
      <c r="N1321" s="93"/>
      <c r="O1321" s="93"/>
      <c r="P1321" s="93"/>
      <c r="Q1321" s="93"/>
      <c r="R1321" s="93"/>
      <c r="S1321" s="93"/>
      <c r="T1321" s="93"/>
      <c r="U1321" s="93"/>
      <c r="V1321" s="93"/>
      <c r="W1321" s="93"/>
      <c r="X1321" s="93"/>
      <c r="Y1321" s="93"/>
      <c r="Z1321" s="93"/>
      <c r="AA1321" s="93"/>
      <c r="AB1321" s="93"/>
      <c r="AC1321" s="93"/>
      <c r="AD1321" s="93"/>
      <c r="AE1321" s="93"/>
      <c r="AF1321" s="93"/>
      <c r="AG1321" s="93"/>
      <c r="AH1321" s="93"/>
    </row>
    <row r="1322" spans="1:34" ht="15" customHeight="1" x14ac:dyDescent="0.3">
      <c r="A1322" s="93"/>
      <c r="B1322" s="93"/>
      <c r="C1322" s="93"/>
      <c r="D1322" s="93"/>
      <c r="E1322" s="93"/>
      <c r="F1322" s="93"/>
      <c r="G1322" s="93"/>
      <c r="H1322" s="93"/>
      <c r="I1322" s="93"/>
      <c r="J1322" s="93"/>
      <c r="K1322" s="93"/>
      <c r="L1322" s="93"/>
      <c r="M1322" s="93"/>
      <c r="N1322" s="93"/>
      <c r="O1322" s="93"/>
      <c r="P1322" s="93"/>
      <c r="Q1322" s="93"/>
      <c r="R1322" s="93"/>
      <c r="S1322" s="93"/>
      <c r="T1322" s="93"/>
      <c r="U1322" s="93"/>
      <c r="V1322" s="93"/>
      <c r="W1322" s="93"/>
      <c r="X1322" s="93"/>
      <c r="Y1322" s="93"/>
      <c r="Z1322" s="93"/>
      <c r="AA1322" s="93"/>
      <c r="AB1322" s="93"/>
      <c r="AC1322" s="93"/>
      <c r="AD1322" s="93"/>
      <c r="AE1322" s="93"/>
      <c r="AF1322" s="93"/>
      <c r="AG1322" s="93"/>
      <c r="AH1322" s="93"/>
    </row>
    <row r="1323" spans="1:34" ht="15" customHeight="1" x14ac:dyDescent="0.3">
      <c r="A1323" s="93"/>
      <c r="B1323" s="93"/>
      <c r="C1323" s="93"/>
      <c r="D1323" s="93"/>
      <c r="E1323" s="93"/>
      <c r="F1323" s="93"/>
      <c r="G1323" s="93"/>
      <c r="H1323" s="93"/>
      <c r="I1323" s="93"/>
      <c r="J1323" s="93"/>
      <c r="K1323" s="93"/>
      <c r="L1323" s="93"/>
      <c r="M1323" s="93"/>
      <c r="N1323" s="93"/>
      <c r="O1323" s="93"/>
      <c r="P1323" s="93"/>
      <c r="Q1323" s="93"/>
      <c r="R1323" s="93"/>
      <c r="S1323" s="93"/>
      <c r="T1323" s="93"/>
      <c r="U1323" s="93"/>
      <c r="V1323" s="93"/>
      <c r="W1323" s="93"/>
      <c r="X1323" s="93"/>
      <c r="Y1323" s="93"/>
      <c r="Z1323" s="93"/>
      <c r="AA1323" s="93"/>
      <c r="AB1323" s="93"/>
      <c r="AC1323" s="93"/>
      <c r="AD1323" s="93"/>
      <c r="AE1323" s="93"/>
      <c r="AF1323" s="93"/>
      <c r="AG1323" s="93"/>
      <c r="AH1323" s="93"/>
    </row>
    <row r="1324" spans="1:34" ht="15" customHeight="1" x14ac:dyDescent="0.3">
      <c r="A1324" s="93"/>
      <c r="B1324" s="93"/>
      <c r="C1324" s="93"/>
      <c r="D1324" s="93"/>
      <c r="E1324" s="93"/>
      <c r="F1324" s="93"/>
      <c r="G1324" s="93"/>
      <c r="H1324" s="93"/>
      <c r="I1324" s="93"/>
      <c r="J1324" s="93"/>
      <c r="K1324" s="93"/>
      <c r="L1324" s="93"/>
      <c r="M1324" s="93"/>
      <c r="N1324" s="93"/>
      <c r="O1324" s="93"/>
      <c r="P1324" s="93"/>
      <c r="Q1324" s="93"/>
      <c r="R1324" s="93"/>
      <c r="S1324" s="93"/>
      <c r="T1324" s="93"/>
      <c r="U1324" s="93"/>
      <c r="V1324" s="93"/>
      <c r="W1324" s="93"/>
      <c r="X1324" s="93"/>
      <c r="Y1324" s="93"/>
      <c r="Z1324" s="93"/>
      <c r="AA1324" s="93"/>
      <c r="AB1324" s="93"/>
      <c r="AC1324" s="93"/>
      <c r="AD1324" s="93"/>
      <c r="AE1324" s="93"/>
      <c r="AF1324" s="93"/>
      <c r="AG1324" s="93"/>
      <c r="AH1324" s="93"/>
    </row>
    <row r="1325" spans="1:34" ht="15" customHeight="1" x14ac:dyDescent="0.3">
      <c r="A1325" s="93"/>
      <c r="B1325" s="93"/>
      <c r="C1325" s="93"/>
      <c r="D1325" s="93"/>
      <c r="E1325" s="93"/>
      <c r="F1325" s="93"/>
      <c r="G1325" s="93"/>
      <c r="H1325" s="93"/>
      <c r="I1325" s="93"/>
      <c r="J1325" s="93"/>
      <c r="K1325" s="93"/>
      <c r="L1325" s="93"/>
      <c r="M1325" s="93"/>
      <c r="N1325" s="93"/>
      <c r="O1325" s="93"/>
      <c r="P1325" s="93"/>
      <c r="Q1325" s="93"/>
      <c r="R1325" s="93"/>
      <c r="S1325" s="93"/>
      <c r="T1325" s="93"/>
      <c r="U1325" s="93"/>
      <c r="V1325" s="93"/>
      <c r="W1325" s="93"/>
      <c r="X1325" s="93"/>
      <c r="Y1325" s="93"/>
      <c r="Z1325" s="93"/>
      <c r="AA1325" s="93"/>
      <c r="AB1325" s="93"/>
      <c r="AC1325" s="93"/>
      <c r="AD1325" s="93"/>
      <c r="AE1325" s="93"/>
      <c r="AF1325" s="93"/>
      <c r="AG1325" s="93"/>
      <c r="AH1325" s="93"/>
    </row>
    <row r="1326" spans="1:34" ht="15" customHeight="1" x14ac:dyDescent="0.3">
      <c r="A1326" s="93"/>
      <c r="B1326" s="93"/>
      <c r="C1326" s="93"/>
      <c r="D1326" s="93"/>
      <c r="E1326" s="93"/>
      <c r="F1326" s="93"/>
      <c r="G1326" s="93"/>
      <c r="H1326" s="93"/>
      <c r="I1326" s="93"/>
      <c r="J1326" s="93"/>
      <c r="K1326" s="93"/>
      <c r="L1326" s="93"/>
      <c r="M1326" s="93"/>
      <c r="N1326" s="93"/>
      <c r="O1326" s="93"/>
      <c r="P1326" s="93"/>
      <c r="Q1326" s="93"/>
      <c r="R1326" s="93"/>
      <c r="S1326" s="93"/>
      <c r="T1326" s="93"/>
      <c r="U1326" s="93"/>
      <c r="V1326" s="93"/>
      <c r="W1326" s="93"/>
      <c r="X1326" s="93"/>
      <c r="Y1326" s="93"/>
      <c r="Z1326" s="93"/>
      <c r="AA1326" s="93"/>
      <c r="AB1326" s="93"/>
      <c r="AC1326" s="93"/>
      <c r="AD1326" s="93"/>
      <c r="AE1326" s="93"/>
      <c r="AF1326" s="93"/>
      <c r="AG1326" s="93"/>
      <c r="AH1326" s="93"/>
    </row>
    <row r="1327" spans="1:34" ht="15" customHeight="1" x14ac:dyDescent="0.3">
      <c r="A1327" s="93"/>
      <c r="B1327" s="93"/>
      <c r="C1327" s="93"/>
      <c r="D1327" s="93"/>
      <c r="E1327" s="93"/>
      <c r="F1327" s="93"/>
      <c r="G1327" s="93"/>
      <c r="H1327" s="93"/>
      <c r="I1327" s="93"/>
      <c r="J1327" s="93"/>
      <c r="K1327" s="93"/>
      <c r="L1327" s="93"/>
      <c r="M1327" s="93"/>
      <c r="N1327" s="93"/>
      <c r="O1327" s="93"/>
      <c r="P1327" s="93"/>
      <c r="Q1327" s="93"/>
      <c r="R1327" s="93"/>
      <c r="S1327" s="93"/>
      <c r="T1327" s="93"/>
      <c r="U1327" s="93"/>
      <c r="V1327" s="93"/>
      <c r="W1327" s="93"/>
      <c r="X1327" s="93"/>
      <c r="Y1327" s="93"/>
      <c r="Z1327" s="93"/>
      <c r="AA1327" s="93"/>
      <c r="AB1327" s="93"/>
      <c r="AC1327" s="93"/>
      <c r="AD1327" s="93"/>
      <c r="AE1327" s="93"/>
      <c r="AF1327" s="93"/>
      <c r="AG1327" s="93"/>
      <c r="AH1327" s="93"/>
    </row>
    <row r="1328" spans="1:34" ht="15" customHeight="1" x14ac:dyDescent="0.3">
      <c r="A1328" s="93"/>
      <c r="B1328" s="93"/>
      <c r="C1328" s="93"/>
      <c r="D1328" s="93"/>
      <c r="E1328" s="93"/>
      <c r="F1328" s="93"/>
      <c r="G1328" s="93"/>
      <c r="H1328" s="93"/>
      <c r="I1328" s="93"/>
      <c r="J1328" s="93"/>
      <c r="K1328" s="93"/>
      <c r="L1328" s="93"/>
      <c r="M1328" s="93"/>
      <c r="N1328" s="93"/>
      <c r="O1328" s="93"/>
      <c r="P1328" s="93"/>
      <c r="Q1328" s="93"/>
      <c r="R1328" s="93"/>
      <c r="S1328" s="93"/>
      <c r="T1328" s="93"/>
      <c r="U1328" s="93"/>
      <c r="V1328" s="93"/>
      <c r="W1328" s="93"/>
      <c r="X1328" s="93"/>
      <c r="Y1328" s="93"/>
      <c r="Z1328" s="93"/>
      <c r="AA1328" s="93"/>
      <c r="AB1328" s="93"/>
      <c r="AC1328" s="93"/>
      <c r="AD1328" s="93"/>
      <c r="AE1328" s="93"/>
      <c r="AF1328" s="93"/>
      <c r="AG1328" s="93"/>
      <c r="AH1328" s="93"/>
    </row>
    <row r="1329" spans="1:34" ht="15" customHeight="1" x14ac:dyDescent="0.3">
      <c r="A1329" s="93"/>
      <c r="B1329" s="93"/>
      <c r="C1329" s="93"/>
      <c r="D1329" s="93"/>
      <c r="E1329" s="93"/>
      <c r="F1329" s="93"/>
      <c r="G1329" s="93"/>
      <c r="H1329" s="93"/>
      <c r="I1329" s="93"/>
      <c r="J1329" s="93"/>
      <c r="K1329" s="93"/>
      <c r="L1329" s="93"/>
      <c r="M1329" s="93"/>
      <c r="N1329" s="93"/>
      <c r="O1329" s="93"/>
      <c r="P1329" s="93"/>
      <c r="Q1329" s="93"/>
      <c r="R1329" s="93"/>
      <c r="S1329" s="93"/>
      <c r="T1329" s="93"/>
      <c r="U1329" s="93"/>
      <c r="V1329" s="93"/>
      <c r="W1329" s="93"/>
      <c r="X1329" s="93"/>
      <c r="Y1329" s="93"/>
      <c r="Z1329" s="93"/>
      <c r="AA1329" s="93"/>
      <c r="AB1329" s="93"/>
      <c r="AC1329" s="93"/>
      <c r="AD1329" s="93"/>
      <c r="AE1329" s="93"/>
      <c r="AF1329" s="93"/>
      <c r="AG1329" s="93"/>
      <c r="AH1329" s="93"/>
    </row>
    <row r="1330" spans="1:34" ht="15" customHeight="1" x14ac:dyDescent="0.3">
      <c r="A1330" s="93"/>
      <c r="B1330" s="93"/>
      <c r="C1330" s="93"/>
      <c r="D1330" s="93"/>
      <c r="E1330" s="93"/>
      <c r="F1330" s="93"/>
      <c r="G1330" s="93"/>
      <c r="H1330" s="93"/>
      <c r="I1330" s="93"/>
      <c r="J1330" s="93"/>
      <c r="K1330" s="93"/>
      <c r="L1330" s="93"/>
      <c r="M1330" s="93"/>
      <c r="N1330" s="93"/>
      <c r="O1330" s="93"/>
      <c r="P1330" s="93"/>
      <c r="Q1330" s="93"/>
      <c r="R1330" s="93"/>
      <c r="S1330" s="93"/>
      <c r="T1330" s="93"/>
      <c r="U1330" s="93"/>
      <c r="V1330" s="93"/>
      <c r="W1330" s="93"/>
      <c r="X1330" s="93"/>
      <c r="Y1330" s="93"/>
      <c r="Z1330" s="93"/>
      <c r="AA1330" s="93"/>
      <c r="AB1330" s="93"/>
      <c r="AC1330" s="93"/>
      <c r="AD1330" s="93"/>
      <c r="AE1330" s="93"/>
      <c r="AF1330" s="93"/>
      <c r="AG1330" s="93"/>
      <c r="AH1330" s="93"/>
    </row>
    <row r="1331" spans="1:34" ht="15" customHeight="1" x14ac:dyDescent="0.3">
      <c r="A1331" s="93"/>
      <c r="B1331" s="93"/>
      <c r="C1331" s="93"/>
      <c r="D1331" s="93"/>
      <c r="E1331" s="93"/>
      <c r="F1331" s="93"/>
      <c r="G1331" s="93"/>
      <c r="H1331" s="93"/>
      <c r="I1331" s="93"/>
      <c r="J1331" s="93"/>
      <c r="K1331" s="93"/>
      <c r="L1331" s="93"/>
      <c r="M1331" s="93"/>
      <c r="N1331" s="93"/>
      <c r="O1331" s="93"/>
      <c r="P1331" s="93"/>
      <c r="Q1331" s="93"/>
      <c r="R1331" s="93"/>
      <c r="S1331" s="93"/>
      <c r="T1331" s="93"/>
      <c r="U1331" s="93"/>
      <c r="V1331" s="93"/>
      <c r="W1331" s="93"/>
      <c r="X1331" s="93"/>
      <c r="Y1331" s="93"/>
      <c r="Z1331" s="93"/>
      <c r="AA1331" s="93"/>
      <c r="AB1331" s="93"/>
      <c r="AC1331" s="93"/>
      <c r="AD1331" s="93"/>
      <c r="AE1331" s="93"/>
      <c r="AF1331" s="93"/>
      <c r="AG1331" s="93"/>
      <c r="AH1331" s="93"/>
    </row>
    <row r="1332" spans="1:34" ht="15" customHeight="1" x14ac:dyDescent="0.3">
      <c r="A1332" s="93"/>
      <c r="B1332" s="93"/>
      <c r="C1332" s="93"/>
      <c r="D1332" s="93"/>
      <c r="E1332" s="93"/>
      <c r="F1332" s="93"/>
      <c r="G1332" s="93"/>
      <c r="H1332" s="93"/>
      <c r="I1332" s="93"/>
      <c r="J1332" s="93"/>
      <c r="K1332" s="93"/>
      <c r="L1332" s="93"/>
      <c r="M1332" s="93"/>
      <c r="N1332" s="93"/>
      <c r="O1332" s="93"/>
      <c r="P1332" s="93"/>
      <c r="Q1332" s="93"/>
      <c r="R1332" s="93"/>
      <c r="S1332" s="93"/>
      <c r="T1332" s="93"/>
      <c r="U1332" s="93"/>
      <c r="V1332" s="93"/>
      <c r="W1332" s="93"/>
      <c r="X1332" s="93"/>
      <c r="Y1332" s="93"/>
      <c r="Z1332" s="93"/>
      <c r="AA1332" s="93"/>
      <c r="AB1332" s="93"/>
      <c r="AC1332" s="93"/>
      <c r="AD1332" s="93"/>
      <c r="AE1332" s="93"/>
      <c r="AF1332" s="93"/>
      <c r="AG1332" s="93"/>
      <c r="AH1332" s="93"/>
    </row>
    <row r="1333" spans="1:34" ht="15" customHeight="1" x14ac:dyDescent="0.3">
      <c r="A1333" s="93"/>
      <c r="B1333" s="93"/>
      <c r="C1333" s="93"/>
      <c r="D1333" s="93"/>
      <c r="E1333" s="93"/>
      <c r="F1333" s="93"/>
      <c r="G1333" s="93"/>
      <c r="H1333" s="93"/>
      <c r="I1333" s="93"/>
      <c r="J1333" s="93"/>
      <c r="K1333" s="93"/>
      <c r="L1333" s="93"/>
      <c r="M1333" s="93"/>
      <c r="N1333" s="93"/>
      <c r="O1333" s="93"/>
      <c r="P1333" s="93"/>
      <c r="Q1333" s="93"/>
      <c r="R1333" s="93"/>
      <c r="S1333" s="93"/>
      <c r="T1333" s="93"/>
      <c r="U1333" s="93"/>
      <c r="V1333" s="93"/>
      <c r="W1333" s="93"/>
      <c r="X1333" s="93"/>
      <c r="Y1333" s="93"/>
      <c r="Z1333" s="93"/>
      <c r="AA1333" s="93"/>
      <c r="AB1333" s="93"/>
      <c r="AC1333" s="93"/>
      <c r="AD1333" s="93"/>
      <c r="AE1333" s="93"/>
      <c r="AF1333" s="93"/>
      <c r="AG1333" s="93"/>
      <c r="AH1333" s="93"/>
    </row>
    <row r="1334" spans="1:34" ht="15" customHeight="1" x14ac:dyDescent="0.3">
      <c r="A1334" s="93"/>
      <c r="B1334" s="93"/>
      <c r="C1334" s="93"/>
      <c r="D1334" s="93"/>
      <c r="E1334" s="93"/>
      <c r="F1334" s="93"/>
      <c r="G1334" s="93"/>
      <c r="H1334" s="93"/>
      <c r="I1334" s="93"/>
      <c r="J1334" s="93"/>
      <c r="K1334" s="93"/>
      <c r="L1334" s="93"/>
      <c r="M1334" s="93"/>
      <c r="N1334" s="93"/>
      <c r="O1334" s="93"/>
      <c r="P1334" s="93"/>
      <c r="Q1334" s="93"/>
      <c r="R1334" s="93"/>
      <c r="S1334" s="93"/>
      <c r="T1334" s="93"/>
      <c r="U1334" s="93"/>
      <c r="V1334" s="93"/>
      <c r="W1334" s="93"/>
      <c r="X1334" s="93"/>
      <c r="Y1334" s="93"/>
      <c r="Z1334" s="93"/>
      <c r="AA1334" s="93"/>
      <c r="AB1334" s="93"/>
      <c r="AC1334" s="93"/>
      <c r="AD1334" s="93"/>
      <c r="AE1334" s="93"/>
      <c r="AF1334" s="93"/>
      <c r="AG1334" s="93"/>
      <c r="AH1334" s="93"/>
    </row>
    <row r="1335" spans="1:34" ht="15" customHeight="1" x14ac:dyDescent="0.3">
      <c r="A1335" s="93"/>
      <c r="B1335" s="93"/>
      <c r="C1335" s="93"/>
      <c r="D1335" s="93"/>
      <c r="E1335" s="93"/>
      <c r="F1335" s="93"/>
      <c r="G1335" s="93"/>
      <c r="H1335" s="93"/>
      <c r="I1335" s="93"/>
      <c r="J1335" s="93"/>
      <c r="K1335" s="93"/>
      <c r="L1335" s="93"/>
      <c r="M1335" s="93"/>
      <c r="N1335" s="93"/>
      <c r="O1335" s="93"/>
      <c r="P1335" s="93"/>
      <c r="Q1335" s="93"/>
      <c r="R1335" s="93"/>
      <c r="S1335" s="93"/>
      <c r="T1335" s="93"/>
      <c r="U1335" s="93"/>
      <c r="V1335" s="93"/>
      <c r="W1335" s="93"/>
      <c r="X1335" s="93"/>
      <c r="Y1335" s="93"/>
      <c r="Z1335" s="93"/>
      <c r="AA1335" s="93"/>
      <c r="AB1335" s="93"/>
      <c r="AC1335" s="93"/>
      <c r="AD1335" s="93"/>
      <c r="AE1335" s="93"/>
      <c r="AF1335" s="93"/>
      <c r="AG1335" s="93"/>
      <c r="AH1335" s="93"/>
    </row>
    <row r="1336" spans="1:34" ht="15" customHeight="1" x14ac:dyDescent="0.3">
      <c r="A1336" s="93"/>
      <c r="B1336" s="93"/>
      <c r="C1336" s="93"/>
      <c r="D1336" s="93"/>
      <c r="E1336" s="93"/>
      <c r="F1336" s="93"/>
      <c r="G1336" s="93"/>
      <c r="H1336" s="93"/>
      <c r="I1336" s="93"/>
      <c r="J1336" s="93"/>
      <c r="K1336" s="93"/>
      <c r="L1336" s="93"/>
      <c r="M1336" s="93"/>
      <c r="N1336" s="93"/>
      <c r="O1336" s="93"/>
      <c r="P1336" s="93"/>
      <c r="Q1336" s="93"/>
      <c r="R1336" s="93"/>
      <c r="S1336" s="93"/>
      <c r="T1336" s="93"/>
      <c r="U1336" s="93"/>
      <c r="V1336" s="93"/>
      <c r="W1336" s="93"/>
      <c r="X1336" s="93"/>
      <c r="Y1336" s="93"/>
      <c r="Z1336" s="93"/>
      <c r="AA1336" s="93"/>
      <c r="AB1336" s="93"/>
      <c r="AC1336" s="93"/>
      <c r="AD1336" s="93"/>
      <c r="AE1336" s="93"/>
      <c r="AF1336" s="93"/>
      <c r="AG1336" s="93"/>
      <c r="AH1336" s="93"/>
    </row>
    <row r="1337" spans="1:34" ht="15" customHeight="1" x14ac:dyDescent="0.3">
      <c r="A1337" s="93"/>
      <c r="B1337" s="93"/>
      <c r="C1337" s="93"/>
      <c r="D1337" s="93"/>
      <c r="E1337" s="93"/>
      <c r="F1337" s="93"/>
      <c r="G1337" s="93"/>
      <c r="H1337" s="93"/>
      <c r="I1337" s="93"/>
      <c r="J1337" s="93"/>
      <c r="K1337" s="93"/>
      <c r="L1337" s="93"/>
      <c r="M1337" s="93"/>
      <c r="N1337" s="93"/>
      <c r="O1337" s="93"/>
      <c r="P1337" s="93"/>
      <c r="Q1337" s="93"/>
      <c r="R1337" s="93"/>
      <c r="S1337" s="93"/>
      <c r="T1337" s="93"/>
      <c r="U1337" s="93"/>
      <c r="V1337" s="93"/>
      <c r="W1337" s="93"/>
      <c r="X1337" s="93"/>
      <c r="Y1337" s="93"/>
      <c r="Z1337" s="93"/>
      <c r="AA1337" s="93"/>
      <c r="AB1337" s="93"/>
      <c r="AC1337" s="93"/>
      <c r="AD1337" s="93"/>
      <c r="AE1337" s="93"/>
      <c r="AF1337" s="93"/>
      <c r="AG1337" s="93"/>
      <c r="AH1337" s="93"/>
    </row>
    <row r="1338" spans="1:34" ht="15" customHeight="1" x14ac:dyDescent="0.3">
      <c r="A1338" s="93"/>
      <c r="B1338" s="93"/>
      <c r="C1338" s="93"/>
      <c r="D1338" s="93"/>
      <c r="E1338" s="93"/>
      <c r="F1338" s="93"/>
      <c r="G1338" s="93"/>
      <c r="H1338" s="93"/>
      <c r="I1338" s="93"/>
      <c r="J1338" s="93"/>
      <c r="K1338" s="93"/>
      <c r="L1338" s="93"/>
      <c r="M1338" s="93"/>
      <c r="N1338" s="93"/>
      <c r="O1338" s="93"/>
      <c r="P1338" s="93"/>
      <c r="Q1338" s="93"/>
      <c r="R1338" s="93"/>
      <c r="S1338" s="93"/>
      <c r="T1338" s="93"/>
      <c r="U1338" s="93"/>
      <c r="V1338" s="93"/>
      <c r="W1338" s="93"/>
      <c r="X1338" s="93"/>
      <c r="Y1338" s="93"/>
      <c r="Z1338" s="93"/>
      <c r="AA1338" s="93"/>
      <c r="AB1338" s="93"/>
      <c r="AC1338" s="93"/>
      <c r="AD1338" s="93"/>
      <c r="AE1338" s="93"/>
      <c r="AF1338" s="93"/>
      <c r="AG1338" s="93"/>
      <c r="AH1338" s="93"/>
    </row>
    <row r="1339" spans="1:34" ht="15" customHeight="1" x14ac:dyDescent="0.3">
      <c r="A1339" s="93"/>
      <c r="B1339" s="93"/>
      <c r="C1339" s="93"/>
      <c r="D1339" s="93"/>
      <c r="E1339" s="93"/>
      <c r="F1339" s="93"/>
      <c r="G1339" s="93"/>
      <c r="H1339" s="93"/>
      <c r="I1339" s="93"/>
      <c r="J1339" s="93"/>
      <c r="K1339" s="93"/>
      <c r="L1339" s="93"/>
      <c r="M1339" s="93"/>
      <c r="N1339" s="93"/>
      <c r="O1339" s="93"/>
      <c r="P1339" s="93"/>
      <c r="Q1339" s="93"/>
      <c r="R1339" s="93"/>
      <c r="S1339" s="93"/>
      <c r="T1339" s="93"/>
      <c r="U1339" s="93"/>
      <c r="V1339" s="93"/>
      <c r="W1339" s="93"/>
      <c r="X1339" s="93"/>
      <c r="Y1339" s="93"/>
      <c r="Z1339" s="93"/>
      <c r="AA1339" s="93"/>
      <c r="AB1339" s="93"/>
      <c r="AC1339" s="93"/>
      <c r="AD1339" s="93"/>
      <c r="AE1339" s="93"/>
      <c r="AF1339" s="93"/>
      <c r="AG1339" s="93"/>
      <c r="AH1339" s="93"/>
    </row>
    <row r="1340" spans="1:34" ht="15" customHeight="1" x14ac:dyDescent="0.3">
      <c r="A1340" s="93"/>
      <c r="B1340" s="93"/>
      <c r="C1340" s="93"/>
      <c r="D1340" s="93"/>
      <c r="E1340" s="93"/>
      <c r="F1340" s="93"/>
      <c r="G1340" s="93"/>
      <c r="H1340" s="93"/>
      <c r="I1340" s="93"/>
      <c r="J1340" s="93"/>
      <c r="K1340" s="93"/>
      <c r="L1340" s="93"/>
      <c r="M1340" s="93"/>
      <c r="N1340" s="93"/>
      <c r="O1340" s="93"/>
      <c r="P1340" s="93"/>
      <c r="Q1340" s="93"/>
      <c r="R1340" s="93"/>
      <c r="S1340" s="93"/>
      <c r="T1340" s="93"/>
      <c r="U1340" s="93"/>
      <c r="V1340" s="93"/>
      <c r="W1340" s="93"/>
      <c r="X1340" s="93"/>
      <c r="Y1340" s="93"/>
      <c r="Z1340" s="93"/>
      <c r="AA1340" s="93"/>
      <c r="AB1340" s="93"/>
      <c r="AC1340" s="93"/>
      <c r="AD1340" s="93"/>
      <c r="AE1340" s="93"/>
      <c r="AF1340" s="93"/>
      <c r="AG1340" s="93"/>
      <c r="AH1340" s="93"/>
    </row>
    <row r="1341" spans="1:34" ht="15" customHeight="1" x14ac:dyDescent="0.3">
      <c r="A1341" s="93"/>
      <c r="B1341" s="93"/>
      <c r="C1341" s="93"/>
      <c r="D1341" s="93"/>
      <c r="E1341" s="93"/>
      <c r="F1341" s="93"/>
      <c r="G1341" s="93"/>
      <c r="H1341" s="93"/>
      <c r="I1341" s="93"/>
      <c r="J1341" s="93"/>
      <c r="K1341" s="93"/>
      <c r="L1341" s="93"/>
      <c r="M1341" s="93"/>
      <c r="N1341" s="93"/>
      <c r="O1341" s="93"/>
      <c r="P1341" s="93"/>
      <c r="Q1341" s="93"/>
      <c r="R1341" s="93"/>
      <c r="S1341" s="93"/>
      <c r="T1341" s="93"/>
      <c r="U1341" s="93"/>
      <c r="V1341" s="93"/>
      <c r="W1341" s="93"/>
      <c r="X1341" s="93"/>
      <c r="Y1341" s="93"/>
      <c r="Z1341" s="93"/>
      <c r="AA1341" s="93"/>
      <c r="AB1341" s="93"/>
      <c r="AC1341" s="93"/>
      <c r="AD1341" s="93"/>
      <c r="AE1341" s="93"/>
      <c r="AF1341" s="93"/>
      <c r="AG1341" s="93"/>
      <c r="AH1341" s="93"/>
    </row>
    <row r="1342" spans="1:34" ht="15" customHeight="1" x14ac:dyDescent="0.3">
      <c r="A1342" s="93"/>
      <c r="B1342" s="93"/>
      <c r="C1342" s="93"/>
      <c r="D1342" s="93"/>
      <c r="E1342" s="93"/>
      <c r="F1342" s="93"/>
      <c r="G1342" s="93"/>
      <c r="H1342" s="93"/>
      <c r="I1342" s="93"/>
      <c r="J1342" s="93"/>
      <c r="K1342" s="93"/>
      <c r="L1342" s="93"/>
      <c r="M1342" s="93"/>
      <c r="N1342" s="93"/>
      <c r="O1342" s="93"/>
      <c r="P1342" s="93"/>
      <c r="Q1342" s="93"/>
      <c r="R1342" s="93"/>
      <c r="S1342" s="93"/>
      <c r="T1342" s="93"/>
      <c r="U1342" s="93"/>
      <c r="V1342" s="93"/>
      <c r="W1342" s="93"/>
      <c r="X1342" s="93"/>
      <c r="Y1342" s="93"/>
      <c r="Z1342" s="93"/>
      <c r="AA1342" s="93"/>
      <c r="AB1342" s="93"/>
      <c r="AC1342" s="93"/>
      <c r="AD1342" s="93"/>
      <c r="AE1342" s="93"/>
      <c r="AF1342" s="93"/>
      <c r="AG1342" s="93"/>
      <c r="AH1342" s="93"/>
    </row>
    <row r="1343" spans="1:34" ht="15" customHeight="1" x14ac:dyDescent="0.3">
      <c r="A1343" s="93"/>
      <c r="B1343" s="93"/>
      <c r="C1343" s="93"/>
      <c r="D1343" s="93"/>
      <c r="E1343" s="93"/>
      <c r="F1343" s="93"/>
      <c r="G1343" s="93"/>
      <c r="H1343" s="93"/>
      <c r="I1343" s="93"/>
      <c r="J1343" s="93"/>
      <c r="K1343" s="93"/>
      <c r="L1343" s="93"/>
      <c r="M1343" s="93"/>
      <c r="N1343" s="93"/>
      <c r="O1343" s="93"/>
      <c r="P1343" s="93"/>
      <c r="Q1343" s="93"/>
      <c r="R1343" s="93"/>
      <c r="S1343" s="93"/>
      <c r="T1343" s="93"/>
      <c r="U1343" s="93"/>
      <c r="V1343" s="93"/>
      <c r="W1343" s="93"/>
      <c r="X1343" s="93"/>
      <c r="Y1343" s="93"/>
      <c r="Z1343" s="93"/>
      <c r="AA1343" s="93"/>
      <c r="AB1343" s="93"/>
      <c r="AC1343" s="93"/>
      <c r="AD1343" s="93"/>
      <c r="AE1343" s="93"/>
      <c r="AF1343" s="93"/>
      <c r="AG1343" s="93"/>
      <c r="AH1343" s="93"/>
    </row>
    <row r="1344" spans="1:34" ht="15" customHeight="1" x14ac:dyDescent="0.3">
      <c r="A1344" s="93"/>
      <c r="B1344" s="93"/>
      <c r="C1344" s="93"/>
      <c r="D1344" s="93"/>
      <c r="E1344" s="93"/>
      <c r="F1344" s="93"/>
      <c r="G1344" s="93"/>
      <c r="H1344" s="93"/>
      <c r="I1344" s="93"/>
      <c r="J1344" s="93"/>
      <c r="K1344" s="93"/>
      <c r="L1344" s="93"/>
      <c r="M1344" s="93"/>
      <c r="N1344" s="93"/>
      <c r="O1344" s="93"/>
      <c r="P1344" s="93"/>
      <c r="Q1344" s="93"/>
      <c r="R1344" s="93"/>
      <c r="S1344" s="93"/>
      <c r="T1344" s="93"/>
      <c r="U1344" s="93"/>
      <c r="V1344" s="93"/>
      <c r="W1344" s="93"/>
      <c r="X1344" s="93"/>
      <c r="Y1344" s="93"/>
      <c r="Z1344" s="93"/>
      <c r="AA1344" s="93"/>
      <c r="AB1344" s="93"/>
      <c r="AC1344" s="93"/>
      <c r="AD1344" s="93"/>
      <c r="AE1344" s="93"/>
      <c r="AF1344" s="93"/>
      <c r="AG1344" s="93"/>
      <c r="AH1344" s="93"/>
    </row>
    <row r="1345" spans="1:34" ht="15" customHeight="1" x14ac:dyDescent="0.3">
      <c r="A1345" s="93"/>
      <c r="B1345" s="93"/>
      <c r="C1345" s="93"/>
      <c r="D1345" s="93"/>
      <c r="E1345" s="93"/>
      <c r="F1345" s="93"/>
      <c r="G1345" s="93"/>
      <c r="H1345" s="93"/>
      <c r="I1345" s="93"/>
      <c r="J1345" s="93"/>
      <c r="K1345" s="93"/>
      <c r="L1345" s="93"/>
      <c r="M1345" s="93"/>
      <c r="N1345" s="93"/>
      <c r="O1345" s="93"/>
      <c r="P1345" s="93"/>
      <c r="Q1345" s="93"/>
      <c r="R1345" s="93"/>
      <c r="S1345" s="93"/>
      <c r="T1345" s="93"/>
      <c r="U1345" s="93"/>
      <c r="V1345" s="93"/>
      <c r="W1345" s="93"/>
      <c r="X1345" s="93"/>
      <c r="Y1345" s="93"/>
      <c r="Z1345" s="93"/>
      <c r="AA1345" s="93"/>
      <c r="AB1345" s="93"/>
      <c r="AC1345" s="93"/>
      <c r="AD1345" s="93"/>
      <c r="AE1345" s="93"/>
      <c r="AF1345" s="93"/>
      <c r="AG1345" s="93"/>
      <c r="AH1345" s="93"/>
    </row>
    <row r="1346" spans="1:34" ht="15" customHeight="1" x14ac:dyDescent="0.3">
      <c r="A1346" s="93"/>
      <c r="B1346" s="93"/>
      <c r="C1346" s="93"/>
      <c r="D1346" s="93"/>
      <c r="E1346" s="93"/>
      <c r="F1346" s="93"/>
      <c r="G1346" s="93"/>
      <c r="H1346" s="93"/>
      <c r="I1346" s="93"/>
      <c r="J1346" s="93"/>
      <c r="K1346" s="93"/>
      <c r="L1346" s="93"/>
      <c r="M1346" s="93"/>
      <c r="N1346" s="93"/>
      <c r="O1346" s="93"/>
      <c r="P1346" s="93"/>
      <c r="Q1346" s="93"/>
      <c r="R1346" s="93"/>
      <c r="S1346" s="93"/>
      <c r="T1346" s="93"/>
      <c r="U1346" s="93"/>
      <c r="V1346" s="93"/>
      <c r="W1346" s="93"/>
      <c r="X1346" s="93"/>
      <c r="Y1346" s="93"/>
      <c r="Z1346" s="93"/>
      <c r="AA1346" s="93"/>
      <c r="AB1346" s="93"/>
      <c r="AC1346" s="93"/>
      <c r="AD1346" s="93"/>
      <c r="AE1346" s="93"/>
      <c r="AF1346" s="93"/>
      <c r="AG1346" s="93"/>
      <c r="AH1346" s="93"/>
    </row>
    <row r="1347" spans="1:34" ht="15" customHeight="1" x14ac:dyDescent="0.3">
      <c r="A1347" s="93"/>
      <c r="B1347" s="93"/>
      <c r="C1347" s="93"/>
      <c r="D1347" s="93"/>
      <c r="E1347" s="93"/>
      <c r="F1347" s="93"/>
      <c r="G1347" s="93"/>
      <c r="H1347" s="93"/>
      <c r="I1347" s="93"/>
      <c r="J1347" s="93"/>
      <c r="K1347" s="93"/>
      <c r="L1347" s="93"/>
      <c r="M1347" s="93"/>
      <c r="N1347" s="93"/>
      <c r="O1347" s="93"/>
      <c r="P1347" s="93"/>
      <c r="Q1347" s="93"/>
      <c r="R1347" s="93"/>
      <c r="S1347" s="93"/>
      <c r="T1347" s="93"/>
      <c r="U1347" s="93"/>
      <c r="V1347" s="93"/>
      <c r="W1347" s="93"/>
      <c r="X1347" s="93"/>
      <c r="Y1347" s="93"/>
      <c r="Z1347" s="93"/>
      <c r="AA1347" s="93"/>
      <c r="AB1347" s="93"/>
      <c r="AC1347" s="93"/>
      <c r="AD1347" s="93"/>
      <c r="AE1347" s="93"/>
      <c r="AF1347" s="93"/>
      <c r="AG1347" s="93"/>
      <c r="AH1347" s="93"/>
    </row>
    <row r="1348" spans="1:34" ht="15" customHeight="1" x14ac:dyDescent="0.3">
      <c r="A1348" s="93"/>
      <c r="B1348" s="93"/>
      <c r="C1348" s="93"/>
      <c r="D1348" s="93"/>
      <c r="E1348" s="93"/>
      <c r="F1348" s="93"/>
      <c r="G1348" s="93"/>
      <c r="H1348" s="93"/>
      <c r="I1348" s="93"/>
      <c r="J1348" s="93"/>
      <c r="K1348" s="93"/>
      <c r="L1348" s="93"/>
      <c r="M1348" s="93"/>
      <c r="N1348" s="93"/>
      <c r="O1348" s="93"/>
      <c r="P1348" s="93"/>
      <c r="Q1348" s="93"/>
      <c r="R1348" s="93"/>
      <c r="S1348" s="93"/>
      <c r="T1348" s="93"/>
      <c r="U1348" s="93"/>
      <c r="V1348" s="93"/>
      <c r="W1348" s="93"/>
      <c r="X1348" s="93"/>
      <c r="Y1348" s="93"/>
      <c r="Z1348" s="93"/>
      <c r="AA1348" s="93"/>
      <c r="AB1348" s="93"/>
      <c r="AC1348" s="93"/>
      <c r="AD1348" s="93"/>
      <c r="AE1348" s="93"/>
      <c r="AF1348" s="93"/>
      <c r="AG1348" s="93"/>
      <c r="AH1348" s="93"/>
    </row>
    <row r="1349" spans="1:34" ht="15" customHeight="1" x14ac:dyDescent="0.3">
      <c r="A1349" s="93"/>
      <c r="B1349" s="93"/>
      <c r="C1349" s="93"/>
      <c r="D1349" s="93"/>
      <c r="E1349" s="93"/>
      <c r="F1349" s="93"/>
      <c r="G1349" s="93"/>
      <c r="H1349" s="93"/>
      <c r="I1349" s="93"/>
      <c r="J1349" s="93"/>
      <c r="K1349" s="93"/>
      <c r="L1349" s="93"/>
      <c r="M1349" s="93"/>
      <c r="N1349" s="93"/>
      <c r="O1349" s="93"/>
      <c r="P1349" s="93"/>
      <c r="Q1349" s="93"/>
      <c r="R1349" s="93"/>
      <c r="S1349" s="93"/>
      <c r="T1349" s="93"/>
      <c r="U1349" s="93"/>
      <c r="V1349" s="93"/>
      <c r="W1349" s="93"/>
      <c r="X1349" s="93"/>
      <c r="Y1349" s="93"/>
      <c r="Z1349" s="93"/>
      <c r="AA1349" s="93"/>
      <c r="AB1349" s="93"/>
      <c r="AC1349" s="93"/>
      <c r="AD1349" s="93"/>
      <c r="AE1349" s="93"/>
      <c r="AF1349" s="93"/>
      <c r="AG1349" s="93"/>
      <c r="AH1349" s="93"/>
    </row>
    <row r="1350" spans="1:34" ht="15" customHeight="1" x14ac:dyDescent="0.3">
      <c r="A1350" s="93"/>
      <c r="B1350" s="93"/>
      <c r="C1350" s="93"/>
      <c r="D1350" s="93"/>
      <c r="E1350" s="93"/>
      <c r="F1350" s="93"/>
      <c r="G1350" s="93"/>
      <c r="H1350" s="93"/>
      <c r="I1350" s="93"/>
      <c r="J1350" s="93"/>
      <c r="K1350" s="93"/>
      <c r="L1350" s="93"/>
      <c r="M1350" s="93"/>
      <c r="N1350" s="93"/>
      <c r="O1350" s="93"/>
      <c r="P1350" s="93"/>
      <c r="Q1350" s="93"/>
      <c r="R1350" s="93"/>
      <c r="S1350" s="93"/>
      <c r="T1350" s="93"/>
      <c r="U1350" s="93"/>
      <c r="V1350" s="93"/>
      <c r="W1350" s="93"/>
      <c r="X1350" s="93"/>
      <c r="Y1350" s="93"/>
      <c r="Z1350" s="93"/>
      <c r="AA1350" s="93"/>
      <c r="AB1350" s="93"/>
      <c r="AC1350" s="93"/>
      <c r="AD1350" s="93"/>
      <c r="AE1350" s="93"/>
      <c r="AF1350" s="93"/>
      <c r="AG1350" s="93"/>
      <c r="AH1350" s="93"/>
    </row>
    <row r="1351" spans="1:34" ht="15" customHeight="1" x14ac:dyDescent="0.3">
      <c r="A1351" s="93"/>
      <c r="B1351" s="93"/>
      <c r="C1351" s="93"/>
      <c r="D1351" s="93"/>
      <c r="E1351" s="93"/>
      <c r="F1351" s="93"/>
      <c r="G1351" s="93"/>
      <c r="H1351" s="93"/>
      <c r="I1351" s="93"/>
      <c r="J1351" s="93"/>
      <c r="K1351" s="93"/>
      <c r="L1351" s="93"/>
      <c r="M1351" s="93"/>
      <c r="N1351" s="93"/>
      <c r="O1351" s="93"/>
      <c r="P1351" s="93"/>
      <c r="Q1351" s="93"/>
      <c r="R1351" s="93"/>
      <c r="S1351" s="93"/>
      <c r="T1351" s="93"/>
      <c r="U1351" s="93"/>
      <c r="V1351" s="93"/>
      <c r="W1351" s="93"/>
      <c r="X1351" s="93"/>
      <c r="Y1351" s="93"/>
      <c r="Z1351" s="93"/>
      <c r="AA1351" s="93"/>
      <c r="AB1351" s="93"/>
      <c r="AC1351" s="93"/>
      <c r="AD1351" s="93"/>
      <c r="AE1351" s="93"/>
      <c r="AF1351" s="93"/>
      <c r="AG1351" s="93"/>
      <c r="AH1351" s="93"/>
    </row>
    <row r="1352" spans="1:34" ht="15" customHeight="1" x14ac:dyDescent="0.3">
      <c r="A1352" s="93"/>
      <c r="B1352" s="93"/>
      <c r="C1352" s="93"/>
      <c r="D1352" s="93"/>
      <c r="E1352" s="93"/>
      <c r="F1352" s="93"/>
      <c r="G1352" s="93"/>
      <c r="H1352" s="93"/>
      <c r="I1352" s="93"/>
      <c r="J1352" s="93"/>
      <c r="K1352" s="93"/>
      <c r="L1352" s="93"/>
      <c r="M1352" s="93"/>
      <c r="N1352" s="93"/>
      <c r="O1352" s="93"/>
      <c r="P1352" s="93"/>
      <c r="Q1352" s="93"/>
      <c r="R1352" s="93"/>
      <c r="S1352" s="93"/>
      <c r="T1352" s="93"/>
      <c r="U1352" s="93"/>
      <c r="V1352" s="93"/>
      <c r="W1352" s="93"/>
      <c r="X1352" s="93"/>
      <c r="Y1352" s="93"/>
      <c r="Z1352" s="93"/>
      <c r="AA1352" s="93"/>
      <c r="AB1352" s="93"/>
      <c r="AC1352" s="93"/>
      <c r="AD1352" s="93"/>
      <c r="AE1352" s="93"/>
      <c r="AF1352" s="93"/>
      <c r="AG1352" s="93"/>
      <c r="AH1352" s="93"/>
    </row>
    <row r="1353" spans="1:34" ht="15" customHeight="1" x14ac:dyDescent="0.3">
      <c r="A1353" s="93"/>
      <c r="B1353" s="93"/>
      <c r="C1353" s="93"/>
      <c r="D1353" s="93"/>
      <c r="E1353" s="93"/>
      <c r="F1353" s="93"/>
      <c r="G1353" s="93"/>
      <c r="H1353" s="93"/>
      <c r="I1353" s="93"/>
      <c r="J1353" s="93"/>
      <c r="K1353" s="93"/>
      <c r="L1353" s="93"/>
      <c r="M1353" s="93"/>
      <c r="N1353" s="93"/>
      <c r="O1353" s="93"/>
      <c r="P1353" s="93"/>
      <c r="Q1353" s="93"/>
      <c r="R1353" s="93"/>
      <c r="S1353" s="93"/>
      <c r="T1353" s="93"/>
      <c r="U1353" s="93"/>
      <c r="V1353" s="93"/>
      <c r="W1353" s="93"/>
      <c r="X1353" s="93"/>
      <c r="Y1353" s="93"/>
      <c r="Z1353" s="93"/>
      <c r="AA1353" s="93"/>
      <c r="AB1353" s="93"/>
      <c r="AC1353" s="93"/>
      <c r="AD1353" s="93"/>
      <c r="AE1353" s="93"/>
      <c r="AF1353" s="93"/>
      <c r="AG1353" s="93"/>
      <c r="AH1353" s="93"/>
    </row>
    <row r="1354" spans="1:34" ht="15" customHeight="1" x14ac:dyDescent="0.3">
      <c r="A1354" s="93"/>
      <c r="B1354" s="93"/>
      <c r="C1354" s="93"/>
      <c r="D1354" s="93"/>
      <c r="E1354" s="93"/>
      <c r="F1354" s="93"/>
      <c r="G1354" s="93"/>
      <c r="H1354" s="93"/>
      <c r="I1354" s="93"/>
      <c r="J1354" s="93"/>
      <c r="K1354" s="93"/>
      <c r="L1354" s="93"/>
      <c r="M1354" s="93"/>
      <c r="N1354" s="93"/>
      <c r="O1354" s="93"/>
      <c r="P1354" s="93"/>
      <c r="Q1354" s="93"/>
      <c r="R1354" s="93"/>
      <c r="S1354" s="93"/>
      <c r="T1354" s="93"/>
      <c r="U1354" s="93"/>
      <c r="V1354" s="93"/>
      <c r="W1354" s="93"/>
      <c r="X1354" s="93"/>
      <c r="Y1354" s="93"/>
      <c r="Z1354" s="93"/>
      <c r="AA1354" s="93"/>
      <c r="AB1354" s="93"/>
      <c r="AC1354" s="93"/>
      <c r="AD1354" s="93"/>
      <c r="AE1354" s="93"/>
      <c r="AF1354" s="93"/>
      <c r="AG1354" s="93"/>
      <c r="AH1354" s="93"/>
    </row>
    <row r="1355" spans="1:34" ht="15" customHeight="1" x14ac:dyDescent="0.3">
      <c r="A1355" s="93"/>
      <c r="B1355" s="93"/>
      <c r="C1355" s="93"/>
      <c r="D1355" s="93"/>
      <c r="E1355" s="93"/>
      <c r="F1355" s="93"/>
      <c r="G1355" s="93"/>
      <c r="H1355" s="93"/>
      <c r="I1355" s="93"/>
      <c r="J1355" s="93"/>
      <c r="K1355" s="93"/>
      <c r="L1355" s="93"/>
      <c r="M1355" s="93"/>
      <c r="N1355" s="93"/>
      <c r="O1355" s="93"/>
      <c r="P1355" s="93"/>
      <c r="Q1355" s="93"/>
      <c r="R1355" s="93"/>
      <c r="S1355" s="93"/>
      <c r="T1355" s="93"/>
      <c r="U1355" s="93"/>
      <c r="V1355" s="93"/>
      <c r="W1355" s="93"/>
      <c r="X1355" s="93"/>
      <c r="Y1355" s="93"/>
      <c r="Z1355" s="93"/>
      <c r="AA1355" s="93"/>
      <c r="AB1355" s="93"/>
      <c r="AC1355" s="93"/>
      <c r="AD1355" s="93"/>
      <c r="AE1355" s="93"/>
      <c r="AF1355" s="93"/>
      <c r="AG1355" s="93"/>
      <c r="AH1355" s="93"/>
    </row>
    <row r="1356" spans="1:34" ht="15" customHeight="1" x14ac:dyDescent="0.3">
      <c r="A1356" s="93"/>
      <c r="B1356" s="93"/>
      <c r="C1356" s="93"/>
      <c r="D1356" s="93"/>
      <c r="E1356" s="93"/>
      <c r="F1356" s="93"/>
      <c r="G1356" s="93"/>
      <c r="H1356" s="93"/>
      <c r="I1356" s="93"/>
      <c r="J1356" s="93"/>
      <c r="K1356" s="93"/>
      <c r="L1356" s="93"/>
      <c r="M1356" s="93"/>
      <c r="N1356" s="93"/>
      <c r="O1356" s="93"/>
      <c r="P1356" s="93"/>
      <c r="Q1356" s="93"/>
      <c r="R1356" s="93"/>
      <c r="S1356" s="93"/>
      <c r="T1356" s="93"/>
      <c r="U1356" s="93"/>
      <c r="V1356" s="93"/>
      <c r="W1356" s="93"/>
      <c r="X1356" s="93"/>
      <c r="Y1356" s="93"/>
      <c r="Z1356" s="93"/>
      <c r="AA1356" s="93"/>
      <c r="AB1356" s="93"/>
      <c r="AC1356" s="93"/>
      <c r="AD1356" s="93"/>
      <c r="AE1356" s="93"/>
      <c r="AF1356" s="93"/>
      <c r="AG1356" s="93"/>
      <c r="AH1356" s="93"/>
    </row>
    <row r="1357" spans="1:34" ht="15" customHeight="1" x14ac:dyDescent="0.3">
      <c r="A1357" s="93"/>
      <c r="B1357" s="93"/>
      <c r="C1357" s="93"/>
      <c r="D1357" s="93"/>
      <c r="E1357" s="93"/>
      <c r="F1357" s="93"/>
      <c r="G1357" s="93"/>
      <c r="H1357" s="93"/>
      <c r="I1357" s="93"/>
      <c r="J1357" s="93"/>
      <c r="K1357" s="93"/>
      <c r="L1357" s="93"/>
      <c r="M1357" s="93"/>
      <c r="N1357" s="93"/>
      <c r="O1357" s="93"/>
      <c r="P1357" s="93"/>
      <c r="Q1357" s="93"/>
      <c r="R1357" s="93"/>
      <c r="S1357" s="93"/>
      <c r="T1357" s="93"/>
      <c r="U1357" s="93"/>
      <c r="V1357" s="93"/>
      <c r="W1357" s="93"/>
      <c r="X1357" s="93"/>
      <c r="Y1357" s="93"/>
      <c r="Z1357" s="93"/>
      <c r="AA1357" s="93"/>
      <c r="AB1357" s="93"/>
      <c r="AC1357" s="93"/>
      <c r="AD1357" s="93"/>
      <c r="AE1357" s="93"/>
      <c r="AF1357" s="93"/>
      <c r="AG1357" s="93"/>
      <c r="AH1357" s="93"/>
    </row>
    <row r="1358" spans="1:34" ht="15" customHeight="1" x14ac:dyDescent="0.3">
      <c r="A1358" s="93"/>
      <c r="B1358" s="93"/>
      <c r="C1358" s="93"/>
      <c r="D1358" s="93"/>
      <c r="E1358" s="93"/>
      <c r="F1358" s="93"/>
      <c r="G1358" s="93"/>
      <c r="H1358" s="93"/>
      <c r="I1358" s="93"/>
      <c r="J1358" s="93"/>
      <c r="K1358" s="93"/>
      <c r="L1358" s="93"/>
      <c r="M1358" s="93"/>
      <c r="N1358" s="93"/>
      <c r="O1358" s="93"/>
      <c r="P1358" s="93"/>
      <c r="Q1358" s="93"/>
      <c r="R1358" s="93"/>
      <c r="S1358" s="93"/>
      <c r="T1358" s="93"/>
      <c r="U1358" s="93"/>
      <c r="V1358" s="93"/>
      <c r="W1358" s="93"/>
      <c r="X1358" s="93"/>
      <c r="Y1358" s="93"/>
      <c r="Z1358" s="93"/>
      <c r="AA1358" s="93"/>
      <c r="AB1358" s="93"/>
      <c r="AC1358" s="93"/>
      <c r="AD1358" s="93"/>
      <c r="AE1358" s="93"/>
      <c r="AF1358" s="93"/>
      <c r="AG1358" s="93"/>
      <c r="AH1358" s="93"/>
    </row>
    <row r="1359" spans="1:34" ht="15" customHeight="1" x14ac:dyDescent="0.3">
      <c r="A1359" s="93"/>
      <c r="B1359" s="93"/>
      <c r="C1359" s="93"/>
      <c r="D1359" s="93"/>
      <c r="E1359" s="93"/>
      <c r="F1359" s="93"/>
      <c r="G1359" s="93"/>
      <c r="H1359" s="93"/>
      <c r="I1359" s="93"/>
      <c r="J1359" s="93"/>
      <c r="K1359" s="93"/>
      <c r="L1359" s="93"/>
      <c r="M1359" s="93"/>
      <c r="N1359" s="93"/>
      <c r="O1359" s="93"/>
      <c r="P1359" s="93"/>
      <c r="Q1359" s="93"/>
      <c r="R1359" s="93"/>
      <c r="S1359" s="93"/>
      <c r="T1359" s="93"/>
      <c r="U1359" s="93"/>
      <c r="V1359" s="93"/>
      <c r="W1359" s="93"/>
      <c r="X1359" s="93"/>
      <c r="Y1359" s="93"/>
      <c r="Z1359" s="93"/>
      <c r="AA1359" s="93"/>
      <c r="AB1359" s="93"/>
      <c r="AC1359" s="93"/>
      <c r="AD1359" s="93"/>
      <c r="AE1359" s="93"/>
      <c r="AF1359" s="93"/>
      <c r="AG1359" s="93"/>
      <c r="AH1359" s="93"/>
    </row>
    <row r="1360" spans="1:34" ht="15" customHeight="1" x14ac:dyDescent="0.3">
      <c r="A1360" s="93"/>
      <c r="B1360" s="93"/>
      <c r="C1360" s="93"/>
      <c r="D1360" s="93"/>
      <c r="E1360" s="93"/>
      <c r="F1360" s="93"/>
      <c r="G1360" s="93"/>
      <c r="H1360" s="93"/>
      <c r="I1360" s="93"/>
      <c r="J1360" s="93"/>
      <c r="K1360" s="93"/>
      <c r="L1360" s="93"/>
      <c r="M1360" s="93"/>
      <c r="N1360" s="93"/>
      <c r="O1360" s="93"/>
      <c r="P1360" s="93"/>
      <c r="Q1360" s="93"/>
      <c r="R1360" s="93"/>
      <c r="S1360" s="93"/>
      <c r="T1360" s="93"/>
      <c r="U1360" s="93"/>
      <c r="V1360" s="93"/>
      <c r="W1360" s="93"/>
      <c r="X1360" s="93"/>
      <c r="Y1360" s="93"/>
      <c r="Z1360" s="93"/>
      <c r="AA1360" s="93"/>
      <c r="AB1360" s="93"/>
      <c r="AC1360" s="93"/>
      <c r="AD1360" s="93"/>
      <c r="AE1360" s="93"/>
      <c r="AF1360" s="93"/>
      <c r="AG1360" s="93"/>
      <c r="AH1360" s="93"/>
    </row>
    <row r="1361" spans="1:34" ht="15" customHeight="1" x14ac:dyDescent="0.3">
      <c r="A1361" s="93"/>
      <c r="B1361" s="93"/>
      <c r="C1361" s="93"/>
      <c r="D1361" s="93"/>
      <c r="E1361" s="93"/>
      <c r="F1361" s="93"/>
      <c r="G1361" s="93"/>
      <c r="H1361" s="93"/>
      <c r="I1361" s="93"/>
      <c r="J1361" s="93"/>
      <c r="K1361" s="93"/>
      <c r="L1361" s="93"/>
      <c r="M1361" s="93"/>
      <c r="N1361" s="93"/>
      <c r="O1361" s="93"/>
      <c r="P1361" s="93"/>
      <c r="Q1361" s="93"/>
      <c r="R1361" s="93"/>
      <c r="S1361" s="93"/>
      <c r="T1361" s="93"/>
      <c r="U1361" s="93"/>
      <c r="V1361" s="93"/>
      <c r="W1361" s="93"/>
      <c r="X1361" s="93"/>
      <c r="Y1361" s="93"/>
      <c r="Z1361" s="93"/>
      <c r="AA1361" s="93"/>
      <c r="AB1361" s="93"/>
      <c r="AC1361" s="93"/>
      <c r="AD1361" s="93"/>
      <c r="AE1361" s="93"/>
      <c r="AF1361" s="93"/>
      <c r="AG1361" s="93"/>
      <c r="AH1361" s="93"/>
    </row>
    <row r="1362" spans="1:34" ht="15" customHeight="1" x14ac:dyDescent="0.3">
      <c r="A1362" s="93"/>
      <c r="B1362" s="93"/>
      <c r="C1362" s="93"/>
      <c r="D1362" s="93"/>
      <c r="E1362" s="93"/>
      <c r="F1362" s="93"/>
      <c r="G1362" s="93"/>
      <c r="H1362" s="93"/>
      <c r="I1362" s="93"/>
      <c r="J1362" s="93"/>
      <c r="K1362" s="93"/>
      <c r="L1362" s="93"/>
      <c r="M1362" s="93"/>
      <c r="N1362" s="93"/>
      <c r="O1362" s="93"/>
      <c r="P1362" s="93"/>
      <c r="Q1362" s="93"/>
      <c r="R1362" s="93"/>
      <c r="S1362" s="93"/>
      <c r="T1362" s="93"/>
      <c r="U1362" s="93"/>
      <c r="V1362" s="93"/>
      <c r="W1362" s="93"/>
      <c r="X1362" s="93"/>
      <c r="Y1362" s="93"/>
      <c r="Z1362" s="93"/>
      <c r="AA1362" s="93"/>
      <c r="AB1362" s="93"/>
      <c r="AC1362" s="93"/>
      <c r="AD1362" s="93"/>
      <c r="AE1362" s="93"/>
      <c r="AF1362" s="93"/>
      <c r="AG1362" s="93"/>
      <c r="AH1362" s="93"/>
    </row>
    <row r="1363" spans="1:34" ht="15" customHeight="1" x14ac:dyDescent="0.3">
      <c r="A1363" s="93"/>
      <c r="B1363" s="93"/>
      <c r="C1363" s="93"/>
      <c r="D1363" s="93"/>
      <c r="E1363" s="93"/>
      <c r="F1363" s="93"/>
      <c r="G1363" s="93"/>
      <c r="H1363" s="93"/>
      <c r="I1363" s="93"/>
      <c r="J1363" s="93"/>
      <c r="K1363" s="93"/>
      <c r="L1363" s="93"/>
      <c r="M1363" s="93"/>
      <c r="N1363" s="93"/>
      <c r="O1363" s="93"/>
      <c r="P1363" s="93"/>
      <c r="Q1363" s="93"/>
      <c r="R1363" s="93"/>
      <c r="S1363" s="93"/>
      <c r="T1363" s="93"/>
      <c r="U1363" s="93"/>
      <c r="V1363" s="93"/>
      <c r="W1363" s="93"/>
      <c r="X1363" s="93"/>
      <c r="Y1363" s="93"/>
      <c r="Z1363" s="93"/>
      <c r="AA1363" s="93"/>
      <c r="AB1363" s="93"/>
      <c r="AC1363" s="93"/>
      <c r="AD1363" s="93"/>
      <c r="AE1363" s="93"/>
      <c r="AF1363" s="93"/>
      <c r="AG1363" s="93"/>
      <c r="AH1363" s="93"/>
    </row>
    <row r="1364" spans="1:34" ht="15" customHeight="1" x14ac:dyDescent="0.3">
      <c r="A1364" s="93"/>
      <c r="B1364" s="93"/>
      <c r="C1364" s="93"/>
      <c r="D1364" s="93"/>
      <c r="E1364" s="93"/>
      <c r="F1364" s="93"/>
      <c r="G1364" s="93"/>
      <c r="H1364" s="93"/>
      <c r="I1364" s="93"/>
      <c r="J1364" s="93"/>
      <c r="K1364" s="93"/>
      <c r="L1364" s="93"/>
      <c r="M1364" s="93"/>
      <c r="N1364" s="93"/>
      <c r="O1364" s="93"/>
      <c r="P1364" s="93"/>
      <c r="Q1364" s="93"/>
      <c r="R1364" s="93"/>
      <c r="S1364" s="93"/>
      <c r="T1364" s="93"/>
      <c r="U1364" s="93"/>
      <c r="V1364" s="93"/>
      <c r="W1364" s="93"/>
      <c r="X1364" s="93"/>
      <c r="Y1364" s="93"/>
      <c r="Z1364" s="93"/>
      <c r="AA1364" s="93"/>
      <c r="AB1364" s="93"/>
      <c r="AC1364" s="93"/>
      <c r="AD1364" s="93"/>
      <c r="AE1364" s="93"/>
      <c r="AF1364" s="93"/>
      <c r="AG1364" s="93"/>
      <c r="AH1364" s="93"/>
    </row>
    <row r="1365" spans="1:34" ht="15" customHeight="1" x14ac:dyDescent="0.3">
      <c r="A1365" s="93"/>
      <c r="B1365" s="93"/>
      <c r="C1365" s="93"/>
      <c r="D1365" s="93"/>
      <c r="E1365" s="93"/>
      <c r="F1365" s="93"/>
      <c r="G1365" s="93"/>
      <c r="H1365" s="93"/>
      <c r="I1365" s="93"/>
      <c r="J1365" s="93"/>
      <c r="K1365" s="93"/>
      <c r="L1365" s="93"/>
      <c r="M1365" s="93"/>
      <c r="N1365" s="93"/>
      <c r="O1365" s="93"/>
      <c r="P1365" s="93"/>
      <c r="Q1365" s="93"/>
      <c r="R1365" s="93"/>
      <c r="S1365" s="93"/>
      <c r="T1365" s="93"/>
      <c r="U1365" s="93"/>
      <c r="V1365" s="93"/>
      <c r="W1365" s="93"/>
      <c r="X1365" s="93"/>
      <c r="Y1365" s="93"/>
      <c r="Z1365" s="93"/>
      <c r="AA1365" s="93"/>
      <c r="AB1365" s="93"/>
      <c r="AC1365" s="93"/>
      <c r="AD1365" s="93"/>
      <c r="AE1365" s="93"/>
      <c r="AF1365" s="93"/>
      <c r="AG1365" s="93"/>
      <c r="AH1365" s="93"/>
    </row>
    <row r="1366" spans="1:34" ht="15" customHeight="1" x14ac:dyDescent="0.3">
      <c r="A1366" s="93"/>
      <c r="B1366" s="93"/>
      <c r="C1366" s="93"/>
      <c r="D1366" s="93"/>
      <c r="E1366" s="93"/>
      <c r="F1366" s="93"/>
      <c r="G1366" s="93"/>
      <c r="H1366" s="93"/>
      <c r="I1366" s="93"/>
      <c r="J1366" s="93"/>
      <c r="K1366" s="93"/>
      <c r="L1366" s="93"/>
      <c r="M1366" s="93"/>
      <c r="N1366" s="93"/>
      <c r="O1366" s="93"/>
      <c r="P1366" s="93"/>
      <c r="Q1366" s="93"/>
      <c r="R1366" s="93"/>
      <c r="S1366" s="93"/>
      <c r="T1366" s="93"/>
      <c r="U1366" s="93"/>
      <c r="V1366" s="93"/>
      <c r="W1366" s="93"/>
      <c r="X1366" s="93"/>
      <c r="Y1366" s="93"/>
      <c r="Z1366" s="93"/>
      <c r="AA1366" s="93"/>
      <c r="AB1366" s="93"/>
      <c r="AC1366" s="93"/>
      <c r="AD1366" s="93"/>
      <c r="AE1366" s="93"/>
      <c r="AF1366" s="93"/>
      <c r="AG1366" s="93"/>
      <c r="AH1366" s="93"/>
    </row>
    <row r="1367" spans="1:34" ht="15" customHeight="1" x14ac:dyDescent="0.3">
      <c r="A1367" s="93"/>
      <c r="B1367" s="93"/>
      <c r="C1367" s="93"/>
      <c r="D1367" s="93"/>
      <c r="E1367" s="93"/>
      <c r="F1367" s="93"/>
      <c r="G1367" s="93"/>
      <c r="H1367" s="93"/>
      <c r="I1367" s="93"/>
      <c r="J1367" s="93"/>
      <c r="K1367" s="93"/>
      <c r="L1367" s="93"/>
      <c r="M1367" s="93"/>
      <c r="N1367" s="93"/>
      <c r="O1367" s="93"/>
      <c r="P1367" s="93"/>
      <c r="Q1367" s="93"/>
      <c r="R1367" s="93"/>
      <c r="S1367" s="93"/>
      <c r="T1367" s="93"/>
      <c r="U1367" s="93"/>
      <c r="V1367" s="93"/>
      <c r="W1367" s="93"/>
      <c r="X1367" s="93"/>
      <c r="Y1367" s="93"/>
      <c r="Z1367" s="93"/>
      <c r="AA1367" s="93"/>
      <c r="AB1367" s="93"/>
      <c r="AC1367" s="93"/>
      <c r="AD1367" s="93"/>
      <c r="AE1367" s="93"/>
      <c r="AF1367" s="93"/>
      <c r="AG1367" s="93"/>
      <c r="AH1367" s="93"/>
    </row>
    <row r="1368" spans="1:34" ht="15" customHeight="1" x14ac:dyDescent="0.3">
      <c r="A1368" s="93"/>
      <c r="B1368" s="93"/>
      <c r="C1368" s="93"/>
      <c r="D1368" s="93"/>
      <c r="E1368" s="93"/>
      <c r="F1368" s="93"/>
      <c r="G1368" s="93"/>
      <c r="H1368" s="93"/>
      <c r="I1368" s="93"/>
      <c r="J1368" s="93"/>
      <c r="K1368" s="93"/>
      <c r="L1368" s="93"/>
      <c r="M1368" s="93"/>
      <c r="N1368" s="93"/>
      <c r="O1368" s="93"/>
      <c r="P1368" s="93"/>
      <c r="Q1368" s="93"/>
      <c r="R1368" s="93"/>
      <c r="S1368" s="93"/>
      <c r="T1368" s="93"/>
      <c r="U1368" s="93"/>
      <c r="V1368" s="93"/>
      <c r="W1368" s="93"/>
      <c r="X1368" s="93"/>
      <c r="Y1368" s="93"/>
      <c r="Z1368" s="93"/>
      <c r="AA1368" s="93"/>
      <c r="AB1368" s="93"/>
      <c r="AC1368" s="93"/>
      <c r="AD1368" s="93"/>
      <c r="AE1368" s="93"/>
      <c r="AF1368" s="93"/>
      <c r="AG1368" s="93"/>
      <c r="AH1368" s="93"/>
    </row>
    <row r="1369" spans="1:34" ht="15" customHeight="1" x14ac:dyDescent="0.3">
      <c r="A1369" s="93"/>
      <c r="B1369" s="93"/>
      <c r="C1369" s="93"/>
      <c r="D1369" s="93"/>
      <c r="E1369" s="93"/>
      <c r="F1369" s="93"/>
      <c r="G1369" s="93"/>
      <c r="H1369" s="93"/>
      <c r="I1369" s="93"/>
      <c r="J1369" s="93"/>
      <c r="K1369" s="93"/>
      <c r="L1369" s="93"/>
      <c r="M1369" s="93"/>
      <c r="N1369" s="93"/>
      <c r="O1369" s="93"/>
      <c r="P1369" s="93"/>
      <c r="Q1369" s="93"/>
      <c r="R1369" s="93"/>
      <c r="S1369" s="93"/>
      <c r="T1369" s="93"/>
      <c r="U1369" s="93"/>
      <c r="V1369" s="93"/>
      <c r="W1369" s="93"/>
      <c r="X1369" s="93"/>
      <c r="Y1369" s="93"/>
      <c r="Z1369" s="93"/>
      <c r="AA1369" s="93"/>
      <c r="AB1369" s="93"/>
      <c r="AC1369" s="93"/>
      <c r="AD1369" s="93"/>
      <c r="AE1369" s="93"/>
      <c r="AF1369" s="93"/>
      <c r="AG1369" s="93"/>
      <c r="AH1369" s="93"/>
    </row>
    <row r="1370" spans="1:34" ht="15" customHeight="1" x14ac:dyDescent="0.3">
      <c r="A1370" s="93"/>
      <c r="B1370" s="93"/>
      <c r="C1370" s="93"/>
      <c r="D1370" s="93"/>
      <c r="E1370" s="93"/>
      <c r="F1370" s="93"/>
      <c r="G1370" s="93"/>
      <c r="H1370" s="93"/>
      <c r="I1370" s="93"/>
      <c r="J1370" s="93"/>
      <c r="K1370" s="93"/>
      <c r="L1370" s="93"/>
      <c r="M1370" s="93"/>
      <c r="N1370" s="93"/>
      <c r="O1370" s="93"/>
      <c r="P1370" s="93"/>
      <c r="Q1370" s="93"/>
      <c r="R1370" s="93"/>
      <c r="S1370" s="93"/>
      <c r="T1370" s="93"/>
      <c r="U1370" s="93"/>
      <c r="V1370" s="93"/>
      <c r="W1370" s="93"/>
      <c r="X1370" s="93"/>
      <c r="Y1370" s="93"/>
      <c r="Z1370" s="93"/>
      <c r="AA1370" s="93"/>
      <c r="AB1370" s="93"/>
      <c r="AC1370" s="93"/>
      <c r="AD1370" s="93"/>
      <c r="AE1370" s="93"/>
      <c r="AF1370" s="93"/>
      <c r="AG1370" s="93"/>
      <c r="AH1370" s="93"/>
    </row>
    <row r="1371" spans="1:34" ht="15" customHeight="1" x14ac:dyDescent="0.3">
      <c r="A1371" s="93"/>
      <c r="B1371" s="93"/>
      <c r="C1371" s="93"/>
      <c r="D1371" s="93"/>
      <c r="E1371" s="93"/>
      <c r="F1371" s="93"/>
      <c r="G1371" s="93"/>
      <c r="H1371" s="93"/>
      <c r="I1371" s="93"/>
      <c r="J1371" s="93"/>
      <c r="K1371" s="93"/>
      <c r="L1371" s="93"/>
      <c r="M1371" s="93"/>
      <c r="N1371" s="93"/>
      <c r="O1371" s="93"/>
      <c r="P1371" s="93"/>
      <c r="Q1371" s="93"/>
      <c r="R1371" s="93"/>
      <c r="S1371" s="93"/>
      <c r="T1371" s="93"/>
      <c r="U1371" s="93"/>
      <c r="V1371" s="93"/>
      <c r="W1371" s="93"/>
      <c r="X1371" s="93"/>
      <c r="Y1371" s="93"/>
      <c r="Z1371" s="93"/>
      <c r="AA1371" s="93"/>
      <c r="AB1371" s="93"/>
      <c r="AC1371" s="93"/>
      <c r="AD1371" s="93"/>
      <c r="AE1371" s="93"/>
      <c r="AF1371" s="93"/>
      <c r="AG1371" s="93"/>
      <c r="AH1371" s="93"/>
    </row>
    <row r="1372" spans="1:34" ht="15" customHeight="1" x14ac:dyDescent="0.3">
      <c r="A1372" s="93"/>
      <c r="B1372" s="93"/>
      <c r="C1372" s="93"/>
      <c r="D1372" s="93"/>
      <c r="E1372" s="93"/>
      <c r="F1372" s="93"/>
      <c r="G1372" s="93"/>
      <c r="H1372" s="93"/>
      <c r="I1372" s="93"/>
      <c r="J1372" s="93"/>
      <c r="K1372" s="93"/>
      <c r="L1372" s="93"/>
      <c r="M1372" s="93"/>
      <c r="N1372" s="93"/>
      <c r="O1372" s="93"/>
      <c r="P1372" s="93"/>
      <c r="Q1372" s="93"/>
      <c r="R1372" s="93"/>
      <c r="S1372" s="93"/>
      <c r="T1372" s="93"/>
      <c r="U1372" s="93"/>
      <c r="V1372" s="93"/>
      <c r="W1372" s="93"/>
      <c r="X1372" s="93"/>
      <c r="Y1372" s="93"/>
      <c r="Z1372" s="93"/>
      <c r="AA1372" s="93"/>
      <c r="AB1372" s="93"/>
      <c r="AC1372" s="93"/>
      <c r="AD1372" s="93"/>
      <c r="AE1372" s="93"/>
      <c r="AF1372" s="93"/>
      <c r="AG1372" s="93"/>
      <c r="AH1372" s="93"/>
    </row>
    <row r="1373" spans="1:34" ht="15" customHeight="1" x14ac:dyDescent="0.3">
      <c r="A1373" s="93"/>
      <c r="B1373" s="93"/>
      <c r="C1373" s="93"/>
      <c r="D1373" s="93"/>
      <c r="E1373" s="93"/>
      <c r="F1373" s="93"/>
      <c r="G1373" s="93"/>
      <c r="H1373" s="93"/>
      <c r="I1373" s="93"/>
      <c r="J1373" s="93"/>
      <c r="K1373" s="93"/>
      <c r="L1373" s="93"/>
      <c r="M1373" s="93"/>
      <c r="N1373" s="93"/>
      <c r="O1373" s="93"/>
      <c r="P1373" s="93"/>
      <c r="Q1373" s="93"/>
      <c r="R1373" s="93"/>
      <c r="S1373" s="93"/>
      <c r="T1373" s="93"/>
      <c r="U1373" s="93"/>
      <c r="V1373" s="93"/>
      <c r="W1373" s="93"/>
      <c r="X1373" s="93"/>
      <c r="Y1373" s="93"/>
      <c r="Z1373" s="93"/>
      <c r="AA1373" s="93"/>
      <c r="AB1373" s="93"/>
      <c r="AC1373" s="93"/>
      <c r="AD1373" s="93"/>
      <c r="AE1373" s="93"/>
      <c r="AF1373" s="93"/>
      <c r="AG1373" s="93"/>
      <c r="AH1373" s="93"/>
    </row>
    <row r="1374" spans="1:34" ht="15" customHeight="1" x14ac:dyDescent="0.3">
      <c r="A1374" s="93"/>
      <c r="B1374" s="93"/>
      <c r="C1374" s="93"/>
      <c r="D1374" s="93"/>
      <c r="E1374" s="93"/>
      <c r="F1374" s="93"/>
      <c r="G1374" s="93"/>
      <c r="H1374" s="93"/>
      <c r="I1374" s="93"/>
      <c r="J1374" s="93"/>
      <c r="K1374" s="93"/>
      <c r="L1374" s="93"/>
      <c r="M1374" s="93"/>
      <c r="N1374" s="93"/>
      <c r="O1374" s="93"/>
      <c r="P1374" s="93"/>
      <c r="Q1374" s="93"/>
      <c r="R1374" s="93"/>
      <c r="S1374" s="93"/>
      <c r="T1374" s="93"/>
      <c r="U1374" s="93"/>
      <c r="V1374" s="93"/>
      <c r="W1374" s="93"/>
      <c r="X1374" s="93"/>
      <c r="Y1374" s="93"/>
      <c r="Z1374" s="93"/>
      <c r="AA1374" s="93"/>
      <c r="AB1374" s="93"/>
      <c r="AC1374" s="93"/>
      <c r="AD1374" s="93"/>
      <c r="AE1374" s="93"/>
      <c r="AF1374" s="93"/>
      <c r="AG1374" s="93"/>
      <c r="AH1374" s="93"/>
    </row>
    <row r="1375" spans="1:34" ht="15" customHeight="1" x14ac:dyDescent="0.3">
      <c r="A1375" s="93"/>
      <c r="B1375" s="93"/>
      <c r="C1375" s="93"/>
      <c r="D1375" s="93"/>
      <c r="E1375" s="93"/>
      <c r="F1375" s="93"/>
      <c r="G1375" s="93"/>
      <c r="H1375" s="93"/>
      <c r="I1375" s="93"/>
      <c r="J1375" s="93"/>
      <c r="K1375" s="93"/>
      <c r="L1375" s="93"/>
      <c r="M1375" s="93"/>
      <c r="N1375" s="93"/>
      <c r="O1375" s="93"/>
      <c r="P1375" s="93"/>
      <c r="Q1375" s="93"/>
      <c r="R1375" s="93"/>
      <c r="S1375" s="93"/>
      <c r="T1375" s="93"/>
      <c r="U1375" s="93"/>
      <c r="V1375" s="93"/>
      <c r="W1375" s="93"/>
      <c r="X1375" s="93"/>
      <c r="Y1375" s="93"/>
      <c r="Z1375" s="93"/>
      <c r="AA1375" s="93"/>
      <c r="AB1375" s="93"/>
      <c r="AC1375" s="93"/>
      <c r="AD1375" s="93"/>
      <c r="AE1375" s="93"/>
      <c r="AF1375" s="93"/>
      <c r="AG1375" s="93"/>
      <c r="AH1375" s="93"/>
    </row>
    <row r="1376" spans="1:34" ht="15" customHeight="1" x14ac:dyDescent="0.3">
      <c r="A1376" s="93"/>
      <c r="B1376" s="93"/>
      <c r="C1376" s="93"/>
      <c r="D1376" s="93"/>
      <c r="E1376" s="93"/>
      <c r="F1376" s="93"/>
      <c r="G1376" s="93"/>
      <c r="H1376" s="93"/>
      <c r="I1376" s="93"/>
      <c r="J1376" s="93"/>
      <c r="K1376" s="93"/>
      <c r="L1376" s="93"/>
      <c r="M1376" s="93"/>
      <c r="N1376" s="93"/>
      <c r="O1376" s="93"/>
      <c r="P1376" s="93"/>
      <c r="Q1376" s="93"/>
      <c r="R1376" s="93"/>
      <c r="S1376" s="93"/>
      <c r="T1376" s="93"/>
      <c r="U1376" s="93"/>
      <c r="V1376" s="93"/>
      <c r="W1376" s="93"/>
      <c r="X1376" s="93"/>
      <c r="Y1376" s="93"/>
      <c r="Z1376" s="93"/>
      <c r="AA1376" s="93"/>
      <c r="AB1376" s="93"/>
      <c r="AC1376" s="93"/>
      <c r="AD1376" s="93"/>
      <c r="AE1376" s="93"/>
      <c r="AF1376" s="93"/>
      <c r="AG1376" s="93"/>
      <c r="AH1376" s="93"/>
    </row>
    <row r="1377" spans="1:34" ht="15" customHeight="1" x14ac:dyDescent="0.3">
      <c r="A1377" s="93"/>
      <c r="B1377" s="93"/>
      <c r="C1377" s="93"/>
      <c r="D1377" s="93"/>
      <c r="E1377" s="93"/>
      <c r="F1377" s="93"/>
      <c r="G1377" s="93"/>
      <c r="H1377" s="93"/>
      <c r="I1377" s="93"/>
      <c r="J1377" s="93"/>
      <c r="K1377" s="93"/>
      <c r="L1377" s="93"/>
      <c r="M1377" s="93"/>
      <c r="N1377" s="93"/>
      <c r="O1377" s="93"/>
      <c r="P1377" s="93"/>
      <c r="Q1377" s="93"/>
      <c r="R1377" s="93"/>
      <c r="S1377" s="93"/>
      <c r="T1377" s="93"/>
      <c r="U1377" s="93"/>
      <c r="V1377" s="93"/>
      <c r="W1377" s="93"/>
      <c r="X1377" s="93"/>
      <c r="Y1377" s="93"/>
      <c r="Z1377" s="93"/>
      <c r="AA1377" s="93"/>
      <c r="AB1377" s="93"/>
      <c r="AC1377" s="93"/>
      <c r="AD1377" s="93"/>
      <c r="AE1377" s="93"/>
      <c r="AF1377" s="93"/>
      <c r="AG1377" s="93"/>
      <c r="AH1377" s="93"/>
    </row>
    <row r="1378" spans="1:34" ht="15" customHeight="1" x14ac:dyDescent="0.3">
      <c r="A1378" s="93"/>
      <c r="B1378" s="93"/>
      <c r="C1378" s="93"/>
      <c r="D1378" s="93"/>
      <c r="E1378" s="93"/>
      <c r="F1378" s="93"/>
      <c r="G1378" s="93"/>
      <c r="H1378" s="93"/>
      <c r="I1378" s="93"/>
      <c r="J1378" s="93"/>
      <c r="K1378" s="93"/>
      <c r="L1378" s="93"/>
      <c r="M1378" s="93"/>
      <c r="N1378" s="93"/>
      <c r="O1378" s="93"/>
      <c r="P1378" s="93"/>
      <c r="Q1378" s="93"/>
      <c r="R1378" s="93"/>
      <c r="S1378" s="93"/>
      <c r="T1378" s="93"/>
      <c r="U1378" s="93"/>
      <c r="V1378" s="93"/>
      <c r="W1378" s="93"/>
      <c r="X1378" s="93"/>
      <c r="Y1378" s="93"/>
      <c r="Z1378" s="93"/>
      <c r="AA1378" s="93"/>
      <c r="AB1378" s="93"/>
      <c r="AC1378" s="93"/>
      <c r="AD1378" s="93"/>
      <c r="AE1378" s="93"/>
      <c r="AF1378" s="93"/>
      <c r="AG1378" s="93"/>
      <c r="AH1378" s="93"/>
    </row>
    <row r="1379" spans="1:34" ht="15" customHeight="1" x14ac:dyDescent="0.3">
      <c r="A1379" s="93"/>
      <c r="B1379" s="93"/>
      <c r="C1379" s="93"/>
      <c r="D1379" s="93"/>
      <c r="E1379" s="93"/>
      <c r="F1379" s="93"/>
      <c r="G1379" s="93"/>
      <c r="H1379" s="93"/>
      <c r="I1379" s="93"/>
      <c r="J1379" s="93"/>
      <c r="K1379" s="93"/>
      <c r="L1379" s="93"/>
      <c r="M1379" s="93"/>
      <c r="N1379" s="93"/>
      <c r="O1379" s="93"/>
      <c r="P1379" s="93"/>
      <c r="Q1379" s="93"/>
      <c r="R1379" s="93"/>
      <c r="S1379" s="93"/>
      <c r="T1379" s="93"/>
      <c r="U1379" s="93"/>
      <c r="V1379" s="93"/>
      <c r="W1379" s="93"/>
      <c r="X1379" s="93"/>
      <c r="Y1379" s="93"/>
      <c r="Z1379" s="93"/>
      <c r="AA1379" s="93"/>
      <c r="AB1379" s="93"/>
      <c r="AC1379" s="93"/>
      <c r="AD1379" s="93"/>
      <c r="AE1379" s="93"/>
      <c r="AF1379" s="93"/>
      <c r="AG1379" s="93"/>
      <c r="AH1379" s="93"/>
    </row>
    <row r="1380" spans="1:34" ht="15" customHeight="1" x14ac:dyDescent="0.3">
      <c r="A1380" s="93"/>
      <c r="B1380" s="93"/>
      <c r="C1380" s="93"/>
      <c r="D1380" s="93"/>
      <c r="E1380" s="93"/>
      <c r="F1380" s="93"/>
      <c r="G1380" s="93"/>
      <c r="H1380" s="93"/>
      <c r="I1380" s="93"/>
      <c r="J1380" s="93"/>
      <c r="K1380" s="93"/>
      <c r="L1380" s="93"/>
      <c r="M1380" s="93"/>
      <c r="N1380" s="93"/>
      <c r="O1380" s="93"/>
      <c r="P1380" s="93"/>
      <c r="Q1380" s="93"/>
      <c r="R1380" s="93"/>
      <c r="S1380" s="93"/>
      <c r="T1380" s="93"/>
      <c r="U1380" s="93"/>
      <c r="V1380" s="93"/>
      <c r="W1380" s="93"/>
      <c r="X1380" s="93"/>
      <c r="Y1380" s="93"/>
      <c r="Z1380" s="93"/>
      <c r="AA1380" s="93"/>
      <c r="AB1380" s="93"/>
      <c r="AC1380" s="93"/>
      <c r="AD1380" s="93"/>
      <c r="AE1380" s="93"/>
      <c r="AF1380" s="93"/>
      <c r="AG1380" s="93"/>
      <c r="AH1380" s="93"/>
    </row>
    <row r="1381" spans="1:34" ht="15" customHeight="1" x14ac:dyDescent="0.3">
      <c r="A1381" s="93"/>
      <c r="B1381" s="93"/>
      <c r="C1381" s="93"/>
      <c r="D1381" s="93"/>
      <c r="E1381" s="93"/>
      <c r="F1381" s="93"/>
      <c r="G1381" s="93"/>
      <c r="H1381" s="93"/>
      <c r="I1381" s="93"/>
      <c r="J1381" s="93"/>
      <c r="K1381" s="93"/>
      <c r="L1381" s="93"/>
      <c r="M1381" s="93"/>
      <c r="N1381" s="93"/>
      <c r="O1381" s="93"/>
      <c r="P1381" s="93"/>
      <c r="Q1381" s="93"/>
      <c r="R1381" s="93"/>
      <c r="S1381" s="93"/>
      <c r="T1381" s="93"/>
      <c r="U1381" s="93"/>
      <c r="V1381" s="93"/>
      <c r="W1381" s="93"/>
      <c r="X1381" s="93"/>
      <c r="Y1381" s="93"/>
      <c r="Z1381" s="93"/>
      <c r="AA1381" s="93"/>
      <c r="AB1381" s="93"/>
      <c r="AC1381" s="93"/>
      <c r="AD1381" s="93"/>
      <c r="AE1381" s="93"/>
      <c r="AF1381" s="93"/>
      <c r="AG1381" s="93"/>
      <c r="AH1381" s="93"/>
    </row>
    <row r="1382" spans="1:34" ht="15" customHeight="1" x14ac:dyDescent="0.3">
      <c r="A1382" s="93"/>
      <c r="B1382" s="93"/>
      <c r="C1382" s="93"/>
      <c r="D1382" s="93"/>
      <c r="E1382" s="93"/>
      <c r="F1382" s="93"/>
      <c r="G1382" s="93"/>
      <c r="H1382" s="93"/>
      <c r="I1382" s="93"/>
      <c r="J1382" s="93"/>
      <c r="K1382" s="93"/>
      <c r="L1382" s="93"/>
      <c r="M1382" s="93"/>
      <c r="N1382" s="93"/>
      <c r="O1382" s="93"/>
      <c r="P1382" s="93"/>
      <c r="Q1382" s="93"/>
      <c r="R1382" s="93"/>
      <c r="S1382" s="93"/>
      <c r="T1382" s="93"/>
      <c r="U1382" s="93"/>
      <c r="V1382" s="93"/>
      <c r="W1382" s="93"/>
      <c r="X1382" s="93"/>
      <c r="Y1382" s="93"/>
      <c r="Z1382" s="93"/>
      <c r="AA1382" s="93"/>
      <c r="AB1382" s="93"/>
      <c r="AC1382" s="93"/>
      <c r="AD1382" s="93"/>
      <c r="AE1382" s="93"/>
      <c r="AF1382" s="93"/>
      <c r="AG1382" s="93"/>
      <c r="AH1382" s="93"/>
    </row>
    <row r="1383" spans="1:34" ht="15" customHeight="1" x14ac:dyDescent="0.3">
      <c r="A1383" s="93"/>
      <c r="B1383" s="93"/>
      <c r="C1383" s="93"/>
      <c r="D1383" s="93"/>
      <c r="E1383" s="93"/>
      <c r="F1383" s="93"/>
      <c r="G1383" s="93"/>
      <c r="H1383" s="93"/>
      <c r="I1383" s="93"/>
      <c r="J1383" s="93"/>
      <c r="K1383" s="93"/>
      <c r="L1383" s="93"/>
      <c r="M1383" s="93"/>
      <c r="N1383" s="93"/>
      <c r="O1383" s="93"/>
      <c r="P1383" s="93"/>
      <c r="Q1383" s="93"/>
      <c r="R1383" s="93"/>
      <c r="S1383" s="93"/>
      <c r="T1383" s="93"/>
      <c r="U1383" s="93"/>
      <c r="V1383" s="93"/>
      <c r="W1383" s="93"/>
      <c r="X1383" s="93"/>
      <c r="Y1383" s="93"/>
      <c r="Z1383" s="93"/>
      <c r="AA1383" s="93"/>
      <c r="AB1383" s="93"/>
      <c r="AC1383" s="93"/>
      <c r="AD1383" s="93"/>
      <c r="AE1383" s="93"/>
      <c r="AF1383" s="93"/>
      <c r="AG1383" s="93"/>
      <c r="AH1383" s="93"/>
    </row>
    <row r="1384" spans="1:34" ht="15" customHeight="1" x14ac:dyDescent="0.3">
      <c r="A1384" s="93"/>
      <c r="B1384" s="90"/>
      <c r="C1384" s="90"/>
      <c r="D1384" s="90"/>
      <c r="E1384" s="90"/>
      <c r="F1384" s="90"/>
      <c r="G1384" s="90"/>
      <c r="H1384" s="90"/>
      <c r="I1384" s="90"/>
      <c r="J1384" s="90"/>
      <c r="K1384" s="90"/>
      <c r="L1384" s="90"/>
      <c r="M1384" s="90"/>
      <c r="N1384" s="90"/>
      <c r="O1384" s="90"/>
      <c r="P1384" s="90"/>
      <c r="Q1384" s="90"/>
      <c r="R1384" s="90"/>
      <c r="S1384" s="90"/>
      <c r="T1384" s="90"/>
      <c r="U1384" s="90"/>
      <c r="V1384" s="90"/>
      <c r="W1384" s="90"/>
      <c r="X1384" s="90"/>
      <c r="Y1384" s="90"/>
      <c r="Z1384" s="90"/>
      <c r="AA1384" s="90"/>
      <c r="AB1384" s="90"/>
      <c r="AC1384" s="90"/>
      <c r="AD1384" s="90"/>
      <c r="AE1384" s="90"/>
      <c r="AF1384" s="90"/>
      <c r="AG1384" s="93"/>
      <c r="AH1384" s="93"/>
    </row>
    <row r="1385" spans="1:34" ht="15" customHeight="1" x14ac:dyDescent="0.3">
      <c r="A1385" s="93"/>
      <c r="B1385" s="93"/>
      <c r="C1385" s="93"/>
      <c r="D1385" s="93"/>
      <c r="E1385" s="93"/>
      <c r="F1385" s="93"/>
      <c r="G1385" s="93"/>
      <c r="H1385" s="93"/>
      <c r="I1385" s="93"/>
      <c r="J1385" s="93"/>
      <c r="K1385" s="93"/>
      <c r="L1385" s="93"/>
      <c r="M1385" s="93"/>
      <c r="N1385" s="93"/>
      <c r="O1385" s="93"/>
      <c r="P1385" s="93"/>
      <c r="Q1385" s="93"/>
      <c r="R1385" s="93"/>
      <c r="S1385" s="93"/>
      <c r="T1385" s="93"/>
      <c r="U1385" s="93"/>
      <c r="V1385" s="93"/>
      <c r="W1385" s="93"/>
      <c r="X1385" s="93"/>
      <c r="Y1385" s="93"/>
      <c r="Z1385" s="93"/>
      <c r="AA1385" s="93"/>
      <c r="AB1385" s="93"/>
      <c r="AC1385" s="93"/>
      <c r="AD1385" s="93"/>
      <c r="AE1385" s="93"/>
      <c r="AF1385" s="93"/>
      <c r="AG1385" s="93"/>
      <c r="AH1385" s="93"/>
    </row>
    <row r="1386" spans="1:34" ht="15" customHeight="1" x14ac:dyDescent="0.3">
      <c r="A1386" s="93"/>
      <c r="B1386" s="93"/>
      <c r="C1386" s="93"/>
      <c r="D1386" s="93"/>
      <c r="E1386" s="93"/>
      <c r="F1386" s="93"/>
      <c r="G1386" s="93"/>
      <c r="H1386" s="93"/>
      <c r="I1386" s="93"/>
      <c r="J1386" s="93"/>
      <c r="K1386" s="93"/>
      <c r="L1386" s="93"/>
      <c r="M1386" s="93"/>
      <c r="N1386" s="93"/>
      <c r="O1386" s="93"/>
      <c r="P1386" s="93"/>
      <c r="Q1386" s="93"/>
      <c r="R1386" s="93"/>
      <c r="S1386" s="93"/>
      <c r="T1386" s="93"/>
      <c r="U1386" s="93"/>
      <c r="V1386" s="93"/>
      <c r="W1386" s="93"/>
      <c r="X1386" s="93"/>
      <c r="Y1386" s="93"/>
      <c r="Z1386" s="93"/>
      <c r="AA1386" s="93"/>
      <c r="AB1386" s="93"/>
      <c r="AC1386" s="93"/>
      <c r="AD1386" s="93"/>
      <c r="AE1386" s="93"/>
      <c r="AF1386" s="93"/>
      <c r="AG1386" s="93"/>
      <c r="AH1386" s="93"/>
    </row>
    <row r="1387" spans="1:34" ht="15" customHeight="1" x14ac:dyDescent="0.3">
      <c r="A1387" s="93"/>
      <c r="B1387" s="93"/>
      <c r="C1387" s="93"/>
      <c r="D1387" s="93"/>
      <c r="E1387" s="93"/>
      <c r="F1387" s="93"/>
      <c r="G1387" s="93"/>
      <c r="H1387" s="93"/>
      <c r="I1387" s="93"/>
      <c r="J1387" s="93"/>
      <c r="K1387" s="93"/>
      <c r="L1387" s="93"/>
      <c r="M1387" s="93"/>
      <c r="N1387" s="93"/>
      <c r="O1387" s="93"/>
      <c r="P1387" s="93"/>
      <c r="Q1387" s="93"/>
      <c r="R1387" s="93"/>
      <c r="S1387" s="93"/>
      <c r="T1387" s="93"/>
      <c r="U1387" s="93"/>
      <c r="V1387" s="93"/>
      <c r="W1387" s="93"/>
      <c r="X1387" s="93"/>
      <c r="Y1387" s="93"/>
      <c r="Z1387" s="93"/>
      <c r="AA1387" s="93"/>
      <c r="AB1387" s="93"/>
      <c r="AC1387" s="93"/>
      <c r="AD1387" s="93"/>
      <c r="AE1387" s="93"/>
      <c r="AF1387" s="93"/>
      <c r="AG1387" s="93"/>
      <c r="AH1387" s="93"/>
    </row>
    <row r="1388" spans="1:34" ht="15" customHeight="1" x14ac:dyDescent="0.3">
      <c r="A1388" s="93"/>
      <c r="B1388" s="93"/>
      <c r="C1388" s="93"/>
      <c r="D1388" s="93"/>
      <c r="E1388" s="93"/>
      <c r="F1388" s="93"/>
      <c r="G1388" s="93"/>
      <c r="H1388" s="93"/>
      <c r="I1388" s="93"/>
      <c r="J1388" s="93"/>
      <c r="K1388" s="93"/>
      <c r="L1388" s="93"/>
      <c r="M1388" s="93"/>
      <c r="N1388" s="93"/>
      <c r="O1388" s="93"/>
      <c r="P1388" s="93"/>
      <c r="Q1388" s="93"/>
      <c r="R1388" s="93"/>
      <c r="S1388" s="93"/>
      <c r="T1388" s="93"/>
      <c r="U1388" s="93"/>
      <c r="V1388" s="93"/>
      <c r="W1388" s="93"/>
      <c r="X1388" s="93"/>
      <c r="Y1388" s="93"/>
      <c r="Z1388" s="93"/>
      <c r="AA1388" s="93"/>
      <c r="AB1388" s="93"/>
      <c r="AC1388" s="93"/>
      <c r="AD1388" s="93"/>
      <c r="AE1388" s="93"/>
      <c r="AF1388" s="93"/>
      <c r="AG1388" s="93"/>
      <c r="AH1388" s="93"/>
    </row>
    <row r="1389" spans="1:34" ht="15" customHeight="1" x14ac:dyDescent="0.3">
      <c r="A1389" s="93"/>
      <c r="B1389" s="90"/>
      <c r="C1389" s="90"/>
      <c r="D1389" s="90"/>
      <c r="E1389" s="90"/>
      <c r="F1389" s="90"/>
      <c r="G1389" s="90"/>
      <c r="H1389" s="90"/>
      <c r="I1389" s="90"/>
      <c r="J1389" s="90"/>
      <c r="K1389" s="90"/>
      <c r="L1389" s="90"/>
      <c r="M1389" s="90"/>
      <c r="N1389" s="90"/>
      <c r="O1389" s="90"/>
      <c r="P1389" s="90"/>
      <c r="Q1389" s="90"/>
      <c r="R1389" s="90"/>
      <c r="S1389" s="90"/>
      <c r="T1389" s="90"/>
      <c r="U1389" s="90"/>
      <c r="V1389" s="90"/>
      <c r="W1389" s="90"/>
      <c r="X1389" s="90"/>
      <c r="Y1389" s="90"/>
      <c r="Z1389" s="90"/>
      <c r="AA1389" s="90"/>
      <c r="AB1389" s="90"/>
      <c r="AC1389" s="90"/>
      <c r="AD1389" s="90"/>
      <c r="AE1389" s="90"/>
      <c r="AF1389" s="90"/>
      <c r="AG1389" s="93"/>
      <c r="AH1389" s="93"/>
    </row>
    <row r="1390" spans="1:34" ht="15" customHeight="1" x14ac:dyDescent="0.3">
      <c r="A1390" s="93"/>
      <c r="B1390" s="80"/>
      <c r="C1390" s="80"/>
      <c r="D1390" s="80"/>
      <c r="E1390" s="80"/>
      <c r="F1390" s="80"/>
      <c r="G1390" s="80"/>
      <c r="H1390" s="80"/>
      <c r="I1390" s="80"/>
      <c r="J1390" s="80"/>
      <c r="K1390" s="80"/>
      <c r="L1390" s="80"/>
      <c r="M1390" s="80"/>
      <c r="N1390" s="80"/>
      <c r="O1390" s="80"/>
      <c r="P1390" s="80"/>
      <c r="Q1390" s="80"/>
      <c r="R1390" s="80"/>
      <c r="S1390" s="80"/>
      <c r="T1390" s="80"/>
      <c r="U1390" s="80"/>
      <c r="V1390" s="80"/>
      <c r="W1390" s="80"/>
      <c r="X1390" s="80"/>
      <c r="Y1390" s="80"/>
      <c r="Z1390" s="80"/>
      <c r="AA1390" s="80"/>
      <c r="AB1390" s="80"/>
      <c r="AC1390" s="80"/>
      <c r="AD1390" s="80"/>
      <c r="AE1390" s="80"/>
      <c r="AF1390" s="80"/>
      <c r="AG1390" s="93"/>
      <c r="AH1390" s="93"/>
    </row>
    <row r="1391" spans="1:34" ht="15" customHeight="1" x14ac:dyDescent="0.3">
      <c r="A1391" s="93"/>
      <c r="B1391" s="93"/>
      <c r="C1391" s="93"/>
      <c r="D1391" s="93"/>
      <c r="E1391" s="93"/>
      <c r="F1391" s="93"/>
      <c r="G1391" s="93"/>
      <c r="H1391" s="93"/>
      <c r="I1391" s="93"/>
      <c r="J1391" s="93"/>
      <c r="K1391" s="93"/>
      <c r="L1391" s="93"/>
      <c r="M1391" s="93"/>
      <c r="N1391" s="93"/>
      <c r="O1391" s="93"/>
      <c r="P1391" s="93"/>
      <c r="Q1391" s="93"/>
      <c r="R1391" s="93"/>
      <c r="S1391" s="93"/>
      <c r="T1391" s="93"/>
      <c r="U1391" s="93"/>
      <c r="V1391" s="93"/>
      <c r="W1391" s="93"/>
      <c r="X1391" s="93"/>
      <c r="Y1391" s="93"/>
      <c r="Z1391" s="93"/>
      <c r="AA1391" s="93"/>
      <c r="AB1391" s="93"/>
      <c r="AC1391" s="93"/>
      <c r="AD1391" s="93"/>
      <c r="AE1391" s="93"/>
      <c r="AF1391" s="93"/>
      <c r="AG1391" s="93"/>
      <c r="AH1391" s="93"/>
    </row>
    <row r="1392" spans="1:34" ht="15" customHeight="1" x14ac:dyDescent="0.3">
      <c r="A1392" s="93"/>
      <c r="B1392" s="93"/>
      <c r="C1392" s="93"/>
      <c r="D1392" s="93"/>
      <c r="E1392" s="93"/>
      <c r="F1392" s="93"/>
      <c r="G1392" s="93"/>
      <c r="H1392" s="93"/>
      <c r="I1392" s="93"/>
      <c r="J1392" s="93"/>
      <c r="K1392" s="93"/>
      <c r="L1392" s="93"/>
      <c r="M1392" s="93"/>
      <c r="N1392" s="93"/>
      <c r="O1392" s="93"/>
      <c r="P1392" s="93"/>
      <c r="Q1392" s="93"/>
      <c r="R1392" s="93"/>
      <c r="S1392" s="93"/>
      <c r="T1392" s="93"/>
      <c r="U1392" s="93"/>
      <c r="V1392" s="93"/>
      <c r="W1392" s="93"/>
      <c r="X1392" s="93"/>
      <c r="Y1392" s="93"/>
      <c r="Z1392" s="93"/>
      <c r="AA1392" s="93"/>
      <c r="AB1392" s="93"/>
      <c r="AC1392" s="93"/>
      <c r="AD1392" s="93"/>
      <c r="AE1392" s="93"/>
      <c r="AF1392" s="93"/>
      <c r="AG1392" s="93"/>
      <c r="AH1392" s="93"/>
    </row>
    <row r="1393" spans="1:34" ht="15" customHeight="1" x14ac:dyDescent="0.3">
      <c r="A1393" s="93"/>
      <c r="B1393" s="93"/>
      <c r="C1393" s="93"/>
      <c r="D1393" s="93"/>
      <c r="E1393" s="93"/>
      <c r="F1393" s="93"/>
      <c r="G1393" s="93"/>
      <c r="H1393" s="93"/>
      <c r="I1393" s="93"/>
      <c r="J1393" s="93"/>
      <c r="K1393" s="93"/>
      <c r="L1393" s="93"/>
      <c r="M1393" s="93"/>
      <c r="N1393" s="93"/>
      <c r="O1393" s="93"/>
      <c r="P1393" s="93"/>
      <c r="Q1393" s="93"/>
      <c r="R1393" s="93"/>
      <c r="S1393" s="93"/>
      <c r="T1393" s="93"/>
      <c r="U1393" s="93"/>
      <c r="V1393" s="93"/>
      <c r="W1393" s="93"/>
      <c r="X1393" s="93"/>
      <c r="Y1393" s="93"/>
      <c r="Z1393" s="93"/>
      <c r="AA1393" s="93"/>
      <c r="AB1393" s="93"/>
      <c r="AC1393" s="93"/>
      <c r="AD1393" s="93"/>
      <c r="AE1393" s="93"/>
      <c r="AF1393" s="93"/>
      <c r="AG1393" s="93"/>
      <c r="AH1393" s="93"/>
    </row>
    <row r="1394" spans="1:34" ht="15" customHeight="1" x14ac:dyDescent="0.3">
      <c r="A1394" s="93"/>
      <c r="B1394" s="93"/>
      <c r="C1394" s="93"/>
      <c r="D1394" s="93"/>
      <c r="E1394" s="93"/>
      <c r="F1394" s="93"/>
      <c r="G1394" s="93"/>
      <c r="H1394" s="93"/>
      <c r="I1394" s="93"/>
      <c r="J1394" s="93"/>
      <c r="K1394" s="93"/>
      <c r="L1394" s="93"/>
      <c r="M1394" s="93"/>
      <c r="N1394" s="93"/>
      <c r="O1394" s="93"/>
      <c r="P1394" s="93"/>
      <c r="Q1394" s="93"/>
      <c r="R1394" s="93"/>
      <c r="S1394" s="93"/>
      <c r="T1394" s="93"/>
      <c r="U1394" s="93"/>
      <c r="V1394" s="93"/>
      <c r="W1394" s="93"/>
      <c r="X1394" s="93"/>
      <c r="Y1394" s="93"/>
      <c r="Z1394" s="93"/>
      <c r="AA1394" s="93"/>
      <c r="AB1394" s="93"/>
      <c r="AC1394" s="93"/>
      <c r="AD1394" s="93"/>
      <c r="AE1394" s="93"/>
      <c r="AF1394" s="93"/>
      <c r="AG1394" s="93"/>
      <c r="AH1394" s="93"/>
    </row>
    <row r="1395" spans="1:34" ht="15" customHeight="1" x14ac:dyDescent="0.3">
      <c r="A1395" s="93"/>
      <c r="B1395" s="93"/>
      <c r="C1395" s="93"/>
      <c r="D1395" s="93"/>
      <c r="E1395" s="93"/>
      <c r="F1395" s="93"/>
      <c r="G1395" s="93"/>
      <c r="H1395" s="93"/>
      <c r="I1395" s="93"/>
      <c r="J1395" s="93"/>
      <c r="K1395" s="93"/>
      <c r="L1395" s="93"/>
      <c r="M1395" s="93"/>
      <c r="N1395" s="93"/>
      <c r="O1395" s="93"/>
      <c r="P1395" s="93"/>
      <c r="Q1395" s="93"/>
      <c r="R1395" s="93"/>
      <c r="S1395" s="93"/>
      <c r="T1395" s="93"/>
      <c r="U1395" s="93"/>
      <c r="V1395" s="93"/>
      <c r="W1395" s="93"/>
      <c r="X1395" s="93"/>
      <c r="Y1395" s="93"/>
      <c r="Z1395" s="93"/>
      <c r="AA1395" s="93"/>
      <c r="AB1395" s="93"/>
      <c r="AC1395" s="93"/>
      <c r="AD1395" s="93"/>
      <c r="AE1395" s="93"/>
      <c r="AF1395" s="93"/>
      <c r="AG1395" s="93"/>
      <c r="AH1395" s="93"/>
    </row>
    <row r="1396" spans="1:34" ht="15" customHeight="1" x14ac:dyDescent="0.3">
      <c r="A1396" s="93"/>
      <c r="B1396" s="93"/>
      <c r="C1396" s="93"/>
      <c r="D1396" s="93"/>
      <c r="E1396" s="93"/>
      <c r="F1396" s="93"/>
      <c r="G1396" s="93"/>
      <c r="H1396" s="93"/>
      <c r="I1396" s="93"/>
      <c r="J1396" s="93"/>
      <c r="K1396" s="93"/>
      <c r="L1396" s="93"/>
      <c r="M1396" s="93"/>
      <c r="N1396" s="93"/>
      <c r="O1396" s="93"/>
      <c r="P1396" s="93"/>
      <c r="Q1396" s="93"/>
      <c r="R1396" s="93"/>
      <c r="S1396" s="93"/>
      <c r="T1396" s="93"/>
      <c r="U1396" s="93"/>
      <c r="V1396" s="93"/>
      <c r="W1396" s="93"/>
      <c r="X1396" s="93"/>
      <c r="Y1396" s="93"/>
      <c r="Z1396" s="93"/>
      <c r="AA1396" s="93"/>
      <c r="AB1396" s="93"/>
      <c r="AC1396" s="93"/>
      <c r="AD1396" s="93"/>
      <c r="AE1396" s="93"/>
      <c r="AF1396" s="93"/>
      <c r="AG1396" s="93"/>
      <c r="AH1396" s="93"/>
    </row>
    <row r="1397" spans="1:34" ht="15" customHeight="1" x14ac:dyDescent="0.3">
      <c r="A1397" s="93"/>
      <c r="B1397" s="93"/>
      <c r="C1397" s="93"/>
      <c r="D1397" s="93"/>
      <c r="E1397" s="93"/>
      <c r="F1397" s="93"/>
      <c r="G1397" s="93"/>
      <c r="H1397" s="93"/>
      <c r="I1397" s="93"/>
      <c r="J1397" s="93"/>
      <c r="K1397" s="93"/>
      <c r="L1397" s="93"/>
      <c r="M1397" s="93"/>
      <c r="N1397" s="93"/>
      <c r="O1397" s="93"/>
      <c r="P1397" s="93"/>
      <c r="Q1397" s="93"/>
      <c r="R1397" s="93"/>
      <c r="S1397" s="93"/>
      <c r="T1397" s="93"/>
      <c r="U1397" s="93"/>
      <c r="V1397" s="93"/>
      <c r="W1397" s="93"/>
      <c r="X1397" s="93"/>
      <c r="Y1397" s="93"/>
      <c r="Z1397" s="93"/>
      <c r="AA1397" s="93"/>
      <c r="AB1397" s="93"/>
      <c r="AC1397" s="93"/>
      <c r="AD1397" s="93"/>
      <c r="AE1397" s="93"/>
      <c r="AF1397" s="93"/>
      <c r="AG1397" s="93"/>
      <c r="AH1397" s="93"/>
    </row>
    <row r="1398" spans="1:34" ht="15" customHeight="1" x14ac:dyDescent="0.3">
      <c r="A1398" s="93"/>
      <c r="B1398" s="93"/>
      <c r="C1398" s="93"/>
      <c r="D1398" s="93"/>
      <c r="E1398" s="93"/>
      <c r="F1398" s="93"/>
      <c r="G1398" s="93"/>
      <c r="H1398" s="93"/>
      <c r="I1398" s="93"/>
      <c r="J1398" s="93"/>
      <c r="K1398" s="93"/>
      <c r="L1398" s="93"/>
      <c r="M1398" s="93"/>
      <c r="N1398" s="93"/>
      <c r="O1398" s="93"/>
      <c r="P1398" s="93"/>
      <c r="Q1398" s="93"/>
      <c r="R1398" s="93"/>
      <c r="S1398" s="93"/>
      <c r="T1398" s="93"/>
      <c r="U1398" s="93"/>
      <c r="V1398" s="93"/>
      <c r="W1398" s="93"/>
      <c r="X1398" s="93"/>
      <c r="Y1398" s="93"/>
      <c r="Z1398" s="93"/>
      <c r="AA1398" s="93"/>
      <c r="AB1398" s="93"/>
      <c r="AC1398" s="93"/>
      <c r="AD1398" s="93"/>
      <c r="AE1398" s="93"/>
      <c r="AF1398" s="93"/>
      <c r="AG1398" s="93"/>
      <c r="AH1398" s="93"/>
    </row>
    <row r="1399" spans="1:34" ht="15" customHeight="1" x14ac:dyDescent="0.3">
      <c r="A1399" s="93"/>
      <c r="B1399" s="93"/>
      <c r="C1399" s="93"/>
      <c r="D1399" s="93"/>
      <c r="E1399" s="93"/>
      <c r="F1399" s="93"/>
      <c r="G1399" s="93"/>
      <c r="H1399" s="93"/>
      <c r="I1399" s="93"/>
      <c r="J1399" s="93"/>
      <c r="K1399" s="93"/>
      <c r="L1399" s="93"/>
      <c r="M1399" s="93"/>
      <c r="N1399" s="93"/>
      <c r="O1399" s="93"/>
      <c r="P1399" s="93"/>
      <c r="Q1399" s="93"/>
      <c r="R1399" s="93"/>
      <c r="S1399" s="93"/>
      <c r="T1399" s="93"/>
      <c r="U1399" s="93"/>
      <c r="V1399" s="93"/>
      <c r="W1399" s="93"/>
      <c r="X1399" s="93"/>
      <c r="Y1399" s="93"/>
      <c r="Z1399" s="93"/>
      <c r="AA1399" s="93"/>
      <c r="AB1399" s="93"/>
      <c r="AC1399" s="93"/>
      <c r="AD1399" s="93"/>
      <c r="AE1399" s="93"/>
      <c r="AF1399" s="93"/>
      <c r="AG1399" s="93"/>
      <c r="AH1399" s="93"/>
    </row>
    <row r="1400" spans="1:34" ht="15" customHeight="1" x14ac:dyDescent="0.3">
      <c r="A1400" s="93"/>
      <c r="B1400" s="93"/>
      <c r="C1400" s="93"/>
      <c r="D1400" s="93"/>
      <c r="E1400" s="93"/>
      <c r="F1400" s="93"/>
      <c r="G1400" s="93"/>
      <c r="H1400" s="93"/>
      <c r="I1400" s="93"/>
      <c r="J1400" s="93"/>
      <c r="K1400" s="93"/>
      <c r="L1400" s="93"/>
      <c r="M1400" s="93"/>
      <c r="N1400" s="93"/>
      <c r="O1400" s="93"/>
      <c r="P1400" s="93"/>
      <c r="Q1400" s="93"/>
      <c r="R1400" s="93"/>
      <c r="S1400" s="93"/>
      <c r="T1400" s="93"/>
      <c r="U1400" s="93"/>
      <c r="V1400" s="93"/>
      <c r="W1400" s="93"/>
      <c r="X1400" s="93"/>
      <c r="Y1400" s="93"/>
      <c r="Z1400" s="93"/>
      <c r="AA1400" s="93"/>
      <c r="AB1400" s="93"/>
      <c r="AC1400" s="93"/>
      <c r="AD1400" s="93"/>
      <c r="AE1400" s="93"/>
      <c r="AF1400" s="93"/>
      <c r="AG1400" s="93"/>
      <c r="AH1400" s="93"/>
    </row>
    <row r="1401" spans="1:34" ht="15" customHeight="1" x14ac:dyDescent="0.3">
      <c r="A1401" s="93"/>
      <c r="B1401" s="93"/>
      <c r="C1401" s="93"/>
      <c r="D1401" s="93"/>
      <c r="E1401" s="93"/>
      <c r="F1401" s="93"/>
      <c r="G1401" s="93"/>
      <c r="H1401" s="93"/>
      <c r="I1401" s="93"/>
      <c r="J1401" s="93"/>
      <c r="K1401" s="93"/>
      <c r="L1401" s="93"/>
      <c r="M1401" s="93"/>
      <c r="N1401" s="93"/>
      <c r="O1401" s="93"/>
      <c r="P1401" s="93"/>
      <c r="Q1401" s="93"/>
      <c r="R1401" s="93"/>
      <c r="S1401" s="93"/>
      <c r="T1401" s="93"/>
      <c r="U1401" s="93"/>
      <c r="V1401" s="93"/>
      <c r="W1401" s="93"/>
      <c r="X1401" s="93"/>
      <c r="Y1401" s="93"/>
      <c r="Z1401" s="93"/>
      <c r="AA1401" s="93"/>
      <c r="AB1401" s="93"/>
      <c r="AC1401" s="93"/>
      <c r="AD1401" s="93"/>
      <c r="AE1401" s="93"/>
      <c r="AF1401" s="93"/>
      <c r="AG1401" s="93"/>
      <c r="AH1401" s="93"/>
    </row>
    <row r="1402" spans="1:34" ht="15" customHeight="1" x14ac:dyDescent="0.3">
      <c r="A1402" s="93"/>
      <c r="B1402" s="93"/>
      <c r="C1402" s="93"/>
      <c r="D1402" s="93"/>
      <c r="E1402" s="93"/>
      <c r="F1402" s="93"/>
      <c r="G1402" s="93"/>
      <c r="H1402" s="93"/>
      <c r="I1402" s="93"/>
      <c r="J1402" s="93"/>
      <c r="K1402" s="93"/>
      <c r="L1402" s="93"/>
      <c r="M1402" s="93"/>
      <c r="N1402" s="93"/>
      <c r="O1402" s="93"/>
      <c r="P1402" s="93"/>
      <c r="Q1402" s="93"/>
      <c r="R1402" s="93"/>
      <c r="S1402" s="93"/>
      <c r="T1402" s="93"/>
      <c r="U1402" s="93"/>
      <c r="V1402" s="93"/>
      <c r="W1402" s="93"/>
      <c r="X1402" s="93"/>
      <c r="Y1402" s="93"/>
      <c r="Z1402" s="93"/>
      <c r="AA1402" s="93"/>
      <c r="AB1402" s="93"/>
      <c r="AC1402" s="93"/>
      <c r="AD1402" s="93"/>
      <c r="AE1402" s="93"/>
      <c r="AF1402" s="93"/>
      <c r="AG1402" s="93"/>
      <c r="AH1402" s="93"/>
    </row>
    <row r="1403" spans="1:34" ht="15" customHeight="1" x14ac:dyDescent="0.3">
      <c r="A1403" s="93"/>
      <c r="B1403" s="93"/>
      <c r="C1403" s="93"/>
      <c r="D1403" s="93"/>
      <c r="E1403" s="93"/>
      <c r="F1403" s="93"/>
      <c r="G1403" s="93"/>
      <c r="H1403" s="93"/>
      <c r="I1403" s="93"/>
      <c r="J1403" s="93"/>
      <c r="K1403" s="93"/>
      <c r="L1403" s="93"/>
      <c r="M1403" s="93"/>
      <c r="N1403" s="93"/>
      <c r="O1403" s="93"/>
      <c r="P1403" s="93"/>
      <c r="Q1403" s="93"/>
      <c r="R1403" s="93"/>
      <c r="S1403" s="93"/>
      <c r="T1403" s="93"/>
      <c r="U1403" s="93"/>
      <c r="V1403" s="93"/>
      <c r="W1403" s="93"/>
      <c r="X1403" s="93"/>
      <c r="Y1403" s="93"/>
      <c r="Z1403" s="93"/>
      <c r="AA1403" s="93"/>
      <c r="AB1403" s="93"/>
      <c r="AC1403" s="93"/>
      <c r="AD1403" s="93"/>
      <c r="AE1403" s="93"/>
      <c r="AF1403" s="93"/>
      <c r="AG1403" s="93"/>
      <c r="AH1403" s="93"/>
    </row>
    <row r="1404" spans="1:34" ht="15" customHeight="1" x14ac:dyDescent="0.3">
      <c r="A1404" s="93"/>
      <c r="B1404" s="93"/>
      <c r="C1404" s="93"/>
      <c r="D1404" s="93"/>
      <c r="E1404" s="93"/>
      <c r="F1404" s="93"/>
      <c r="G1404" s="93"/>
      <c r="H1404" s="93"/>
      <c r="I1404" s="93"/>
      <c r="J1404" s="93"/>
      <c r="K1404" s="93"/>
      <c r="L1404" s="93"/>
      <c r="M1404" s="93"/>
      <c r="N1404" s="93"/>
      <c r="O1404" s="93"/>
      <c r="P1404" s="93"/>
      <c r="Q1404" s="93"/>
      <c r="R1404" s="93"/>
      <c r="S1404" s="93"/>
      <c r="T1404" s="93"/>
      <c r="U1404" s="93"/>
      <c r="V1404" s="93"/>
      <c r="W1404" s="93"/>
      <c r="X1404" s="93"/>
      <c r="Y1404" s="93"/>
      <c r="Z1404" s="93"/>
      <c r="AA1404" s="93"/>
      <c r="AB1404" s="93"/>
      <c r="AC1404" s="93"/>
      <c r="AD1404" s="93"/>
      <c r="AE1404" s="93"/>
      <c r="AF1404" s="93"/>
      <c r="AG1404" s="93"/>
      <c r="AH1404" s="93"/>
    </row>
    <row r="1405" spans="1:34" ht="15" customHeight="1" x14ac:dyDescent="0.3">
      <c r="A1405" s="93"/>
      <c r="B1405" s="93"/>
      <c r="C1405" s="93"/>
      <c r="D1405" s="93"/>
      <c r="E1405" s="93"/>
      <c r="F1405" s="93"/>
      <c r="G1405" s="93"/>
      <c r="H1405" s="93"/>
      <c r="I1405" s="93"/>
      <c r="J1405" s="93"/>
      <c r="K1405" s="93"/>
      <c r="L1405" s="93"/>
      <c r="M1405" s="93"/>
      <c r="N1405" s="93"/>
      <c r="O1405" s="93"/>
      <c r="P1405" s="93"/>
      <c r="Q1405" s="93"/>
      <c r="R1405" s="93"/>
      <c r="S1405" s="93"/>
      <c r="T1405" s="93"/>
      <c r="U1405" s="93"/>
      <c r="V1405" s="93"/>
      <c r="W1405" s="93"/>
      <c r="X1405" s="93"/>
      <c r="Y1405" s="93"/>
      <c r="Z1405" s="93"/>
      <c r="AA1405" s="93"/>
      <c r="AB1405" s="93"/>
      <c r="AC1405" s="93"/>
      <c r="AD1405" s="93"/>
      <c r="AE1405" s="93"/>
      <c r="AF1405" s="93"/>
      <c r="AG1405" s="93"/>
      <c r="AH1405" s="93"/>
    </row>
    <row r="1406" spans="1:34" ht="15" customHeight="1" x14ac:dyDescent="0.3">
      <c r="A1406" s="93"/>
      <c r="B1406" s="93"/>
      <c r="C1406" s="93"/>
      <c r="D1406" s="93"/>
      <c r="E1406" s="93"/>
      <c r="F1406" s="93"/>
      <c r="G1406" s="93"/>
      <c r="H1406" s="93"/>
      <c r="I1406" s="93"/>
      <c r="J1406" s="93"/>
      <c r="K1406" s="93"/>
      <c r="L1406" s="93"/>
      <c r="M1406" s="93"/>
      <c r="N1406" s="93"/>
      <c r="O1406" s="93"/>
      <c r="P1406" s="93"/>
      <c r="Q1406" s="93"/>
      <c r="R1406" s="93"/>
      <c r="S1406" s="93"/>
      <c r="T1406" s="93"/>
      <c r="U1406" s="93"/>
      <c r="V1406" s="93"/>
      <c r="W1406" s="93"/>
      <c r="X1406" s="93"/>
      <c r="Y1406" s="93"/>
      <c r="Z1406" s="93"/>
      <c r="AA1406" s="93"/>
      <c r="AB1406" s="93"/>
      <c r="AC1406" s="93"/>
      <c r="AD1406" s="93"/>
      <c r="AE1406" s="93"/>
      <c r="AF1406" s="93"/>
      <c r="AG1406" s="93"/>
      <c r="AH1406" s="93"/>
    </row>
    <row r="1407" spans="1:34" ht="15" customHeight="1" x14ac:dyDescent="0.3">
      <c r="A1407" s="93"/>
      <c r="B1407" s="93"/>
      <c r="C1407" s="93"/>
      <c r="D1407" s="93"/>
      <c r="E1407" s="93"/>
      <c r="F1407" s="93"/>
      <c r="G1407" s="93"/>
      <c r="H1407" s="93"/>
      <c r="I1407" s="93"/>
      <c r="J1407" s="93"/>
      <c r="K1407" s="93"/>
      <c r="L1407" s="93"/>
      <c r="M1407" s="93"/>
      <c r="N1407" s="93"/>
      <c r="O1407" s="93"/>
      <c r="P1407" s="93"/>
      <c r="Q1407" s="93"/>
      <c r="R1407" s="93"/>
      <c r="S1407" s="93"/>
      <c r="T1407" s="93"/>
      <c r="U1407" s="93"/>
      <c r="V1407" s="93"/>
      <c r="W1407" s="93"/>
      <c r="X1407" s="93"/>
      <c r="Y1407" s="93"/>
      <c r="Z1407" s="93"/>
      <c r="AA1407" s="93"/>
      <c r="AB1407" s="93"/>
      <c r="AC1407" s="93"/>
      <c r="AD1407" s="93"/>
      <c r="AE1407" s="93"/>
      <c r="AF1407" s="93"/>
      <c r="AG1407" s="93"/>
      <c r="AH1407" s="93"/>
    </row>
    <row r="1408" spans="1:34" ht="15" customHeight="1" x14ac:dyDescent="0.3">
      <c r="A1408" s="93"/>
      <c r="B1408" s="93"/>
      <c r="C1408" s="93"/>
      <c r="D1408" s="93"/>
      <c r="E1408" s="93"/>
      <c r="F1408" s="93"/>
      <c r="G1408" s="93"/>
      <c r="H1408" s="93"/>
      <c r="I1408" s="93"/>
      <c r="J1408" s="93"/>
      <c r="K1408" s="93"/>
      <c r="L1408" s="93"/>
      <c r="M1408" s="93"/>
      <c r="N1408" s="93"/>
      <c r="O1408" s="93"/>
      <c r="P1408" s="93"/>
      <c r="Q1408" s="93"/>
      <c r="R1408" s="93"/>
      <c r="S1408" s="93"/>
      <c r="T1408" s="93"/>
      <c r="U1408" s="93"/>
      <c r="V1408" s="93"/>
      <c r="W1408" s="93"/>
      <c r="X1408" s="93"/>
      <c r="Y1408" s="93"/>
      <c r="Z1408" s="93"/>
      <c r="AA1408" s="93"/>
      <c r="AB1408" s="93"/>
      <c r="AC1408" s="93"/>
      <c r="AD1408" s="93"/>
      <c r="AE1408" s="93"/>
      <c r="AF1408" s="93"/>
      <c r="AG1408" s="93"/>
      <c r="AH1408" s="93"/>
    </row>
    <row r="1409" spans="1:34" ht="15" customHeight="1" x14ac:dyDescent="0.3">
      <c r="A1409" s="93"/>
      <c r="B1409" s="93"/>
      <c r="C1409" s="93"/>
      <c r="D1409" s="93"/>
      <c r="E1409" s="93"/>
      <c r="F1409" s="93"/>
      <c r="G1409" s="93"/>
      <c r="H1409" s="93"/>
      <c r="I1409" s="93"/>
      <c r="J1409" s="93"/>
      <c r="K1409" s="93"/>
      <c r="L1409" s="93"/>
      <c r="M1409" s="93"/>
      <c r="N1409" s="93"/>
      <c r="O1409" s="93"/>
      <c r="P1409" s="93"/>
      <c r="Q1409" s="93"/>
      <c r="R1409" s="93"/>
      <c r="S1409" s="93"/>
      <c r="T1409" s="93"/>
      <c r="U1409" s="93"/>
      <c r="V1409" s="93"/>
      <c r="W1409" s="93"/>
      <c r="X1409" s="93"/>
      <c r="Y1409" s="93"/>
      <c r="Z1409" s="93"/>
      <c r="AA1409" s="93"/>
      <c r="AB1409" s="93"/>
      <c r="AC1409" s="93"/>
      <c r="AD1409" s="93"/>
      <c r="AE1409" s="93"/>
      <c r="AF1409" s="93"/>
      <c r="AG1409" s="93"/>
      <c r="AH1409" s="93"/>
    </row>
    <row r="1410" spans="1:34" ht="15" customHeight="1" x14ac:dyDescent="0.3">
      <c r="A1410" s="93"/>
      <c r="B1410" s="93"/>
      <c r="C1410" s="93"/>
      <c r="D1410" s="93"/>
      <c r="E1410" s="93"/>
      <c r="F1410" s="93"/>
      <c r="G1410" s="93"/>
      <c r="H1410" s="93"/>
      <c r="I1410" s="93"/>
      <c r="J1410" s="93"/>
      <c r="K1410" s="93"/>
      <c r="L1410" s="93"/>
      <c r="M1410" s="93"/>
      <c r="N1410" s="93"/>
      <c r="O1410" s="93"/>
      <c r="P1410" s="93"/>
      <c r="Q1410" s="93"/>
      <c r="R1410" s="93"/>
      <c r="S1410" s="93"/>
      <c r="T1410" s="93"/>
      <c r="U1410" s="93"/>
      <c r="V1410" s="93"/>
      <c r="W1410" s="93"/>
      <c r="X1410" s="93"/>
      <c r="Y1410" s="93"/>
      <c r="Z1410" s="93"/>
      <c r="AA1410" s="93"/>
      <c r="AB1410" s="93"/>
      <c r="AC1410" s="93"/>
      <c r="AD1410" s="93"/>
      <c r="AE1410" s="93"/>
      <c r="AF1410" s="93"/>
      <c r="AG1410" s="93"/>
      <c r="AH1410" s="93"/>
    </row>
    <row r="1411" spans="1:34" ht="15" customHeight="1" x14ac:dyDescent="0.3">
      <c r="A1411" s="93"/>
      <c r="B1411" s="93"/>
      <c r="C1411" s="93"/>
      <c r="D1411" s="93"/>
      <c r="E1411" s="93"/>
      <c r="F1411" s="93"/>
      <c r="G1411" s="93"/>
      <c r="H1411" s="93"/>
      <c r="I1411" s="93"/>
      <c r="J1411" s="93"/>
      <c r="K1411" s="93"/>
      <c r="L1411" s="93"/>
      <c r="M1411" s="93"/>
      <c r="N1411" s="93"/>
      <c r="O1411" s="93"/>
      <c r="P1411" s="93"/>
      <c r="Q1411" s="93"/>
      <c r="R1411" s="93"/>
      <c r="S1411" s="93"/>
      <c r="T1411" s="93"/>
      <c r="U1411" s="93"/>
      <c r="V1411" s="93"/>
      <c r="W1411" s="93"/>
      <c r="X1411" s="93"/>
      <c r="Y1411" s="93"/>
      <c r="Z1411" s="93"/>
      <c r="AA1411" s="93"/>
      <c r="AB1411" s="93"/>
      <c r="AC1411" s="93"/>
      <c r="AD1411" s="93"/>
      <c r="AE1411" s="93"/>
      <c r="AF1411" s="93"/>
      <c r="AG1411" s="93"/>
      <c r="AH1411" s="93"/>
    </row>
    <row r="1412" spans="1:34" ht="15" customHeight="1" x14ac:dyDescent="0.3">
      <c r="A1412" s="93"/>
      <c r="B1412" s="93"/>
      <c r="C1412" s="93"/>
      <c r="D1412" s="93"/>
      <c r="E1412" s="93"/>
      <c r="F1412" s="93"/>
      <c r="G1412" s="93"/>
      <c r="H1412" s="93"/>
      <c r="I1412" s="93"/>
      <c r="J1412" s="93"/>
      <c r="K1412" s="93"/>
      <c r="L1412" s="93"/>
      <c r="M1412" s="93"/>
      <c r="N1412" s="93"/>
      <c r="O1412" s="93"/>
      <c r="P1412" s="93"/>
      <c r="Q1412" s="93"/>
      <c r="R1412" s="93"/>
      <c r="S1412" s="93"/>
      <c r="T1412" s="93"/>
      <c r="U1412" s="93"/>
      <c r="V1412" s="93"/>
      <c r="W1412" s="93"/>
      <c r="X1412" s="93"/>
      <c r="Y1412" s="93"/>
      <c r="Z1412" s="93"/>
      <c r="AA1412" s="93"/>
      <c r="AB1412" s="93"/>
      <c r="AC1412" s="93"/>
      <c r="AD1412" s="93"/>
      <c r="AE1412" s="93"/>
      <c r="AF1412" s="93"/>
      <c r="AG1412" s="93"/>
      <c r="AH1412" s="93"/>
    </row>
    <row r="1413" spans="1:34" ht="15" customHeight="1" x14ac:dyDescent="0.3">
      <c r="A1413" s="93"/>
      <c r="B1413" s="93"/>
      <c r="C1413" s="93"/>
      <c r="D1413" s="93"/>
      <c r="E1413" s="93"/>
      <c r="F1413" s="93"/>
      <c r="G1413" s="93"/>
      <c r="H1413" s="93"/>
      <c r="I1413" s="93"/>
      <c r="J1413" s="93"/>
      <c r="K1413" s="93"/>
      <c r="L1413" s="93"/>
      <c r="M1413" s="93"/>
      <c r="N1413" s="93"/>
      <c r="O1413" s="93"/>
      <c r="P1413" s="93"/>
      <c r="Q1413" s="93"/>
      <c r="R1413" s="93"/>
      <c r="S1413" s="93"/>
      <c r="T1413" s="93"/>
      <c r="U1413" s="93"/>
      <c r="V1413" s="93"/>
      <c r="W1413" s="93"/>
      <c r="X1413" s="93"/>
      <c r="Y1413" s="93"/>
      <c r="Z1413" s="93"/>
      <c r="AA1413" s="93"/>
      <c r="AB1413" s="93"/>
      <c r="AC1413" s="93"/>
      <c r="AD1413" s="93"/>
      <c r="AE1413" s="93"/>
      <c r="AF1413" s="93"/>
      <c r="AG1413" s="93"/>
      <c r="AH1413" s="93"/>
    </row>
    <row r="1414" spans="1:34" ht="15" customHeight="1" x14ac:dyDescent="0.3">
      <c r="A1414" s="93"/>
      <c r="B1414" s="93"/>
      <c r="C1414" s="93"/>
      <c r="D1414" s="93"/>
      <c r="E1414" s="93"/>
      <c r="F1414" s="93"/>
      <c r="G1414" s="93"/>
      <c r="H1414" s="93"/>
      <c r="I1414" s="93"/>
      <c r="J1414" s="93"/>
      <c r="K1414" s="93"/>
      <c r="L1414" s="93"/>
      <c r="M1414" s="93"/>
      <c r="N1414" s="93"/>
      <c r="O1414" s="93"/>
      <c r="P1414" s="93"/>
      <c r="Q1414" s="93"/>
      <c r="R1414" s="93"/>
      <c r="S1414" s="93"/>
      <c r="T1414" s="93"/>
      <c r="U1414" s="93"/>
      <c r="V1414" s="93"/>
      <c r="W1414" s="93"/>
      <c r="X1414" s="93"/>
      <c r="Y1414" s="93"/>
      <c r="Z1414" s="93"/>
      <c r="AA1414" s="93"/>
      <c r="AB1414" s="93"/>
      <c r="AC1414" s="93"/>
      <c r="AD1414" s="93"/>
      <c r="AE1414" s="93"/>
      <c r="AF1414" s="93"/>
      <c r="AG1414" s="93"/>
      <c r="AH1414" s="93"/>
    </row>
    <row r="1415" spans="1:34" ht="15" customHeight="1" x14ac:dyDescent="0.3">
      <c r="A1415" s="93"/>
      <c r="B1415" s="93"/>
      <c r="C1415" s="93"/>
      <c r="D1415" s="93"/>
      <c r="E1415" s="93"/>
      <c r="F1415" s="93"/>
      <c r="G1415" s="93"/>
      <c r="H1415" s="93"/>
      <c r="I1415" s="93"/>
      <c r="J1415" s="93"/>
      <c r="K1415" s="93"/>
      <c r="L1415" s="93"/>
      <c r="M1415" s="93"/>
      <c r="N1415" s="93"/>
      <c r="O1415" s="93"/>
      <c r="P1415" s="93"/>
      <c r="Q1415" s="93"/>
      <c r="R1415" s="93"/>
      <c r="S1415" s="93"/>
      <c r="T1415" s="93"/>
      <c r="U1415" s="93"/>
      <c r="V1415" s="93"/>
      <c r="W1415" s="93"/>
      <c r="X1415" s="93"/>
      <c r="Y1415" s="93"/>
      <c r="Z1415" s="93"/>
      <c r="AA1415" s="93"/>
      <c r="AB1415" s="93"/>
      <c r="AC1415" s="93"/>
      <c r="AD1415" s="93"/>
      <c r="AE1415" s="93"/>
      <c r="AF1415" s="93"/>
      <c r="AG1415" s="93"/>
      <c r="AH1415" s="93"/>
    </row>
    <row r="1416" spans="1:34" ht="15" customHeight="1" x14ac:dyDescent="0.3">
      <c r="A1416" s="93"/>
      <c r="B1416" s="93"/>
      <c r="C1416" s="93"/>
      <c r="D1416" s="93"/>
      <c r="E1416" s="93"/>
      <c r="F1416" s="93"/>
      <c r="G1416" s="93"/>
      <c r="H1416" s="93"/>
      <c r="I1416" s="93"/>
      <c r="J1416" s="93"/>
      <c r="K1416" s="93"/>
      <c r="L1416" s="93"/>
      <c r="M1416" s="93"/>
      <c r="N1416" s="93"/>
      <c r="O1416" s="93"/>
      <c r="P1416" s="93"/>
      <c r="Q1416" s="93"/>
      <c r="R1416" s="93"/>
      <c r="S1416" s="93"/>
      <c r="T1416" s="93"/>
      <c r="U1416" s="93"/>
      <c r="V1416" s="93"/>
      <c r="W1416" s="93"/>
      <c r="X1416" s="93"/>
      <c r="Y1416" s="93"/>
      <c r="Z1416" s="93"/>
      <c r="AA1416" s="93"/>
      <c r="AB1416" s="93"/>
      <c r="AC1416" s="93"/>
      <c r="AD1416" s="93"/>
      <c r="AE1416" s="93"/>
      <c r="AF1416" s="93"/>
      <c r="AG1416" s="93"/>
      <c r="AH1416" s="93"/>
    </row>
    <row r="1417" spans="1:34" ht="15" customHeight="1" x14ac:dyDescent="0.3">
      <c r="A1417" s="93"/>
      <c r="B1417" s="93"/>
      <c r="C1417" s="93"/>
      <c r="D1417" s="93"/>
      <c r="E1417" s="93"/>
      <c r="F1417" s="93"/>
      <c r="G1417" s="93"/>
      <c r="H1417" s="93"/>
      <c r="I1417" s="93"/>
      <c r="J1417" s="93"/>
      <c r="K1417" s="93"/>
      <c r="L1417" s="93"/>
      <c r="M1417" s="93"/>
      <c r="N1417" s="93"/>
      <c r="O1417" s="93"/>
      <c r="P1417" s="93"/>
      <c r="Q1417" s="93"/>
      <c r="R1417" s="93"/>
      <c r="S1417" s="93"/>
      <c r="T1417" s="93"/>
      <c r="U1417" s="93"/>
      <c r="V1417" s="93"/>
      <c r="W1417" s="93"/>
      <c r="X1417" s="93"/>
      <c r="Y1417" s="93"/>
      <c r="Z1417" s="93"/>
      <c r="AA1417" s="93"/>
      <c r="AB1417" s="93"/>
      <c r="AC1417" s="93"/>
      <c r="AD1417" s="93"/>
      <c r="AE1417" s="93"/>
      <c r="AF1417" s="93"/>
      <c r="AG1417" s="93"/>
      <c r="AH1417" s="93"/>
    </row>
    <row r="1418" spans="1:34" ht="15" customHeight="1" x14ac:dyDescent="0.3">
      <c r="A1418" s="93"/>
      <c r="B1418" s="93"/>
      <c r="C1418" s="93"/>
      <c r="D1418" s="93"/>
      <c r="E1418" s="93"/>
      <c r="F1418" s="93"/>
      <c r="G1418" s="93"/>
      <c r="H1418" s="93"/>
      <c r="I1418" s="93"/>
      <c r="J1418" s="93"/>
      <c r="K1418" s="93"/>
      <c r="L1418" s="93"/>
      <c r="M1418" s="93"/>
      <c r="N1418" s="93"/>
      <c r="O1418" s="93"/>
      <c r="P1418" s="93"/>
      <c r="Q1418" s="93"/>
      <c r="R1418" s="93"/>
      <c r="S1418" s="93"/>
      <c r="T1418" s="93"/>
      <c r="U1418" s="93"/>
      <c r="V1418" s="93"/>
      <c r="W1418" s="93"/>
      <c r="X1418" s="93"/>
      <c r="Y1418" s="93"/>
      <c r="Z1418" s="93"/>
      <c r="AA1418" s="93"/>
      <c r="AB1418" s="93"/>
      <c r="AC1418" s="93"/>
      <c r="AD1418" s="93"/>
      <c r="AE1418" s="93"/>
      <c r="AF1418" s="93"/>
      <c r="AG1418" s="93"/>
      <c r="AH1418" s="93"/>
    </row>
    <row r="1419" spans="1:34" ht="15" customHeight="1" x14ac:dyDescent="0.3">
      <c r="A1419" s="93"/>
      <c r="B1419" s="93"/>
      <c r="C1419" s="93"/>
      <c r="D1419" s="93"/>
      <c r="E1419" s="93"/>
      <c r="F1419" s="93"/>
      <c r="G1419" s="93"/>
      <c r="H1419" s="93"/>
      <c r="I1419" s="93"/>
      <c r="J1419" s="93"/>
      <c r="K1419" s="93"/>
      <c r="L1419" s="93"/>
      <c r="M1419" s="93"/>
      <c r="N1419" s="93"/>
      <c r="O1419" s="93"/>
      <c r="P1419" s="93"/>
      <c r="Q1419" s="93"/>
      <c r="R1419" s="93"/>
      <c r="S1419" s="93"/>
      <c r="T1419" s="93"/>
      <c r="U1419" s="93"/>
      <c r="V1419" s="93"/>
      <c r="W1419" s="93"/>
      <c r="X1419" s="93"/>
      <c r="Y1419" s="93"/>
      <c r="Z1419" s="93"/>
      <c r="AA1419" s="93"/>
      <c r="AB1419" s="93"/>
      <c r="AC1419" s="93"/>
      <c r="AD1419" s="93"/>
      <c r="AE1419" s="93"/>
      <c r="AF1419" s="93"/>
      <c r="AG1419" s="93"/>
      <c r="AH1419" s="93"/>
    </row>
    <row r="1420" spans="1:34" ht="15" customHeight="1" x14ac:dyDescent="0.3">
      <c r="A1420" s="93"/>
      <c r="B1420" s="93"/>
      <c r="C1420" s="93"/>
      <c r="D1420" s="93"/>
      <c r="E1420" s="93"/>
      <c r="F1420" s="93"/>
      <c r="G1420" s="93"/>
      <c r="H1420" s="93"/>
      <c r="I1420" s="93"/>
      <c r="J1420" s="93"/>
      <c r="K1420" s="93"/>
      <c r="L1420" s="93"/>
      <c r="M1420" s="93"/>
      <c r="N1420" s="93"/>
      <c r="O1420" s="93"/>
      <c r="P1420" s="93"/>
      <c r="Q1420" s="93"/>
      <c r="R1420" s="93"/>
      <c r="S1420" s="93"/>
      <c r="T1420" s="93"/>
      <c r="U1420" s="93"/>
      <c r="V1420" s="93"/>
      <c r="W1420" s="93"/>
      <c r="X1420" s="93"/>
      <c r="Y1420" s="93"/>
      <c r="Z1420" s="93"/>
      <c r="AA1420" s="93"/>
      <c r="AB1420" s="93"/>
      <c r="AC1420" s="93"/>
      <c r="AD1420" s="93"/>
      <c r="AE1420" s="93"/>
      <c r="AF1420" s="93"/>
      <c r="AG1420" s="93"/>
      <c r="AH1420" s="93"/>
    </row>
    <row r="1421" spans="1:34" ht="15" customHeight="1" x14ac:dyDescent="0.3">
      <c r="A1421" s="93"/>
      <c r="B1421" s="93"/>
      <c r="C1421" s="93"/>
      <c r="D1421" s="93"/>
      <c r="E1421" s="93"/>
      <c r="F1421" s="93"/>
      <c r="G1421" s="93"/>
      <c r="H1421" s="93"/>
      <c r="I1421" s="93"/>
      <c r="J1421" s="93"/>
      <c r="K1421" s="93"/>
      <c r="L1421" s="93"/>
      <c r="M1421" s="93"/>
      <c r="N1421" s="93"/>
      <c r="O1421" s="93"/>
      <c r="P1421" s="93"/>
      <c r="Q1421" s="93"/>
      <c r="R1421" s="93"/>
      <c r="S1421" s="93"/>
      <c r="T1421" s="93"/>
      <c r="U1421" s="93"/>
      <c r="V1421" s="93"/>
      <c r="W1421" s="93"/>
      <c r="X1421" s="93"/>
      <c r="Y1421" s="93"/>
      <c r="Z1421" s="93"/>
      <c r="AA1421" s="93"/>
      <c r="AB1421" s="93"/>
      <c r="AC1421" s="93"/>
      <c r="AD1421" s="93"/>
      <c r="AE1421" s="93"/>
      <c r="AF1421" s="93"/>
      <c r="AG1421" s="93"/>
      <c r="AH1421" s="93"/>
    </row>
    <row r="1422" spans="1:34" ht="15" customHeight="1" x14ac:dyDescent="0.3">
      <c r="A1422" s="93"/>
      <c r="B1422" s="93"/>
      <c r="C1422" s="93"/>
      <c r="D1422" s="93"/>
      <c r="E1422" s="93"/>
      <c r="F1422" s="93"/>
      <c r="G1422" s="93"/>
      <c r="H1422" s="93"/>
      <c r="I1422" s="93"/>
      <c r="J1422" s="93"/>
      <c r="K1422" s="93"/>
      <c r="L1422" s="93"/>
      <c r="M1422" s="93"/>
      <c r="N1422" s="93"/>
      <c r="O1422" s="93"/>
      <c r="P1422" s="93"/>
      <c r="Q1422" s="93"/>
      <c r="R1422" s="93"/>
      <c r="S1422" s="93"/>
      <c r="T1422" s="93"/>
      <c r="U1422" s="93"/>
      <c r="V1422" s="93"/>
      <c r="W1422" s="93"/>
      <c r="X1422" s="93"/>
      <c r="Y1422" s="93"/>
      <c r="Z1422" s="93"/>
      <c r="AA1422" s="93"/>
      <c r="AB1422" s="93"/>
      <c r="AC1422" s="93"/>
      <c r="AD1422" s="93"/>
      <c r="AE1422" s="93"/>
      <c r="AF1422" s="93"/>
      <c r="AG1422" s="93"/>
      <c r="AH1422" s="93"/>
    </row>
    <row r="1423" spans="1:34" ht="15" customHeight="1" x14ac:dyDescent="0.3">
      <c r="A1423" s="93"/>
      <c r="B1423" s="93"/>
      <c r="C1423" s="93"/>
      <c r="D1423" s="93"/>
      <c r="E1423" s="93"/>
      <c r="F1423" s="93"/>
      <c r="G1423" s="93"/>
      <c r="H1423" s="93"/>
      <c r="I1423" s="93"/>
      <c r="J1423" s="93"/>
      <c r="K1423" s="93"/>
      <c r="L1423" s="93"/>
      <c r="M1423" s="93"/>
      <c r="N1423" s="93"/>
      <c r="O1423" s="93"/>
      <c r="P1423" s="93"/>
      <c r="Q1423" s="93"/>
      <c r="R1423" s="93"/>
      <c r="S1423" s="93"/>
      <c r="T1423" s="93"/>
      <c r="U1423" s="93"/>
      <c r="V1423" s="93"/>
      <c r="W1423" s="93"/>
      <c r="X1423" s="93"/>
      <c r="Y1423" s="93"/>
      <c r="Z1423" s="93"/>
      <c r="AA1423" s="93"/>
      <c r="AB1423" s="93"/>
      <c r="AC1423" s="93"/>
      <c r="AD1423" s="93"/>
      <c r="AE1423" s="93"/>
      <c r="AF1423" s="93"/>
      <c r="AG1423" s="93"/>
      <c r="AH1423" s="93"/>
    </row>
    <row r="1424" spans="1:34" ht="15" customHeight="1" x14ac:dyDescent="0.3">
      <c r="A1424" s="93"/>
      <c r="B1424" s="93"/>
      <c r="C1424" s="93"/>
      <c r="D1424" s="93"/>
      <c r="E1424" s="93"/>
      <c r="F1424" s="93"/>
      <c r="G1424" s="93"/>
      <c r="H1424" s="93"/>
      <c r="I1424" s="93"/>
      <c r="J1424" s="93"/>
      <c r="K1424" s="93"/>
      <c r="L1424" s="93"/>
      <c r="M1424" s="93"/>
      <c r="N1424" s="93"/>
      <c r="O1424" s="93"/>
      <c r="P1424" s="93"/>
      <c r="Q1424" s="93"/>
      <c r="R1424" s="93"/>
      <c r="S1424" s="93"/>
      <c r="T1424" s="93"/>
      <c r="U1424" s="93"/>
      <c r="V1424" s="93"/>
      <c r="W1424" s="93"/>
      <c r="X1424" s="93"/>
      <c r="Y1424" s="93"/>
      <c r="Z1424" s="93"/>
      <c r="AA1424" s="93"/>
      <c r="AB1424" s="93"/>
      <c r="AC1424" s="93"/>
      <c r="AD1424" s="93"/>
      <c r="AE1424" s="93"/>
      <c r="AF1424" s="93"/>
      <c r="AG1424" s="93"/>
      <c r="AH1424" s="93"/>
    </row>
    <row r="1425" spans="1:34" ht="15" customHeight="1" x14ac:dyDescent="0.3">
      <c r="A1425" s="93"/>
      <c r="B1425" s="93"/>
      <c r="C1425" s="93"/>
      <c r="D1425" s="93"/>
      <c r="E1425" s="93"/>
      <c r="F1425" s="93"/>
      <c r="G1425" s="93"/>
      <c r="H1425" s="93"/>
      <c r="I1425" s="93"/>
      <c r="J1425" s="93"/>
      <c r="K1425" s="93"/>
      <c r="L1425" s="93"/>
      <c r="M1425" s="93"/>
      <c r="N1425" s="93"/>
      <c r="O1425" s="93"/>
      <c r="P1425" s="93"/>
      <c r="Q1425" s="93"/>
      <c r="R1425" s="93"/>
      <c r="S1425" s="93"/>
      <c r="T1425" s="93"/>
      <c r="U1425" s="93"/>
      <c r="V1425" s="93"/>
      <c r="W1425" s="93"/>
      <c r="X1425" s="93"/>
      <c r="Y1425" s="93"/>
      <c r="Z1425" s="93"/>
      <c r="AA1425" s="93"/>
      <c r="AB1425" s="93"/>
      <c r="AC1425" s="93"/>
      <c r="AD1425" s="93"/>
      <c r="AE1425" s="93"/>
      <c r="AF1425" s="93"/>
      <c r="AG1425" s="93"/>
      <c r="AH1425" s="93"/>
    </row>
    <row r="1426" spans="1:34" ht="15" customHeight="1" x14ac:dyDescent="0.3">
      <c r="A1426" s="93"/>
      <c r="B1426" s="93"/>
      <c r="C1426" s="93"/>
      <c r="D1426" s="93"/>
      <c r="E1426" s="93"/>
      <c r="F1426" s="93"/>
      <c r="G1426" s="93"/>
      <c r="H1426" s="93"/>
      <c r="I1426" s="93"/>
      <c r="J1426" s="93"/>
      <c r="K1426" s="93"/>
      <c r="L1426" s="93"/>
      <c r="M1426" s="93"/>
      <c r="N1426" s="93"/>
      <c r="O1426" s="93"/>
      <c r="P1426" s="93"/>
      <c r="Q1426" s="93"/>
      <c r="R1426" s="93"/>
      <c r="S1426" s="93"/>
      <c r="T1426" s="93"/>
      <c r="U1426" s="93"/>
      <c r="V1426" s="93"/>
      <c r="W1426" s="93"/>
      <c r="X1426" s="93"/>
      <c r="Y1426" s="93"/>
      <c r="Z1426" s="93"/>
      <c r="AA1426" s="93"/>
      <c r="AB1426" s="93"/>
      <c r="AC1426" s="93"/>
      <c r="AD1426" s="93"/>
      <c r="AE1426" s="93"/>
      <c r="AF1426" s="93"/>
      <c r="AG1426" s="93"/>
      <c r="AH1426" s="93"/>
    </row>
    <row r="1427" spans="1:34" ht="15" customHeight="1" x14ac:dyDescent="0.3">
      <c r="A1427" s="93"/>
      <c r="B1427" s="93"/>
      <c r="C1427" s="93"/>
      <c r="D1427" s="93"/>
      <c r="E1427" s="93"/>
      <c r="F1427" s="93"/>
      <c r="G1427" s="93"/>
      <c r="H1427" s="93"/>
      <c r="I1427" s="93"/>
      <c r="J1427" s="93"/>
      <c r="K1427" s="93"/>
      <c r="L1427" s="93"/>
      <c r="M1427" s="93"/>
      <c r="N1427" s="93"/>
      <c r="O1427" s="93"/>
      <c r="P1427" s="93"/>
      <c r="Q1427" s="93"/>
      <c r="R1427" s="93"/>
      <c r="S1427" s="93"/>
      <c r="T1427" s="93"/>
      <c r="U1427" s="93"/>
      <c r="V1427" s="93"/>
      <c r="W1427" s="93"/>
      <c r="X1427" s="93"/>
      <c r="Y1427" s="93"/>
      <c r="Z1427" s="93"/>
      <c r="AA1427" s="93"/>
      <c r="AB1427" s="93"/>
      <c r="AC1427" s="93"/>
      <c r="AD1427" s="93"/>
      <c r="AE1427" s="93"/>
      <c r="AF1427" s="93"/>
      <c r="AG1427" s="93"/>
      <c r="AH1427" s="93"/>
    </row>
    <row r="1428" spans="1:34" ht="15" customHeight="1" x14ac:dyDescent="0.3">
      <c r="A1428" s="93"/>
      <c r="B1428" s="93"/>
      <c r="C1428" s="93"/>
      <c r="D1428" s="93"/>
      <c r="E1428" s="93"/>
      <c r="F1428" s="93"/>
      <c r="G1428" s="93"/>
      <c r="H1428" s="93"/>
      <c r="I1428" s="93"/>
      <c r="J1428" s="93"/>
      <c r="K1428" s="93"/>
      <c r="L1428" s="93"/>
      <c r="M1428" s="93"/>
      <c r="N1428" s="93"/>
      <c r="O1428" s="93"/>
      <c r="P1428" s="93"/>
      <c r="Q1428" s="93"/>
      <c r="R1428" s="93"/>
      <c r="S1428" s="93"/>
      <c r="T1428" s="93"/>
      <c r="U1428" s="93"/>
      <c r="V1428" s="93"/>
      <c r="W1428" s="93"/>
      <c r="X1428" s="93"/>
      <c r="Y1428" s="93"/>
      <c r="Z1428" s="93"/>
      <c r="AA1428" s="93"/>
      <c r="AB1428" s="93"/>
      <c r="AC1428" s="93"/>
      <c r="AD1428" s="93"/>
      <c r="AE1428" s="93"/>
      <c r="AF1428" s="93"/>
      <c r="AG1428" s="93"/>
      <c r="AH1428" s="93"/>
    </row>
    <row r="1429" spans="1:34" ht="15" customHeight="1" x14ac:dyDescent="0.3">
      <c r="A1429" s="93"/>
      <c r="B1429" s="93"/>
      <c r="C1429" s="93"/>
      <c r="D1429" s="93"/>
      <c r="E1429" s="93"/>
      <c r="F1429" s="93"/>
      <c r="G1429" s="93"/>
      <c r="H1429" s="93"/>
      <c r="I1429" s="93"/>
      <c r="J1429" s="93"/>
      <c r="K1429" s="93"/>
      <c r="L1429" s="93"/>
      <c r="M1429" s="93"/>
      <c r="N1429" s="93"/>
      <c r="O1429" s="93"/>
      <c r="P1429" s="93"/>
      <c r="Q1429" s="93"/>
      <c r="R1429" s="93"/>
      <c r="S1429" s="93"/>
      <c r="T1429" s="93"/>
      <c r="U1429" s="93"/>
      <c r="V1429" s="93"/>
      <c r="W1429" s="93"/>
      <c r="X1429" s="93"/>
      <c r="Y1429" s="93"/>
      <c r="Z1429" s="93"/>
      <c r="AA1429" s="93"/>
      <c r="AB1429" s="93"/>
      <c r="AC1429" s="93"/>
      <c r="AD1429" s="93"/>
      <c r="AE1429" s="93"/>
      <c r="AF1429" s="93"/>
      <c r="AG1429" s="93"/>
      <c r="AH1429" s="93"/>
    </row>
    <row r="1430" spans="1:34" ht="15" customHeight="1" x14ac:dyDescent="0.3">
      <c r="A1430" s="93"/>
      <c r="B1430" s="93"/>
      <c r="C1430" s="93"/>
      <c r="D1430" s="93"/>
      <c r="E1430" s="93"/>
      <c r="F1430" s="93"/>
      <c r="G1430" s="93"/>
      <c r="H1430" s="93"/>
      <c r="I1430" s="93"/>
      <c r="J1430" s="93"/>
      <c r="K1430" s="93"/>
      <c r="L1430" s="93"/>
      <c r="M1430" s="93"/>
      <c r="N1430" s="93"/>
      <c r="O1430" s="93"/>
      <c r="P1430" s="93"/>
      <c r="Q1430" s="93"/>
      <c r="R1430" s="93"/>
      <c r="S1430" s="93"/>
      <c r="T1430" s="93"/>
      <c r="U1430" s="93"/>
      <c r="V1430" s="93"/>
      <c r="W1430" s="93"/>
      <c r="X1430" s="93"/>
      <c r="Y1430" s="93"/>
      <c r="Z1430" s="93"/>
      <c r="AA1430" s="93"/>
      <c r="AB1430" s="93"/>
      <c r="AC1430" s="93"/>
      <c r="AD1430" s="93"/>
      <c r="AE1430" s="93"/>
      <c r="AF1430" s="93"/>
      <c r="AG1430" s="93"/>
      <c r="AH1430" s="93"/>
    </row>
    <row r="1431" spans="1:34" ht="15" customHeight="1" x14ac:dyDescent="0.3">
      <c r="A1431" s="93"/>
      <c r="B1431" s="93"/>
      <c r="C1431" s="93"/>
      <c r="D1431" s="93"/>
      <c r="E1431" s="93"/>
      <c r="F1431" s="93"/>
      <c r="G1431" s="93"/>
      <c r="H1431" s="93"/>
      <c r="I1431" s="93"/>
      <c r="J1431" s="93"/>
      <c r="K1431" s="93"/>
      <c r="L1431" s="93"/>
      <c r="M1431" s="93"/>
      <c r="N1431" s="93"/>
      <c r="O1431" s="93"/>
      <c r="P1431" s="93"/>
      <c r="Q1431" s="93"/>
      <c r="R1431" s="93"/>
      <c r="S1431" s="93"/>
      <c r="T1431" s="93"/>
      <c r="U1431" s="93"/>
      <c r="V1431" s="93"/>
      <c r="W1431" s="93"/>
      <c r="X1431" s="93"/>
      <c r="Y1431" s="93"/>
      <c r="Z1431" s="93"/>
      <c r="AA1431" s="93"/>
      <c r="AB1431" s="93"/>
      <c r="AC1431" s="93"/>
      <c r="AD1431" s="93"/>
      <c r="AE1431" s="93"/>
      <c r="AF1431" s="93"/>
      <c r="AG1431" s="93"/>
      <c r="AH1431" s="93"/>
    </row>
    <row r="1432" spans="1:34" ht="15" customHeight="1" x14ac:dyDescent="0.3">
      <c r="A1432" s="93"/>
      <c r="B1432" s="93"/>
      <c r="C1432" s="93"/>
      <c r="D1432" s="93"/>
      <c r="E1432" s="93"/>
      <c r="F1432" s="93"/>
      <c r="G1432" s="93"/>
      <c r="H1432" s="93"/>
      <c r="I1432" s="93"/>
      <c r="J1432" s="93"/>
      <c r="K1432" s="93"/>
      <c r="L1432" s="93"/>
      <c r="M1432" s="93"/>
      <c r="N1432" s="93"/>
      <c r="O1432" s="93"/>
      <c r="P1432" s="93"/>
      <c r="Q1432" s="93"/>
      <c r="R1432" s="93"/>
      <c r="S1432" s="93"/>
      <c r="T1432" s="93"/>
      <c r="U1432" s="93"/>
      <c r="V1432" s="93"/>
      <c r="W1432" s="93"/>
      <c r="X1432" s="93"/>
      <c r="Y1432" s="93"/>
      <c r="Z1432" s="93"/>
      <c r="AA1432" s="93"/>
      <c r="AB1432" s="93"/>
      <c r="AC1432" s="93"/>
      <c r="AD1432" s="93"/>
      <c r="AE1432" s="93"/>
      <c r="AF1432" s="93"/>
      <c r="AG1432" s="93"/>
      <c r="AH1432" s="93"/>
    </row>
    <row r="1433" spans="1:34" ht="15" customHeight="1" x14ac:dyDescent="0.3">
      <c r="A1433" s="93"/>
      <c r="B1433" s="93"/>
      <c r="C1433" s="93"/>
      <c r="D1433" s="93"/>
      <c r="E1433" s="93"/>
      <c r="F1433" s="93"/>
      <c r="G1433" s="93"/>
      <c r="H1433" s="93"/>
      <c r="I1433" s="93"/>
      <c r="J1433" s="93"/>
      <c r="K1433" s="93"/>
      <c r="L1433" s="93"/>
      <c r="M1433" s="93"/>
      <c r="N1433" s="93"/>
      <c r="O1433" s="93"/>
      <c r="P1433" s="93"/>
      <c r="Q1433" s="93"/>
      <c r="R1433" s="93"/>
      <c r="S1433" s="93"/>
      <c r="T1433" s="93"/>
      <c r="U1433" s="93"/>
      <c r="V1433" s="93"/>
      <c r="W1433" s="93"/>
      <c r="X1433" s="93"/>
      <c r="Y1433" s="93"/>
      <c r="Z1433" s="93"/>
      <c r="AA1433" s="93"/>
      <c r="AB1433" s="93"/>
      <c r="AC1433" s="93"/>
      <c r="AD1433" s="93"/>
      <c r="AE1433" s="93"/>
      <c r="AF1433" s="93"/>
      <c r="AG1433" s="93"/>
      <c r="AH1433" s="93"/>
    </row>
    <row r="1434" spans="1:34" ht="15" customHeight="1" x14ac:dyDescent="0.3">
      <c r="A1434" s="93"/>
      <c r="B1434" s="93"/>
      <c r="C1434" s="93"/>
      <c r="D1434" s="93"/>
      <c r="E1434" s="93"/>
      <c r="F1434" s="93"/>
      <c r="G1434" s="93"/>
      <c r="H1434" s="93"/>
      <c r="I1434" s="93"/>
      <c r="J1434" s="93"/>
      <c r="K1434" s="93"/>
      <c r="L1434" s="93"/>
      <c r="M1434" s="93"/>
      <c r="N1434" s="93"/>
      <c r="O1434" s="93"/>
      <c r="P1434" s="93"/>
      <c r="Q1434" s="93"/>
      <c r="R1434" s="93"/>
      <c r="S1434" s="93"/>
      <c r="T1434" s="93"/>
      <c r="U1434" s="93"/>
      <c r="V1434" s="93"/>
      <c r="W1434" s="93"/>
      <c r="X1434" s="93"/>
      <c r="Y1434" s="93"/>
      <c r="Z1434" s="93"/>
      <c r="AA1434" s="93"/>
      <c r="AB1434" s="93"/>
      <c r="AC1434" s="93"/>
      <c r="AD1434" s="93"/>
      <c r="AE1434" s="93"/>
      <c r="AF1434" s="93"/>
      <c r="AG1434" s="93"/>
      <c r="AH1434" s="93"/>
    </row>
    <row r="1435" spans="1:34" ht="15" customHeight="1" x14ac:dyDescent="0.3">
      <c r="A1435" s="93"/>
      <c r="B1435" s="93"/>
      <c r="C1435" s="93"/>
      <c r="D1435" s="93"/>
      <c r="E1435" s="93"/>
      <c r="F1435" s="93"/>
      <c r="G1435" s="93"/>
      <c r="H1435" s="93"/>
      <c r="I1435" s="93"/>
      <c r="J1435" s="93"/>
      <c r="K1435" s="93"/>
      <c r="L1435" s="93"/>
      <c r="M1435" s="93"/>
      <c r="N1435" s="93"/>
      <c r="O1435" s="93"/>
      <c r="P1435" s="93"/>
      <c r="Q1435" s="93"/>
      <c r="R1435" s="93"/>
      <c r="S1435" s="93"/>
      <c r="T1435" s="93"/>
      <c r="U1435" s="93"/>
      <c r="V1435" s="93"/>
      <c r="W1435" s="93"/>
      <c r="X1435" s="93"/>
      <c r="Y1435" s="93"/>
      <c r="Z1435" s="93"/>
      <c r="AA1435" s="93"/>
      <c r="AB1435" s="93"/>
      <c r="AC1435" s="93"/>
      <c r="AD1435" s="93"/>
      <c r="AE1435" s="93"/>
      <c r="AF1435" s="93"/>
      <c r="AG1435" s="93"/>
      <c r="AH1435" s="93"/>
    </row>
    <row r="1436" spans="1:34" ht="15" customHeight="1" x14ac:dyDescent="0.3">
      <c r="A1436" s="93"/>
      <c r="B1436" s="93"/>
      <c r="C1436" s="93"/>
      <c r="D1436" s="93"/>
      <c r="E1436" s="93"/>
      <c r="F1436" s="93"/>
      <c r="G1436" s="93"/>
      <c r="H1436" s="93"/>
      <c r="I1436" s="93"/>
      <c r="J1436" s="93"/>
      <c r="K1436" s="93"/>
      <c r="L1436" s="93"/>
      <c r="M1436" s="93"/>
      <c r="N1436" s="93"/>
      <c r="O1436" s="93"/>
      <c r="P1436" s="93"/>
      <c r="Q1436" s="93"/>
      <c r="R1436" s="93"/>
      <c r="S1436" s="93"/>
      <c r="T1436" s="93"/>
      <c r="U1436" s="93"/>
      <c r="V1436" s="93"/>
      <c r="W1436" s="93"/>
      <c r="X1436" s="93"/>
      <c r="Y1436" s="93"/>
      <c r="Z1436" s="93"/>
      <c r="AA1436" s="93"/>
      <c r="AB1436" s="93"/>
      <c r="AC1436" s="93"/>
      <c r="AD1436" s="93"/>
      <c r="AE1436" s="93"/>
      <c r="AF1436" s="93"/>
      <c r="AG1436" s="93"/>
      <c r="AH1436" s="93"/>
    </row>
    <row r="1437" spans="1:34" ht="15" customHeight="1" x14ac:dyDescent="0.3">
      <c r="A1437" s="93"/>
      <c r="B1437" s="93"/>
      <c r="C1437" s="93"/>
      <c r="D1437" s="93"/>
      <c r="E1437" s="93"/>
      <c r="F1437" s="93"/>
      <c r="G1437" s="93"/>
      <c r="H1437" s="93"/>
      <c r="I1437" s="93"/>
      <c r="J1437" s="93"/>
      <c r="K1437" s="93"/>
      <c r="L1437" s="93"/>
      <c r="M1437" s="93"/>
      <c r="N1437" s="93"/>
      <c r="O1437" s="93"/>
      <c r="P1437" s="93"/>
      <c r="Q1437" s="93"/>
      <c r="R1437" s="93"/>
      <c r="S1437" s="93"/>
      <c r="T1437" s="93"/>
      <c r="U1437" s="93"/>
      <c r="V1437" s="93"/>
      <c r="W1437" s="93"/>
      <c r="X1437" s="93"/>
      <c r="Y1437" s="93"/>
      <c r="Z1437" s="93"/>
      <c r="AA1437" s="93"/>
      <c r="AB1437" s="93"/>
      <c r="AC1437" s="93"/>
      <c r="AD1437" s="93"/>
      <c r="AE1437" s="93"/>
      <c r="AF1437" s="93"/>
      <c r="AG1437" s="93"/>
      <c r="AH1437" s="93"/>
    </row>
    <row r="1438" spans="1:34" ht="15" customHeight="1" x14ac:dyDescent="0.3">
      <c r="A1438" s="93"/>
      <c r="B1438" s="93"/>
      <c r="C1438" s="93"/>
      <c r="D1438" s="93"/>
      <c r="E1438" s="93"/>
      <c r="F1438" s="93"/>
      <c r="G1438" s="93"/>
      <c r="H1438" s="93"/>
      <c r="I1438" s="93"/>
      <c r="J1438" s="93"/>
      <c r="K1438" s="93"/>
      <c r="L1438" s="93"/>
      <c r="M1438" s="93"/>
      <c r="N1438" s="93"/>
      <c r="O1438" s="93"/>
      <c r="P1438" s="93"/>
      <c r="Q1438" s="93"/>
      <c r="R1438" s="93"/>
      <c r="S1438" s="93"/>
      <c r="T1438" s="93"/>
      <c r="U1438" s="93"/>
      <c r="V1438" s="93"/>
      <c r="W1438" s="93"/>
      <c r="X1438" s="93"/>
      <c r="Y1438" s="93"/>
      <c r="Z1438" s="93"/>
      <c r="AA1438" s="93"/>
      <c r="AB1438" s="93"/>
      <c r="AC1438" s="93"/>
      <c r="AD1438" s="93"/>
      <c r="AE1438" s="93"/>
      <c r="AF1438" s="93"/>
      <c r="AG1438" s="93"/>
      <c r="AH1438" s="93"/>
    </row>
    <row r="1439" spans="1:34" ht="15" customHeight="1" x14ac:dyDescent="0.3">
      <c r="A1439" s="93"/>
      <c r="B1439" s="93"/>
      <c r="C1439" s="93"/>
      <c r="D1439" s="93"/>
      <c r="E1439" s="93"/>
      <c r="F1439" s="93"/>
      <c r="G1439" s="93"/>
      <c r="H1439" s="93"/>
      <c r="I1439" s="93"/>
      <c r="J1439" s="93"/>
      <c r="K1439" s="93"/>
      <c r="L1439" s="93"/>
      <c r="M1439" s="93"/>
      <c r="N1439" s="93"/>
      <c r="O1439" s="93"/>
      <c r="P1439" s="93"/>
      <c r="Q1439" s="93"/>
      <c r="R1439" s="93"/>
      <c r="S1439" s="93"/>
      <c r="T1439" s="93"/>
      <c r="U1439" s="93"/>
      <c r="V1439" s="93"/>
      <c r="W1439" s="93"/>
      <c r="X1439" s="93"/>
      <c r="Y1439" s="93"/>
      <c r="Z1439" s="93"/>
      <c r="AA1439" s="93"/>
      <c r="AB1439" s="93"/>
      <c r="AC1439" s="93"/>
      <c r="AD1439" s="93"/>
      <c r="AE1439" s="93"/>
      <c r="AF1439" s="93"/>
      <c r="AG1439" s="93"/>
      <c r="AH1439" s="93"/>
    </row>
    <row r="1440" spans="1:34" ht="15" customHeight="1" x14ac:dyDescent="0.3">
      <c r="A1440" s="93"/>
      <c r="B1440" s="93"/>
      <c r="C1440" s="93"/>
      <c r="D1440" s="93"/>
      <c r="E1440" s="93"/>
      <c r="F1440" s="93"/>
      <c r="G1440" s="93"/>
      <c r="H1440" s="93"/>
      <c r="I1440" s="93"/>
      <c r="J1440" s="93"/>
      <c r="K1440" s="93"/>
      <c r="L1440" s="93"/>
      <c r="M1440" s="93"/>
      <c r="N1440" s="93"/>
      <c r="O1440" s="93"/>
      <c r="P1440" s="93"/>
      <c r="Q1440" s="93"/>
      <c r="R1440" s="93"/>
      <c r="S1440" s="93"/>
      <c r="T1440" s="93"/>
      <c r="U1440" s="93"/>
      <c r="V1440" s="93"/>
      <c r="W1440" s="93"/>
      <c r="X1440" s="93"/>
      <c r="Y1440" s="93"/>
      <c r="Z1440" s="93"/>
      <c r="AA1440" s="93"/>
      <c r="AB1440" s="93"/>
      <c r="AC1440" s="93"/>
      <c r="AD1440" s="93"/>
      <c r="AE1440" s="93"/>
      <c r="AF1440" s="93"/>
      <c r="AG1440" s="93"/>
      <c r="AH1440" s="93"/>
    </row>
    <row r="1441" spans="1:34" ht="15" customHeight="1" x14ac:dyDescent="0.3">
      <c r="A1441" s="93"/>
      <c r="B1441" s="93"/>
      <c r="C1441" s="93"/>
      <c r="D1441" s="93"/>
      <c r="E1441" s="93"/>
      <c r="F1441" s="93"/>
      <c r="G1441" s="93"/>
      <c r="H1441" s="93"/>
      <c r="I1441" s="93"/>
      <c r="J1441" s="93"/>
      <c r="K1441" s="93"/>
      <c r="L1441" s="93"/>
      <c r="M1441" s="93"/>
      <c r="N1441" s="93"/>
      <c r="O1441" s="93"/>
      <c r="P1441" s="93"/>
      <c r="Q1441" s="93"/>
      <c r="R1441" s="93"/>
      <c r="S1441" s="93"/>
      <c r="T1441" s="93"/>
      <c r="U1441" s="93"/>
      <c r="V1441" s="93"/>
      <c r="W1441" s="93"/>
      <c r="X1441" s="93"/>
      <c r="Y1441" s="93"/>
      <c r="Z1441" s="93"/>
      <c r="AA1441" s="93"/>
      <c r="AB1441" s="93"/>
      <c r="AC1441" s="93"/>
      <c r="AD1441" s="93"/>
      <c r="AE1441" s="93"/>
      <c r="AF1441" s="93"/>
      <c r="AG1441" s="93"/>
      <c r="AH1441" s="93"/>
    </row>
    <row r="1442" spans="1:34" ht="15" customHeight="1" x14ac:dyDescent="0.3">
      <c r="A1442" s="93"/>
      <c r="B1442" s="93"/>
      <c r="C1442" s="93"/>
      <c r="D1442" s="93"/>
      <c r="E1442" s="93"/>
      <c r="F1442" s="93"/>
      <c r="G1442" s="93"/>
      <c r="H1442" s="93"/>
      <c r="I1442" s="93"/>
      <c r="J1442" s="93"/>
      <c r="K1442" s="93"/>
      <c r="L1442" s="93"/>
      <c r="M1442" s="93"/>
      <c r="N1442" s="93"/>
      <c r="O1442" s="93"/>
      <c r="P1442" s="93"/>
      <c r="Q1442" s="93"/>
      <c r="R1442" s="93"/>
      <c r="S1442" s="93"/>
      <c r="T1442" s="93"/>
      <c r="U1442" s="93"/>
      <c r="V1442" s="93"/>
      <c r="W1442" s="93"/>
      <c r="X1442" s="93"/>
      <c r="Y1442" s="93"/>
      <c r="Z1442" s="93"/>
      <c r="AA1442" s="93"/>
      <c r="AB1442" s="93"/>
      <c r="AC1442" s="93"/>
      <c r="AD1442" s="93"/>
      <c r="AE1442" s="93"/>
      <c r="AF1442" s="93"/>
      <c r="AG1442" s="93"/>
      <c r="AH1442" s="93"/>
    </row>
    <row r="1443" spans="1:34" ht="15" customHeight="1" x14ac:dyDescent="0.3">
      <c r="A1443" s="93"/>
      <c r="B1443" s="93"/>
      <c r="C1443" s="93"/>
      <c r="D1443" s="93"/>
      <c r="E1443" s="93"/>
      <c r="F1443" s="93"/>
      <c r="G1443" s="93"/>
      <c r="H1443" s="93"/>
      <c r="I1443" s="93"/>
      <c r="J1443" s="93"/>
      <c r="K1443" s="93"/>
      <c r="L1443" s="93"/>
      <c r="M1443" s="93"/>
      <c r="N1443" s="93"/>
      <c r="O1443" s="93"/>
      <c r="P1443" s="93"/>
      <c r="Q1443" s="93"/>
      <c r="R1443" s="93"/>
      <c r="S1443" s="93"/>
      <c r="T1443" s="93"/>
      <c r="U1443" s="93"/>
      <c r="V1443" s="93"/>
      <c r="W1443" s="93"/>
      <c r="X1443" s="93"/>
      <c r="Y1443" s="93"/>
      <c r="Z1443" s="93"/>
      <c r="AA1443" s="93"/>
      <c r="AB1443" s="93"/>
      <c r="AC1443" s="93"/>
      <c r="AD1443" s="93"/>
      <c r="AE1443" s="93"/>
      <c r="AF1443" s="93"/>
      <c r="AG1443" s="93"/>
      <c r="AH1443" s="93"/>
    </row>
    <row r="1444" spans="1:34" ht="15" customHeight="1" x14ac:dyDescent="0.3">
      <c r="A1444" s="93"/>
      <c r="B1444" s="93"/>
      <c r="C1444" s="93"/>
      <c r="D1444" s="93"/>
      <c r="E1444" s="93"/>
      <c r="F1444" s="93"/>
      <c r="G1444" s="93"/>
      <c r="H1444" s="93"/>
      <c r="I1444" s="93"/>
      <c r="J1444" s="93"/>
      <c r="K1444" s="93"/>
      <c r="L1444" s="93"/>
      <c r="M1444" s="93"/>
      <c r="N1444" s="93"/>
      <c r="O1444" s="93"/>
      <c r="P1444" s="93"/>
      <c r="Q1444" s="93"/>
      <c r="R1444" s="93"/>
      <c r="S1444" s="93"/>
      <c r="T1444" s="93"/>
      <c r="U1444" s="93"/>
      <c r="V1444" s="93"/>
      <c r="W1444" s="93"/>
      <c r="X1444" s="93"/>
      <c r="Y1444" s="93"/>
      <c r="Z1444" s="93"/>
      <c r="AA1444" s="93"/>
      <c r="AB1444" s="93"/>
      <c r="AC1444" s="93"/>
      <c r="AD1444" s="93"/>
      <c r="AE1444" s="93"/>
      <c r="AF1444" s="93"/>
      <c r="AG1444" s="93"/>
      <c r="AH1444" s="93"/>
    </row>
    <row r="1445" spans="1:34" ht="15" customHeight="1" x14ac:dyDescent="0.3">
      <c r="A1445" s="93"/>
      <c r="B1445" s="93"/>
      <c r="C1445" s="93"/>
      <c r="D1445" s="93"/>
      <c r="E1445" s="93"/>
      <c r="F1445" s="93"/>
      <c r="G1445" s="93"/>
      <c r="H1445" s="93"/>
      <c r="I1445" s="93"/>
      <c r="J1445" s="93"/>
      <c r="K1445" s="93"/>
      <c r="L1445" s="93"/>
      <c r="M1445" s="93"/>
      <c r="N1445" s="93"/>
      <c r="O1445" s="93"/>
      <c r="P1445" s="93"/>
      <c r="Q1445" s="93"/>
      <c r="R1445" s="93"/>
      <c r="S1445" s="93"/>
      <c r="T1445" s="93"/>
      <c r="U1445" s="93"/>
      <c r="V1445" s="93"/>
      <c r="W1445" s="93"/>
      <c r="X1445" s="93"/>
      <c r="Y1445" s="93"/>
      <c r="Z1445" s="93"/>
      <c r="AA1445" s="93"/>
      <c r="AB1445" s="93"/>
      <c r="AC1445" s="93"/>
      <c r="AD1445" s="93"/>
      <c r="AE1445" s="93"/>
      <c r="AF1445" s="93"/>
      <c r="AG1445" s="93"/>
      <c r="AH1445" s="93"/>
    </row>
    <row r="1446" spans="1:34" ht="15" customHeight="1" x14ac:dyDescent="0.3">
      <c r="A1446" s="93"/>
      <c r="B1446" s="93"/>
      <c r="C1446" s="93"/>
      <c r="D1446" s="93"/>
      <c r="E1446" s="93"/>
      <c r="F1446" s="93"/>
      <c r="G1446" s="93"/>
      <c r="H1446" s="93"/>
      <c r="I1446" s="93"/>
      <c r="J1446" s="93"/>
      <c r="K1446" s="93"/>
      <c r="L1446" s="93"/>
      <c r="M1446" s="93"/>
      <c r="N1446" s="93"/>
      <c r="O1446" s="93"/>
      <c r="P1446" s="93"/>
      <c r="Q1446" s="93"/>
      <c r="R1446" s="93"/>
      <c r="S1446" s="93"/>
      <c r="T1446" s="93"/>
      <c r="U1446" s="93"/>
      <c r="V1446" s="93"/>
      <c r="W1446" s="93"/>
      <c r="X1446" s="93"/>
      <c r="Y1446" s="93"/>
      <c r="Z1446" s="93"/>
      <c r="AA1446" s="93"/>
      <c r="AB1446" s="93"/>
      <c r="AC1446" s="93"/>
      <c r="AD1446" s="93"/>
      <c r="AE1446" s="93"/>
      <c r="AF1446" s="93"/>
      <c r="AG1446" s="93"/>
      <c r="AH1446" s="93"/>
    </row>
    <row r="1447" spans="1:34" ht="15" customHeight="1" x14ac:dyDescent="0.3">
      <c r="A1447" s="93"/>
      <c r="B1447" s="93"/>
      <c r="C1447" s="93"/>
      <c r="D1447" s="93"/>
      <c r="E1447" s="93"/>
      <c r="F1447" s="93"/>
      <c r="G1447" s="93"/>
      <c r="H1447" s="93"/>
      <c r="I1447" s="93"/>
      <c r="J1447" s="93"/>
      <c r="K1447" s="93"/>
      <c r="L1447" s="93"/>
      <c r="M1447" s="93"/>
      <c r="N1447" s="93"/>
      <c r="O1447" s="93"/>
      <c r="P1447" s="93"/>
      <c r="Q1447" s="93"/>
      <c r="R1447" s="93"/>
      <c r="S1447" s="93"/>
      <c r="T1447" s="93"/>
      <c r="U1447" s="93"/>
      <c r="V1447" s="93"/>
      <c r="W1447" s="93"/>
      <c r="X1447" s="93"/>
      <c r="Y1447" s="93"/>
      <c r="Z1447" s="93"/>
      <c r="AA1447" s="93"/>
      <c r="AB1447" s="93"/>
      <c r="AC1447" s="93"/>
      <c r="AD1447" s="93"/>
      <c r="AE1447" s="93"/>
      <c r="AF1447" s="93"/>
      <c r="AG1447" s="93"/>
      <c r="AH1447" s="93"/>
    </row>
    <row r="1448" spans="1:34" ht="15" customHeight="1" x14ac:dyDescent="0.3">
      <c r="A1448" s="93"/>
      <c r="B1448" s="93"/>
      <c r="C1448" s="93"/>
      <c r="D1448" s="93"/>
      <c r="E1448" s="93"/>
      <c r="F1448" s="93"/>
      <c r="G1448" s="93"/>
      <c r="H1448" s="93"/>
      <c r="I1448" s="93"/>
      <c r="J1448" s="93"/>
      <c r="K1448" s="93"/>
      <c r="L1448" s="93"/>
      <c r="M1448" s="93"/>
      <c r="N1448" s="93"/>
      <c r="O1448" s="93"/>
      <c r="P1448" s="93"/>
      <c r="Q1448" s="93"/>
      <c r="R1448" s="93"/>
      <c r="S1448" s="93"/>
      <c r="T1448" s="93"/>
      <c r="U1448" s="93"/>
      <c r="V1448" s="93"/>
      <c r="W1448" s="93"/>
      <c r="X1448" s="93"/>
      <c r="Y1448" s="93"/>
      <c r="Z1448" s="93"/>
      <c r="AA1448" s="93"/>
      <c r="AB1448" s="93"/>
      <c r="AC1448" s="93"/>
      <c r="AD1448" s="93"/>
      <c r="AE1448" s="93"/>
      <c r="AF1448" s="93"/>
      <c r="AG1448" s="93"/>
      <c r="AH1448" s="93"/>
    </row>
    <row r="1449" spans="1:34" ht="15" customHeight="1" x14ac:dyDescent="0.3">
      <c r="A1449" s="93"/>
      <c r="B1449" s="93"/>
      <c r="C1449" s="93"/>
      <c r="D1449" s="93"/>
      <c r="E1449" s="93"/>
      <c r="F1449" s="93"/>
      <c r="G1449" s="93"/>
      <c r="H1449" s="93"/>
      <c r="I1449" s="93"/>
      <c r="J1449" s="93"/>
      <c r="K1449" s="93"/>
      <c r="L1449" s="93"/>
      <c r="M1449" s="93"/>
      <c r="N1449" s="93"/>
      <c r="O1449" s="93"/>
      <c r="P1449" s="93"/>
      <c r="Q1449" s="93"/>
      <c r="R1449" s="93"/>
      <c r="S1449" s="93"/>
      <c r="T1449" s="93"/>
      <c r="U1449" s="93"/>
      <c r="V1449" s="93"/>
      <c r="W1449" s="93"/>
      <c r="X1449" s="93"/>
      <c r="Y1449" s="93"/>
      <c r="Z1449" s="93"/>
      <c r="AA1449" s="93"/>
      <c r="AB1449" s="93"/>
      <c r="AC1449" s="93"/>
      <c r="AD1449" s="93"/>
      <c r="AE1449" s="93"/>
      <c r="AF1449" s="93"/>
      <c r="AG1449" s="93"/>
      <c r="AH1449" s="93"/>
    </row>
    <row r="1450" spans="1:34" ht="15" customHeight="1" x14ac:dyDescent="0.3">
      <c r="A1450" s="93"/>
      <c r="B1450" s="93"/>
      <c r="C1450" s="93"/>
      <c r="D1450" s="93"/>
      <c r="E1450" s="93"/>
      <c r="F1450" s="93"/>
      <c r="G1450" s="93"/>
      <c r="H1450" s="93"/>
      <c r="I1450" s="93"/>
      <c r="J1450" s="93"/>
      <c r="K1450" s="93"/>
      <c r="L1450" s="93"/>
      <c r="M1450" s="93"/>
      <c r="N1450" s="93"/>
      <c r="O1450" s="93"/>
      <c r="P1450" s="93"/>
      <c r="Q1450" s="93"/>
      <c r="R1450" s="93"/>
      <c r="S1450" s="93"/>
      <c r="T1450" s="93"/>
      <c r="U1450" s="93"/>
      <c r="V1450" s="93"/>
      <c r="W1450" s="93"/>
      <c r="X1450" s="93"/>
      <c r="Y1450" s="93"/>
      <c r="Z1450" s="93"/>
      <c r="AA1450" s="93"/>
      <c r="AB1450" s="93"/>
      <c r="AC1450" s="93"/>
      <c r="AD1450" s="93"/>
      <c r="AE1450" s="93"/>
      <c r="AF1450" s="93"/>
      <c r="AG1450" s="93"/>
      <c r="AH1450" s="93"/>
    </row>
    <row r="1451" spans="1:34" ht="15" customHeight="1" x14ac:dyDescent="0.3">
      <c r="A1451" s="93"/>
      <c r="B1451" s="93"/>
      <c r="C1451" s="93"/>
      <c r="D1451" s="93"/>
      <c r="E1451" s="93"/>
      <c r="F1451" s="93"/>
      <c r="G1451" s="93"/>
      <c r="H1451" s="93"/>
      <c r="I1451" s="93"/>
      <c r="J1451" s="93"/>
      <c r="K1451" s="93"/>
      <c r="L1451" s="93"/>
      <c r="M1451" s="93"/>
      <c r="N1451" s="93"/>
      <c r="O1451" s="93"/>
      <c r="P1451" s="93"/>
      <c r="Q1451" s="93"/>
      <c r="R1451" s="93"/>
      <c r="S1451" s="93"/>
      <c r="T1451" s="93"/>
      <c r="U1451" s="93"/>
      <c r="V1451" s="93"/>
      <c r="W1451" s="93"/>
      <c r="X1451" s="93"/>
      <c r="Y1451" s="93"/>
      <c r="Z1451" s="93"/>
      <c r="AA1451" s="93"/>
      <c r="AB1451" s="93"/>
      <c r="AC1451" s="93"/>
      <c r="AD1451" s="93"/>
      <c r="AE1451" s="93"/>
      <c r="AF1451" s="93"/>
      <c r="AG1451" s="93"/>
      <c r="AH1451" s="93"/>
    </row>
    <row r="1452" spans="1:34" ht="15" customHeight="1" x14ac:dyDescent="0.3">
      <c r="A1452" s="93"/>
      <c r="B1452" s="93"/>
      <c r="C1452" s="93"/>
      <c r="D1452" s="93"/>
      <c r="E1452" s="93"/>
      <c r="F1452" s="93"/>
      <c r="G1452" s="93"/>
      <c r="H1452" s="93"/>
      <c r="I1452" s="93"/>
      <c r="J1452" s="93"/>
      <c r="K1452" s="93"/>
      <c r="L1452" s="93"/>
      <c r="M1452" s="93"/>
      <c r="N1452" s="93"/>
      <c r="O1452" s="93"/>
      <c r="P1452" s="93"/>
      <c r="Q1452" s="93"/>
      <c r="R1452" s="93"/>
      <c r="S1452" s="93"/>
      <c r="T1452" s="93"/>
      <c r="U1452" s="93"/>
      <c r="V1452" s="93"/>
      <c r="W1452" s="93"/>
      <c r="X1452" s="93"/>
      <c r="Y1452" s="93"/>
      <c r="Z1452" s="93"/>
      <c r="AA1452" s="93"/>
      <c r="AB1452" s="93"/>
      <c r="AC1452" s="93"/>
      <c r="AD1452" s="93"/>
      <c r="AE1452" s="93"/>
      <c r="AF1452" s="93"/>
      <c r="AG1452" s="93"/>
      <c r="AH1452" s="93"/>
    </row>
    <row r="1453" spans="1:34" ht="15" customHeight="1" x14ac:dyDescent="0.3">
      <c r="A1453" s="93"/>
      <c r="B1453" s="93"/>
      <c r="C1453" s="93"/>
      <c r="D1453" s="93"/>
      <c r="E1453" s="93"/>
      <c r="F1453" s="93"/>
      <c r="G1453" s="93"/>
      <c r="H1453" s="93"/>
      <c r="I1453" s="93"/>
      <c r="J1453" s="93"/>
      <c r="K1453" s="93"/>
      <c r="L1453" s="93"/>
      <c r="M1453" s="93"/>
      <c r="N1453" s="93"/>
      <c r="O1453" s="93"/>
      <c r="P1453" s="93"/>
      <c r="Q1453" s="93"/>
      <c r="R1453" s="93"/>
      <c r="S1453" s="93"/>
      <c r="T1453" s="93"/>
      <c r="U1453" s="93"/>
      <c r="V1453" s="93"/>
      <c r="W1453" s="93"/>
      <c r="X1453" s="93"/>
      <c r="Y1453" s="93"/>
      <c r="Z1453" s="93"/>
      <c r="AA1453" s="93"/>
      <c r="AB1453" s="93"/>
      <c r="AC1453" s="93"/>
      <c r="AD1453" s="93"/>
      <c r="AE1453" s="93"/>
      <c r="AF1453" s="93"/>
      <c r="AG1453" s="93"/>
      <c r="AH1453" s="93"/>
    </row>
    <row r="1454" spans="1:34" ht="15" customHeight="1" x14ac:dyDescent="0.3">
      <c r="A1454" s="93"/>
      <c r="B1454" s="93"/>
      <c r="C1454" s="93"/>
      <c r="D1454" s="93"/>
      <c r="E1454" s="93"/>
      <c r="F1454" s="93"/>
      <c r="G1454" s="93"/>
      <c r="H1454" s="93"/>
      <c r="I1454" s="93"/>
      <c r="J1454" s="93"/>
      <c r="K1454" s="93"/>
      <c r="L1454" s="93"/>
      <c r="M1454" s="93"/>
      <c r="N1454" s="93"/>
      <c r="O1454" s="93"/>
      <c r="P1454" s="93"/>
      <c r="Q1454" s="93"/>
      <c r="R1454" s="93"/>
      <c r="S1454" s="93"/>
      <c r="T1454" s="93"/>
      <c r="U1454" s="93"/>
      <c r="V1454" s="93"/>
      <c r="W1454" s="93"/>
      <c r="X1454" s="93"/>
      <c r="Y1454" s="93"/>
      <c r="Z1454" s="93"/>
      <c r="AA1454" s="93"/>
      <c r="AB1454" s="93"/>
      <c r="AC1454" s="93"/>
      <c r="AD1454" s="93"/>
      <c r="AE1454" s="93"/>
      <c r="AF1454" s="93"/>
      <c r="AG1454" s="93"/>
      <c r="AH1454" s="93"/>
    </row>
    <row r="1455" spans="1:34" ht="15" customHeight="1" x14ac:dyDescent="0.3">
      <c r="A1455" s="93"/>
      <c r="B1455" s="93"/>
      <c r="C1455" s="93"/>
      <c r="D1455" s="93"/>
      <c r="E1455" s="93"/>
      <c r="F1455" s="93"/>
      <c r="G1455" s="93"/>
      <c r="H1455" s="93"/>
      <c r="I1455" s="93"/>
      <c r="J1455" s="93"/>
      <c r="K1455" s="93"/>
      <c r="L1455" s="93"/>
      <c r="M1455" s="93"/>
      <c r="N1455" s="93"/>
      <c r="O1455" s="93"/>
      <c r="P1455" s="93"/>
      <c r="Q1455" s="93"/>
      <c r="R1455" s="93"/>
      <c r="S1455" s="93"/>
      <c r="T1455" s="93"/>
      <c r="U1455" s="93"/>
      <c r="V1455" s="93"/>
      <c r="W1455" s="93"/>
      <c r="X1455" s="93"/>
      <c r="Y1455" s="93"/>
      <c r="Z1455" s="93"/>
      <c r="AA1455" s="93"/>
      <c r="AB1455" s="93"/>
      <c r="AC1455" s="93"/>
      <c r="AD1455" s="93"/>
      <c r="AE1455" s="93"/>
      <c r="AF1455" s="93"/>
      <c r="AG1455" s="93"/>
      <c r="AH1455" s="93"/>
    </row>
    <row r="1456" spans="1:34" ht="15" customHeight="1" x14ac:dyDescent="0.3">
      <c r="A1456" s="93"/>
      <c r="B1456" s="93"/>
      <c r="C1456" s="93"/>
      <c r="D1456" s="93"/>
      <c r="E1456" s="93"/>
      <c r="F1456" s="93"/>
      <c r="G1456" s="93"/>
      <c r="H1456" s="93"/>
      <c r="I1456" s="93"/>
      <c r="J1456" s="93"/>
      <c r="K1456" s="93"/>
      <c r="L1456" s="93"/>
      <c r="M1456" s="93"/>
      <c r="N1456" s="93"/>
      <c r="O1456" s="93"/>
      <c r="P1456" s="93"/>
      <c r="Q1456" s="93"/>
      <c r="R1456" s="93"/>
      <c r="S1456" s="93"/>
      <c r="T1456" s="93"/>
      <c r="U1456" s="93"/>
      <c r="V1456" s="93"/>
      <c r="W1456" s="93"/>
      <c r="X1456" s="93"/>
      <c r="Y1456" s="93"/>
      <c r="Z1456" s="93"/>
      <c r="AA1456" s="93"/>
      <c r="AB1456" s="93"/>
      <c r="AC1456" s="93"/>
      <c r="AD1456" s="93"/>
      <c r="AE1456" s="93"/>
      <c r="AF1456" s="93"/>
      <c r="AG1456" s="93"/>
      <c r="AH1456" s="93"/>
    </row>
    <row r="1457" spans="1:34" ht="15" customHeight="1" x14ac:dyDescent="0.3">
      <c r="A1457" s="93"/>
      <c r="B1457" s="93"/>
      <c r="C1457" s="93"/>
      <c r="D1457" s="93"/>
      <c r="E1457" s="93"/>
      <c r="F1457" s="93"/>
      <c r="G1457" s="93"/>
      <c r="H1457" s="93"/>
      <c r="I1457" s="93"/>
      <c r="J1457" s="93"/>
      <c r="K1457" s="93"/>
      <c r="L1457" s="93"/>
      <c r="M1457" s="93"/>
      <c r="N1457" s="93"/>
      <c r="O1457" s="93"/>
      <c r="P1457" s="93"/>
      <c r="Q1457" s="93"/>
      <c r="R1457" s="93"/>
      <c r="S1457" s="93"/>
      <c r="T1457" s="93"/>
      <c r="U1457" s="93"/>
      <c r="V1457" s="93"/>
      <c r="W1457" s="93"/>
      <c r="X1457" s="93"/>
      <c r="Y1457" s="93"/>
      <c r="Z1457" s="93"/>
      <c r="AA1457" s="93"/>
      <c r="AB1457" s="93"/>
      <c r="AC1457" s="93"/>
      <c r="AD1457" s="93"/>
      <c r="AE1457" s="93"/>
      <c r="AF1457" s="93"/>
      <c r="AG1457" s="93"/>
      <c r="AH1457" s="93"/>
    </row>
    <row r="1458" spans="1:34" ht="15" customHeight="1" x14ac:dyDescent="0.3">
      <c r="A1458" s="93"/>
      <c r="B1458" s="93"/>
      <c r="C1458" s="93"/>
      <c r="D1458" s="93"/>
      <c r="E1458" s="93"/>
      <c r="F1458" s="93"/>
      <c r="G1458" s="93"/>
      <c r="H1458" s="93"/>
      <c r="I1458" s="93"/>
      <c r="J1458" s="93"/>
      <c r="K1458" s="93"/>
      <c r="L1458" s="93"/>
      <c r="M1458" s="93"/>
      <c r="N1458" s="93"/>
      <c r="O1458" s="93"/>
      <c r="P1458" s="93"/>
      <c r="Q1458" s="93"/>
      <c r="R1458" s="93"/>
      <c r="S1458" s="93"/>
      <c r="T1458" s="93"/>
      <c r="U1458" s="93"/>
      <c r="V1458" s="93"/>
      <c r="W1458" s="93"/>
      <c r="X1458" s="93"/>
      <c r="Y1458" s="93"/>
      <c r="Z1458" s="93"/>
      <c r="AA1458" s="93"/>
      <c r="AB1458" s="93"/>
      <c r="AC1458" s="93"/>
      <c r="AD1458" s="93"/>
      <c r="AE1458" s="93"/>
      <c r="AF1458" s="93"/>
      <c r="AG1458" s="93"/>
      <c r="AH1458" s="93"/>
    </row>
    <row r="1459" spans="1:34" ht="15" customHeight="1" x14ac:dyDescent="0.3">
      <c r="A1459" s="93"/>
      <c r="B1459" s="93"/>
      <c r="C1459" s="93"/>
      <c r="D1459" s="93"/>
      <c r="E1459" s="93"/>
      <c r="F1459" s="93"/>
      <c r="G1459" s="93"/>
      <c r="H1459" s="93"/>
      <c r="I1459" s="93"/>
      <c r="J1459" s="93"/>
      <c r="K1459" s="93"/>
      <c r="L1459" s="93"/>
      <c r="M1459" s="93"/>
      <c r="N1459" s="93"/>
      <c r="O1459" s="93"/>
      <c r="P1459" s="93"/>
      <c r="Q1459" s="93"/>
      <c r="R1459" s="93"/>
      <c r="S1459" s="93"/>
      <c r="T1459" s="93"/>
      <c r="U1459" s="93"/>
      <c r="V1459" s="93"/>
      <c r="W1459" s="93"/>
      <c r="X1459" s="93"/>
      <c r="Y1459" s="93"/>
      <c r="Z1459" s="93"/>
      <c r="AA1459" s="93"/>
      <c r="AB1459" s="93"/>
      <c r="AC1459" s="93"/>
      <c r="AD1459" s="93"/>
      <c r="AE1459" s="93"/>
      <c r="AF1459" s="93"/>
      <c r="AG1459" s="93"/>
      <c r="AH1459" s="93"/>
    </row>
    <row r="1460" spans="1:34" ht="15" customHeight="1" x14ac:dyDescent="0.3">
      <c r="A1460" s="93"/>
      <c r="B1460" s="93"/>
      <c r="C1460" s="93"/>
      <c r="D1460" s="93"/>
      <c r="E1460" s="93"/>
      <c r="F1460" s="93"/>
      <c r="G1460" s="93"/>
      <c r="H1460" s="93"/>
      <c r="I1460" s="93"/>
      <c r="J1460" s="93"/>
      <c r="K1460" s="93"/>
      <c r="L1460" s="93"/>
      <c r="M1460" s="93"/>
      <c r="N1460" s="93"/>
      <c r="O1460" s="93"/>
      <c r="P1460" s="93"/>
      <c r="Q1460" s="93"/>
      <c r="R1460" s="93"/>
      <c r="S1460" s="93"/>
      <c r="T1460" s="93"/>
      <c r="U1460" s="93"/>
      <c r="V1460" s="93"/>
      <c r="W1460" s="93"/>
      <c r="X1460" s="93"/>
      <c r="Y1460" s="93"/>
      <c r="Z1460" s="93"/>
      <c r="AA1460" s="93"/>
      <c r="AB1460" s="93"/>
      <c r="AC1460" s="93"/>
      <c r="AD1460" s="93"/>
      <c r="AE1460" s="93"/>
      <c r="AF1460" s="93"/>
      <c r="AG1460" s="93"/>
      <c r="AH1460" s="93"/>
    </row>
    <row r="1461" spans="1:34" ht="15" customHeight="1" x14ac:dyDescent="0.3">
      <c r="A1461" s="93"/>
      <c r="B1461" s="93"/>
      <c r="C1461" s="93"/>
      <c r="D1461" s="93"/>
      <c r="E1461" s="93"/>
      <c r="F1461" s="93"/>
      <c r="G1461" s="93"/>
      <c r="H1461" s="93"/>
      <c r="I1461" s="93"/>
      <c r="J1461" s="93"/>
      <c r="K1461" s="93"/>
      <c r="L1461" s="93"/>
      <c r="M1461" s="93"/>
      <c r="N1461" s="93"/>
      <c r="O1461" s="93"/>
      <c r="P1461" s="93"/>
      <c r="Q1461" s="93"/>
      <c r="R1461" s="93"/>
      <c r="S1461" s="93"/>
      <c r="T1461" s="93"/>
      <c r="U1461" s="93"/>
      <c r="V1461" s="93"/>
      <c r="W1461" s="93"/>
      <c r="X1461" s="93"/>
      <c r="Y1461" s="93"/>
      <c r="Z1461" s="93"/>
      <c r="AA1461" s="93"/>
      <c r="AB1461" s="93"/>
      <c r="AC1461" s="93"/>
      <c r="AD1461" s="93"/>
      <c r="AE1461" s="93"/>
      <c r="AF1461" s="93"/>
      <c r="AG1461" s="93"/>
      <c r="AH1461" s="93"/>
    </row>
    <row r="1462" spans="1:34" ht="15" customHeight="1" x14ac:dyDescent="0.3">
      <c r="A1462" s="93"/>
      <c r="B1462" s="93"/>
      <c r="C1462" s="93"/>
      <c r="D1462" s="93"/>
      <c r="E1462" s="93"/>
      <c r="F1462" s="93"/>
      <c r="G1462" s="93"/>
      <c r="H1462" s="93"/>
      <c r="I1462" s="93"/>
      <c r="J1462" s="93"/>
      <c r="K1462" s="93"/>
      <c r="L1462" s="93"/>
      <c r="M1462" s="93"/>
      <c r="N1462" s="93"/>
      <c r="O1462" s="93"/>
      <c r="P1462" s="93"/>
      <c r="Q1462" s="93"/>
      <c r="R1462" s="93"/>
      <c r="S1462" s="93"/>
      <c r="T1462" s="93"/>
      <c r="U1462" s="93"/>
      <c r="V1462" s="93"/>
      <c r="W1462" s="93"/>
      <c r="X1462" s="93"/>
      <c r="Y1462" s="93"/>
      <c r="Z1462" s="93"/>
      <c r="AA1462" s="93"/>
      <c r="AB1462" s="93"/>
      <c r="AC1462" s="93"/>
      <c r="AD1462" s="93"/>
      <c r="AE1462" s="93"/>
      <c r="AF1462" s="93"/>
      <c r="AG1462" s="93"/>
      <c r="AH1462" s="93"/>
    </row>
    <row r="1463" spans="1:34" ht="15" customHeight="1" x14ac:dyDescent="0.3">
      <c r="A1463" s="93"/>
      <c r="B1463" s="93"/>
      <c r="C1463" s="93"/>
      <c r="D1463" s="93"/>
      <c r="E1463" s="93"/>
      <c r="F1463" s="93"/>
      <c r="G1463" s="93"/>
      <c r="H1463" s="93"/>
      <c r="I1463" s="93"/>
      <c r="J1463" s="93"/>
      <c r="K1463" s="93"/>
      <c r="L1463" s="93"/>
      <c r="M1463" s="93"/>
      <c r="N1463" s="93"/>
      <c r="O1463" s="93"/>
      <c r="P1463" s="93"/>
      <c r="Q1463" s="93"/>
      <c r="R1463" s="93"/>
      <c r="S1463" s="93"/>
      <c r="T1463" s="93"/>
      <c r="U1463" s="93"/>
      <c r="V1463" s="93"/>
      <c r="W1463" s="93"/>
      <c r="X1463" s="93"/>
      <c r="Y1463" s="93"/>
      <c r="Z1463" s="93"/>
      <c r="AA1463" s="93"/>
      <c r="AB1463" s="93"/>
      <c r="AC1463" s="93"/>
      <c r="AD1463" s="93"/>
      <c r="AE1463" s="93"/>
      <c r="AF1463" s="93"/>
      <c r="AG1463" s="93"/>
      <c r="AH1463" s="93"/>
    </row>
    <row r="1464" spans="1:34" ht="15" customHeight="1" x14ac:dyDescent="0.3">
      <c r="A1464" s="93"/>
      <c r="B1464" s="93"/>
      <c r="C1464" s="93"/>
      <c r="D1464" s="93"/>
      <c r="E1464" s="93"/>
      <c r="F1464" s="93"/>
      <c r="G1464" s="93"/>
      <c r="H1464" s="93"/>
      <c r="I1464" s="93"/>
      <c r="J1464" s="93"/>
      <c r="K1464" s="93"/>
      <c r="L1464" s="93"/>
      <c r="M1464" s="93"/>
      <c r="N1464" s="93"/>
      <c r="O1464" s="93"/>
      <c r="P1464" s="93"/>
      <c r="Q1464" s="93"/>
      <c r="R1464" s="93"/>
      <c r="S1464" s="93"/>
      <c r="T1464" s="93"/>
      <c r="U1464" s="93"/>
      <c r="V1464" s="93"/>
      <c r="W1464" s="93"/>
      <c r="X1464" s="93"/>
      <c r="Y1464" s="93"/>
      <c r="Z1464" s="93"/>
      <c r="AA1464" s="93"/>
      <c r="AB1464" s="93"/>
      <c r="AC1464" s="93"/>
      <c r="AD1464" s="93"/>
      <c r="AE1464" s="93"/>
      <c r="AF1464" s="93"/>
      <c r="AG1464" s="93"/>
      <c r="AH1464" s="93"/>
    </row>
    <row r="1465" spans="1:34" ht="15" customHeight="1" x14ac:dyDescent="0.3">
      <c r="A1465" s="93"/>
      <c r="B1465" s="93"/>
      <c r="C1465" s="93"/>
      <c r="D1465" s="93"/>
      <c r="E1465" s="93"/>
      <c r="F1465" s="93"/>
      <c r="G1465" s="93"/>
      <c r="H1465" s="93"/>
      <c r="I1465" s="93"/>
      <c r="J1465" s="93"/>
      <c r="K1465" s="93"/>
      <c r="L1465" s="93"/>
      <c r="M1465" s="93"/>
      <c r="N1465" s="93"/>
      <c r="O1465" s="93"/>
      <c r="P1465" s="93"/>
      <c r="Q1465" s="93"/>
      <c r="R1465" s="93"/>
      <c r="S1465" s="93"/>
      <c r="T1465" s="93"/>
      <c r="U1465" s="93"/>
      <c r="V1465" s="93"/>
      <c r="W1465" s="93"/>
      <c r="X1465" s="93"/>
      <c r="Y1465" s="93"/>
      <c r="Z1465" s="93"/>
      <c r="AA1465" s="93"/>
      <c r="AB1465" s="93"/>
      <c r="AC1465" s="93"/>
      <c r="AD1465" s="93"/>
      <c r="AE1465" s="93"/>
      <c r="AF1465" s="93"/>
      <c r="AG1465" s="93"/>
      <c r="AH1465" s="93"/>
    </row>
    <row r="1466" spans="1:34" ht="15" customHeight="1" x14ac:dyDescent="0.3">
      <c r="A1466" s="93"/>
      <c r="B1466" s="93"/>
      <c r="C1466" s="93"/>
      <c r="D1466" s="93"/>
      <c r="E1466" s="93"/>
      <c r="F1466" s="93"/>
      <c r="G1466" s="93"/>
      <c r="H1466" s="93"/>
      <c r="I1466" s="93"/>
      <c r="J1466" s="93"/>
      <c r="K1466" s="93"/>
      <c r="L1466" s="93"/>
      <c r="M1466" s="93"/>
      <c r="N1466" s="93"/>
      <c r="O1466" s="93"/>
      <c r="P1466" s="93"/>
      <c r="Q1466" s="93"/>
      <c r="R1466" s="93"/>
      <c r="S1466" s="93"/>
      <c r="T1466" s="93"/>
      <c r="U1466" s="93"/>
      <c r="V1466" s="93"/>
      <c r="W1466" s="93"/>
      <c r="X1466" s="93"/>
      <c r="Y1466" s="93"/>
      <c r="Z1466" s="93"/>
      <c r="AA1466" s="93"/>
      <c r="AB1466" s="93"/>
      <c r="AC1466" s="93"/>
      <c r="AD1466" s="93"/>
      <c r="AE1466" s="93"/>
      <c r="AF1466" s="93"/>
      <c r="AG1466" s="93"/>
      <c r="AH1466" s="93"/>
    </row>
    <row r="1467" spans="1:34" ht="15" customHeight="1" x14ac:dyDescent="0.3">
      <c r="A1467" s="93"/>
      <c r="B1467" s="93"/>
      <c r="C1467" s="93"/>
      <c r="D1467" s="93"/>
      <c r="E1467" s="93"/>
      <c r="F1467" s="93"/>
      <c r="G1467" s="93"/>
      <c r="H1467" s="93"/>
      <c r="I1467" s="93"/>
      <c r="J1467" s="93"/>
      <c r="K1467" s="93"/>
      <c r="L1467" s="93"/>
      <c r="M1467" s="93"/>
      <c r="N1467" s="93"/>
      <c r="O1467" s="93"/>
      <c r="P1467" s="93"/>
      <c r="Q1467" s="93"/>
      <c r="R1467" s="93"/>
      <c r="S1467" s="93"/>
      <c r="T1467" s="93"/>
      <c r="U1467" s="93"/>
      <c r="V1467" s="93"/>
      <c r="W1467" s="93"/>
      <c r="X1467" s="93"/>
      <c r="Y1467" s="93"/>
      <c r="Z1467" s="93"/>
      <c r="AA1467" s="93"/>
      <c r="AB1467" s="93"/>
      <c r="AC1467" s="93"/>
      <c r="AD1467" s="93"/>
      <c r="AE1467" s="93"/>
      <c r="AF1467" s="93"/>
      <c r="AG1467" s="93"/>
      <c r="AH1467" s="93"/>
    </row>
    <row r="1468" spans="1:34" ht="15" customHeight="1" x14ac:dyDescent="0.3">
      <c r="A1468" s="93"/>
      <c r="B1468" s="93"/>
      <c r="C1468" s="93"/>
      <c r="D1468" s="93"/>
      <c r="E1468" s="93"/>
      <c r="F1468" s="93"/>
      <c r="G1468" s="93"/>
      <c r="H1468" s="93"/>
      <c r="I1468" s="93"/>
      <c r="J1468" s="93"/>
      <c r="K1468" s="93"/>
      <c r="L1468" s="93"/>
      <c r="M1468" s="93"/>
      <c r="N1468" s="93"/>
      <c r="O1468" s="93"/>
      <c r="P1468" s="93"/>
      <c r="Q1468" s="93"/>
      <c r="R1468" s="93"/>
      <c r="S1468" s="93"/>
      <c r="T1468" s="93"/>
      <c r="U1468" s="93"/>
      <c r="V1468" s="93"/>
      <c r="W1468" s="93"/>
      <c r="X1468" s="93"/>
      <c r="Y1468" s="93"/>
      <c r="Z1468" s="93"/>
      <c r="AA1468" s="93"/>
      <c r="AB1468" s="93"/>
      <c r="AC1468" s="93"/>
      <c r="AD1468" s="93"/>
      <c r="AE1468" s="93"/>
      <c r="AF1468" s="93"/>
      <c r="AG1468" s="93"/>
      <c r="AH1468" s="93"/>
    </row>
    <row r="1469" spans="1:34" ht="15" customHeight="1" x14ac:dyDescent="0.3">
      <c r="A1469" s="93"/>
      <c r="B1469" s="93"/>
      <c r="C1469" s="93"/>
      <c r="D1469" s="93"/>
      <c r="E1469" s="93"/>
      <c r="F1469" s="93"/>
      <c r="G1469" s="93"/>
      <c r="H1469" s="93"/>
      <c r="I1469" s="93"/>
      <c r="J1469" s="93"/>
      <c r="K1469" s="93"/>
      <c r="L1469" s="93"/>
      <c r="M1469" s="93"/>
      <c r="N1469" s="93"/>
      <c r="O1469" s="93"/>
      <c r="P1469" s="93"/>
      <c r="Q1469" s="93"/>
      <c r="R1469" s="93"/>
      <c r="S1469" s="93"/>
      <c r="T1469" s="93"/>
      <c r="U1469" s="93"/>
      <c r="V1469" s="93"/>
      <c r="W1469" s="93"/>
      <c r="X1469" s="93"/>
      <c r="Y1469" s="93"/>
      <c r="Z1469" s="93"/>
      <c r="AA1469" s="93"/>
      <c r="AB1469" s="93"/>
      <c r="AC1469" s="93"/>
      <c r="AD1469" s="93"/>
      <c r="AE1469" s="93"/>
      <c r="AF1469" s="93"/>
      <c r="AG1469" s="93"/>
      <c r="AH1469" s="93"/>
    </row>
    <row r="1470" spans="1:34" ht="15" customHeight="1" x14ac:dyDescent="0.3">
      <c r="A1470" s="93"/>
      <c r="B1470" s="93"/>
      <c r="C1470" s="93"/>
      <c r="D1470" s="93"/>
      <c r="E1470" s="93"/>
      <c r="F1470" s="93"/>
      <c r="G1470" s="93"/>
      <c r="H1470" s="93"/>
      <c r="I1470" s="93"/>
      <c r="J1470" s="93"/>
      <c r="K1470" s="93"/>
      <c r="L1470" s="93"/>
      <c r="M1470" s="93"/>
      <c r="N1470" s="93"/>
      <c r="O1470" s="93"/>
      <c r="P1470" s="93"/>
      <c r="Q1470" s="93"/>
      <c r="R1470" s="93"/>
      <c r="S1470" s="93"/>
      <c r="T1470" s="93"/>
      <c r="U1470" s="93"/>
      <c r="V1470" s="93"/>
      <c r="W1470" s="93"/>
      <c r="X1470" s="93"/>
      <c r="Y1470" s="93"/>
      <c r="Z1470" s="93"/>
      <c r="AA1470" s="93"/>
      <c r="AB1470" s="93"/>
      <c r="AC1470" s="93"/>
      <c r="AD1470" s="93"/>
      <c r="AE1470" s="93"/>
      <c r="AF1470" s="93"/>
      <c r="AG1470" s="93"/>
      <c r="AH1470" s="93"/>
    </row>
    <row r="1471" spans="1:34" ht="15" customHeight="1" x14ac:dyDescent="0.3">
      <c r="A1471" s="93"/>
      <c r="B1471" s="93"/>
      <c r="C1471" s="93"/>
      <c r="D1471" s="93"/>
      <c r="E1471" s="93"/>
      <c r="F1471" s="93"/>
      <c r="G1471" s="93"/>
      <c r="H1471" s="93"/>
      <c r="I1471" s="93"/>
      <c r="J1471" s="93"/>
      <c r="K1471" s="93"/>
      <c r="L1471" s="93"/>
      <c r="M1471" s="93"/>
      <c r="N1471" s="93"/>
      <c r="O1471" s="93"/>
      <c r="P1471" s="93"/>
      <c r="Q1471" s="93"/>
      <c r="R1471" s="93"/>
      <c r="S1471" s="93"/>
      <c r="T1471" s="93"/>
      <c r="U1471" s="93"/>
      <c r="V1471" s="93"/>
      <c r="W1471" s="93"/>
      <c r="X1471" s="93"/>
      <c r="Y1471" s="93"/>
      <c r="Z1471" s="93"/>
      <c r="AA1471" s="93"/>
      <c r="AB1471" s="93"/>
      <c r="AC1471" s="93"/>
      <c r="AD1471" s="93"/>
      <c r="AE1471" s="93"/>
      <c r="AF1471" s="93"/>
      <c r="AG1471" s="93"/>
      <c r="AH1471" s="93"/>
    </row>
    <row r="1472" spans="1:34" ht="15" customHeight="1" x14ac:dyDescent="0.3">
      <c r="A1472" s="93"/>
      <c r="B1472" s="93"/>
      <c r="C1472" s="93"/>
      <c r="D1472" s="93"/>
      <c r="E1472" s="93"/>
      <c r="F1472" s="93"/>
      <c r="G1472" s="93"/>
      <c r="H1472" s="93"/>
      <c r="I1472" s="93"/>
      <c r="J1472" s="93"/>
      <c r="K1472" s="93"/>
      <c r="L1472" s="93"/>
      <c r="M1472" s="93"/>
      <c r="N1472" s="93"/>
      <c r="O1472" s="93"/>
      <c r="P1472" s="93"/>
      <c r="Q1472" s="93"/>
      <c r="R1472" s="93"/>
      <c r="S1472" s="93"/>
      <c r="T1472" s="93"/>
      <c r="U1472" s="93"/>
      <c r="V1472" s="93"/>
      <c r="W1472" s="93"/>
      <c r="X1472" s="93"/>
      <c r="Y1472" s="93"/>
      <c r="Z1472" s="93"/>
      <c r="AA1472" s="93"/>
      <c r="AB1472" s="93"/>
      <c r="AC1472" s="93"/>
      <c r="AD1472" s="93"/>
      <c r="AE1472" s="93"/>
      <c r="AF1472" s="93"/>
      <c r="AG1472" s="93"/>
      <c r="AH1472" s="93"/>
    </row>
    <row r="1473" spans="1:34" ht="15" customHeight="1" x14ac:dyDescent="0.3">
      <c r="A1473" s="93"/>
      <c r="B1473" s="93"/>
      <c r="C1473" s="93"/>
      <c r="D1473" s="93"/>
      <c r="E1473" s="93"/>
      <c r="F1473" s="93"/>
      <c r="G1473" s="93"/>
      <c r="H1473" s="93"/>
      <c r="I1473" s="93"/>
      <c r="J1473" s="93"/>
      <c r="K1473" s="93"/>
      <c r="L1473" s="93"/>
      <c r="M1473" s="93"/>
      <c r="N1473" s="93"/>
      <c r="O1473" s="93"/>
      <c r="P1473" s="93"/>
      <c r="Q1473" s="93"/>
      <c r="R1473" s="93"/>
      <c r="S1473" s="93"/>
      <c r="T1473" s="93"/>
      <c r="U1473" s="93"/>
      <c r="V1473" s="93"/>
      <c r="W1473" s="93"/>
      <c r="X1473" s="93"/>
      <c r="Y1473" s="93"/>
      <c r="Z1473" s="93"/>
      <c r="AA1473" s="93"/>
      <c r="AB1473" s="93"/>
      <c r="AC1473" s="93"/>
      <c r="AD1473" s="93"/>
      <c r="AE1473" s="93"/>
      <c r="AF1473" s="93"/>
      <c r="AG1473" s="93"/>
      <c r="AH1473" s="93"/>
    </row>
    <row r="1474" spans="1:34" ht="15" customHeight="1" x14ac:dyDescent="0.3">
      <c r="A1474" s="93"/>
      <c r="B1474" s="93"/>
      <c r="C1474" s="93"/>
      <c r="D1474" s="93"/>
      <c r="E1474" s="93"/>
      <c r="F1474" s="93"/>
      <c r="G1474" s="93"/>
      <c r="H1474" s="93"/>
      <c r="I1474" s="93"/>
      <c r="J1474" s="93"/>
      <c r="K1474" s="93"/>
      <c r="L1474" s="93"/>
      <c r="M1474" s="93"/>
      <c r="N1474" s="93"/>
      <c r="O1474" s="93"/>
      <c r="P1474" s="93"/>
      <c r="Q1474" s="93"/>
      <c r="R1474" s="93"/>
      <c r="S1474" s="93"/>
      <c r="T1474" s="93"/>
      <c r="U1474" s="93"/>
      <c r="V1474" s="93"/>
      <c r="W1474" s="93"/>
      <c r="X1474" s="93"/>
      <c r="Y1474" s="93"/>
      <c r="Z1474" s="93"/>
      <c r="AA1474" s="93"/>
      <c r="AB1474" s="93"/>
      <c r="AC1474" s="93"/>
      <c r="AD1474" s="93"/>
      <c r="AE1474" s="93"/>
      <c r="AF1474" s="93"/>
      <c r="AG1474" s="93"/>
      <c r="AH1474" s="93"/>
    </row>
    <row r="1475" spans="1:34" ht="15" customHeight="1" x14ac:dyDescent="0.3">
      <c r="A1475" s="93"/>
      <c r="B1475" s="93"/>
      <c r="C1475" s="93"/>
      <c r="D1475" s="93"/>
      <c r="E1475" s="93"/>
      <c r="F1475" s="93"/>
      <c r="G1475" s="93"/>
      <c r="H1475" s="93"/>
      <c r="I1475" s="93"/>
      <c r="J1475" s="93"/>
      <c r="K1475" s="93"/>
      <c r="L1475" s="93"/>
      <c r="M1475" s="93"/>
      <c r="N1475" s="93"/>
      <c r="O1475" s="93"/>
      <c r="P1475" s="93"/>
      <c r="Q1475" s="93"/>
      <c r="R1475" s="93"/>
      <c r="S1475" s="93"/>
      <c r="T1475" s="93"/>
      <c r="U1475" s="93"/>
      <c r="V1475" s="93"/>
      <c r="W1475" s="93"/>
      <c r="X1475" s="93"/>
      <c r="Y1475" s="93"/>
      <c r="Z1475" s="93"/>
      <c r="AA1475" s="93"/>
      <c r="AB1475" s="93"/>
      <c r="AC1475" s="93"/>
      <c r="AD1475" s="93"/>
      <c r="AE1475" s="93"/>
      <c r="AF1475" s="93"/>
      <c r="AG1475" s="93"/>
      <c r="AH1475" s="93"/>
    </row>
    <row r="1476" spans="1:34" ht="15" customHeight="1" x14ac:dyDescent="0.3">
      <c r="A1476" s="93"/>
      <c r="B1476" s="93"/>
      <c r="C1476" s="93"/>
      <c r="D1476" s="93"/>
      <c r="E1476" s="93"/>
      <c r="F1476" s="93"/>
      <c r="G1476" s="93"/>
      <c r="H1476" s="93"/>
      <c r="I1476" s="93"/>
      <c r="J1476" s="93"/>
      <c r="K1476" s="93"/>
      <c r="L1476" s="93"/>
      <c r="M1476" s="93"/>
      <c r="N1476" s="93"/>
      <c r="O1476" s="93"/>
      <c r="P1476" s="93"/>
      <c r="Q1476" s="93"/>
      <c r="R1476" s="93"/>
      <c r="S1476" s="93"/>
      <c r="T1476" s="93"/>
      <c r="U1476" s="93"/>
      <c r="V1476" s="93"/>
      <c r="W1476" s="93"/>
      <c r="X1476" s="93"/>
      <c r="Y1476" s="93"/>
      <c r="Z1476" s="93"/>
      <c r="AA1476" s="93"/>
      <c r="AB1476" s="93"/>
      <c r="AC1476" s="93"/>
      <c r="AD1476" s="93"/>
      <c r="AE1476" s="93"/>
      <c r="AF1476" s="93"/>
      <c r="AG1476" s="93"/>
      <c r="AH1476" s="93"/>
    </row>
    <row r="1477" spans="1:34" ht="15" customHeight="1" x14ac:dyDescent="0.3">
      <c r="A1477" s="93"/>
      <c r="B1477" s="93"/>
      <c r="C1477" s="93"/>
      <c r="D1477" s="93"/>
      <c r="E1477" s="93"/>
      <c r="F1477" s="93"/>
      <c r="G1477" s="93"/>
      <c r="H1477" s="93"/>
      <c r="I1477" s="93"/>
      <c r="J1477" s="93"/>
      <c r="K1477" s="93"/>
      <c r="L1477" s="93"/>
      <c r="M1477" s="93"/>
      <c r="N1477" s="93"/>
      <c r="O1477" s="93"/>
      <c r="P1477" s="93"/>
      <c r="Q1477" s="93"/>
      <c r="R1477" s="93"/>
      <c r="S1477" s="93"/>
      <c r="T1477" s="93"/>
      <c r="U1477" s="93"/>
      <c r="V1477" s="93"/>
      <c r="W1477" s="93"/>
      <c r="X1477" s="93"/>
      <c r="Y1477" s="93"/>
      <c r="Z1477" s="93"/>
      <c r="AA1477" s="93"/>
      <c r="AB1477" s="93"/>
      <c r="AC1477" s="93"/>
      <c r="AD1477" s="93"/>
      <c r="AE1477" s="93"/>
      <c r="AF1477" s="93"/>
      <c r="AG1477" s="93"/>
      <c r="AH1477" s="93"/>
    </row>
    <row r="1478" spans="1:34" ht="15" customHeight="1" x14ac:dyDescent="0.3">
      <c r="A1478" s="93"/>
      <c r="B1478" s="93"/>
      <c r="C1478" s="93"/>
      <c r="D1478" s="93"/>
      <c r="E1478" s="93"/>
      <c r="F1478" s="93"/>
      <c r="G1478" s="93"/>
      <c r="H1478" s="93"/>
      <c r="I1478" s="93"/>
      <c r="J1478" s="93"/>
      <c r="K1478" s="93"/>
      <c r="L1478" s="93"/>
      <c r="M1478" s="93"/>
      <c r="N1478" s="93"/>
      <c r="O1478" s="93"/>
      <c r="P1478" s="93"/>
      <c r="Q1478" s="93"/>
      <c r="R1478" s="93"/>
      <c r="S1478" s="93"/>
      <c r="T1478" s="93"/>
      <c r="U1478" s="93"/>
      <c r="V1478" s="93"/>
      <c r="W1478" s="93"/>
      <c r="X1478" s="93"/>
      <c r="Y1478" s="93"/>
      <c r="Z1478" s="93"/>
      <c r="AA1478" s="93"/>
      <c r="AB1478" s="93"/>
      <c r="AC1478" s="93"/>
      <c r="AD1478" s="93"/>
      <c r="AE1478" s="93"/>
      <c r="AF1478" s="93"/>
      <c r="AG1478" s="93"/>
      <c r="AH1478" s="93"/>
    </row>
    <row r="1479" spans="1:34" ht="15" customHeight="1" x14ac:dyDescent="0.3">
      <c r="A1479" s="93"/>
      <c r="B1479" s="93"/>
      <c r="C1479" s="93"/>
      <c r="D1479" s="93"/>
      <c r="E1479" s="93"/>
      <c r="F1479" s="93"/>
      <c r="G1479" s="93"/>
      <c r="H1479" s="93"/>
      <c r="I1479" s="93"/>
      <c r="J1479" s="93"/>
      <c r="K1479" s="93"/>
      <c r="L1479" s="93"/>
      <c r="M1479" s="93"/>
      <c r="N1479" s="93"/>
      <c r="O1479" s="93"/>
      <c r="P1479" s="93"/>
      <c r="Q1479" s="93"/>
      <c r="R1479" s="93"/>
      <c r="S1479" s="93"/>
      <c r="T1479" s="93"/>
      <c r="U1479" s="93"/>
      <c r="V1479" s="93"/>
      <c r="W1479" s="93"/>
      <c r="X1479" s="93"/>
      <c r="Y1479" s="93"/>
      <c r="Z1479" s="93"/>
      <c r="AA1479" s="93"/>
      <c r="AB1479" s="93"/>
      <c r="AC1479" s="93"/>
      <c r="AD1479" s="93"/>
      <c r="AE1479" s="93"/>
      <c r="AF1479" s="93"/>
      <c r="AG1479" s="93"/>
      <c r="AH1479" s="93"/>
    </row>
    <row r="1480" spans="1:34" ht="15" customHeight="1" x14ac:dyDescent="0.3">
      <c r="A1480" s="93"/>
      <c r="B1480" s="93"/>
      <c r="C1480" s="93"/>
      <c r="D1480" s="93"/>
      <c r="E1480" s="93"/>
      <c r="F1480" s="93"/>
      <c r="G1480" s="93"/>
      <c r="H1480" s="93"/>
      <c r="I1480" s="93"/>
      <c r="J1480" s="93"/>
      <c r="K1480" s="93"/>
      <c r="L1480" s="93"/>
      <c r="M1480" s="93"/>
      <c r="N1480" s="93"/>
      <c r="O1480" s="93"/>
      <c r="P1480" s="93"/>
      <c r="Q1480" s="93"/>
      <c r="R1480" s="93"/>
      <c r="S1480" s="93"/>
      <c r="T1480" s="93"/>
      <c r="U1480" s="93"/>
      <c r="V1480" s="93"/>
      <c r="W1480" s="93"/>
      <c r="X1480" s="93"/>
      <c r="Y1480" s="93"/>
      <c r="Z1480" s="93"/>
      <c r="AA1480" s="93"/>
      <c r="AB1480" s="93"/>
      <c r="AC1480" s="93"/>
      <c r="AD1480" s="93"/>
      <c r="AE1480" s="93"/>
      <c r="AF1480" s="93"/>
      <c r="AG1480" s="93"/>
      <c r="AH1480" s="93"/>
    </row>
    <row r="1481" spans="1:34" ht="15" customHeight="1" x14ac:dyDescent="0.3">
      <c r="A1481" s="93"/>
      <c r="B1481" s="93"/>
      <c r="C1481" s="93"/>
      <c r="D1481" s="93"/>
      <c r="E1481" s="93"/>
      <c r="F1481" s="93"/>
      <c r="G1481" s="93"/>
      <c r="H1481" s="93"/>
      <c r="I1481" s="93"/>
      <c r="J1481" s="93"/>
      <c r="K1481" s="93"/>
      <c r="L1481" s="93"/>
      <c r="M1481" s="93"/>
      <c r="N1481" s="93"/>
      <c r="O1481" s="93"/>
      <c r="P1481" s="93"/>
      <c r="Q1481" s="93"/>
      <c r="R1481" s="93"/>
      <c r="S1481" s="93"/>
      <c r="T1481" s="93"/>
      <c r="U1481" s="93"/>
      <c r="V1481" s="93"/>
      <c r="W1481" s="93"/>
      <c r="X1481" s="93"/>
      <c r="Y1481" s="93"/>
      <c r="Z1481" s="93"/>
      <c r="AA1481" s="93"/>
      <c r="AB1481" s="93"/>
      <c r="AC1481" s="93"/>
      <c r="AD1481" s="93"/>
      <c r="AE1481" s="93"/>
      <c r="AF1481" s="93"/>
      <c r="AG1481" s="93"/>
      <c r="AH1481" s="93"/>
    </row>
    <row r="1482" spans="1:34" ht="15" customHeight="1" x14ac:dyDescent="0.3">
      <c r="A1482" s="93"/>
      <c r="B1482" s="93"/>
      <c r="C1482" s="93"/>
      <c r="D1482" s="93"/>
      <c r="E1482" s="93"/>
      <c r="F1482" s="93"/>
      <c r="G1482" s="93"/>
      <c r="H1482" s="93"/>
      <c r="I1482" s="93"/>
      <c r="J1482" s="93"/>
      <c r="K1482" s="93"/>
      <c r="L1482" s="93"/>
      <c r="M1482" s="93"/>
      <c r="N1482" s="93"/>
      <c r="O1482" s="93"/>
      <c r="P1482" s="93"/>
      <c r="Q1482" s="93"/>
      <c r="R1482" s="93"/>
      <c r="S1482" s="93"/>
      <c r="T1482" s="93"/>
      <c r="U1482" s="93"/>
      <c r="V1482" s="93"/>
      <c r="W1482" s="93"/>
      <c r="X1482" s="93"/>
      <c r="Y1482" s="93"/>
      <c r="Z1482" s="93"/>
      <c r="AA1482" s="93"/>
      <c r="AB1482" s="93"/>
      <c r="AC1482" s="93"/>
      <c r="AD1482" s="93"/>
      <c r="AE1482" s="93"/>
      <c r="AF1482" s="93"/>
      <c r="AG1482" s="93"/>
      <c r="AH1482" s="93"/>
    </row>
    <row r="1483" spans="1:34" ht="15" customHeight="1" x14ac:dyDescent="0.3">
      <c r="A1483" s="93"/>
      <c r="B1483" s="93"/>
      <c r="C1483" s="93"/>
      <c r="D1483" s="93"/>
      <c r="E1483" s="93"/>
      <c r="F1483" s="93"/>
      <c r="G1483" s="93"/>
      <c r="H1483" s="93"/>
      <c r="I1483" s="93"/>
      <c r="J1483" s="93"/>
      <c r="K1483" s="93"/>
      <c r="L1483" s="93"/>
      <c r="M1483" s="93"/>
      <c r="N1483" s="93"/>
      <c r="O1483" s="93"/>
      <c r="P1483" s="93"/>
      <c r="Q1483" s="93"/>
      <c r="R1483" s="93"/>
      <c r="S1483" s="93"/>
      <c r="T1483" s="93"/>
      <c r="U1483" s="93"/>
      <c r="V1483" s="93"/>
      <c r="W1483" s="93"/>
      <c r="X1483" s="93"/>
      <c r="Y1483" s="93"/>
      <c r="Z1483" s="93"/>
      <c r="AA1483" s="93"/>
      <c r="AB1483" s="93"/>
      <c r="AC1483" s="93"/>
      <c r="AD1483" s="93"/>
      <c r="AE1483" s="93"/>
      <c r="AF1483" s="93"/>
      <c r="AG1483" s="93"/>
      <c r="AH1483" s="93"/>
    </row>
    <row r="1484" spans="1:34" ht="15" customHeight="1" x14ac:dyDescent="0.3">
      <c r="A1484" s="93"/>
      <c r="B1484" s="93"/>
      <c r="C1484" s="93"/>
      <c r="D1484" s="93"/>
      <c r="E1484" s="93"/>
      <c r="F1484" s="93"/>
      <c r="G1484" s="93"/>
      <c r="H1484" s="93"/>
      <c r="I1484" s="93"/>
      <c r="J1484" s="93"/>
      <c r="K1484" s="93"/>
      <c r="L1484" s="93"/>
      <c r="M1484" s="93"/>
      <c r="N1484" s="93"/>
      <c r="O1484" s="93"/>
      <c r="P1484" s="93"/>
      <c r="Q1484" s="93"/>
      <c r="R1484" s="93"/>
      <c r="S1484" s="93"/>
      <c r="T1484" s="93"/>
      <c r="U1484" s="93"/>
      <c r="V1484" s="93"/>
      <c r="W1484" s="93"/>
      <c r="X1484" s="93"/>
      <c r="Y1484" s="93"/>
      <c r="Z1484" s="93"/>
      <c r="AA1484" s="93"/>
      <c r="AB1484" s="93"/>
      <c r="AC1484" s="93"/>
      <c r="AD1484" s="93"/>
      <c r="AE1484" s="93"/>
      <c r="AF1484" s="93"/>
      <c r="AG1484" s="93"/>
      <c r="AH1484" s="93"/>
    </row>
    <row r="1485" spans="1:34" ht="15" customHeight="1" x14ac:dyDescent="0.3">
      <c r="A1485" s="93"/>
      <c r="B1485" s="93"/>
      <c r="C1485" s="93"/>
      <c r="D1485" s="93"/>
      <c r="E1485" s="93"/>
      <c r="F1485" s="93"/>
      <c r="G1485" s="93"/>
      <c r="H1485" s="93"/>
      <c r="I1485" s="93"/>
      <c r="J1485" s="93"/>
      <c r="K1485" s="93"/>
      <c r="L1485" s="93"/>
      <c r="M1485" s="93"/>
      <c r="N1485" s="93"/>
      <c r="O1485" s="93"/>
      <c r="P1485" s="93"/>
      <c r="Q1485" s="93"/>
      <c r="R1485" s="93"/>
      <c r="S1485" s="93"/>
      <c r="T1485" s="93"/>
      <c r="U1485" s="93"/>
      <c r="V1485" s="93"/>
      <c r="W1485" s="93"/>
      <c r="X1485" s="93"/>
      <c r="Y1485" s="93"/>
      <c r="Z1485" s="93"/>
      <c r="AA1485" s="93"/>
      <c r="AB1485" s="93"/>
      <c r="AC1485" s="93"/>
      <c r="AD1485" s="93"/>
      <c r="AE1485" s="93"/>
      <c r="AF1485" s="93"/>
      <c r="AG1485" s="93"/>
      <c r="AH1485" s="93"/>
    </row>
    <row r="1486" spans="1:34" ht="15" customHeight="1" x14ac:dyDescent="0.3">
      <c r="A1486" s="93"/>
      <c r="B1486" s="93"/>
      <c r="C1486" s="93"/>
      <c r="D1486" s="93"/>
      <c r="E1486" s="93"/>
      <c r="F1486" s="93"/>
      <c r="G1486" s="93"/>
      <c r="H1486" s="93"/>
      <c r="I1486" s="93"/>
      <c r="J1486" s="93"/>
      <c r="K1486" s="93"/>
      <c r="L1486" s="93"/>
      <c r="M1486" s="93"/>
      <c r="N1486" s="93"/>
      <c r="O1486" s="93"/>
      <c r="P1486" s="93"/>
      <c r="Q1486" s="93"/>
      <c r="R1486" s="93"/>
      <c r="S1486" s="93"/>
      <c r="T1486" s="93"/>
      <c r="U1486" s="93"/>
      <c r="V1486" s="93"/>
      <c r="W1486" s="93"/>
      <c r="X1486" s="93"/>
      <c r="Y1486" s="93"/>
      <c r="Z1486" s="93"/>
      <c r="AA1486" s="93"/>
      <c r="AB1486" s="93"/>
      <c r="AC1486" s="93"/>
      <c r="AD1486" s="93"/>
      <c r="AE1486" s="93"/>
      <c r="AF1486" s="93"/>
      <c r="AG1486" s="93"/>
      <c r="AH1486" s="93"/>
    </row>
    <row r="1487" spans="1:34" ht="15" customHeight="1" x14ac:dyDescent="0.3">
      <c r="A1487" s="93"/>
      <c r="B1487" s="93"/>
      <c r="C1487" s="93"/>
      <c r="D1487" s="93"/>
      <c r="E1487" s="93"/>
      <c r="F1487" s="93"/>
      <c r="G1487" s="93"/>
      <c r="H1487" s="93"/>
      <c r="I1487" s="93"/>
      <c r="J1487" s="93"/>
      <c r="K1487" s="93"/>
      <c r="L1487" s="93"/>
      <c r="M1487" s="93"/>
      <c r="N1487" s="93"/>
      <c r="O1487" s="93"/>
      <c r="P1487" s="93"/>
      <c r="Q1487" s="93"/>
      <c r="R1487" s="93"/>
      <c r="S1487" s="93"/>
      <c r="T1487" s="93"/>
      <c r="U1487" s="93"/>
      <c r="V1487" s="93"/>
      <c r="W1487" s="93"/>
      <c r="X1487" s="93"/>
      <c r="Y1487" s="93"/>
      <c r="Z1487" s="93"/>
      <c r="AA1487" s="93"/>
      <c r="AB1487" s="93"/>
      <c r="AC1487" s="93"/>
      <c r="AD1487" s="93"/>
      <c r="AE1487" s="93"/>
      <c r="AF1487" s="93"/>
      <c r="AG1487" s="93"/>
      <c r="AH1487" s="93"/>
    </row>
    <row r="1488" spans="1:34" ht="15" customHeight="1" x14ac:dyDescent="0.3">
      <c r="A1488" s="93"/>
      <c r="B1488" s="93"/>
      <c r="C1488" s="93"/>
      <c r="D1488" s="93"/>
      <c r="E1488" s="93"/>
      <c r="F1488" s="93"/>
      <c r="G1488" s="93"/>
      <c r="H1488" s="93"/>
      <c r="I1488" s="93"/>
      <c r="J1488" s="93"/>
      <c r="K1488" s="93"/>
      <c r="L1488" s="93"/>
      <c r="M1488" s="93"/>
      <c r="N1488" s="93"/>
      <c r="O1488" s="93"/>
      <c r="P1488" s="93"/>
      <c r="Q1488" s="93"/>
      <c r="R1488" s="93"/>
      <c r="S1488" s="93"/>
      <c r="T1488" s="93"/>
      <c r="U1488" s="93"/>
      <c r="V1488" s="93"/>
      <c r="W1488" s="93"/>
      <c r="X1488" s="93"/>
      <c r="Y1488" s="93"/>
      <c r="Z1488" s="93"/>
      <c r="AA1488" s="93"/>
      <c r="AB1488" s="93"/>
      <c r="AC1488" s="93"/>
      <c r="AD1488" s="93"/>
      <c r="AE1488" s="93"/>
      <c r="AF1488" s="93"/>
      <c r="AG1488" s="93"/>
      <c r="AH1488" s="93"/>
    </row>
    <row r="1489" spans="1:34" ht="15" customHeight="1" x14ac:dyDescent="0.3">
      <c r="A1489" s="93"/>
      <c r="B1489" s="93"/>
      <c r="C1489" s="93"/>
      <c r="D1489" s="93"/>
      <c r="E1489" s="93"/>
      <c r="F1489" s="93"/>
      <c r="G1489" s="93"/>
      <c r="H1489" s="93"/>
      <c r="I1489" s="93"/>
      <c r="J1489" s="93"/>
      <c r="K1489" s="93"/>
      <c r="L1489" s="93"/>
      <c r="M1489" s="93"/>
      <c r="N1489" s="93"/>
      <c r="O1489" s="93"/>
      <c r="P1489" s="93"/>
      <c r="Q1489" s="93"/>
      <c r="R1489" s="93"/>
      <c r="S1489" s="93"/>
      <c r="T1489" s="93"/>
      <c r="U1489" s="93"/>
      <c r="V1489" s="93"/>
      <c r="W1489" s="93"/>
      <c r="X1489" s="93"/>
      <c r="Y1489" s="93"/>
      <c r="Z1489" s="93"/>
      <c r="AA1489" s="93"/>
      <c r="AB1489" s="93"/>
      <c r="AC1489" s="93"/>
      <c r="AD1489" s="93"/>
      <c r="AE1489" s="93"/>
      <c r="AF1489" s="93"/>
      <c r="AG1489" s="93"/>
      <c r="AH1489" s="93"/>
    </row>
    <row r="1490" spans="1:34" ht="15" customHeight="1" x14ac:dyDescent="0.3">
      <c r="A1490" s="93"/>
      <c r="B1490" s="90"/>
      <c r="C1490" s="90"/>
      <c r="D1490" s="90"/>
      <c r="E1490" s="90"/>
      <c r="F1490" s="90"/>
      <c r="G1490" s="90"/>
      <c r="H1490" s="90"/>
      <c r="I1490" s="90"/>
      <c r="J1490" s="90"/>
      <c r="K1490" s="90"/>
      <c r="L1490" s="90"/>
      <c r="M1490" s="90"/>
      <c r="N1490" s="90"/>
      <c r="O1490" s="90"/>
      <c r="P1490" s="90"/>
      <c r="Q1490" s="90"/>
      <c r="R1490" s="90"/>
      <c r="S1490" s="90"/>
      <c r="T1490" s="90"/>
      <c r="U1490" s="90"/>
      <c r="V1490" s="90"/>
      <c r="W1490" s="90"/>
      <c r="X1490" s="90"/>
      <c r="Y1490" s="90"/>
      <c r="Z1490" s="90"/>
      <c r="AA1490" s="90"/>
      <c r="AB1490" s="90"/>
      <c r="AC1490" s="90"/>
      <c r="AD1490" s="90"/>
      <c r="AE1490" s="90"/>
      <c r="AF1490" s="90"/>
      <c r="AG1490" s="93"/>
      <c r="AH1490" s="93"/>
    </row>
    <row r="1491" spans="1:34" ht="15" customHeight="1" x14ac:dyDescent="0.3">
      <c r="A1491" s="93"/>
      <c r="B1491" s="93"/>
      <c r="C1491" s="93"/>
      <c r="D1491" s="93"/>
      <c r="E1491" s="93"/>
      <c r="F1491" s="93"/>
      <c r="G1491" s="93"/>
      <c r="H1491" s="93"/>
      <c r="I1491" s="93"/>
      <c r="J1491" s="93"/>
      <c r="K1491" s="93"/>
      <c r="L1491" s="93"/>
      <c r="M1491" s="93"/>
      <c r="N1491" s="93"/>
      <c r="O1491" s="93"/>
      <c r="P1491" s="93"/>
      <c r="Q1491" s="93"/>
      <c r="R1491" s="93"/>
      <c r="S1491" s="93"/>
      <c r="T1491" s="93"/>
      <c r="U1491" s="93"/>
      <c r="V1491" s="93"/>
      <c r="W1491" s="93"/>
      <c r="X1491" s="93"/>
      <c r="Y1491" s="93"/>
      <c r="Z1491" s="93"/>
      <c r="AA1491" s="93"/>
      <c r="AB1491" s="93"/>
      <c r="AC1491" s="93"/>
      <c r="AD1491" s="93"/>
      <c r="AE1491" s="93"/>
      <c r="AF1491" s="93"/>
      <c r="AG1491" s="93"/>
      <c r="AH1491" s="93"/>
    </row>
    <row r="1492" spans="1:34" ht="15" customHeight="1" x14ac:dyDescent="0.3">
      <c r="A1492" s="93"/>
      <c r="B1492" s="93"/>
      <c r="C1492" s="93"/>
      <c r="D1492" s="93"/>
      <c r="E1492" s="93"/>
      <c r="F1492" s="93"/>
      <c r="G1492" s="93"/>
      <c r="H1492" s="93"/>
      <c r="I1492" s="93"/>
      <c r="J1492" s="93"/>
      <c r="K1492" s="93"/>
      <c r="L1492" s="93"/>
      <c r="M1492" s="93"/>
      <c r="N1492" s="93"/>
      <c r="O1492" s="93"/>
      <c r="P1492" s="93"/>
      <c r="Q1492" s="93"/>
      <c r="R1492" s="93"/>
      <c r="S1492" s="93"/>
      <c r="T1492" s="93"/>
      <c r="U1492" s="93"/>
      <c r="V1492" s="93"/>
      <c r="W1492" s="93"/>
      <c r="X1492" s="93"/>
      <c r="Y1492" s="93"/>
      <c r="Z1492" s="93"/>
      <c r="AA1492" s="93"/>
      <c r="AB1492" s="93"/>
      <c r="AC1492" s="93"/>
      <c r="AD1492" s="93"/>
      <c r="AE1492" s="93"/>
      <c r="AF1492" s="93"/>
      <c r="AG1492" s="93"/>
      <c r="AH1492" s="93"/>
    </row>
    <row r="1493" spans="1:34" ht="15" customHeight="1" x14ac:dyDescent="0.3">
      <c r="A1493" s="93"/>
      <c r="B1493" s="93"/>
      <c r="C1493" s="93"/>
      <c r="D1493" s="93"/>
      <c r="E1493" s="93"/>
      <c r="F1493" s="93"/>
      <c r="G1493" s="93"/>
      <c r="H1493" s="93"/>
      <c r="I1493" s="93"/>
      <c r="J1493" s="93"/>
      <c r="K1493" s="93"/>
      <c r="L1493" s="93"/>
      <c r="M1493" s="93"/>
      <c r="N1493" s="93"/>
      <c r="O1493" s="93"/>
      <c r="P1493" s="93"/>
      <c r="Q1493" s="93"/>
      <c r="R1493" s="93"/>
      <c r="S1493" s="93"/>
      <c r="T1493" s="93"/>
      <c r="U1493" s="93"/>
      <c r="V1493" s="93"/>
      <c r="W1493" s="93"/>
      <c r="X1493" s="93"/>
      <c r="Y1493" s="93"/>
      <c r="Z1493" s="93"/>
      <c r="AA1493" s="93"/>
      <c r="AB1493" s="93"/>
      <c r="AC1493" s="93"/>
      <c r="AD1493" s="93"/>
      <c r="AE1493" s="93"/>
      <c r="AF1493" s="93"/>
      <c r="AG1493" s="93"/>
      <c r="AH1493" s="93"/>
    </row>
    <row r="1494" spans="1:34" ht="15" customHeight="1" x14ac:dyDescent="0.3">
      <c r="A1494" s="93"/>
      <c r="B1494" s="93"/>
      <c r="C1494" s="93"/>
      <c r="D1494" s="93"/>
      <c r="E1494" s="93"/>
      <c r="F1494" s="93"/>
      <c r="G1494" s="93"/>
      <c r="H1494" s="93"/>
      <c r="I1494" s="93"/>
      <c r="J1494" s="93"/>
      <c r="K1494" s="93"/>
      <c r="L1494" s="93"/>
      <c r="M1494" s="93"/>
      <c r="N1494" s="93"/>
      <c r="O1494" s="93"/>
      <c r="P1494" s="93"/>
      <c r="Q1494" s="93"/>
      <c r="R1494" s="93"/>
      <c r="S1494" s="93"/>
      <c r="T1494" s="93"/>
      <c r="U1494" s="93"/>
      <c r="V1494" s="93"/>
      <c r="W1494" s="93"/>
      <c r="X1494" s="93"/>
      <c r="Y1494" s="93"/>
      <c r="Z1494" s="93"/>
      <c r="AA1494" s="93"/>
      <c r="AB1494" s="93"/>
      <c r="AC1494" s="93"/>
      <c r="AD1494" s="93"/>
      <c r="AE1494" s="93"/>
      <c r="AF1494" s="93"/>
      <c r="AG1494" s="93"/>
      <c r="AH1494" s="93"/>
    </row>
    <row r="1495" spans="1:34" ht="15" customHeight="1" x14ac:dyDescent="0.3">
      <c r="A1495" s="93"/>
      <c r="B1495" s="93"/>
      <c r="C1495" s="93"/>
      <c r="D1495" s="93"/>
      <c r="E1495" s="93"/>
      <c r="F1495" s="93"/>
      <c r="G1495" s="93"/>
      <c r="H1495" s="93"/>
      <c r="I1495" s="93"/>
      <c r="J1495" s="93"/>
      <c r="K1495" s="93"/>
      <c r="L1495" s="93"/>
      <c r="M1495" s="93"/>
      <c r="N1495" s="93"/>
      <c r="O1495" s="93"/>
      <c r="P1495" s="93"/>
      <c r="Q1495" s="93"/>
      <c r="R1495" s="93"/>
      <c r="S1495" s="93"/>
      <c r="T1495" s="93"/>
      <c r="U1495" s="93"/>
      <c r="V1495" s="93"/>
      <c r="W1495" s="93"/>
      <c r="X1495" s="93"/>
      <c r="Y1495" s="93"/>
      <c r="Z1495" s="93"/>
      <c r="AA1495" s="93"/>
      <c r="AB1495" s="93"/>
      <c r="AC1495" s="93"/>
      <c r="AD1495" s="93"/>
      <c r="AE1495" s="93"/>
      <c r="AF1495" s="93"/>
      <c r="AG1495" s="93"/>
      <c r="AH1495" s="93"/>
    </row>
    <row r="1496" spans="1:34" ht="15" customHeight="1" x14ac:dyDescent="0.3">
      <c r="A1496" s="93"/>
      <c r="B1496" s="93"/>
      <c r="C1496" s="93"/>
      <c r="D1496" s="93"/>
      <c r="E1496" s="93"/>
      <c r="F1496" s="93"/>
      <c r="G1496" s="93"/>
      <c r="H1496" s="93"/>
      <c r="I1496" s="93"/>
      <c r="J1496" s="93"/>
      <c r="K1496" s="93"/>
      <c r="L1496" s="93"/>
      <c r="M1496" s="93"/>
      <c r="N1496" s="93"/>
      <c r="O1496" s="93"/>
      <c r="P1496" s="93"/>
      <c r="Q1496" s="93"/>
      <c r="R1496" s="93"/>
      <c r="S1496" s="93"/>
      <c r="T1496" s="93"/>
      <c r="U1496" s="93"/>
      <c r="V1496" s="93"/>
      <c r="W1496" s="93"/>
      <c r="X1496" s="93"/>
      <c r="Y1496" s="93"/>
      <c r="Z1496" s="93"/>
      <c r="AA1496" s="93"/>
      <c r="AB1496" s="93"/>
      <c r="AC1496" s="93"/>
      <c r="AD1496" s="93"/>
      <c r="AE1496" s="93"/>
      <c r="AF1496" s="93"/>
      <c r="AG1496" s="93"/>
      <c r="AH1496" s="93"/>
    </row>
    <row r="1497" spans="1:34" ht="15" customHeight="1" x14ac:dyDescent="0.3">
      <c r="A1497" s="93"/>
      <c r="B1497" s="93"/>
      <c r="C1497" s="93"/>
      <c r="D1497" s="93"/>
      <c r="E1497" s="93"/>
      <c r="F1497" s="93"/>
      <c r="G1497" s="93"/>
      <c r="H1497" s="93"/>
      <c r="I1497" s="93"/>
      <c r="J1497" s="93"/>
      <c r="K1497" s="93"/>
      <c r="L1497" s="93"/>
      <c r="M1497" s="93"/>
      <c r="N1497" s="93"/>
      <c r="O1497" s="93"/>
      <c r="P1497" s="93"/>
      <c r="Q1497" s="93"/>
      <c r="R1497" s="93"/>
      <c r="S1497" s="93"/>
      <c r="T1497" s="93"/>
      <c r="U1497" s="93"/>
      <c r="V1497" s="93"/>
      <c r="W1497" s="93"/>
      <c r="X1497" s="93"/>
      <c r="Y1497" s="93"/>
      <c r="Z1497" s="93"/>
      <c r="AA1497" s="93"/>
      <c r="AB1497" s="93"/>
      <c r="AC1497" s="93"/>
      <c r="AD1497" s="93"/>
      <c r="AE1497" s="93"/>
      <c r="AF1497" s="93"/>
      <c r="AG1497" s="93"/>
      <c r="AH1497" s="93"/>
    </row>
    <row r="1498" spans="1:34" ht="15" customHeight="1" x14ac:dyDescent="0.3">
      <c r="A1498" s="93"/>
      <c r="B1498" s="93"/>
      <c r="C1498" s="93"/>
      <c r="D1498" s="93"/>
      <c r="E1498" s="93"/>
      <c r="F1498" s="93"/>
      <c r="G1498" s="93"/>
      <c r="H1498" s="93"/>
      <c r="I1498" s="93"/>
      <c r="J1498" s="93"/>
      <c r="K1498" s="93"/>
      <c r="L1498" s="93"/>
      <c r="M1498" s="93"/>
      <c r="N1498" s="93"/>
      <c r="O1498" s="93"/>
      <c r="P1498" s="93"/>
      <c r="Q1498" s="93"/>
      <c r="R1498" s="93"/>
      <c r="S1498" s="93"/>
      <c r="T1498" s="93"/>
      <c r="U1498" s="93"/>
      <c r="V1498" s="93"/>
      <c r="W1498" s="93"/>
      <c r="X1498" s="93"/>
      <c r="Y1498" s="93"/>
      <c r="Z1498" s="93"/>
      <c r="AA1498" s="93"/>
      <c r="AB1498" s="93"/>
      <c r="AC1498" s="93"/>
      <c r="AD1498" s="93"/>
      <c r="AE1498" s="93"/>
      <c r="AF1498" s="93"/>
      <c r="AG1498" s="93"/>
      <c r="AH1498" s="93"/>
    </row>
    <row r="1499" spans="1:34" ht="15" customHeight="1" x14ac:dyDescent="0.3">
      <c r="A1499" s="93"/>
      <c r="B1499" s="90"/>
      <c r="C1499" s="90"/>
      <c r="D1499" s="90"/>
      <c r="E1499" s="90"/>
      <c r="F1499" s="90"/>
      <c r="G1499" s="90"/>
      <c r="H1499" s="90"/>
      <c r="I1499" s="90"/>
      <c r="J1499" s="90"/>
      <c r="K1499" s="90"/>
      <c r="L1499" s="90"/>
      <c r="M1499" s="90"/>
      <c r="N1499" s="90"/>
      <c r="O1499" s="90"/>
      <c r="P1499" s="90"/>
      <c r="Q1499" s="90"/>
      <c r="R1499" s="90"/>
      <c r="S1499" s="90"/>
      <c r="T1499" s="90"/>
      <c r="U1499" s="90"/>
      <c r="V1499" s="90"/>
      <c r="W1499" s="90"/>
      <c r="X1499" s="90"/>
      <c r="Y1499" s="90"/>
      <c r="Z1499" s="90"/>
      <c r="AA1499" s="90"/>
      <c r="AB1499" s="90"/>
      <c r="AC1499" s="90"/>
      <c r="AD1499" s="90"/>
      <c r="AE1499" s="90"/>
      <c r="AF1499" s="90"/>
      <c r="AG1499" s="93"/>
      <c r="AH1499" s="93"/>
    </row>
    <row r="1500" spans="1:34" ht="15" customHeight="1" x14ac:dyDescent="0.3">
      <c r="A1500" s="93"/>
      <c r="B1500" s="93"/>
      <c r="C1500" s="93"/>
      <c r="D1500" s="93"/>
      <c r="E1500" s="93"/>
      <c r="F1500" s="93"/>
      <c r="G1500" s="93"/>
      <c r="H1500" s="93"/>
      <c r="I1500" s="93"/>
      <c r="J1500" s="93"/>
      <c r="K1500" s="93"/>
      <c r="L1500" s="93"/>
      <c r="M1500" s="93"/>
      <c r="N1500" s="93"/>
      <c r="O1500" s="93"/>
      <c r="P1500" s="93"/>
      <c r="Q1500" s="93"/>
      <c r="R1500" s="93"/>
      <c r="S1500" s="93"/>
      <c r="T1500" s="93"/>
      <c r="U1500" s="93"/>
      <c r="V1500" s="93"/>
      <c r="W1500" s="93"/>
      <c r="X1500" s="93"/>
      <c r="Y1500" s="93"/>
      <c r="Z1500" s="93"/>
      <c r="AA1500" s="93"/>
      <c r="AB1500" s="93"/>
      <c r="AC1500" s="93"/>
      <c r="AD1500" s="93"/>
      <c r="AE1500" s="93"/>
      <c r="AF1500" s="93"/>
      <c r="AG1500" s="93"/>
      <c r="AH1500" s="93"/>
    </row>
    <row r="1501" spans="1:34" ht="15" customHeight="1" x14ac:dyDescent="0.3">
      <c r="A1501" s="93"/>
      <c r="B1501" s="90"/>
      <c r="C1501" s="90"/>
      <c r="D1501" s="90"/>
      <c r="E1501" s="90"/>
      <c r="F1501" s="90"/>
      <c r="G1501" s="90"/>
      <c r="H1501" s="90"/>
      <c r="I1501" s="90"/>
      <c r="J1501" s="90"/>
      <c r="K1501" s="90"/>
      <c r="L1501" s="90"/>
      <c r="M1501" s="90"/>
      <c r="N1501" s="90"/>
      <c r="O1501" s="90"/>
      <c r="P1501" s="90"/>
      <c r="Q1501" s="90"/>
      <c r="R1501" s="90"/>
      <c r="S1501" s="90"/>
      <c r="T1501" s="90"/>
      <c r="U1501" s="90"/>
      <c r="V1501" s="90"/>
      <c r="W1501" s="90"/>
      <c r="X1501" s="90"/>
      <c r="Y1501" s="90"/>
      <c r="Z1501" s="90"/>
      <c r="AA1501" s="90"/>
      <c r="AB1501" s="90"/>
      <c r="AC1501" s="90"/>
      <c r="AD1501" s="90"/>
      <c r="AE1501" s="90"/>
      <c r="AF1501" s="90"/>
      <c r="AG1501" s="93"/>
      <c r="AH1501" s="93"/>
    </row>
    <row r="1502" spans="1:34" ht="15" customHeight="1" x14ac:dyDescent="0.3">
      <c r="A1502" s="93"/>
      <c r="B1502" s="80"/>
      <c r="C1502" s="80"/>
      <c r="D1502" s="80"/>
      <c r="E1502" s="80"/>
      <c r="F1502" s="80"/>
      <c r="G1502" s="80"/>
      <c r="H1502" s="80"/>
      <c r="I1502" s="80"/>
      <c r="J1502" s="80"/>
      <c r="K1502" s="80"/>
      <c r="L1502" s="80"/>
      <c r="M1502" s="80"/>
      <c r="N1502" s="80"/>
      <c r="O1502" s="80"/>
      <c r="P1502" s="80"/>
      <c r="Q1502" s="80"/>
      <c r="R1502" s="80"/>
      <c r="S1502" s="80"/>
      <c r="T1502" s="80"/>
      <c r="U1502" s="80"/>
      <c r="V1502" s="80"/>
      <c r="W1502" s="80"/>
      <c r="X1502" s="80"/>
      <c r="Y1502" s="80"/>
      <c r="Z1502" s="80"/>
      <c r="AA1502" s="80"/>
      <c r="AB1502" s="80"/>
      <c r="AC1502" s="80"/>
      <c r="AD1502" s="80"/>
      <c r="AE1502" s="80"/>
      <c r="AF1502" s="80"/>
      <c r="AG1502" s="93"/>
      <c r="AH1502" s="93"/>
    </row>
    <row r="1503" spans="1:34" ht="15" customHeight="1" x14ac:dyDescent="0.3">
      <c r="A1503" s="93"/>
      <c r="B1503" s="93"/>
      <c r="C1503" s="93"/>
      <c r="D1503" s="93"/>
      <c r="E1503" s="93"/>
      <c r="F1503" s="93"/>
      <c r="G1503" s="93"/>
      <c r="H1503" s="93"/>
      <c r="I1503" s="93"/>
      <c r="J1503" s="93"/>
      <c r="K1503" s="93"/>
      <c r="L1503" s="93"/>
      <c r="M1503" s="93"/>
      <c r="N1503" s="93"/>
      <c r="O1503" s="93"/>
      <c r="P1503" s="93"/>
      <c r="Q1503" s="93"/>
      <c r="R1503" s="93"/>
      <c r="S1503" s="93"/>
      <c r="T1503" s="93"/>
      <c r="U1503" s="93"/>
      <c r="V1503" s="93"/>
      <c r="W1503" s="93"/>
      <c r="X1503" s="93"/>
      <c r="Y1503" s="93"/>
      <c r="Z1503" s="93"/>
      <c r="AA1503" s="93"/>
      <c r="AB1503" s="93"/>
      <c r="AC1503" s="93"/>
      <c r="AD1503" s="93"/>
      <c r="AE1503" s="93"/>
      <c r="AF1503" s="93"/>
      <c r="AG1503" s="93"/>
      <c r="AH1503" s="93"/>
    </row>
    <row r="1504" spans="1:34" ht="15" customHeight="1" x14ac:dyDescent="0.3">
      <c r="A1504" s="93"/>
      <c r="B1504" s="93"/>
      <c r="C1504" s="93"/>
      <c r="D1504" s="93"/>
      <c r="E1504" s="93"/>
      <c r="F1504" s="93"/>
      <c r="G1504" s="93"/>
      <c r="H1504" s="93"/>
      <c r="I1504" s="93"/>
      <c r="J1504" s="93"/>
      <c r="K1504" s="93"/>
      <c r="L1504" s="93"/>
      <c r="M1504" s="93"/>
      <c r="N1504" s="93"/>
      <c r="O1504" s="93"/>
      <c r="P1504" s="93"/>
      <c r="Q1504" s="93"/>
      <c r="R1504" s="93"/>
      <c r="S1504" s="93"/>
      <c r="T1504" s="93"/>
      <c r="U1504" s="93"/>
      <c r="V1504" s="93"/>
      <c r="W1504" s="93"/>
      <c r="X1504" s="93"/>
      <c r="Y1504" s="93"/>
      <c r="Z1504" s="93"/>
      <c r="AA1504" s="93"/>
      <c r="AB1504" s="93"/>
      <c r="AC1504" s="93"/>
      <c r="AD1504" s="93"/>
      <c r="AE1504" s="93"/>
      <c r="AF1504" s="93"/>
      <c r="AG1504" s="93"/>
      <c r="AH1504" s="93"/>
    </row>
    <row r="1505" spans="1:34" ht="15" customHeight="1" x14ac:dyDescent="0.3">
      <c r="A1505" s="93"/>
      <c r="B1505" s="93"/>
      <c r="C1505" s="93"/>
      <c r="D1505" s="93"/>
      <c r="E1505" s="93"/>
      <c r="F1505" s="93"/>
      <c r="G1505" s="93"/>
      <c r="H1505" s="93"/>
      <c r="I1505" s="93"/>
      <c r="J1505" s="93"/>
      <c r="K1505" s="93"/>
      <c r="L1505" s="93"/>
      <c r="M1505" s="93"/>
      <c r="N1505" s="93"/>
      <c r="O1505" s="93"/>
      <c r="P1505" s="93"/>
      <c r="Q1505" s="93"/>
      <c r="R1505" s="93"/>
      <c r="S1505" s="93"/>
      <c r="T1505" s="93"/>
      <c r="U1505" s="93"/>
      <c r="V1505" s="93"/>
      <c r="W1505" s="93"/>
      <c r="X1505" s="93"/>
      <c r="Y1505" s="93"/>
      <c r="Z1505" s="93"/>
      <c r="AA1505" s="93"/>
      <c r="AB1505" s="93"/>
      <c r="AC1505" s="93"/>
      <c r="AD1505" s="93"/>
      <c r="AE1505" s="93"/>
      <c r="AF1505" s="93"/>
      <c r="AG1505" s="93"/>
      <c r="AH1505" s="93"/>
    </row>
    <row r="1506" spans="1:34" ht="15" customHeight="1" x14ac:dyDescent="0.3">
      <c r="A1506" s="93"/>
      <c r="B1506" s="93"/>
      <c r="C1506" s="93"/>
      <c r="D1506" s="93"/>
      <c r="E1506" s="93"/>
      <c r="F1506" s="93"/>
      <c r="G1506" s="93"/>
      <c r="H1506" s="93"/>
      <c r="I1506" s="93"/>
      <c r="J1506" s="93"/>
      <c r="K1506" s="93"/>
      <c r="L1506" s="93"/>
      <c r="M1506" s="93"/>
      <c r="N1506" s="93"/>
      <c r="O1506" s="93"/>
      <c r="P1506" s="93"/>
      <c r="Q1506" s="93"/>
      <c r="R1506" s="93"/>
      <c r="S1506" s="93"/>
      <c r="T1506" s="93"/>
      <c r="U1506" s="93"/>
      <c r="V1506" s="93"/>
      <c r="W1506" s="93"/>
      <c r="X1506" s="93"/>
      <c r="Y1506" s="93"/>
      <c r="Z1506" s="93"/>
      <c r="AA1506" s="93"/>
      <c r="AB1506" s="93"/>
      <c r="AC1506" s="93"/>
      <c r="AD1506" s="93"/>
      <c r="AE1506" s="93"/>
      <c r="AF1506" s="93"/>
      <c r="AG1506" s="93"/>
      <c r="AH1506" s="93"/>
    </row>
    <row r="1507" spans="1:34" ht="15" customHeight="1" x14ac:dyDescent="0.3">
      <c r="A1507" s="93"/>
      <c r="B1507" s="93"/>
      <c r="C1507" s="93"/>
      <c r="D1507" s="93"/>
      <c r="E1507" s="93"/>
      <c r="F1507" s="93"/>
      <c r="G1507" s="93"/>
      <c r="H1507" s="93"/>
      <c r="I1507" s="93"/>
      <c r="J1507" s="93"/>
      <c r="K1507" s="93"/>
      <c r="L1507" s="93"/>
      <c r="M1507" s="93"/>
      <c r="N1507" s="93"/>
      <c r="O1507" s="93"/>
      <c r="P1507" s="93"/>
      <c r="Q1507" s="93"/>
      <c r="R1507" s="93"/>
      <c r="S1507" s="93"/>
      <c r="T1507" s="93"/>
      <c r="U1507" s="93"/>
      <c r="V1507" s="93"/>
      <c r="W1507" s="93"/>
      <c r="X1507" s="93"/>
      <c r="Y1507" s="93"/>
      <c r="Z1507" s="93"/>
      <c r="AA1507" s="93"/>
      <c r="AB1507" s="93"/>
      <c r="AC1507" s="93"/>
      <c r="AD1507" s="93"/>
      <c r="AE1507" s="93"/>
      <c r="AF1507" s="93"/>
      <c r="AG1507" s="93"/>
      <c r="AH1507" s="93"/>
    </row>
    <row r="1508" spans="1:34" ht="15" customHeight="1" x14ac:dyDescent="0.3">
      <c r="A1508" s="93"/>
      <c r="B1508" s="93"/>
      <c r="C1508" s="93"/>
      <c r="D1508" s="93"/>
      <c r="E1508" s="93"/>
      <c r="F1508" s="93"/>
      <c r="G1508" s="93"/>
      <c r="H1508" s="93"/>
      <c r="I1508" s="93"/>
      <c r="J1508" s="93"/>
      <c r="K1508" s="93"/>
      <c r="L1508" s="93"/>
      <c r="M1508" s="93"/>
      <c r="N1508" s="93"/>
      <c r="O1508" s="93"/>
      <c r="P1508" s="93"/>
      <c r="Q1508" s="93"/>
      <c r="R1508" s="93"/>
      <c r="S1508" s="93"/>
      <c r="T1508" s="93"/>
      <c r="U1508" s="93"/>
      <c r="V1508" s="93"/>
      <c r="W1508" s="93"/>
      <c r="X1508" s="93"/>
      <c r="Y1508" s="93"/>
      <c r="Z1508" s="93"/>
      <c r="AA1508" s="93"/>
      <c r="AB1508" s="93"/>
      <c r="AC1508" s="93"/>
      <c r="AD1508" s="93"/>
      <c r="AE1508" s="93"/>
      <c r="AF1508" s="93"/>
      <c r="AG1508" s="93"/>
      <c r="AH1508" s="93"/>
    </row>
    <row r="1509" spans="1:34" ht="15" customHeight="1" x14ac:dyDescent="0.3">
      <c r="A1509" s="93"/>
      <c r="B1509" s="93"/>
      <c r="C1509" s="93"/>
      <c r="D1509" s="93"/>
      <c r="E1509" s="93"/>
      <c r="F1509" s="93"/>
      <c r="G1509" s="93"/>
      <c r="H1509" s="93"/>
      <c r="I1509" s="93"/>
      <c r="J1509" s="93"/>
      <c r="K1509" s="93"/>
      <c r="L1509" s="93"/>
      <c r="M1509" s="93"/>
      <c r="N1509" s="93"/>
      <c r="O1509" s="93"/>
      <c r="P1509" s="93"/>
      <c r="Q1509" s="93"/>
      <c r="R1509" s="93"/>
      <c r="S1509" s="93"/>
      <c r="T1509" s="93"/>
      <c r="U1509" s="93"/>
      <c r="V1509" s="93"/>
      <c r="W1509" s="93"/>
      <c r="X1509" s="93"/>
      <c r="Y1509" s="93"/>
      <c r="Z1509" s="93"/>
      <c r="AA1509" s="93"/>
      <c r="AB1509" s="93"/>
      <c r="AC1509" s="93"/>
      <c r="AD1509" s="93"/>
      <c r="AE1509" s="93"/>
      <c r="AF1509" s="93"/>
      <c r="AG1509" s="93"/>
      <c r="AH1509" s="93"/>
    </row>
    <row r="1510" spans="1:34" ht="15" customHeight="1" x14ac:dyDescent="0.3">
      <c r="A1510" s="93"/>
      <c r="B1510" s="93"/>
      <c r="C1510" s="93"/>
      <c r="D1510" s="93"/>
      <c r="E1510" s="93"/>
      <c r="F1510" s="93"/>
      <c r="G1510" s="93"/>
      <c r="H1510" s="93"/>
      <c r="I1510" s="93"/>
      <c r="J1510" s="93"/>
      <c r="K1510" s="93"/>
      <c r="L1510" s="93"/>
      <c r="M1510" s="93"/>
      <c r="N1510" s="93"/>
      <c r="O1510" s="93"/>
      <c r="P1510" s="93"/>
      <c r="Q1510" s="93"/>
      <c r="R1510" s="93"/>
      <c r="S1510" s="93"/>
      <c r="T1510" s="93"/>
      <c r="U1510" s="93"/>
      <c r="V1510" s="93"/>
      <c r="W1510" s="93"/>
      <c r="X1510" s="93"/>
      <c r="Y1510" s="93"/>
      <c r="Z1510" s="93"/>
      <c r="AA1510" s="93"/>
      <c r="AB1510" s="93"/>
      <c r="AC1510" s="93"/>
      <c r="AD1510" s="93"/>
      <c r="AE1510" s="93"/>
      <c r="AF1510" s="93"/>
      <c r="AG1510" s="93"/>
      <c r="AH1510" s="93"/>
    </row>
    <row r="1511" spans="1:34" ht="15" customHeight="1" x14ac:dyDescent="0.3">
      <c r="A1511" s="93"/>
      <c r="B1511" s="93"/>
      <c r="C1511" s="93"/>
      <c r="D1511" s="93"/>
      <c r="E1511" s="93"/>
      <c r="F1511" s="93"/>
      <c r="G1511" s="93"/>
      <c r="H1511" s="93"/>
      <c r="I1511" s="93"/>
      <c r="J1511" s="93"/>
      <c r="K1511" s="93"/>
      <c r="L1511" s="93"/>
      <c r="M1511" s="93"/>
      <c r="N1511" s="93"/>
      <c r="O1511" s="93"/>
      <c r="P1511" s="93"/>
      <c r="Q1511" s="93"/>
      <c r="R1511" s="93"/>
      <c r="S1511" s="93"/>
      <c r="T1511" s="93"/>
      <c r="U1511" s="93"/>
      <c r="V1511" s="93"/>
      <c r="W1511" s="93"/>
      <c r="X1511" s="93"/>
      <c r="Y1511" s="93"/>
      <c r="Z1511" s="93"/>
      <c r="AA1511" s="93"/>
      <c r="AB1511" s="93"/>
      <c r="AC1511" s="93"/>
      <c r="AD1511" s="93"/>
      <c r="AE1511" s="93"/>
      <c r="AF1511" s="93"/>
      <c r="AG1511" s="93"/>
      <c r="AH1511" s="93"/>
    </row>
    <row r="1512" spans="1:34" ht="15" customHeight="1" x14ac:dyDescent="0.3">
      <c r="A1512" s="93"/>
      <c r="B1512" s="93"/>
      <c r="C1512" s="93"/>
      <c r="D1512" s="93"/>
      <c r="E1512" s="93"/>
      <c r="F1512" s="93"/>
      <c r="G1512" s="93"/>
      <c r="H1512" s="93"/>
      <c r="I1512" s="93"/>
      <c r="J1512" s="93"/>
      <c r="K1512" s="93"/>
      <c r="L1512" s="93"/>
      <c r="M1512" s="93"/>
      <c r="N1512" s="93"/>
      <c r="O1512" s="93"/>
      <c r="P1512" s="93"/>
      <c r="Q1512" s="93"/>
      <c r="R1512" s="93"/>
      <c r="S1512" s="93"/>
      <c r="T1512" s="93"/>
      <c r="U1512" s="93"/>
      <c r="V1512" s="93"/>
      <c r="W1512" s="93"/>
      <c r="X1512" s="93"/>
      <c r="Y1512" s="93"/>
      <c r="Z1512" s="93"/>
      <c r="AA1512" s="93"/>
      <c r="AB1512" s="93"/>
      <c r="AC1512" s="93"/>
      <c r="AD1512" s="93"/>
      <c r="AE1512" s="93"/>
      <c r="AF1512" s="93"/>
      <c r="AG1512" s="93"/>
      <c r="AH1512" s="93"/>
    </row>
    <row r="1513" spans="1:34" ht="15" customHeight="1" x14ac:dyDescent="0.3">
      <c r="A1513" s="93"/>
      <c r="B1513" s="93"/>
      <c r="C1513" s="93"/>
      <c r="D1513" s="93"/>
      <c r="E1513" s="93"/>
      <c r="F1513" s="93"/>
      <c r="G1513" s="93"/>
      <c r="H1513" s="93"/>
      <c r="I1513" s="93"/>
      <c r="J1513" s="93"/>
      <c r="K1513" s="93"/>
      <c r="L1513" s="93"/>
      <c r="M1513" s="93"/>
      <c r="N1513" s="93"/>
      <c r="O1513" s="93"/>
      <c r="P1513" s="93"/>
      <c r="Q1513" s="93"/>
      <c r="R1513" s="93"/>
      <c r="S1513" s="93"/>
      <c r="T1513" s="93"/>
      <c r="U1513" s="93"/>
      <c r="V1513" s="93"/>
      <c r="W1513" s="93"/>
      <c r="X1513" s="93"/>
      <c r="Y1513" s="93"/>
      <c r="Z1513" s="93"/>
      <c r="AA1513" s="93"/>
      <c r="AB1513" s="93"/>
      <c r="AC1513" s="93"/>
      <c r="AD1513" s="93"/>
      <c r="AE1513" s="93"/>
      <c r="AF1513" s="93"/>
      <c r="AG1513" s="93"/>
      <c r="AH1513" s="93"/>
    </row>
    <row r="1514" spans="1:34" ht="15" customHeight="1" x14ac:dyDescent="0.3">
      <c r="A1514" s="93"/>
      <c r="B1514" s="93"/>
      <c r="C1514" s="93"/>
      <c r="D1514" s="93"/>
      <c r="E1514" s="93"/>
      <c r="F1514" s="93"/>
      <c r="G1514" s="93"/>
      <c r="H1514" s="93"/>
      <c r="I1514" s="93"/>
      <c r="J1514" s="93"/>
      <c r="K1514" s="93"/>
      <c r="L1514" s="93"/>
      <c r="M1514" s="93"/>
      <c r="N1514" s="93"/>
      <c r="O1514" s="93"/>
      <c r="P1514" s="93"/>
      <c r="Q1514" s="93"/>
      <c r="R1514" s="93"/>
      <c r="S1514" s="93"/>
      <c r="T1514" s="93"/>
      <c r="U1514" s="93"/>
      <c r="V1514" s="93"/>
      <c r="W1514" s="93"/>
      <c r="X1514" s="93"/>
      <c r="Y1514" s="93"/>
      <c r="Z1514" s="93"/>
      <c r="AA1514" s="93"/>
      <c r="AB1514" s="93"/>
      <c r="AC1514" s="93"/>
      <c r="AD1514" s="93"/>
      <c r="AE1514" s="93"/>
      <c r="AF1514" s="93"/>
      <c r="AG1514" s="93"/>
      <c r="AH1514" s="93"/>
    </row>
    <row r="1515" spans="1:34" ht="15" customHeight="1" x14ac:dyDescent="0.3">
      <c r="A1515" s="93"/>
      <c r="B1515" s="93"/>
      <c r="C1515" s="93"/>
      <c r="D1515" s="93"/>
      <c r="E1515" s="93"/>
      <c r="F1515" s="93"/>
      <c r="G1515" s="93"/>
      <c r="H1515" s="93"/>
      <c r="I1515" s="93"/>
      <c r="J1515" s="93"/>
      <c r="K1515" s="93"/>
      <c r="L1515" s="93"/>
      <c r="M1515" s="93"/>
      <c r="N1515" s="93"/>
      <c r="O1515" s="93"/>
      <c r="P1515" s="93"/>
      <c r="Q1515" s="93"/>
      <c r="R1515" s="93"/>
      <c r="S1515" s="93"/>
      <c r="T1515" s="93"/>
      <c r="U1515" s="93"/>
      <c r="V1515" s="93"/>
      <c r="W1515" s="93"/>
      <c r="X1515" s="93"/>
      <c r="Y1515" s="93"/>
      <c r="Z1515" s="93"/>
      <c r="AA1515" s="93"/>
      <c r="AB1515" s="93"/>
      <c r="AC1515" s="93"/>
      <c r="AD1515" s="93"/>
      <c r="AE1515" s="93"/>
      <c r="AF1515" s="93"/>
      <c r="AG1515" s="93"/>
      <c r="AH1515" s="93"/>
    </row>
    <row r="1516" spans="1:34" ht="15" customHeight="1" x14ac:dyDescent="0.3">
      <c r="A1516" s="93"/>
      <c r="B1516" s="93"/>
      <c r="C1516" s="93"/>
      <c r="D1516" s="93"/>
      <c r="E1516" s="93"/>
      <c r="F1516" s="93"/>
      <c r="G1516" s="93"/>
      <c r="H1516" s="93"/>
      <c r="I1516" s="93"/>
      <c r="J1516" s="93"/>
      <c r="K1516" s="93"/>
      <c r="L1516" s="93"/>
      <c r="M1516" s="93"/>
      <c r="N1516" s="93"/>
      <c r="O1516" s="93"/>
      <c r="P1516" s="93"/>
      <c r="Q1516" s="93"/>
      <c r="R1516" s="93"/>
      <c r="S1516" s="93"/>
      <c r="T1516" s="93"/>
      <c r="U1516" s="93"/>
      <c r="V1516" s="93"/>
      <c r="W1516" s="93"/>
      <c r="X1516" s="93"/>
      <c r="Y1516" s="93"/>
      <c r="Z1516" s="93"/>
      <c r="AA1516" s="93"/>
      <c r="AB1516" s="93"/>
      <c r="AC1516" s="93"/>
      <c r="AD1516" s="93"/>
      <c r="AE1516" s="93"/>
      <c r="AF1516" s="93"/>
      <c r="AG1516" s="93"/>
      <c r="AH1516" s="93"/>
    </row>
    <row r="1517" spans="1:34" ht="15" customHeight="1" x14ac:dyDescent="0.3">
      <c r="A1517" s="93"/>
      <c r="B1517" s="93"/>
      <c r="C1517" s="93"/>
      <c r="D1517" s="93"/>
      <c r="E1517" s="93"/>
      <c r="F1517" s="93"/>
      <c r="G1517" s="93"/>
      <c r="H1517" s="93"/>
      <c r="I1517" s="93"/>
      <c r="J1517" s="93"/>
      <c r="K1517" s="93"/>
      <c r="L1517" s="93"/>
      <c r="M1517" s="93"/>
      <c r="N1517" s="93"/>
      <c r="O1517" s="93"/>
      <c r="P1517" s="93"/>
      <c r="Q1517" s="93"/>
      <c r="R1517" s="93"/>
      <c r="S1517" s="93"/>
      <c r="T1517" s="93"/>
      <c r="U1517" s="93"/>
      <c r="V1517" s="93"/>
      <c r="W1517" s="93"/>
      <c r="X1517" s="93"/>
      <c r="Y1517" s="93"/>
      <c r="Z1517" s="93"/>
      <c r="AA1517" s="93"/>
      <c r="AB1517" s="93"/>
      <c r="AC1517" s="93"/>
      <c r="AD1517" s="93"/>
      <c r="AE1517" s="93"/>
      <c r="AF1517" s="93"/>
      <c r="AG1517" s="93"/>
      <c r="AH1517" s="93"/>
    </row>
    <row r="1518" spans="1:34" ht="15" customHeight="1" x14ac:dyDescent="0.3">
      <c r="A1518" s="93"/>
      <c r="B1518" s="93"/>
      <c r="C1518" s="93"/>
      <c r="D1518" s="93"/>
      <c r="E1518" s="93"/>
      <c r="F1518" s="93"/>
      <c r="G1518" s="93"/>
      <c r="H1518" s="93"/>
      <c r="I1518" s="93"/>
      <c r="J1518" s="93"/>
      <c r="K1518" s="93"/>
      <c r="L1518" s="93"/>
      <c r="M1518" s="93"/>
      <c r="N1518" s="93"/>
      <c r="O1518" s="93"/>
      <c r="P1518" s="93"/>
      <c r="Q1518" s="93"/>
      <c r="R1518" s="93"/>
      <c r="S1518" s="93"/>
      <c r="T1518" s="93"/>
      <c r="U1518" s="93"/>
      <c r="V1518" s="93"/>
      <c r="W1518" s="93"/>
      <c r="X1518" s="93"/>
      <c r="Y1518" s="93"/>
      <c r="Z1518" s="93"/>
      <c r="AA1518" s="93"/>
      <c r="AB1518" s="93"/>
      <c r="AC1518" s="93"/>
      <c r="AD1518" s="93"/>
      <c r="AE1518" s="93"/>
      <c r="AF1518" s="93"/>
      <c r="AG1518" s="93"/>
      <c r="AH1518" s="93"/>
    </row>
    <row r="1519" spans="1:34" ht="15" customHeight="1" x14ac:dyDescent="0.3">
      <c r="A1519" s="93"/>
      <c r="B1519" s="93"/>
      <c r="C1519" s="93"/>
      <c r="D1519" s="93"/>
      <c r="E1519" s="93"/>
      <c r="F1519" s="93"/>
      <c r="G1519" s="93"/>
      <c r="H1519" s="93"/>
      <c r="I1519" s="93"/>
      <c r="J1519" s="93"/>
      <c r="K1519" s="93"/>
      <c r="L1519" s="93"/>
      <c r="M1519" s="93"/>
      <c r="N1519" s="93"/>
      <c r="O1519" s="93"/>
      <c r="P1519" s="93"/>
      <c r="Q1519" s="93"/>
      <c r="R1519" s="93"/>
      <c r="S1519" s="93"/>
      <c r="T1519" s="93"/>
      <c r="U1519" s="93"/>
      <c r="V1519" s="93"/>
      <c r="W1519" s="93"/>
      <c r="X1519" s="93"/>
      <c r="Y1519" s="93"/>
      <c r="Z1519" s="93"/>
      <c r="AA1519" s="93"/>
      <c r="AB1519" s="93"/>
      <c r="AC1519" s="93"/>
      <c r="AD1519" s="93"/>
      <c r="AE1519" s="93"/>
      <c r="AF1519" s="93"/>
      <c r="AG1519" s="93"/>
      <c r="AH1519" s="93"/>
    </row>
    <row r="1520" spans="1:34" ht="15" customHeight="1" x14ac:dyDescent="0.3">
      <c r="A1520" s="93"/>
      <c r="B1520" s="93"/>
      <c r="C1520" s="93"/>
      <c r="D1520" s="93"/>
      <c r="E1520" s="93"/>
      <c r="F1520" s="93"/>
      <c r="G1520" s="93"/>
      <c r="H1520" s="93"/>
      <c r="I1520" s="93"/>
      <c r="J1520" s="93"/>
      <c r="K1520" s="93"/>
      <c r="L1520" s="93"/>
      <c r="M1520" s="93"/>
      <c r="N1520" s="93"/>
      <c r="O1520" s="93"/>
      <c r="P1520" s="93"/>
      <c r="Q1520" s="93"/>
      <c r="R1520" s="93"/>
      <c r="S1520" s="93"/>
      <c r="T1520" s="93"/>
      <c r="U1520" s="93"/>
      <c r="V1520" s="93"/>
      <c r="W1520" s="93"/>
      <c r="X1520" s="93"/>
      <c r="Y1520" s="93"/>
      <c r="Z1520" s="93"/>
      <c r="AA1520" s="93"/>
      <c r="AB1520" s="93"/>
      <c r="AC1520" s="93"/>
      <c r="AD1520" s="93"/>
      <c r="AE1520" s="93"/>
      <c r="AF1520" s="93"/>
      <c r="AG1520" s="93"/>
      <c r="AH1520" s="93"/>
    </row>
    <row r="1521" spans="1:34" ht="15" customHeight="1" x14ac:dyDescent="0.3">
      <c r="A1521" s="93"/>
      <c r="B1521" s="93"/>
      <c r="C1521" s="93"/>
      <c r="D1521" s="93"/>
      <c r="E1521" s="93"/>
      <c r="F1521" s="93"/>
      <c r="G1521" s="93"/>
      <c r="H1521" s="93"/>
      <c r="I1521" s="93"/>
      <c r="J1521" s="93"/>
      <c r="K1521" s="93"/>
      <c r="L1521" s="93"/>
      <c r="M1521" s="93"/>
      <c r="N1521" s="93"/>
      <c r="O1521" s="93"/>
      <c r="P1521" s="93"/>
      <c r="Q1521" s="93"/>
      <c r="R1521" s="93"/>
      <c r="S1521" s="93"/>
      <c r="T1521" s="93"/>
      <c r="U1521" s="93"/>
      <c r="V1521" s="93"/>
      <c r="W1521" s="93"/>
      <c r="X1521" s="93"/>
      <c r="Y1521" s="93"/>
      <c r="Z1521" s="93"/>
      <c r="AA1521" s="93"/>
      <c r="AB1521" s="93"/>
      <c r="AC1521" s="93"/>
      <c r="AD1521" s="93"/>
      <c r="AE1521" s="93"/>
      <c r="AF1521" s="93"/>
      <c r="AG1521" s="93"/>
      <c r="AH1521" s="93"/>
    </row>
    <row r="1522" spans="1:34" ht="15" customHeight="1" x14ac:dyDescent="0.3">
      <c r="A1522" s="93"/>
      <c r="B1522" s="93"/>
      <c r="C1522" s="93"/>
      <c r="D1522" s="93"/>
      <c r="E1522" s="93"/>
      <c r="F1522" s="93"/>
      <c r="G1522" s="93"/>
      <c r="H1522" s="93"/>
      <c r="I1522" s="93"/>
      <c r="J1522" s="93"/>
      <c r="K1522" s="93"/>
      <c r="L1522" s="93"/>
      <c r="M1522" s="93"/>
      <c r="N1522" s="93"/>
      <c r="O1522" s="93"/>
      <c r="P1522" s="93"/>
      <c r="Q1522" s="93"/>
      <c r="R1522" s="93"/>
      <c r="S1522" s="93"/>
      <c r="T1522" s="93"/>
      <c r="U1522" s="93"/>
      <c r="V1522" s="93"/>
      <c r="W1522" s="93"/>
      <c r="X1522" s="93"/>
      <c r="Y1522" s="93"/>
      <c r="Z1522" s="93"/>
      <c r="AA1522" s="93"/>
      <c r="AB1522" s="93"/>
      <c r="AC1522" s="93"/>
      <c r="AD1522" s="93"/>
      <c r="AE1522" s="93"/>
      <c r="AF1522" s="93"/>
      <c r="AG1522" s="93"/>
      <c r="AH1522" s="93"/>
    </row>
    <row r="1523" spans="1:34" ht="15" customHeight="1" x14ac:dyDescent="0.3">
      <c r="A1523" s="93"/>
      <c r="B1523" s="93"/>
      <c r="C1523" s="93"/>
      <c r="D1523" s="93"/>
      <c r="E1523" s="93"/>
      <c r="F1523" s="93"/>
      <c r="G1523" s="93"/>
      <c r="H1523" s="93"/>
      <c r="I1523" s="93"/>
      <c r="J1523" s="93"/>
      <c r="K1523" s="93"/>
      <c r="L1523" s="93"/>
      <c r="M1523" s="93"/>
      <c r="N1523" s="93"/>
      <c r="O1523" s="93"/>
      <c r="P1523" s="93"/>
      <c r="Q1523" s="93"/>
      <c r="R1523" s="93"/>
      <c r="S1523" s="93"/>
      <c r="T1523" s="93"/>
      <c r="U1523" s="93"/>
      <c r="V1523" s="93"/>
      <c r="W1523" s="93"/>
      <c r="X1523" s="93"/>
      <c r="Y1523" s="93"/>
      <c r="Z1523" s="93"/>
      <c r="AA1523" s="93"/>
      <c r="AB1523" s="93"/>
      <c r="AC1523" s="93"/>
      <c r="AD1523" s="93"/>
      <c r="AE1523" s="93"/>
      <c r="AF1523" s="93"/>
      <c r="AG1523" s="93"/>
      <c r="AH1523" s="93"/>
    </row>
    <row r="1524" spans="1:34" ht="15" customHeight="1" x14ac:dyDescent="0.3">
      <c r="A1524" s="93"/>
      <c r="B1524" s="93"/>
      <c r="C1524" s="93"/>
      <c r="D1524" s="93"/>
      <c r="E1524" s="93"/>
      <c r="F1524" s="93"/>
      <c r="G1524" s="93"/>
      <c r="H1524" s="93"/>
      <c r="I1524" s="93"/>
      <c r="J1524" s="93"/>
      <c r="K1524" s="93"/>
      <c r="L1524" s="93"/>
      <c r="M1524" s="93"/>
      <c r="N1524" s="93"/>
      <c r="O1524" s="93"/>
      <c r="P1524" s="93"/>
      <c r="Q1524" s="93"/>
      <c r="R1524" s="93"/>
      <c r="S1524" s="93"/>
      <c r="T1524" s="93"/>
      <c r="U1524" s="93"/>
      <c r="V1524" s="93"/>
      <c r="W1524" s="93"/>
      <c r="X1524" s="93"/>
      <c r="Y1524" s="93"/>
      <c r="Z1524" s="93"/>
      <c r="AA1524" s="93"/>
      <c r="AB1524" s="93"/>
      <c r="AC1524" s="93"/>
      <c r="AD1524" s="93"/>
      <c r="AE1524" s="93"/>
      <c r="AF1524" s="93"/>
      <c r="AG1524" s="93"/>
      <c r="AH1524" s="93"/>
    </row>
    <row r="1525" spans="1:34" ht="15" customHeight="1" x14ac:dyDescent="0.3">
      <c r="A1525" s="93"/>
      <c r="B1525" s="93"/>
      <c r="C1525" s="93"/>
      <c r="D1525" s="93"/>
      <c r="E1525" s="93"/>
      <c r="F1525" s="93"/>
      <c r="G1525" s="93"/>
      <c r="H1525" s="93"/>
      <c r="I1525" s="93"/>
      <c r="J1525" s="93"/>
      <c r="K1525" s="93"/>
      <c r="L1525" s="93"/>
      <c r="M1525" s="93"/>
      <c r="N1525" s="93"/>
      <c r="O1525" s="93"/>
      <c r="P1525" s="93"/>
      <c r="Q1525" s="93"/>
      <c r="R1525" s="93"/>
      <c r="S1525" s="93"/>
      <c r="T1525" s="93"/>
      <c r="U1525" s="93"/>
      <c r="V1525" s="93"/>
      <c r="W1525" s="93"/>
      <c r="X1525" s="93"/>
      <c r="Y1525" s="93"/>
      <c r="Z1525" s="93"/>
      <c r="AA1525" s="93"/>
      <c r="AB1525" s="93"/>
      <c r="AC1525" s="93"/>
      <c r="AD1525" s="93"/>
      <c r="AE1525" s="93"/>
      <c r="AF1525" s="93"/>
      <c r="AG1525" s="93"/>
      <c r="AH1525" s="93"/>
    </row>
    <row r="1526" spans="1:34" ht="15" customHeight="1" x14ac:dyDescent="0.3">
      <c r="A1526" s="93"/>
      <c r="B1526" s="93"/>
      <c r="C1526" s="93"/>
      <c r="D1526" s="93"/>
      <c r="E1526" s="93"/>
      <c r="F1526" s="93"/>
      <c r="G1526" s="93"/>
      <c r="H1526" s="93"/>
      <c r="I1526" s="93"/>
      <c r="J1526" s="93"/>
      <c r="K1526" s="93"/>
      <c r="L1526" s="93"/>
      <c r="M1526" s="93"/>
      <c r="N1526" s="93"/>
      <c r="O1526" s="93"/>
      <c r="P1526" s="93"/>
      <c r="Q1526" s="93"/>
      <c r="R1526" s="93"/>
      <c r="S1526" s="93"/>
      <c r="T1526" s="93"/>
      <c r="U1526" s="93"/>
      <c r="V1526" s="93"/>
      <c r="W1526" s="93"/>
      <c r="X1526" s="93"/>
      <c r="Y1526" s="93"/>
      <c r="Z1526" s="93"/>
      <c r="AA1526" s="93"/>
      <c r="AB1526" s="93"/>
      <c r="AC1526" s="93"/>
      <c r="AD1526" s="93"/>
      <c r="AE1526" s="93"/>
      <c r="AF1526" s="93"/>
      <c r="AG1526" s="93"/>
      <c r="AH1526" s="93"/>
    </row>
    <row r="1527" spans="1:34" ht="15" customHeight="1" x14ac:dyDescent="0.3">
      <c r="A1527" s="93"/>
      <c r="B1527" s="93"/>
      <c r="C1527" s="93"/>
      <c r="D1527" s="93"/>
      <c r="E1527" s="93"/>
      <c r="F1527" s="93"/>
      <c r="G1527" s="93"/>
      <c r="H1527" s="93"/>
      <c r="I1527" s="93"/>
      <c r="J1527" s="93"/>
      <c r="K1527" s="93"/>
      <c r="L1527" s="93"/>
      <c r="M1527" s="93"/>
      <c r="N1527" s="93"/>
      <c r="O1527" s="93"/>
      <c r="P1527" s="93"/>
      <c r="Q1527" s="93"/>
      <c r="R1527" s="93"/>
      <c r="S1527" s="93"/>
      <c r="T1527" s="93"/>
      <c r="U1527" s="93"/>
      <c r="V1527" s="93"/>
      <c r="W1527" s="93"/>
      <c r="X1527" s="93"/>
      <c r="Y1527" s="93"/>
      <c r="Z1527" s="93"/>
      <c r="AA1527" s="93"/>
      <c r="AB1527" s="93"/>
      <c r="AC1527" s="93"/>
      <c r="AD1527" s="93"/>
      <c r="AE1527" s="93"/>
      <c r="AF1527" s="93"/>
      <c r="AG1527" s="93"/>
      <c r="AH1527" s="93"/>
    </row>
    <row r="1528" spans="1:34" ht="15" customHeight="1" x14ac:dyDescent="0.3">
      <c r="A1528" s="93"/>
      <c r="B1528" s="93"/>
      <c r="C1528" s="93"/>
      <c r="D1528" s="93"/>
      <c r="E1528" s="93"/>
      <c r="F1528" s="93"/>
      <c r="G1528" s="93"/>
      <c r="H1528" s="93"/>
      <c r="I1528" s="93"/>
      <c r="J1528" s="93"/>
      <c r="K1528" s="93"/>
      <c r="L1528" s="93"/>
      <c r="M1528" s="93"/>
      <c r="N1528" s="93"/>
      <c r="O1528" s="93"/>
      <c r="P1528" s="93"/>
      <c r="Q1528" s="93"/>
      <c r="R1528" s="93"/>
      <c r="S1528" s="93"/>
      <c r="T1528" s="93"/>
      <c r="U1528" s="93"/>
      <c r="V1528" s="93"/>
      <c r="W1528" s="93"/>
      <c r="X1528" s="93"/>
      <c r="Y1528" s="93"/>
      <c r="Z1528" s="93"/>
      <c r="AA1528" s="93"/>
      <c r="AB1528" s="93"/>
      <c r="AC1528" s="93"/>
      <c r="AD1528" s="93"/>
      <c r="AE1528" s="93"/>
      <c r="AF1528" s="93"/>
      <c r="AG1528" s="93"/>
      <c r="AH1528" s="93"/>
    </row>
    <row r="1529" spans="1:34" ht="15" customHeight="1" x14ac:dyDescent="0.3">
      <c r="A1529" s="93"/>
      <c r="B1529" s="93"/>
      <c r="C1529" s="93"/>
      <c r="D1529" s="93"/>
      <c r="E1529" s="93"/>
      <c r="F1529" s="93"/>
      <c r="G1529" s="93"/>
      <c r="H1529" s="93"/>
      <c r="I1529" s="93"/>
      <c r="J1529" s="93"/>
      <c r="K1529" s="93"/>
      <c r="L1529" s="93"/>
      <c r="M1529" s="93"/>
      <c r="N1529" s="93"/>
      <c r="O1529" s="93"/>
      <c r="P1529" s="93"/>
      <c r="Q1529" s="93"/>
      <c r="R1529" s="93"/>
      <c r="S1529" s="93"/>
      <c r="T1529" s="93"/>
      <c r="U1529" s="93"/>
      <c r="V1529" s="93"/>
      <c r="W1529" s="93"/>
      <c r="X1529" s="93"/>
      <c r="Y1529" s="93"/>
      <c r="Z1529" s="93"/>
      <c r="AA1529" s="93"/>
      <c r="AB1529" s="93"/>
      <c r="AC1529" s="93"/>
      <c r="AD1529" s="93"/>
      <c r="AE1529" s="93"/>
      <c r="AF1529" s="93"/>
      <c r="AG1529" s="93"/>
      <c r="AH1529" s="93"/>
    </row>
    <row r="1530" spans="1:34" ht="15" customHeight="1" x14ac:dyDescent="0.3">
      <c r="A1530" s="93"/>
      <c r="B1530" s="93"/>
      <c r="C1530" s="93"/>
      <c r="D1530" s="93"/>
      <c r="E1530" s="93"/>
      <c r="F1530" s="93"/>
      <c r="G1530" s="93"/>
      <c r="H1530" s="93"/>
      <c r="I1530" s="93"/>
      <c r="J1530" s="93"/>
      <c r="K1530" s="93"/>
      <c r="L1530" s="93"/>
      <c r="M1530" s="93"/>
      <c r="N1530" s="93"/>
      <c r="O1530" s="93"/>
      <c r="P1530" s="93"/>
      <c r="Q1530" s="93"/>
      <c r="R1530" s="93"/>
      <c r="S1530" s="93"/>
      <c r="T1530" s="93"/>
      <c r="U1530" s="93"/>
      <c r="V1530" s="93"/>
      <c r="W1530" s="93"/>
      <c r="X1530" s="93"/>
      <c r="Y1530" s="93"/>
      <c r="Z1530" s="93"/>
      <c r="AA1530" s="93"/>
      <c r="AB1530" s="93"/>
      <c r="AC1530" s="93"/>
      <c r="AD1530" s="93"/>
      <c r="AE1530" s="93"/>
      <c r="AF1530" s="93"/>
      <c r="AG1530" s="93"/>
      <c r="AH1530" s="93"/>
    </row>
    <row r="1531" spans="1:34" ht="15" customHeight="1" x14ac:dyDescent="0.3">
      <c r="A1531" s="93"/>
      <c r="B1531" s="93"/>
      <c r="C1531" s="93"/>
      <c r="D1531" s="93"/>
      <c r="E1531" s="93"/>
      <c r="F1531" s="93"/>
      <c r="G1531" s="93"/>
      <c r="H1531" s="93"/>
      <c r="I1531" s="93"/>
      <c r="J1531" s="93"/>
      <c r="K1531" s="93"/>
      <c r="L1531" s="93"/>
      <c r="M1531" s="93"/>
      <c r="N1531" s="93"/>
      <c r="O1531" s="93"/>
      <c r="P1531" s="93"/>
      <c r="Q1531" s="93"/>
      <c r="R1531" s="93"/>
      <c r="S1531" s="93"/>
      <c r="T1531" s="93"/>
      <c r="U1531" s="93"/>
      <c r="V1531" s="93"/>
      <c r="W1531" s="93"/>
      <c r="X1531" s="93"/>
      <c r="Y1531" s="93"/>
      <c r="Z1531" s="93"/>
      <c r="AA1531" s="93"/>
      <c r="AB1531" s="93"/>
      <c r="AC1531" s="93"/>
      <c r="AD1531" s="93"/>
      <c r="AE1531" s="93"/>
      <c r="AF1531" s="93"/>
      <c r="AG1531" s="93"/>
      <c r="AH1531" s="93"/>
    </row>
    <row r="1532" spans="1:34" ht="15" customHeight="1" x14ac:dyDescent="0.3">
      <c r="A1532" s="93"/>
      <c r="B1532" s="93"/>
      <c r="C1532" s="93"/>
      <c r="D1532" s="93"/>
      <c r="E1532" s="93"/>
      <c r="F1532" s="93"/>
      <c r="G1532" s="93"/>
      <c r="H1532" s="93"/>
      <c r="I1532" s="93"/>
      <c r="J1532" s="93"/>
      <c r="K1532" s="93"/>
      <c r="L1532" s="93"/>
      <c r="M1532" s="93"/>
      <c r="N1532" s="93"/>
      <c r="O1532" s="93"/>
      <c r="P1532" s="93"/>
      <c r="Q1532" s="93"/>
      <c r="R1532" s="93"/>
      <c r="S1532" s="93"/>
      <c r="T1532" s="93"/>
      <c r="U1532" s="93"/>
      <c r="V1532" s="93"/>
      <c r="W1532" s="93"/>
      <c r="X1532" s="93"/>
      <c r="Y1532" s="93"/>
      <c r="Z1532" s="93"/>
      <c r="AA1532" s="93"/>
      <c r="AB1532" s="93"/>
      <c r="AC1532" s="93"/>
      <c r="AD1532" s="93"/>
      <c r="AE1532" s="93"/>
      <c r="AF1532" s="93"/>
      <c r="AG1532" s="93"/>
      <c r="AH1532" s="93"/>
    </row>
    <row r="1533" spans="1:34" ht="15" customHeight="1" x14ac:dyDescent="0.3">
      <c r="A1533" s="93"/>
      <c r="B1533" s="93"/>
      <c r="C1533" s="93"/>
      <c r="D1533" s="93"/>
      <c r="E1533" s="93"/>
      <c r="F1533" s="93"/>
      <c r="G1533" s="93"/>
      <c r="H1533" s="93"/>
      <c r="I1533" s="93"/>
      <c r="J1533" s="93"/>
      <c r="K1533" s="93"/>
      <c r="L1533" s="93"/>
      <c r="M1533" s="93"/>
      <c r="N1533" s="93"/>
      <c r="O1533" s="93"/>
      <c r="P1533" s="93"/>
      <c r="Q1533" s="93"/>
      <c r="R1533" s="93"/>
      <c r="S1533" s="93"/>
      <c r="T1533" s="93"/>
      <c r="U1533" s="93"/>
      <c r="V1533" s="93"/>
      <c r="W1533" s="93"/>
      <c r="X1533" s="93"/>
      <c r="Y1533" s="93"/>
      <c r="Z1533" s="93"/>
      <c r="AA1533" s="93"/>
      <c r="AB1533" s="93"/>
      <c r="AC1533" s="93"/>
      <c r="AD1533" s="93"/>
      <c r="AE1533" s="93"/>
      <c r="AF1533" s="93"/>
      <c r="AG1533" s="93"/>
      <c r="AH1533" s="93"/>
    </row>
    <row r="1534" spans="1:34" ht="15" customHeight="1" x14ac:dyDescent="0.3">
      <c r="A1534" s="93"/>
      <c r="B1534" s="93"/>
      <c r="C1534" s="93"/>
      <c r="D1534" s="93"/>
      <c r="E1534" s="93"/>
      <c r="F1534" s="93"/>
      <c r="G1534" s="93"/>
      <c r="H1534" s="93"/>
      <c r="I1534" s="93"/>
      <c r="J1534" s="93"/>
      <c r="K1534" s="93"/>
      <c r="L1534" s="93"/>
      <c r="M1534" s="93"/>
      <c r="N1534" s="93"/>
      <c r="O1534" s="93"/>
      <c r="P1534" s="93"/>
      <c r="Q1534" s="93"/>
      <c r="R1534" s="93"/>
      <c r="S1534" s="93"/>
      <c r="T1534" s="93"/>
      <c r="U1534" s="93"/>
      <c r="V1534" s="93"/>
      <c r="W1534" s="93"/>
      <c r="X1534" s="93"/>
      <c r="Y1534" s="93"/>
      <c r="Z1534" s="93"/>
      <c r="AA1534" s="93"/>
      <c r="AB1534" s="93"/>
      <c r="AC1534" s="93"/>
      <c r="AD1534" s="93"/>
      <c r="AE1534" s="93"/>
      <c r="AF1534" s="93"/>
      <c r="AG1534" s="93"/>
      <c r="AH1534" s="93"/>
    </row>
    <row r="1535" spans="1:34" ht="15" customHeight="1" x14ac:dyDescent="0.3">
      <c r="A1535" s="93"/>
      <c r="B1535" s="93"/>
      <c r="C1535" s="93"/>
      <c r="D1535" s="93"/>
      <c r="E1535" s="93"/>
      <c r="F1535" s="93"/>
      <c r="G1535" s="93"/>
      <c r="H1535" s="93"/>
      <c r="I1535" s="93"/>
      <c r="J1535" s="93"/>
      <c r="K1535" s="93"/>
      <c r="L1535" s="93"/>
      <c r="M1535" s="93"/>
      <c r="N1535" s="93"/>
      <c r="O1535" s="93"/>
      <c r="P1535" s="93"/>
      <c r="Q1535" s="93"/>
      <c r="R1535" s="93"/>
      <c r="S1535" s="93"/>
      <c r="T1535" s="93"/>
      <c r="U1535" s="93"/>
      <c r="V1535" s="93"/>
      <c r="W1535" s="93"/>
      <c r="X1535" s="93"/>
      <c r="Y1535" s="93"/>
      <c r="Z1535" s="93"/>
      <c r="AA1535" s="93"/>
      <c r="AB1535" s="93"/>
      <c r="AC1535" s="93"/>
      <c r="AD1535" s="93"/>
      <c r="AE1535" s="93"/>
      <c r="AF1535" s="93"/>
      <c r="AG1535" s="93"/>
      <c r="AH1535" s="93"/>
    </row>
    <row r="1536" spans="1:34" ht="15" customHeight="1" x14ac:dyDescent="0.3">
      <c r="A1536" s="93"/>
      <c r="B1536" s="93"/>
      <c r="C1536" s="93"/>
      <c r="D1536" s="93"/>
      <c r="E1536" s="93"/>
      <c r="F1536" s="93"/>
      <c r="G1536" s="93"/>
      <c r="H1536" s="93"/>
      <c r="I1536" s="93"/>
      <c r="J1536" s="93"/>
      <c r="K1536" s="93"/>
      <c r="L1536" s="93"/>
      <c r="M1536" s="93"/>
      <c r="N1536" s="93"/>
      <c r="O1536" s="93"/>
      <c r="P1536" s="93"/>
      <c r="Q1536" s="93"/>
      <c r="R1536" s="93"/>
      <c r="S1536" s="93"/>
      <c r="T1536" s="93"/>
      <c r="U1536" s="93"/>
      <c r="V1536" s="93"/>
      <c r="W1536" s="93"/>
      <c r="X1536" s="93"/>
      <c r="Y1536" s="93"/>
      <c r="Z1536" s="93"/>
      <c r="AA1536" s="93"/>
      <c r="AB1536" s="93"/>
      <c r="AC1536" s="93"/>
      <c r="AD1536" s="93"/>
      <c r="AE1536" s="93"/>
      <c r="AF1536" s="93"/>
      <c r="AG1536" s="93"/>
      <c r="AH1536" s="93"/>
    </row>
    <row r="1537" spans="1:34" ht="15" customHeight="1" x14ac:dyDescent="0.3">
      <c r="A1537" s="93"/>
      <c r="B1537" s="93"/>
      <c r="C1537" s="93"/>
      <c r="D1537" s="93"/>
      <c r="E1537" s="93"/>
      <c r="F1537" s="93"/>
      <c r="G1537" s="93"/>
      <c r="H1537" s="93"/>
      <c r="I1537" s="93"/>
      <c r="J1537" s="93"/>
      <c r="K1537" s="93"/>
      <c r="L1537" s="93"/>
      <c r="M1537" s="93"/>
      <c r="N1537" s="93"/>
      <c r="O1537" s="93"/>
      <c r="P1537" s="93"/>
      <c r="Q1537" s="93"/>
      <c r="R1537" s="93"/>
      <c r="S1537" s="93"/>
      <c r="T1537" s="93"/>
      <c r="U1537" s="93"/>
      <c r="V1537" s="93"/>
      <c r="W1537" s="93"/>
      <c r="X1537" s="93"/>
      <c r="Y1537" s="93"/>
      <c r="Z1537" s="93"/>
      <c r="AA1537" s="93"/>
      <c r="AB1537" s="93"/>
      <c r="AC1537" s="93"/>
      <c r="AD1537" s="93"/>
      <c r="AE1537" s="93"/>
      <c r="AF1537" s="93"/>
      <c r="AG1537" s="93"/>
      <c r="AH1537" s="93"/>
    </row>
    <row r="1538" spans="1:34" ht="15" customHeight="1" x14ac:dyDescent="0.3">
      <c r="A1538" s="93"/>
      <c r="B1538" s="93"/>
      <c r="C1538" s="93"/>
      <c r="D1538" s="93"/>
      <c r="E1538" s="93"/>
      <c r="F1538" s="93"/>
      <c r="G1538" s="93"/>
      <c r="H1538" s="93"/>
      <c r="I1538" s="93"/>
      <c r="J1538" s="93"/>
      <c r="K1538" s="93"/>
      <c r="L1538" s="93"/>
      <c r="M1538" s="93"/>
      <c r="N1538" s="93"/>
      <c r="O1538" s="93"/>
      <c r="P1538" s="93"/>
      <c r="Q1538" s="93"/>
      <c r="R1538" s="93"/>
      <c r="S1538" s="93"/>
      <c r="T1538" s="93"/>
      <c r="U1538" s="93"/>
      <c r="V1538" s="93"/>
      <c r="W1538" s="93"/>
      <c r="X1538" s="93"/>
      <c r="Y1538" s="93"/>
      <c r="Z1538" s="93"/>
      <c r="AA1538" s="93"/>
      <c r="AB1538" s="93"/>
      <c r="AC1538" s="93"/>
      <c r="AD1538" s="93"/>
      <c r="AE1538" s="93"/>
      <c r="AF1538" s="93"/>
      <c r="AG1538" s="93"/>
      <c r="AH1538" s="93"/>
    </row>
    <row r="1539" spans="1:34" ht="15" customHeight="1" x14ac:dyDescent="0.3">
      <c r="A1539" s="93"/>
      <c r="B1539" s="93"/>
      <c r="C1539" s="93"/>
      <c r="D1539" s="93"/>
      <c r="E1539" s="93"/>
      <c r="F1539" s="93"/>
      <c r="G1539" s="93"/>
      <c r="H1539" s="93"/>
      <c r="I1539" s="93"/>
      <c r="J1539" s="93"/>
      <c r="K1539" s="93"/>
      <c r="L1539" s="93"/>
      <c r="M1539" s="93"/>
      <c r="N1539" s="93"/>
      <c r="O1539" s="93"/>
      <c r="P1539" s="93"/>
      <c r="Q1539" s="93"/>
      <c r="R1539" s="93"/>
      <c r="S1539" s="93"/>
      <c r="T1539" s="93"/>
      <c r="U1539" s="93"/>
      <c r="V1539" s="93"/>
      <c r="W1539" s="93"/>
      <c r="X1539" s="93"/>
      <c r="Y1539" s="93"/>
      <c r="Z1539" s="93"/>
      <c r="AA1539" s="93"/>
      <c r="AB1539" s="93"/>
      <c r="AC1539" s="93"/>
      <c r="AD1539" s="93"/>
      <c r="AE1539" s="93"/>
      <c r="AF1539" s="93"/>
      <c r="AG1539" s="93"/>
      <c r="AH1539" s="93"/>
    </row>
    <row r="1540" spans="1:34" ht="15" customHeight="1" x14ac:dyDescent="0.3">
      <c r="A1540" s="93"/>
      <c r="B1540" s="93"/>
      <c r="C1540" s="93"/>
      <c r="D1540" s="93"/>
      <c r="E1540" s="93"/>
      <c r="F1540" s="93"/>
      <c r="G1540" s="93"/>
      <c r="H1540" s="93"/>
      <c r="I1540" s="93"/>
      <c r="J1540" s="93"/>
      <c r="K1540" s="93"/>
      <c r="L1540" s="93"/>
      <c r="M1540" s="93"/>
      <c r="N1540" s="93"/>
      <c r="O1540" s="93"/>
      <c r="P1540" s="93"/>
      <c r="Q1540" s="93"/>
      <c r="R1540" s="93"/>
      <c r="S1540" s="93"/>
      <c r="T1540" s="93"/>
      <c r="U1540" s="93"/>
      <c r="V1540" s="93"/>
      <c r="W1540" s="93"/>
      <c r="X1540" s="93"/>
      <c r="Y1540" s="93"/>
      <c r="Z1540" s="93"/>
      <c r="AA1540" s="93"/>
      <c r="AB1540" s="93"/>
      <c r="AC1540" s="93"/>
      <c r="AD1540" s="93"/>
      <c r="AE1540" s="93"/>
      <c r="AF1540" s="93"/>
      <c r="AG1540" s="93"/>
      <c r="AH1540" s="93"/>
    </row>
    <row r="1541" spans="1:34" ht="15" customHeight="1" x14ac:dyDescent="0.3">
      <c r="A1541" s="93"/>
      <c r="B1541" s="93"/>
      <c r="C1541" s="93"/>
      <c r="D1541" s="93"/>
      <c r="E1541" s="93"/>
      <c r="F1541" s="93"/>
      <c r="G1541" s="93"/>
      <c r="H1541" s="93"/>
      <c r="I1541" s="93"/>
      <c r="J1541" s="93"/>
      <c r="K1541" s="93"/>
      <c r="L1541" s="93"/>
      <c r="M1541" s="93"/>
      <c r="N1541" s="93"/>
      <c r="O1541" s="93"/>
      <c r="P1541" s="93"/>
      <c r="Q1541" s="93"/>
      <c r="R1541" s="93"/>
      <c r="S1541" s="93"/>
      <c r="T1541" s="93"/>
      <c r="U1541" s="93"/>
      <c r="V1541" s="93"/>
      <c r="W1541" s="93"/>
      <c r="X1541" s="93"/>
      <c r="Y1541" s="93"/>
      <c r="Z1541" s="93"/>
      <c r="AA1541" s="93"/>
      <c r="AB1541" s="93"/>
      <c r="AC1541" s="93"/>
      <c r="AD1541" s="93"/>
      <c r="AE1541" s="93"/>
      <c r="AF1541" s="93"/>
      <c r="AG1541" s="93"/>
      <c r="AH1541" s="93"/>
    </row>
    <row r="1542" spans="1:34" ht="15" customHeight="1" x14ac:dyDescent="0.3">
      <c r="A1542" s="93"/>
      <c r="B1542" s="93"/>
      <c r="C1542" s="93"/>
      <c r="D1542" s="93"/>
      <c r="E1542" s="93"/>
      <c r="F1542" s="93"/>
      <c r="G1542" s="93"/>
      <c r="H1542" s="93"/>
      <c r="I1542" s="93"/>
      <c r="J1542" s="93"/>
      <c r="K1542" s="93"/>
      <c r="L1542" s="93"/>
      <c r="M1542" s="93"/>
      <c r="N1542" s="93"/>
      <c r="O1542" s="93"/>
      <c r="P1542" s="93"/>
      <c r="Q1542" s="93"/>
      <c r="R1542" s="93"/>
      <c r="S1542" s="93"/>
      <c r="T1542" s="93"/>
      <c r="U1542" s="93"/>
      <c r="V1542" s="93"/>
      <c r="W1542" s="93"/>
      <c r="X1542" s="93"/>
      <c r="Y1542" s="93"/>
      <c r="Z1542" s="93"/>
      <c r="AA1542" s="93"/>
      <c r="AB1542" s="93"/>
      <c r="AC1542" s="93"/>
      <c r="AD1542" s="93"/>
      <c r="AE1542" s="93"/>
      <c r="AF1542" s="93"/>
      <c r="AG1542" s="93"/>
      <c r="AH1542" s="93"/>
    </row>
    <row r="1543" spans="1:34" ht="15" customHeight="1" x14ac:dyDescent="0.3">
      <c r="A1543" s="93"/>
      <c r="B1543" s="93"/>
      <c r="C1543" s="93"/>
      <c r="D1543" s="93"/>
      <c r="E1543" s="93"/>
      <c r="F1543" s="93"/>
      <c r="G1543" s="93"/>
      <c r="H1543" s="93"/>
      <c r="I1543" s="93"/>
      <c r="J1543" s="93"/>
      <c r="K1543" s="93"/>
      <c r="L1543" s="93"/>
      <c r="M1543" s="93"/>
      <c r="N1543" s="93"/>
      <c r="O1543" s="93"/>
      <c r="P1543" s="93"/>
      <c r="Q1543" s="93"/>
      <c r="R1543" s="93"/>
      <c r="S1543" s="93"/>
      <c r="T1543" s="93"/>
      <c r="U1543" s="93"/>
      <c r="V1543" s="93"/>
      <c r="W1543" s="93"/>
      <c r="X1543" s="93"/>
      <c r="Y1543" s="93"/>
      <c r="Z1543" s="93"/>
      <c r="AA1543" s="93"/>
      <c r="AB1543" s="93"/>
      <c r="AC1543" s="93"/>
      <c r="AD1543" s="93"/>
      <c r="AE1543" s="93"/>
      <c r="AF1543" s="93"/>
      <c r="AG1543" s="93"/>
      <c r="AH1543" s="93"/>
    </row>
    <row r="1544" spans="1:34" ht="15" customHeight="1" x14ac:dyDescent="0.3">
      <c r="A1544" s="93"/>
      <c r="B1544" s="93"/>
      <c r="C1544" s="93"/>
      <c r="D1544" s="93"/>
      <c r="E1544" s="93"/>
      <c r="F1544" s="93"/>
      <c r="G1544" s="93"/>
      <c r="H1544" s="93"/>
      <c r="I1544" s="93"/>
      <c r="J1544" s="93"/>
      <c r="K1544" s="93"/>
      <c r="L1544" s="93"/>
      <c r="M1544" s="93"/>
      <c r="N1544" s="93"/>
      <c r="O1544" s="93"/>
      <c r="P1544" s="93"/>
      <c r="Q1544" s="93"/>
      <c r="R1544" s="93"/>
      <c r="S1544" s="93"/>
      <c r="T1544" s="93"/>
      <c r="U1544" s="93"/>
      <c r="V1544" s="93"/>
      <c r="W1544" s="93"/>
      <c r="X1544" s="93"/>
      <c r="Y1544" s="93"/>
      <c r="Z1544" s="93"/>
      <c r="AA1544" s="93"/>
      <c r="AB1544" s="93"/>
      <c r="AC1544" s="93"/>
      <c r="AD1544" s="93"/>
      <c r="AE1544" s="93"/>
      <c r="AF1544" s="93"/>
      <c r="AG1544" s="93"/>
      <c r="AH1544" s="93"/>
    </row>
    <row r="1545" spans="1:34" ht="15" customHeight="1" x14ac:dyDescent="0.3">
      <c r="A1545" s="93"/>
      <c r="B1545" s="93"/>
      <c r="C1545" s="93"/>
      <c r="D1545" s="93"/>
      <c r="E1545" s="93"/>
      <c r="F1545" s="93"/>
      <c r="G1545" s="93"/>
      <c r="H1545" s="93"/>
      <c r="I1545" s="93"/>
      <c r="J1545" s="93"/>
      <c r="K1545" s="93"/>
      <c r="L1545" s="93"/>
      <c r="M1545" s="93"/>
      <c r="N1545" s="93"/>
      <c r="O1545" s="93"/>
      <c r="P1545" s="93"/>
      <c r="Q1545" s="93"/>
      <c r="R1545" s="93"/>
      <c r="S1545" s="93"/>
      <c r="T1545" s="93"/>
      <c r="U1545" s="93"/>
      <c r="V1545" s="93"/>
      <c r="W1545" s="93"/>
      <c r="X1545" s="93"/>
      <c r="Y1545" s="93"/>
      <c r="Z1545" s="93"/>
      <c r="AA1545" s="93"/>
      <c r="AB1545" s="93"/>
      <c r="AC1545" s="93"/>
      <c r="AD1545" s="93"/>
      <c r="AE1545" s="93"/>
      <c r="AF1545" s="93"/>
      <c r="AG1545" s="93"/>
      <c r="AH1545" s="93"/>
    </row>
    <row r="1546" spans="1:34" ht="15" customHeight="1" x14ac:dyDescent="0.3">
      <c r="A1546" s="93"/>
      <c r="B1546" s="93"/>
      <c r="C1546" s="93"/>
      <c r="D1546" s="93"/>
      <c r="E1546" s="93"/>
      <c r="F1546" s="93"/>
      <c r="G1546" s="93"/>
      <c r="H1546" s="93"/>
      <c r="I1546" s="93"/>
      <c r="J1546" s="93"/>
      <c r="K1546" s="93"/>
      <c r="L1546" s="93"/>
      <c r="M1546" s="93"/>
      <c r="N1546" s="93"/>
      <c r="O1546" s="93"/>
      <c r="P1546" s="93"/>
      <c r="Q1546" s="93"/>
      <c r="R1546" s="93"/>
      <c r="S1546" s="93"/>
      <c r="T1546" s="93"/>
      <c r="U1546" s="93"/>
      <c r="V1546" s="93"/>
      <c r="W1546" s="93"/>
      <c r="X1546" s="93"/>
      <c r="Y1546" s="93"/>
      <c r="Z1546" s="93"/>
      <c r="AA1546" s="93"/>
      <c r="AB1546" s="93"/>
      <c r="AC1546" s="93"/>
      <c r="AD1546" s="93"/>
      <c r="AE1546" s="93"/>
      <c r="AF1546" s="93"/>
      <c r="AG1546" s="93"/>
      <c r="AH1546" s="93"/>
    </row>
    <row r="1547" spans="1:34" ht="15" customHeight="1" x14ac:dyDescent="0.3">
      <c r="A1547" s="93"/>
      <c r="B1547" s="93"/>
      <c r="C1547" s="93"/>
      <c r="D1547" s="93"/>
      <c r="E1547" s="93"/>
      <c r="F1547" s="93"/>
      <c r="G1547" s="93"/>
      <c r="H1547" s="93"/>
      <c r="I1547" s="93"/>
      <c r="J1547" s="93"/>
      <c r="K1547" s="93"/>
      <c r="L1547" s="93"/>
      <c r="M1547" s="93"/>
      <c r="N1547" s="93"/>
      <c r="O1547" s="93"/>
      <c r="P1547" s="93"/>
      <c r="Q1547" s="93"/>
      <c r="R1547" s="93"/>
      <c r="S1547" s="93"/>
      <c r="T1547" s="93"/>
      <c r="U1547" s="93"/>
      <c r="V1547" s="93"/>
      <c r="W1547" s="93"/>
      <c r="X1547" s="93"/>
      <c r="Y1547" s="93"/>
      <c r="Z1547" s="93"/>
      <c r="AA1547" s="93"/>
      <c r="AB1547" s="93"/>
      <c r="AC1547" s="93"/>
      <c r="AD1547" s="93"/>
      <c r="AE1547" s="93"/>
      <c r="AF1547" s="93"/>
      <c r="AG1547" s="93"/>
      <c r="AH1547" s="93"/>
    </row>
    <row r="1548" spans="1:34" ht="15" customHeight="1" x14ac:dyDescent="0.3">
      <c r="A1548" s="93"/>
      <c r="B1548" s="93"/>
      <c r="C1548" s="93"/>
      <c r="D1548" s="93"/>
      <c r="E1548" s="93"/>
      <c r="F1548" s="93"/>
      <c r="G1548" s="93"/>
      <c r="H1548" s="93"/>
      <c r="I1548" s="93"/>
      <c r="J1548" s="93"/>
      <c r="K1548" s="93"/>
      <c r="L1548" s="93"/>
      <c r="M1548" s="93"/>
      <c r="N1548" s="93"/>
      <c r="O1548" s="93"/>
      <c r="P1548" s="93"/>
      <c r="Q1548" s="93"/>
      <c r="R1548" s="93"/>
      <c r="S1548" s="93"/>
      <c r="T1548" s="93"/>
      <c r="U1548" s="93"/>
      <c r="V1548" s="93"/>
      <c r="W1548" s="93"/>
      <c r="X1548" s="93"/>
      <c r="Y1548" s="93"/>
      <c r="Z1548" s="93"/>
      <c r="AA1548" s="93"/>
      <c r="AB1548" s="93"/>
      <c r="AC1548" s="93"/>
      <c r="AD1548" s="93"/>
      <c r="AE1548" s="93"/>
      <c r="AF1548" s="93"/>
      <c r="AG1548" s="93"/>
      <c r="AH1548" s="93"/>
    </row>
    <row r="1549" spans="1:34" ht="15" customHeight="1" x14ac:dyDescent="0.3">
      <c r="A1549" s="93"/>
      <c r="B1549" s="93"/>
      <c r="C1549" s="93"/>
      <c r="D1549" s="93"/>
      <c r="E1549" s="93"/>
      <c r="F1549" s="93"/>
      <c r="G1549" s="93"/>
      <c r="H1549" s="93"/>
      <c r="I1549" s="93"/>
      <c r="J1549" s="93"/>
      <c r="K1549" s="93"/>
      <c r="L1549" s="93"/>
      <c r="M1549" s="93"/>
      <c r="N1549" s="93"/>
      <c r="O1549" s="93"/>
      <c r="P1549" s="93"/>
      <c r="Q1549" s="93"/>
      <c r="R1549" s="93"/>
      <c r="S1549" s="93"/>
      <c r="T1549" s="93"/>
      <c r="U1549" s="93"/>
      <c r="V1549" s="93"/>
      <c r="W1549" s="93"/>
      <c r="X1549" s="93"/>
      <c r="Y1549" s="93"/>
      <c r="Z1549" s="93"/>
      <c r="AA1549" s="93"/>
      <c r="AB1549" s="93"/>
      <c r="AC1549" s="93"/>
      <c r="AD1549" s="93"/>
      <c r="AE1549" s="93"/>
      <c r="AF1549" s="93"/>
      <c r="AG1549" s="93"/>
      <c r="AH1549" s="93"/>
    </row>
    <row r="1550" spans="1:34" ht="15" customHeight="1" x14ac:dyDescent="0.3">
      <c r="A1550" s="93"/>
      <c r="B1550" s="93"/>
      <c r="C1550" s="93"/>
      <c r="D1550" s="93"/>
      <c r="E1550" s="93"/>
      <c r="F1550" s="93"/>
      <c r="G1550" s="93"/>
      <c r="H1550" s="93"/>
      <c r="I1550" s="93"/>
      <c r="J1550" s="93"/>
      <c r="K1550" s="93"/>
      <c r="L1550" s="93"/>
      <c r="M1550" s="93"/>
      <c r="N1550" s="93"/>
      <c r="O1550" s="93"/>
      <c r="P1550" s="93"/>
      <c r="Q1550" s="93"/>
      <c r="R1550" s="93"/>
      <c r="S1550" s="93"/>
      <c r="T1550" s="93"/>
      <c r="U1550" s="93"/>
      <c r="V1550" s="93"/>
      <c r="W1550" s="93"/>
      <c r="X1550" s="93"/>
      <c r="Y1550" s="93"/>
      <c r="Z1550" s="93"/>
      <c r="AA1550" s="93"/>
      <c r="AB1550" s="93"/>
      <c r="AC1550" s="93"/>
      <c r="AD1550" s="93"/>
      <c r="AE1550" s="93"/>
      <c r="AF1550" s="93"/>
      <c r="AG1550" s="93"/>
      <c r="AH1550" s="93"/>
    </row>
    <row r="1551" spans="1:34" ht="15" customHeight="1" x14ac:dyDescent="0.3">
      <c r="A1551" s="93"/>
      <c r="B1551" s="93"/>
      <c r="C1551" s="93"/>
      <c r="D1551" s="93"/>
      <c r="E1551" s="93"/>
      <c r="F1551" s="93"/>
      <c r="G1551" s="93"/>
      <c r="H1551" s="93"/>
      <c r="I1551" s="93"/>
      <c r="J1551" s="93"/>
      <c r="K1551" s="93"/>
      <c r="L1551" s="93"/>
      <c r="M1551" s="93"/>
      <c r="N1551" s="93"/>
      <c r="O1551" s="93"/>
      <c r="P1551" s="93"/>
      <c r="Q1551" s="93"/>
      <c r="R1551" s="93"/>
      <c r="S1551" s="93"/>
      <c r="T1551" s="93"/>
      <c r="U1551" s="93"/>
      <c r="V1551" s="93"/>
      <c r="W1551" s="93"/>
      <c r="X1551" s="93"/>
      <c r="Y1551" s="93"/>
      <c r="Z1551" s="93"/>
      <c r="AA1551" s="93"/>
      <c r="AB1551" s="93"/>
      <c r="AC1551" s="93"/>
      <c r="AD1551" s="93"/>
      <c r="AE1551" s="93"/>
      <c r="AF1551" s="93"/>
      <c r="AG1551" s="93"/>
      <c r="AH1551" s="93"/>
    </row>
    <row r="1552" spans="1:34" ht="15" customHeight="1" x14ac:dyDescent="0.3">
      <c r="A1552" s="93"/>
      <c r="B1552" s="93"/>
      <c r="C1552" s="93"/>
      <c r="D1552" s="93"/>
      <c r="E1552" s="93"/>
      <c r="F1552" s="93"/>
      <c r="G1552" s="93"/>
      <c r="H1552" s="93"/>
      <c r="I1552" s="93"/>
      <c r="J1552" s="93"/>
      <c r="K1552" s="93"/>
      <c r="L1552" s="93"/>
      <c r="M1552" s="93"/>
      <c r="N1552" s="93"/>
      <c r="O1552" s="93"/>
      <c r="P1552" s="93"/>
      <c r="Q1552" s="93"/>
      <c r="R1552" s="93"/>
      <c r="S1552" s="93"/>
      <c r="T1552" s="93"/>
      <c r="U1552" s="93"/>
      <c r="V1552" s="93"/>
      <c r="W1552" s="93"/>
      <c r="X1552" s="93"/>
      <c r="Y1552" s="93"/>
      <c r="Z1552" s="93"/>
      <c r="AA1552" s="93"/>
      <c r="AB1552" s="93"/>
      <c r="AC1552" s="93"/>
      <c r="AD1552" s="93"/>
      <c r="AE1552" s="93"/>
      <c r="AF1552" s="93"/>
      <c r="AG1552" s="93"/>
      <c r="AH1552" s="93"/>
    </row>
    <row r="1553" spans="1:34" ht="15" customHeight="1" x14ac:dyDescent="0.3">
      <c r="A1553" s="93"/>
      <c r="B1553" s="93"/>
      <c r="C1553" s="93"/>
      <c r="D1553" s="93"/>
      <c r="E1553" s="93"/>
      <c r="F1553" s="93"/>
      <c r="G1553" s="93"/>
      <c r="H1553" s="93"/>
      <c r="I1553" s="93"/>
      <c r="J1553" s="93"/>
      <c r="K1553" s="93"/>
      <c r="L1553" s="93"/>
      <c r="M1553" s="93"/>
      <c r="N1553" s="93"/>
      <c r="O1553" s="93"/>
      <c r="P1553" s="93"/>
      <c r="Q1553" s="93"/>
      <c r="R1553" s="93"/>
      <c r="S1553" s="93"/>
      <c r="T1553" s="93"/>
      <c r="U1553" s="93"/>
      <c r="V1553" s="93"/>
      <c r="W1553" s="93"/>
      <c r="X1553" s="93"/>
      <c r="Y1553" s="93"/>
      <c r="Z1553" s="93"/>
      <c r="AA1553" s="93"/>
      <c r="AB1553" s="93"/>
      <c r="AC1553" s="93"/>
      <c r="AD1553" s="93"/>
      <c r="AE1553" s="93"/>
      <c r="AF1553" s="93"/>
      <c r="AG1553" s="93"/>
      <c r="AH1553" s="93"/>
    </row>
    <row r="1554" spans="1:34" ht="15" customHeight="1" x14ac:dyDescent="0.3">
      <c r="A1554" s="93"/>
      <c r="B1554" s="93"/>
      <c r="C1554" s="93"/>
      <c r="D1554" s="93"/>
      <c r="E1554" s="93"/>
      <c r="F1554" s="93"/>
      <c r="G1554" s="93"/>
      <c r="H1554" s="93"/>
      <c r="I1554" s="93"/>
      <c r="J1554" s="93"/>
      <c r="K1554" s="93"/>
      <c r="L1554" s="93"/>
      <c r="M1554" s="93"/>
      <c r="N1554" s="93"/>
      <c r="O1554" s="93"/>
      <c r="P1554" s="93"/>
      <c r="Q1554" s="93"/>
      <c r="R1554" s="93"/>
      <c r="S1554" s="93"/>
      <c r="T1554" s="93"/>
      <c r="U1554" s="93"/>
      <c r="V1554" s="93"/>
      <c r="W1554" s="93"/>
      <c r="X1554" s="93"/>
      <c r="Y1554" s="93"/>
      <c r="Z1554" s="93"/>
      <c r="AA1554" s="93"/>
      <c r="AB1554" s="93"/>
      <c r="AC1554" s="93"/>
      <c r="AD1554" s="93"/>
      <c r="AE1554" s="93"/>
      <c r="AF1554" s="93"/>
      <c r="AG1554" s="93"/>
      <c r="AH1554" s="93"/>
    </row>
    <row r="1555" spans="1:34" ht="15" customHeight="1" x14ac:dyDescent="0.3">
      <c r="A1555" s="93"/>
      <c r="B1555" s="93"/>
      <c r="C1555" s="93"/>
      <c r="D1555" s="93"/>
      <c r="E1555" s="93"/>
      <c r="F1555" s="93"/>
      <c r="G1555" s="93"/>
      <c r="H1555" s="93"/>
      <c r="I1555" s="93"/>
      <c r="J1555" s="93"/>
      <c r="K1555" s="93"/>
      <c r="L1555" s="93"/>
      <c r="M1555" s="93"/>
      <c r="N1555" s="93"/>
      <c r="O1555" s="93"/>
      <c r="P1555" s="93"/>
      <c r="Q1555" s="93"/>
      <c r="R1555" s="93"/>
      <c r="S1555" s="93"/>
      <c r="T1555" s="93"/>
      <c r="U1555" s="93"/>
      <c r="V1555" s="93"/>
      <c r="W1555" s="93"/>
      <c r="X1555" s="93"/>
      <c r="Y1555" s="93"/>
      <c r="Z1555" s="93"/>
      <c r="AA1555" s="93"/>
      <c r="AB1555" s="93"/>
      <c r="AC1555" s="93"/>
      <c r="AD1555" s="93"/>
      <c r="AE1555" s="93"/>
      <c r="AF1555" s="93"/>
      <c r="AG1555" s="93"/>
      <c r="AH1555" s="93"/>
    </row>
    <row r="1556" spans="1:34" ht="15" customHeight="1" x14ac:dyDescent="0.3">
      <c r="A1556" s="93"/>
      <c r="B1556" s="93"/>
      <c r="C1556" s="93"/>
      <c r="D1556" s="93"/>
      <c r="E1556" s="93"/>
      <c r="F1556" s="93"/>
      <c r="G1556" s="93"/>
      <c r="H1556" s="93"/>
      <c r="I1556" s="93"/>
      <c r="J1556" s="93"/>
      <c r="K1556" s="93"/>
      <c r="L1556" s="93"/>
      <c r="M1556" s="93"/>
      <c r="N1556" s="93"/>
      <c r="O1556" s="93"/>
      <c r="P1556" s="93"/>
      <c r="Q1556" s="93"/>
      <c r="R1556" s="93"/>
      <c r="S1556" s="93"/>
      <c r="T1556" s="93"/>
      <c r="U1556" s="93"/>
      <c r="V1556" s="93"/>
      <c r="W1556" s="93"/>
      <c r="X1556" s="93"/>
      <c r="Y1556" s="93"/>
      <c r="Z1556" s="93"/>
      <c r="AA1556" s="93"/>
      <c r="AB1556" s="93"/>
      <c r="AC1556" s="93"/>
      <c r="AD1556" s="93"/>
      <c r="AE1556" s="93"/>
      <c r="AF1556" s="93"/>
      <c r="AG1556" s="93"/>
      <c r="AH1556" s="93"/>
    </row>
    <row r="1557" spans="1:34" ht="15" customHeight="1" x14ac:dyDescent="0.3">
      <c r="A1557" s="93"/>
      <c r="B1557" s="93"/>
      <c r="C1557" s="93"/>
      <c r="D1557" s="93"/>
      <c r="E1557" s="93"/>
      <c r="F1557" s="93"/>
      <c r="G1557" s="93"/>
      <c r="H1557" s="93"/>
      <c r="I1557" s="93"/>
      <c r="J1557" s="93"/>
      <c r="K1557" s="93"/>
      <c r="L1557" s="93"/>
      <c r="M1557" s="93"/>
      <c r="N1557" s="93"/>
      <c r="O1557" s="93"/>
      <c r="P1557" s="93"/>
      <c r="Q1557" s="93"/>
      <c r="R1557" s="93"/>
      <c r="S1557" s="93"/>
      <c r="T1557" s="93"/>
      <c r="U1557" s="93"/>
      <c r="V1557" s="93"/>
      <c r="W1557" s="93"/>
      <c r="X1557" s="93"/>
      <c r="Y1557" s="93"/>
      <c r="Z1557" s="93"/>
      <c r="AA1557" s="93"/>
      <c r="AB1557" s="93"/>
      <c r="AC1557" s="93"/>
      <c r="AD1557" s="93"/>
      <c r="AE1557" s="93"/>
      <c r="AF1557" s="93"/>
      <c r="AG1557" s="93"/>
      <c r="AH1557" s="93"/>
    </row>
    <row r="1558" spans="1:34" ht="15" customHeight="1" x14ac:dyDescent="0.3">
      <c r="A1558" s="93"/>
      <c r="B1558" s="93"/>
      <c r="C1558" s="93"/>
      <c r="D1558" s="93"/>
      <c r="E1558" s="93"/>
      <c r="F1558" s="93"/>
      <c r="G1558" s="93"/>
      <c r="H1558" s="93"/>
      <c r="I1558" s="93"/>
      <c r="J1558" s="93"/>
      <c r="K1558" s="93"/>
      <c r="L1558" s="93"/>
      <c r="M1558" s="93"/>
      <c r="N1558" s="93"/>
      <c r="O1558" s="93"/>
      <c r="P1558" s="93"/>
      <c r="Q1558" s="93"/>
      <c r="R1558" s="93"/>
      <c r="S1558" s="93"/>
      <c r="T1558" s="93"/>
      <c r="U1558" s="93"/>
      <c r="V1558" s="93"/>
      <c r="W1558" s="93"/>
      <c r="X1558" s="93"/>
      <c r="Y1558" s="93"/>
      <c r="Z1558" s="93"/>
      <c r="AA1558" s="93"/>
      <c r="AB1558" s="93"/>
      <c r="AC1558" s="93"/>
      <c r="AD1558" s="93"/>
      <c r="AE1558" s="93"/>
      <c r="AF1558" s="93"/>
      <c r="AG1558" s="93"/>
      <c r="AH1558" s="93"/>
    </row>
    <row r="1559" spans="1:34" ht="15" customHeight="1" x14ac:dyDescent="0.3">
      <c r="A1559" s="93"/>
      <c r="B1559" s="93"/>
      <c r="C1559" s="93"/>
      <c r="D1559" s="93"/>
      <c r="E1559" s="93"/>
      <c r="F1559" s="93"/>
      <c r="G1559" s="93"/>
      <c r="H1559" s="93"/>
      <c r="I1559" s="93"/>
      <c r="J1559" s="93"/>
      <c r="K1559" s="93"/>
      <c r="L1559" s="93"/>
      <c r="M1559" s="93"/>
      <c r="N1559" s="93"/>
      <c r="O1559" s="93"/>
      <c r="P1559" s="93"/>
      <c r="Q1559" s="93"/>
      <c r="R1559" s="93"/>
      <c r="S1559" s="93"/>
      <c r="T1559" s="93"/>
      <c r="U1559" s="93"/>
      <c r="V1559" s="93"/>
      <c r="W1559" s="93"/>
      <c r="X1559" s="93"/>
      <c r="Y1559" s="93"/>
      <c r="Z1559" s="93"/>
      <c r="AA1559" s="93"/>
      <c r="AB1559" s="93"/>
      <c r="AC1559" s="93"/>
      <c r="AD1559" s="93"/>
      <c r="AE1559" s="93"/>
      <c r="AF1559" s="93"/>
      <c r="AG1559" s="93"/>
      <c r="AH1559" s="93"/>
    </row>
    <row r="1560" spans="1:34" ht="15" customHeight="1" x14ac:dyDescent="0.3">
      <c r="A1560" s="93"/>
      <c r="B1560" s="93"/>
      <c r="C1560" s="93"/>
      <c r="D1560" s="93"/>
      <c r="E1560" s="93"/>
      <c r="F1560" s="93"/>
      <c r="G1560" s="93"/>
      <c r="H1560" s="93"/>
      <c r="I1560" s="93"/>
      <c r="J1560" s="93"/>
      <c r="K1560" s="93"/>
      <c r="L1560" s="93"/>
      <c r="M1560" s="93"/>
      <c r="N1560" s="93"/>
      <c r="O1560" s="93"/>
      <c r="P1560" s="93"/>
      <c r="Q1560" s="93"/>
      <c r="R1560" s="93"/>
      <c r="S1560" s="93"/>
      <c r="T1560" s="93"/>
      <c r="U1560" s="93"/>
      <c r="V1560" s="93"/>
      <c r="W1560" s="93"/>
      <c r="X1560" s="93"/>
      <c r="Y1560" s="93"/>
      <c r="Z1560" s="93"/>
      <c r="AA1560" s="93"/>
      <c r="AB1560" s="93"/>
      <c r="AC1560" s="93"/>
      <c r="AD1560" s="93"/>
      <c r="AE1560" s="93"/>
      <c r="AF1560" s="93"/>
      <c r="AG1560" s="93"/>
      <c r="AH1560" s="93"/>
    </row>
    <row r="1561" spans="1:34" ht="15" customHeight="1" x14ac:dyDescent="0.3">
      <c r="A1561" s="93"/>
      <c r="B1561" s="93"/>
      <c r="C1561" s="93"/>
      <c r="D1561" s="93"/>
      <c r="E1561" s="93"/>
      <c r="F1561" s="93"/>
      <c r="G1561" s="93"/>
      <c r="H1561" s="93"/>
      <c r="I1561" s="93"/>
      <c r="J1561" s="93"/>
      <c r="K1561" s="93"/>
      <c r="L1561" s="93"/>
      <c r="M1561" s="93"/>
      <c r="N1561" s="93"/>
      <c r="O1561" s="93"/>
      <c r="P1561" s="93"/>
      <c r="Q1561" s="93"/>
      <c r="R1561" s="93"/>
      <c r="S1561" s="93"/>
      <c r="T1561" s="93"/>
      <c r="U1561" s="93"/>
      <c r="V1561" s="93"/>
      <c r="W1561" s="93"/>
      <c r="X1561" s="93"/>
      <c r="Y1561" s="93"/>
      <c r="Z1561" s="93"/>
      <c r="AA1561" s="93"/>
      <c r="AB1561" s="93"/>
      <c r="AC1561" s="93"/>
      <c r="AD1561" s="93"/>
      <c r="AE1561" s="93"/>
      <c r="AF1561" s="93"/>
      <c r="AG1561" s="93"/>
      <c r="AH1561" s="93"/>
    </row>
    <row r="1562" spans="1:34" ht="15" customHeight="1" x14ac:dyDescent="0.3">
      <c r="A1562" s="93"/>
      <c r="B1562" s="93"/>
      <c r="C1562" s="93"/>
      <c r="D1562" s="93"/>
      <c r="E1562" s="93"/>
      <c r="F1562" s="93"/>
      <c r="G1562" s="93"/>
      <c r="H1562" s="93"/>
      <c r="I1562" s="93"/>
      <c r="J1562" s="93"/>
      <c r="K1562" s="93"/>
      <c r="L1562" s="93"/>
      <c r="M1562" s="93"/>
      <c r="N1562" s="93"/>
      <c r="O1562" s="93"/>
      <c r="P1562" s="93"/>
      <c r="Q1562" s="93"/>
      <c r="R1562" s="93"/>
      <c r="S1562" s="93"/>
      <c r="T1562" s="93"/>
      <c r="U1562" s="93"/>
      <c r="V1562" s="93"/>
      <c r="W1562" s="93"/>
      <c r="X1562" s="93"/>
      <c r="Y1562" s="93"/>
      <c r="Z1562" s="93"/>
      <c r="AA1562" s="93"/>
      <c r="AB1562" s="93"/>
      <c r="AC1562" s="93"/>
      <c r="AD1562" s="93"/>
      <c r="AE1562" s="93"/>
      <c r="AF1562" s="93"/>
      <c r="AG1562" s="93"/>
      <c r="AH1562" s="93"/>
    </row>
    <row r="1563" spans="1:34" ht="15" customHeight="1" x14ac:dyDescent="0.3">
      <c r="A1563" s="93"/>
      <c r="B1563" s="93"/>
      <c r="C1563" s="93"/>
      <c r="D1563" s="93"/>
      <c r="E1563" s="93"/>
      <c r="F1563" s="93"/>
      <c r="G1563" s="93"/>
      <c r="H1563" s="93"/>
      <c r="I1563" s="93"/>
      <c r="J1563" s="93"/>
      <c r="K1563" s="93"/>
      <c r="L1563" s="93"/>
      <c r="M1563" s="93"/>
      <c r="N1563" s="93"/>
      <c r="O1563" s="93"/>
      <c r="P1563" s="93"/>
      <c r="Q1563" s="93"/>
      <c r="R1563" s="93"/>
      <c r="S1563" s="93"/>
      <c r="T1563" s="93"/>
      <c r="U1563" s="93"/>
      <c r="V1563" s="93"/>
      <c r="W1563" s="93"/>
      <c r="X1563" s="93"/>
      <c r="Y1563" s="93"/>
      <c r="Z1563" s="93"/>
      <c r="AA1563" s="93"/>
      <c r="AB1563" s="93"/>
      <c r="AC1563" s="93"/>
      <c r="AD1563" s="93"/>
      <c r="AE1563" s="93"/>
      <c r="AF1563" s="93"/>
      <c r="AG1563" s="93"/>
      <c r="AH1563" s="93"/>
    </row>
    <row r="1564" spans="1:34" ht="15" customHeight="1" x14ac:dyDescent="0.3">
      <c r="A1564" s="93"/>
      <c r="B1564" s="93"/>
      <c r="C1564" s="93"/>
      <c r="D1564" s="93"/>
      <c r="E1564" s="93"/>
      <c r="F1564" s="93"/>
      <c r="G1564" s="93"/>
      <c r="H1564" s="93"/>
      <c r="I1564" s="93"/>
      <c r="J1564" s="93"/>
      <c r="K1564" s="93"/>
      <c r="L1564" s="93"/>
      <c r="M1564" s="93"/>
      <c r="N1564" s="93"/>
      <c r="O1564" s="93"/>
      <c r="P1564" s="93"/>
      <c r="Q1564" s="93"/>
      <c r="R1564" s="93"/>
      <c r="S1564" s="93"/>
      <c r="T1564" s="93"/>
      <c r="U1564" s="93"/>
      <c r="V1564" s="93"/>
      <c r="W1564" s="93"/>
      <c r="X1564" s="93"/>
      <c r="Y1564" s="93"/>
      <c r="Z1564" s="93"/>
      <c r="AA1564" s="93"/>
      <c r="AB1564" s="93"/>
      <c r="AC1564" s="93"/>
      <c r="AD1564" s="93"/>
      <c r="AE1564" s="93"/>
      <c r="AF1564" s="93"/>
      <c r="AG1564" s="93"/>
      <c r="AH1564" s="93"/>
    </row>
    <row r="1565" spans="1:34" ht="15" customHeight="1" x14ac:dyDescent="0.3">
      <c r="A1565" s="93"/>
      <c r="B1565" s="93"/>
      <c r="C1565" s="93"/>
      <c r="D1565" s="93"/>
      <c r="E1565" s="93"/>
      <c r="F1565" s="93"/>
      <c r="G1565" s="93"/>
      <c r="H1565" s="93"/>
      <c r="I1565" s="93"/>
      <c r="J1565" s="93"/>
      <c r="K1565" s="93"/>
      <c r="L1565" s="93"/>
      <c r="M1565" s="93"/>
      <c r="N1565" s="93"/>
      <c r="O1565" s="93"/>
      <c r="P1565" s="93"/>
      <c r="Q1565" s="93"/>
      <c r="R1565" s="93"/>
      <c r="S1565" s="93"/>
      <c r="T1565" s="93"/>
      <c r="U1565" s="93"/>
      <c r="V1565" s="93"/>
      <c r="W1565" s="93"/>
      <c r="X1565" s="93"/>
      <c r="Y1565" s="93"/>
      <c r="Z1565" s="93"/>
      <c r="AA1565" s="93"/>
      <c r="AB1565" s="93"/>
      <c r="AC1565" s="93"/>
      <c r="AD1565" s="93"/>
      <c r="AE1565" s="93"/>
      <c r="AF1565" s="93"/>
      <c r="AG1565" s="93"/>
      <c r="AH1565" s="93"/>
    </row>
    <row r="1566" spans="1:34" ht="15" customHeight="1" x14ac:dyDescent="0.3">
      <c r="A1566" s="93"/>
      <c r="B1566" s="93"/>
      <c r="C1566" s="93"/>
      <c r="D1566" s="93"/>
      <c r="E1566" s="93"/>
      <c r="F1566" s="93"/>
      <c r="G1566" s="93"/>
      <c r="H1566" s="93"/>
      <c r="I1566" s="93"/>
      <c r="J1566" s="93"/>
      <c r="K1566" s="93"/>
      <c r="L1566" s="93"/>
      <c r="M1566" s="93"/>
      <c r="N1566" s="93"/>
      <c r="O1566" s="93"/>
      <c r="P1566" s="93"/>
      <c r="Q1566" s="93"/>
      <c r="R1566" s="93"/>
      <c r="S1566" s="93"/>
      <c r="T1566" s="93"/>
      <c r="U1566" s="93"/>
      <c r="V1566" s="93"/>
      <c r="W1566" s="93"/>
      <c r="X1566" s="93"/>
      <c r="Y1566" s="93"/>
      <c r="Z1566" s="93"/>
      <c r="AA1566" s="93"/>
      <c r="AB1566" s="93"/>
      <c r="AC1566" s="93"/>
      <c r="AD1566" s="93"/>
      <c r="AE1566" s="93"/>
      <c r="AF1566" s="93"/>
      <c r="AG1566" s="93"/>
      <c r="AH1566" s="93"/>
    </row>
    <row r="1567" spans="1:34" ht="15" customHeight="1" x14ac:dyDescent="0.3">
      <c r="A1567" s="93"/>
      <c r="B1567" s="93"/>
      <c r="C1567" s="93"/>
      <c r="D1567" s="93"/>
      <c r="E1567" s="93"/>
      <c r="F1567" s="93"/>
      <c r="G1567" s="93"/>
      <c r="H1567" s="93"/>
      <c r="I1567" s="93"/>
      <c r="J1567" s="93"/>
      <c r="K1567" s="93"/>
      <c r="L1567" s="93"/>
      <c r="M1567" s="93"/>
      <c r="N1567" s="93"/>
      <c r="O1567" s="93"/>
      <c r="P1567" s="93"/>
      <c r="Q1567" s="93"/>
      <c r="R1567" s="93"/>
      <c r="S1567" s="93"/>
      <c r="T1567" s="93"/>
      <c r="U1567" s="93"/>
      <c r="V1567" s="93"/>
      <c r="W1567" s="93"/>
      <c r="X1567" s="93"/>
      <c r="Y1567" s="93"/>
      <c r="Z1567" s="93"/>
      <c r="AA1567" s="93"/>
      <c r="AB1567" s="93"/>
      <c r="AC1567" s="93"/>
      <c r="AD1567" s="93"/>
      <c r="AE1567" s="93"/>
      <c r="AF1567" s="93"/>
      <c r="AG1567" s="93"/>
      <c r="AH1567" s="93"/>
    </row>
    <row r="1568" spans="1:34" ht="15" customHeight="1" x14ac:dyDescent="0.3">
      <c r="A1568" s="93"/>
      <c r="B1568" s="93"/>
      <c r="C1568" s="93"/>
      <c r="D1568" s="93"/>
      <c r="E1568" s="93"/>
      <c r="F1568" s="93"/>
      <c r="G1568" s="93"/>
      <c r="H1568" s="93"/>
      <c r="I1568" s="93"/>
      <c r="J1568" s="93"/>
      <c r="K1568" s="93"/>
      <c r="L1568" s="93"/>
      <c r="M1568" s="93"/>
      <c r="N1568" s="93"/>
      <c r="O1568" s="93"/>
      <c r="P1568" s="93"/>
      <c r="Q1568" s="93"/>
      <c r="R1568" s="93"/>
      <c r="S1568" s="93"/>
      <c r="T1568" s="93"/>
      <c r="U1568" s="93"/>
      <c r="V1568" s="93"/>
      <c r="W1568" s="93"/>
      <c r="X1568" s="93"/>
      <c r="Y1568" s="93"/>
      <c r="Z1568" s="93"/>
      <c r="AA1568" s="93"/>
      <c r="AB1568" s="93"/>
      <c r="AC1568" s="93"/>
      <c r="AD1568" s="93"/>
      <c r="AE1568" s="93"/>
      <c r="AF1568" s="93"/>
      <c r="AG1568" s="93"/>
      <c r="AH1568" s="93"/>
    </row>
    <row r="1569" spans="1:34" ht="15" customHeight="1" x14ac:dyDescent="0.3">
      <c r="A1569" s="93"/>
      <c r="B1569" s="93"/>
      <c r="C1569" s="93"/>
      <c r="D1569" s="93"/>
      <c r="E1569" s="93"/>
      <c r="F1569" s="93"/>
      <c r="G1569" s="93"/>
      <c r="H1569" s="93"/>
      <c r="I1569" s="93"/>
      <c r="J1569" s="93"/>
      <c r="K1569" s="93"/>
      <c r="L1569" s="93"/>
      <c r="M1569" s="93"/>
      <c r="N1569" s="93"/>
      <c r="O1569" s="93"/>
      <c r="P1569" s="93"/>
      <c r="Q1569" s="93"/>
      <c r="R1569" s="93"/>
      <c r="S1569" s="93"/>
      <c r="T1569" s="93"/>
      <c r="U1569" s="93"/>
      <c r="V1569" s="93"/>
      <c r="W1569" s="93"/>
      <c r="X1569" s="93"/>
      <c r="Y1569" s="93"/>
      <c r="Z1569" s="93"/>
      <c r="AA1569" s="93"/>
      <c r="AB1569" s="93"/>
      <c r="AC1569" s="93"/>
      <c r="AD1569" s="93"/>
      <c r="AE1569" s="93"/>
      <c r="AF1569" s="93"/>
      <c r="AG1569" s="93"/>
      <c r="AH1569" s="93"/>
    </row>
    <row r="1570" spans="1:34" ht="15" customHeight="1" x14ac:dyDescent="0.3">
      <c r="A1570" s="93"/>
      <c r="B1570" s="93"/>
      <c r="C1570" s="93"/>
      <c r="D1570" s="93"/>
      <c r="E1570" s="93"/>
      <c r="F1570" s="93"/>
      <c r="G1570" s="93"/>
      <c r="H1570" s="93"/>
      <c r="I1570" s="93"/>
      <c r="J1570" s="93"/>
      <c r="K1570" s="93"/>
      <c r="L1570" s="93"/>
      <c r="M1570" s="93"/>
      <c r="N1570" s="93"/>
      <c r="O1570" s="93"/>
      <c r="P1570" s="93"/>
      <c r="Q1570" s="93"/>
      <c r="R1570" s="93"/>
      <c r="S1570" s="93"/>
      <c r="T1570" s="93"/>
      <c r="U1570" s="93"/>
      <c r="V1570" s="93"/>
      <c r="W1570" s="93"/>
      <c r="X1570" s="93"/>
      <c r="Y1570" s="93"/>
      <c r="Z1570" s="93"/>
      <c r="AA1570" s="93"/>
      <c r="AB1570" s="93"/>
      <c r="AC1570" s="93"/>
      <c r="AD1570" s="93"/>
      <c r="AE1570" s="93"/>
      <c r="AF1570" s="93"/>
      <c r="AG1570" s="93"/>
      <c r="AH1570" s="93"/>
    </row>
    <row r="1571" spans="1:34" ht="15" customHeight="1" x14ac:dyDescent="0.3">
      <c r="A1571" s="93"/>
      <c r="B1571" s="93"/>
      <c r="C1571" s="93"/>
      <c r="D1571" s="93"/>
      <c r="E1571" s="93"/>
      <c r="F1571" s="93"/>
      <c r="G1571" s="93"/>
      <c r="H1571" s="93"/>
      <c r="I1571" s="93"/>
      <c r="J1571" s="93"/>
      <c r="K1571" s="93"/>
      <c r="L1571" s="93"/>
      <c r="M1571" s="93"/>
      <c r="N1571" s="93"/>
      <c r="O1571" s="93"/>
      <c r="P1571" s="93"/>
      <c r="Q1571" s="93"/>
      <c r="R1571" s="93"/>
      <c r="S1571" s="93"/>
      <c r="T1571" s="93"/>
      <c r="U1571" s="93"/>
      <c r="V1571" s="93"/>
      <c r="W1571" s="93"/>
      <c r="X1571" s="93"/>
      <c r="Y1571" s="93"/>
      <c r="Z1571" s="93"/>
      <c r="AA1571" s="93"/>
      <c r="AB1571" s="93"/>
      <c r="AC1571" s="93"/>
      <c r="AD1571" s="93"/>
      <c r="AE1571" s="93"/>
      <c r="AF1571" s="93"/>
      <c r="AG1571" s="93"/>
      <c r="AH1571" s="93"/>
    </row>
    <row r="1572" spans="1:34" ht="15" customHeight="1" x14ac:dyDescent="0.3">
      <c r="A1572" s="93"/>
      <c r="B1572" s="93"/>
      <c r="C1572" s="93"/>
      <c r="D1572" s="93"/>
      <c r="E1572" s="93"/>
      <c r="F1572" s="93"/>
      <c r="G1572" s="93"/>
      <c r="H1572" s="93"/>
      <c r="I1572" s="93"/>
      <c r="J1572" s="93"/>
      <c r="K1572" s="93"/>
      <c r="L1572" s="93"/>
      <c r="M1572" s="93"/>
      <c r="N1572" s="93"/>
      <c r="O1572" s="93"/>
      <c r="P1572" s="93"/>
      <c r="Q1572" s="93"/>
      <c r="R1572" s="93"/>
      <c r="S1572" s="93"/>
      <c r="T1572" s="93"/>
      <c r="U1572" s="93"/>
      <c r="V1572" s="93"/>
      <c r="W1572" s="93"/>
      <c r="X1572" s="93"/>
      <c r="Y1572" s="93"/>
      <c r="Z1572" s="93"/>
      <c r="AA1572" s="93"/>
      <c r="AB1572" s="93"/>
      <c r="AC1572" s="93"/>
      <c r="AD1572" s="93"/>
      <c r="AE1572" s="93"/>
      <c r="AF1572" s="93"/>
      <c r="AG1572" s="93"/>
      <c r="AH1572" s="93"/>
    </row>
    <row r="1573" spans="1:34" ht="15" customHeight="1" x14ac:dyDescent="0.3">
      <c r="A1573" s="93"/>
      <c r="B1573" s="93"/>
      <c r="C1573" s="93"/>
      <c r="D1573" s="93"/>
      <c r="E1573" s="93"/>
      <c r="F1573" s="93"/>
      <c r="G1573" s="93"/>
      <c r="H1573" s="93"/>
      <c r="I1573" s="93"/>
      <c r="J1573" s="93"/>
      <c r="K1573" s="93"/>
      <c r="L1573" s="93"/>
      <c r="M1573" s="93"/>
      <c r="N1573" s="93"/>
      <c r="O1573" s="93"/>
      <c r="P1573" s="93"/>
      <c r="Q1573" s="93"/>
      <c r="R1573" s="93"/>
      <c r="S1573" s="93"/>
      <c r="T1573" s="93"/>
      <c r="U1573" s="93"/>
      <c r="V1573" s="93"/>
      <c r="W1573" s="93"/>
      <c r="X1573" s="93"/>
      <c r="Y1573" s="93"/>
      <c r="Z1573" s="93"/>
      <c r="AA1573" s="93"/>
      <c r="AB1573" s="93"/>
      <c r="AC1573" s="93"/>
      <c r="AD1573" s="93"/>
      <c r="AE1573" s="93"/>
      <c r="AF1573" s="93"/>
      <c r="AG1573" s="93"/>
      <c r="AH1573" s="93"/>
    </row>
    <row r="1574" spans="1:34" ht="15" customHeight="1" x14ac:dyDescent="0.3">
      <c r="A1574" s="93"/>
      <c r="B1574" s="93"/>
      <c r="C1574" s="93"/>
      <c r="D1574" s="93"/>
      <c r="E1574" s="93"/>
      <c r="F1574" s="93"/>
      <c r="G1574" s="93"/>
      <c r="H1574" s="93"/>
      <c r="I1574" s="93"/>
      <c r="J1574" s="93"/>
      <c r="K1574" s="93"/>
      <c r="L1574" s="93"/>
      <c r="M1574" s="93"/>
      <c r="N1574" s="93"/>
      <c r="O1574" s="93"/>
      <c r="P1574" s="93"/>
      <c r="Q1574" s="93"/>
      <c r="R1574" s="93"/>
      <c r="S1574" s="93"/>
      <c r="T1574" s="93"/>
      <c r="U1574" s="93"/>
      <c r="V1574" s="93"/>
      <c r="W1574" s="93"/>
      <c r="X1574" s="93"/>
      <c r="Y1574" s="93"/>
      <c r="Z1574" s="93"/>
      <c r="AA1574" s="93"/>
      <c r="AB1574" s="93"/>
      <c r="AC1574" s="93"/>
      <c r="AD1574" s="93"/>
      <c r="AE1574" s="93"/>
      <c r="AF1574" s="93"/>
      <c r="AG1574" s="93"/>
      <c r="AH1574" s="93"/>
    </row>
    <row r="1575" spans="1:34" ht="15" customHeight="1" x14ac:dyDescent="0.3">
      <c r="A1575" s="93"/>
      <c r="B1575" s="93"/>
      <c r="C1575" s="93"/>
      <c r="D1575" s="93"/>
      <c r="E1575" s="93"/>
      <c r="F1575" s="93"/>
      <c r="G1575" s="93"/>
      <c r="H1575" s="93"/>
      <c r="I1575" s="93"/>
      <c r="J1575" s="93"/>
      <c r="K1575" s="93"/>
      <c r="L1575" s="93"/>
      <c r="M1575" s="93"/>
      <c r="N1575" s="93"/>
      <c r="O1575" s="93"/>
      <c r="P1575" s="93"/>
      <c r="Q1575" s="93"/>
      <c r="R1575" s="93"/>
      <c r="S1575" s="93"/>
      <c r="T1575" s="93"/>
      <c r="U1575" s="93"/>
      <c r="V1575" s="93"/>
      <c r="W1575" s="93"/>
      <c r="X1575" s="93"/>
      <c r="Y1575" s="93"/>
      <c r="Z1575" s="93"/>
      <c r="AA1575" s="93"/>
      <c r="AB1575" s="93"/>
      <c r="AC1575" s="93"/>
      <c r="AD1575" s="93"/>
      <c r="AE1575" s="93"/>
      <c r="AF1575" s="93"/>
      <c r="AG1575" s="93"/>
      <c r="AH1575" s="93"/>
    </row>
    <row r="1576" spans="1:34" ht="15" customHeight="1" x14ac:dyDescent="0.3">
      <c r="A1576" s="93"/>
      <c r="B1576" s="93"/>
      <c r="C1576" s="93"/>
      <c r="D1576" s="93"/>
      <c r="E1576" s="93"/>
      <c r="F1576" s="93"/>
      <c r="G1576" s="93"/>
      <c r="H1576" s="93"/>
      <c r="I1576" s="93"/>
      <c r="J1576" s="93"/>
      <c r="K1576" s="93"/>
      <c r="L1576" s="93"/>
      <c r="M1576" s="93"/>
      <c r="N1576" s="93"/>
      <c r="O1576" s="93"/>
      <c r="P1576" s="93"/>
      <c r="Q1576" s="93"/>
      <c r="R1576" s="93"/>
      <c r="S1576" s="93"/>
      <c r="T1576" s="93"/>
      <c r="U1576" s="93"/>
      <c r="V1576" s="93"/>
      <c r="W1576" s="93"/>
      <c r="X1576" s="93"/>
      <c r="Y1576" s="93"/>
      <c r="Z1576" s="93"/>
      <c r="AA1576" s="93"/>
      <c r="AB1576" s="93"/>
      <c r="AC1576" s="93"/>
      <c r="AD1576" s="93"/>
      <c r="AE1576" s="93"/>
      <c r="AF1576" s="93"/>
      <c r="AG1576" s="93"/>
      <c r="AH1576" s="93"/>
    </row>
    <row r="1577" spans="1:34" ht="15" customHeight="1" x14ac:dyDescent="0.3">
      <c r="A1577" s="93"/>
      <c r="B1577" s="93"/>
      <c r="C1577" s="93"/>
      <c r="D1577" s="93"/>
      <c r="E1577" s="93"/>
      <c r="F1577" s="93"/>
      <c r="G1577" s="93"/>
      <c r="H1577" s="93"/>
      <c r="I1577" s="93"/>
      <c r="J1577" s="93"/>
      <c r="K1577" s="93"/>
      <c r="L1577" s="93"/>
      <c r="M1577" s="93"/>
      <c r="N1577" s="93"/>
      <c r="O1577" s="93"/>
      <c r="P1577" s="93"/>
      <c r="Q1577" s="93"/>
      <c r="R1577" s="93"/>
      <c r="S1577" s="93"/>
      <c r="T1577" s="93"/>
      <c r="U1577" s="93"/>
      <c r="V1577" s="93"/>
      <c r="W1577" s="93"/>
      <c r="X1577" s="93"/>
      <c r="Y1577" s="93"/>
      <c r="Z1577" s="93"/>
      <c r="AA1577" s="93"/>
      <c r="AB1577" s="93"/>
      <c r="AC1577" s="93"/>
      <c r="AD1577" s="93"/>
      <c r="AE1577" s="93"/>
      <c r="AF1577" s="93"/>
      <c r="AG1577" s="93"/>
      <c r="AH1577" s="93"/>
    </row>
    <row r="1578" spans="1:34" ht="15" customHeight="1" x14ac:dyDescent="0.3">
      <c r="A1578" s="93"/>
      <c r="B1578" s="93"/>
      <c r="C1578" s="93"/>
      <c r="D1578" s="93"/>
      <c r="E1578" s="93"/>
      <c r="F1578" s="93"/>
      <c r="G1578" s="93"/>
      <c r="H1578" s="93"/>
      <c r="I1578" s="93"/>
      <c r="J1578" s="93"/>
      <c r="K1578" s="93"/>
      <c r="L1578" s="93"/>
      <c r="M1578" s="93"/>
      <c r="N1578" s="93"/>
      <c r="O1578" s="93"/>
      <c r="P1578" s="93"/>
      <c r="Q1578" s="93"/>
      <c r="R1578" s="93"/>
      <c r="S1578" s="93"/>
      <c r="T1578" s="93"/>
      <c r="U1578" s="93"/>
      <c r="V1578" s="93"/>
      <c r="W1578" s="93"/>
      <c r="X1578" s="93"/>
      <c r="Y1578" s="93"/>
      <c r="Z1578" s="93"/>
      <c r="AA1578" s="93"/>
      <c r="AB1578" s="93"/>
      <c r="AC1578" s="93"/>
      <c r="AD1578" s="93"/>
      <c r="AE1578" s="93"/>
      <c r="AF1578" s="93"/>
      <c r="AG1578" s="93"/>
      <c r="AH1578" s="93"/>
    </row>
    <row r="1579" spans="1:34" ht="15" customHeight="1" x14ac:dyDescent="0.3">
      <c r="A1579" s="93"/>
      <c r="B1579" s="93"/>
      <c r="C1579" s="93"/>
      <c r="D1579" s="93"/>
      <c r="E1579" s="93"/>
      <c r="F1579" s="93"/>
      <c r="G1579" s="93"/>
      <c r="H1579" s="93"/>
      <c r="I1579" s="93"/>
      <c r="J1579" s="93"/>
      <c r="K1579" s="93"/>
      <c r="L1579" s="93"/>
      <c r="M1579" s="93"/>
      <c r="N1579" s="93"/>
      <c r="O1579" s="93"/>
      <c r="P1579" s="93"/>
      <c r="Q1579" s="93"/>
      <c r="R1579" s="93"/>
      <c r="S1579" s="93"/>
      <c r="T1579" s="93"/>
      <c r="U1579" s="93"/>
      <c r="V1579" s="93"/>
      <c r="W1579" s="93"/>
      <c r="X1579" s="93"/>
      <c r="Y1579" s="93"/>
      <c r="Z1579" s="93"/>
      <c r="AA1579" s="93"/>
      <c r="AB1579" s="93"/>
      <c r="AC1579" s="93"/>
      <c r="AD1579" s="93"/>
      <c r="AE1579" s="93"/>
      <c r="AF1579" s="93"/>
      <c r="AG1579" s="93"/>
      <c r="AH1579" s="93"/>
    </row>
    <row r="1580" spans="1:34" ht="15" customHeight="1" x14ac:dyDescent="0.3">
      <c r="A1580" s="93"/>
      <c r="B1580" s="93"/>
      <c r="C1580" s="93"/>
      <c r="D1580" s="93"/>
      <c r="E1580" s="93"/>
      <c r="F1580" s="93"/>
      <c r="G1580" s="93"/>
      <c r="H1580" s="93"/>
      <c r="I1580" s="93"/>
      <c r="J1580" s="93"/>
      <c r="K1580" s="93"/>
      <c r="L1580" s="93"/>
      <c r="M1580" s="93"/>
      <c r="N1580" s="93"/>
      <c r="O1580" s="93"/>
      <c r="P1580" s="93"/>
      <c r="Q1580" s="93"/>
      <c r="R1580" s="93"/>
      <c r="S1580" s="93"/>
      <c r="T1580" s="93"/>
      <c r="U1580" s="93"/>
      <c r="V1580" s="93"/>
      <c r="W1580" s="93"/>
      <c r="X1580" s="93"/>
      <c r="Y1580" s="93"/>
      <c r="Z1580" s="93"/>
      <c r="AA1580" s="93"/>
      <c r="AB1580" s="93"/>
      <c r="AC1580" s="93"/>
      <c r="AD1580" s="93"/>
      <c r="AE1580" s="93"/>
      <c r="AF1580" s="93"/>
      <c r="AG1580" s="93"/>
      <c r="AH1580" s="93"/>
    </row>
    <row r="1581" spans="1:34" ht="15" customHeight="1" x14ac:dyDescent="0.3">
      <c r="A1581" s="93"/>
      <c r="B1581" s="93"/>
      <c r="C1581" s="93"/>
      <c r="D1581" s="93"/>
      <c r="E1581" s="93"/>
      <c r="F1581" s="93"/>
      <c r="G1581" s="93"/>
      <c r="H1581" s="93"/>
      <c r="I1581" s="93"/>
      <c r="J1581" s="93"/>
      <c r="K1581" s="93"/>
      <c r="L1581" s="93"/>
      <c r="M1581" s="93"/>
      <c r="N1581" s="93"/>
      <c r="O1581" s="93"/>
      <c r="P1581" s="93"/>
      <c r="Q1581" s="93"/>
      <c r="R1581" s="93"/>
      <c r="S1581" s="93"/>
      <c r="T1581" s="93"/>
      <c r="U1581" s="93"/>
      <c r="V1581" s="93"/>
      <c r="W1581" s="93"/>
      <c r="X1581" s="93"/>
      <c r="Y1581" s="93"/>
      <c r="Z1581" s="93"/>
      <c r="AA1581" s="93"/>
      <c r="AB1581" s="93"/>
      <c r="AC1581" s="93"/>
      <c r="AD1581" s="93"/>
      <c r="AE1581" s="93"/>
      <c r="AF1581" s="93"/>
      <c r="AG1581" s="93"/>
      <c r="AH1581" s="93"/>
    </row>
    <row r="1582" spans="1:34" ht="15" customHeight="1" x14ac:dyDescent="0.3">
      <c r="A1582" s="93"/>
      <c r="B1582" s="93"/>
      <c r="C1582" s="93"/>
      <c r="D1582" s="93"/>
      <c r="E1582" s="93"/>
      <c r="F1582" s="93"/>
      <c r="G1582" s="93"/>
      <c r="H1582" s="93"/>
      <c r="I1582" s="93"/>
      <c r="J1582" s="93"/>
      <c r="K1582" s="93"/>
      <c r="L1582" s="93"/>
      <c r="M1582" s="93"/>
      <c r="N1582" s="93"/>
      <c r="O1582" s="93"/>
      <c r="P1582" s="93"/>
      <c r="Q1582" s="93"/>
      <c r="R1582" s="93"/>
      <c r="S1582" s="93"/>
      <c r="T1582" s="93"/>
      <c r="U1582" s="93"/>
      <c r="V1582" s="93"/>
      <c r="W1582" s="93"/>
      <c r="X1582" s="93"/>
      <c r="Y1582" s="93"/>
      <c r="Z1582" s="93"/>
      <c r="AA1582" s="93"/>
      <c r="AB1582" s="93"/>
      <c r="AC1582" s="93"/>
      <c r="AD1582" s="93"/>
      <c r="AE1582" s="93"/>
      <c r="AF1582" s="93"/>
      <c r="AG1582" s="93"/>
      <c r="AH1582" s="93"/>
    </row>
    <row r="1583" spans="1:34" ht="15" customHeight="1" x14ac:dyDescent="0.3">
      <c r="A1583" s="93"/>
      <c r="B1583" s="93"/>
      <c r="C1583" s="93"/>
      <c r="D1583" s="93"/>
      <c r="E1583" s="93"/>
      <c r="F1583" s="93"/>
      <c r="G1583" s="93"/>
      <c r="H1583" s="93"/>
      <c r="I1583" s="93"/>
      <c r="J1583" s="93"/>
      <c r="K1583" s="93"/>
      <c r="L1583" s="93"/>
      <c r="M1583" s="93"/>
      <c r="N1583" s="93"/>
      <c r="O1583" s="93"/>
      <c r="P1583" s="93"/>
      <c r="Q1583" s="93"/>
      <c r="R1583" s="93"/>
      <c r="S1583" s="93"/>
      <c r="T1583" s="93"/>
      <c r="U1583" s="93"/>
      <c r="V1583" s="93"/>
      <c r="W1583" s="93"/>
      <c r="X1583" s="93"/>
      <c r="Y1583" s="93"/>
      <c r="Z1583" s="93"/>
      <c r="AA1583" s="93"/>
      <c r="AB1583" s="93"/>
      <c r="AC1583" s="93"/>
      <c r="AD1583" s="93"/>
      <c r="AE1583" s="93"/>
      <c r="AF1583" s="93"/>
      <c r="AG1583" s="93"/>
      <c r="AH1583" s="93"/>
    </row>
    <row r="1584" spans="1:34" ht="15" customHeight="1" x14ac:dyDescent="0.3">
      <c r="A1584" s="93"/>
      <c r="B1584" s="93"/>
      <c r="C1584" s="93"/>
      <c r="D1584" s="93"/>
      <c r="E1584" s="93"/>
      <c r="F1584" s="93"/>
      <c r="G1584" s="93"/>
      <c r="H1584" s="93"/>
      <c r="I1584" s="93"/>
      <c r="J1584" s="93"/>
      <c r="K1584" s="93"/>
      <c r="L1584" s="93"/>
      <c r="M1584" s="93"/>
      <c r="N1584" s="93"/>
      <c r="O1584" s="93"/>
      <c r="P1584" s="93"/>
      <c r="Q1584" s="93"/>
      <c r="R1584" s="93"/>
      <c r="S1584" s="93"/>
      <c r="T1584" s="93"/>
      <c r="U1584" s="93"/>
      <c r="V1584" s="93"/>
      <c r="W1584" s="93"/>
      <c r="X1584" s="93"/>
      <c r="Y1584" s="93"/>
      <c r="Z1584" s="93"/>
      <c r="AA1584" s="93"/>
      <c r="AB1584" s="93"/>
      <c r="AC1584" s="93"/>
      <c r="AD1584" s="93"/>
      <c r="AE1584" s="93"/>
      <c r="AF1584" s="93"/>
      <c r="AG1584" s="93"/>
      <c r="AH1584" s="93"/>
    </row>
    <row r="1585" spans="1:34" ht="15" customHeight="1" x14ac:dyDescent="0.3">
      <c r="A1585" s="93"/>
      <c r="B1585" s="93"/>
      <c r="C1585" s="93"/>
      <c r="D1585" s="93"/>
      <c r="E1585" s="93"/>
      <c r="F1585" s="93"/>
      <c r="G1585" s="93"/>
      <c r="H1585" s="93"/>
      <c r="I1585" s="93"/>
      <c r="J1585" s="93"/>
      <c r="K1585" s="93"/>
      <c r="L1585" s="93"/>
      <c r="M1585" s="93"/>
      <c r="N1585" s="93"/>
      <c r="O1585" s="93"/>
      <c r="P1585" s="93"/>
      <c r="Q1585" s="93"/>
      <c r="R1585" s="93"/>
      <c r="S1585" s="93"/>
      <c r="T1585" s="93"/>
      <c r="U1585" s="93"/>
      <c r="V1585" s="93"/>
      <c r="W1585" s="93"/>
      <c r="X1585" s="93"/>
      <c r="Y1585" s="93"/>
      <c r="Z1585" s="93"/>
      <c r="AA1585" s="93"/>
      <c r="AB1585" s="93"/>
      <c r="AC1585" s="93"/>
      <c r="AD1585" s="93"/>
      <c r="AE1585" s="93"/>
      <c r="AF1585" s="93"/>
      <c r="AG1585" s="93"/>
      <c r="AH1585" s="93"/>
    </row>
    <row r="1586" spans="1:34" ht="15" customHeight="1" x14ac:dyDescent="0.3">
      <c r="A1586" s="93"/>
      <c r="B1586" s="93"/>
      <c r="C1586" s="93"/>
      <c r="D1586" s="93"/>
      <c r="E1586" s="93"/>
      <c r="F1586" s="93"/>
      <c r="G1586" s="93"/>
      <c r="H1586" s="93"/>
      <c r="I1586" s="93"/>
      <c r="J1586" s="93"/>
      <c r="K1586" s="93"/>
      <c r="L1586" s="93"/>
      <c r="M1586" s="93"/>
      <c r="N1586" s="93"/>
      <c r="O1586" s="93"/>
      <c r="P1586" s="93"/>
      <c r="Q1586" s="93"/>
      <c r="R1586" s="93"/>
      <c r="S1586" s="93"/>
      <c r="T1586" s="93"/>
      <c r="U1586" s="93"/>
      <c r="V1586" s="93"/>
      <c r="W1586" s="93"/>
      <c r="X1586" s="93"/>
      <c r="Y1586" s="93"/>
      <c r="Z1586" s="93"/>
      <c r="AA1586" s="93"/>
      <c r="AB1586" s="93"/>
      <c r="AC1586" s="93"/>
      <c r="AD1586" s="93"/>
      <c r="AE1586" s="93"/>
      <c r="AF1586" s="93"/>
      <c r="AG1586" s="93"/>
      <c r="AH1586" s="93"/>
    </row>
    <row r="1587" spans="1:34" ht="15" customHeight="1" x14ac:dyDescent="0.3">
      <c r="A1587" s="93"/>
      <c r="B1587" s="93"/>
      <c r="C1587" s="93"/>
      <c r="D1587" s="93"/>
      <c r="E1587" s="93"/>
      <c r="F1587" s="93"/>
      <c r="G1587" s="93"/>
      <c r="H1587" s="93"/>
      <c r="I1587" s="93"/>
      <c r="J1587" s="93"/>
      <c r="K1587" s="93"/>
      <c r="L1587" s="93"/>
      <c r="M1587" s="93"/>
      <c r="N1587" s="93"/>
      <c r="O1587" s="93"/>
      <c r="P1587" s="93"/>
      <c r="Q1587" s="93"/>
      <c r="R1587" s="93"/>
      <c r="S1587" s="93"/>
      <c r="T1587" s="93"/>
      <c r="U1587" s="93"/>
      <c r="V1587" s="93"/>
      <c r="W1587" s="93"/>
      <c r="X1587" s="93"/>
      <c r="Y1587" s="93"/>
      <c r="Z1587" s="93"/>
      <c r="AA1587" s="93"/>
      <c r="AB1587" s="93"/>
      <c r="AC1587" s="93"/>
      <c r="AD1587" s="93"/>
      <c r="AE1587" s="93"/>
      <c r="AF1587" s="93"/>
      <c r="AG1587" s="93"/>
      <c r="AH1587" s="93"/>
    </row>
    <row r="1588" spans="1:34" ht="15" customHeight="1" x14ac:dyDescent="0.3">
      <c r="A1588" s="93"/>
      <c r="B1588" s="93"/>
      <c r="C1588" s="93"/>
      <c r="D1588" s="93"/>
      <c r="E1588" s="93"/>
      <c r="F1588" s="93"/>
      <c r="G1588" s="93"/>
      <c r="H1588" s="93"/>
      <c r="I1588" s="93"/>
      <c r="J1588" s="93"/>
      <c r="K1588" s="93"/>
      <c r="L1588" s="93"/>
      <c r="M1588" s="93"/>
      <c r="N1588" s="93"/>
      <c r="O1588" s="93"/>
      <c r="P1588" s="93"/>
      <c r="Q1588" s="93"/>
      <c r="R1588" s="93"/>
      <c r="S1588" s="93"/>
      <c r="T1588" s="93"/>
      <c r="U1588" s="93"/>
      <c r="V1588" s="93"/>
      <c r="W1588" s="93"/>
      <c r="X1588" s="93"/>
      <c r="Y1588" s="93"/>
      <c r="Z1588" s="93"/>
      <c r="AA1588" s="93"/>
      <c r="AB1588" s="93"/>
      <c r="AC1588" s="93"/>
      <c r="AD1588" s="93"/>
      <c r="AE1588" s="93"/>
      <c r="AF1588" s="93"/>
      <c r="AG1588" s="93"/>
      <c r="AH1588" s="93"/>
    </row>
    <row r="1589" spans="1:34" ht="15" customHeight="1" x14ac:dyDescent="0.3">
      <c r="A1589" s="93"/>
      <c r="B1589" s="93"/>
      <c r="C1589" s="93"/>
      <c r="D1589" s="93"/>
      <c r="E1589" s="93"/>
      <c r="F1589" s="93"/>
      <c r="G1589" s="93"/>
      <c r="H1589" s="93"/>
      <c r="I1589" s="93"/>
      <c r="J1589" s="93"/>
      <c r="K1589" s="93"/>
      <c r="L1589" s="93"/>
      <c r="M1589" s="93"/>
      <c r="N1589" s="93"/>
      <c r="O1589" s="93"/>
      <c r="P1589" s="93"/>
      <c r="Q1589" s="93"/>
      <c r="R1589" s="93"/>
      <c r="S1589" s="93"/>
      <c r="T1589" s="93"/>
      <c r="U1589" s="93"/>
      <c r="V1589" s="93"/>
      <c r="W1589" s="93"/>
      <c r="X1589" s="93"/>
      <c r="Y1589" s="93"/>
      <c r="Z1589" s="93"/>
      <c r="AA1589" s="93"/>
      <c r="AB1589" s="93"/>
      <c r="AC1589" s="93"/>
      <c r="AD1589" s="93"/>
      <c r="AE1589" s="93"/>
      <c r="AF1589" s="93"/>
      <c r="AG1589" s="93"/>
      <c r="AH1589" s="93"/>
    </row>
    <row r="1590" spans="1:34" ht="15" customHeight="1" x14ac:dyDescent="0.3">
      <c r="A1590" s="93"/>
      <c r="B1590" s="93"/>
      <c r="C1590" s="93"/>
      <c r="D1590" s="93"/>
      <c r="E1590" s="93"/>
      <c r="F1590" s="93"/>
      <c r="G1590" s="93"/>
      <c r="H1590" s="93"/>
      <c r="I1590" s="93"/>
      <c r="J1590" s="93"/>
      <c r="K1590" s="93"/>
      <c r="L1590" s="93"/>
      <c r="M1590" s="93"/>
      <c r="N1590" s="93"/>
      <c r="O1590" s="93"/>
      <c r="P1590" s="93"/>
      <c r="Q1590" s="93"/>
      <c r="R1590" s="93"/>
      <c r="S1590" s="93"/>
      <c r="T1590" s="93"/>
      <c r="U1590" s="93"/>
      <c r="V1590" s="93"/>
      <c r="W1590" s="93"/>
      <c r="X1590" s="93"/>
      <c r="Y1590" s="93"/>
      <c r="Z1590" s="93"/>
      <c r="AA1590" s="93"/>
      <c r="AB1590" s="93"/>
      <c r="AC1590" s="93"/>
      <c r="AD1590" s="93"/>
      <c r="AE1590" s="93"/>
      <c r="AF1590" s="93"/>
      <c r="AG1590" s="93"/>
      <c r="AH1590" s="93"/>
    </row>
    <row r="1591" spans="1:34" ht="15" customHeight="1" x14ac:dyDescent="0.3">
      <c r="A1591" s="93"/>
      <c r="B1591" s="93"/>
      <c r="C1591" s="93"/>
      <c r="D1591" s="93"/>
      <c r="E1591" s="93"/>
      <c r="F1591" s="93"/>
      <c r="G1591" s="93"/>
      <c r="H1591" s="93"/>
      <c r="I1591" s="93"/>
      <c r="J1591" s="93"/>
      <c r="K1591" s="93"/>
      <c r="L1591" s="93"/>
      <c r="M1591" s="93"/>
      <c r="N1591" s="93"/>
      <c r="O1591" s="93"/>
      <c r="P1591" s="93"/>
      <c r="Q1591" s="93"/>
      <c r="R1591" s="93"/>
      <c r="S1591" s="93"/>
      <c r="T1591" s="93"/>
      <c r="U1591" s="93"/>
      <c r="V1591" s="93"/>
      <c r="W1591" s="93"/>
      <c r="X1591" s="93"/>
      <c r="Y1591" s="93"/>
      <c r="Z1591" s="93"/>
      <c r="AA1591" s="93"/>
      <c r="AB1591" s="93"/>
      <c r="AC1591" s="93"/>
      <c r="AD1591" s="93"/>
      <c r="AE1591" s="93"/>
      <c r="AF1591" s="93"/>
      <c r="AG1591" s="93"/>
      <c r="AH1591" s="93"/>
    </row>
    <row r="1592" spans="1:34" ht="15" customHeight="1" x14ac:dyDescent="0.3">
      <c r="A1592" s="93"/>
      <c r="B1592" s="93"/>
      <c r="C1592" s="93"/>
      <c r="D1592" s="93"/>
      <c r="E1592" s="93"/>
      <c r="F1592" s="93"/>
      <c r="G1592" s="93"/>
      <c r="H1592" s="93"/>
      <c r="I1592" s="93"/>
      <c r="J1592" s="93"/>
      <c r="K1592" s="93"/>
      <c r="L1592" s="93"/>
      <c r="M1592" s="93"/>
      <c r="N1592" s="93"/>
      <c r="O1592" s="93"/>
      <c r="P1592" s="93"/>
      <c r="Q1592" s="93"/>
      <c r="R1592" s="93"/>
      <c r="S1592" s="93"/>
      <c r="T1592" s="93"/>
      <c r="U1592" s="93"/>
      <c r="V1592" s="93"/>
      <c r="W1592" s="93"/>
      <c r="X1592" s="93"/>
      <c r="Y1592" s="93"/>
      <c r="Z1592" s="93"/>
      <c r="AA1592" s="93"/>
      <c r="AB1592" s="93"/>
      <c r="AC1592" s="93"/>
      <c r="AD1592" s="93"/>
      <c r="AE1592" s="93"/>
      <c r="AF1592" s="93"/>
      <c r="AG1592" s="93"/>
      <c r="AH1592" s="93"/>
    </row>
    <row r="1593" spans="1:34" ht="15" customHeight="1" x14ac:dyDescent="0.3">
      <c r="A1593" s="93"/>
      <c r="B1593" s="93"/>
      <c r="C1593" s="93"/>
      <c r="D1593" s="93"/>
      <c r="E1593" s="93"/>
      <c r="F1593" s="93"/>
      <c r="G1593" s="93"/>
      <c r="H1593" s="93"/>
      <c r="I1593" s="93"/>
      <c r="J1593" s="93"/>
      <c r="K1593" s="93"/>
      <c r="L1593" s="93"/>
      <c r="M1593" s="93"/>
      <c r="N1593" s="93"/>
      <c r="O1593" s="93"/>
      <c r="P1593" s="93"/>
      <c r="Q1593" s="93"/>
      <c r="R1593" s="93"/>
      <c r="S1593" s="93"/>
      <c r="T1593" s="93"/>
      <c r="U1593" s="93"/>
      <c r="V1593" s="93"/>
      <c r="W1593" s="93"/>
      <c r="X1593" s="93"/>
      <c r="Y1593" s="93"/>
      <c r="Z1593" s="93"/>
      <c r="AA1593" s="93"/>
      <c r="AB1593" s="93"/>
      <c r="AC1593" s="93"/>
      <c r="AD1593" s="93"/>
      <c r="AE1593" s="93"/>
      <c r="AF1593" s="93"/>
      <c r="AG1593" s="93"/>
      <c r="AH1593" s="93"/>
    </row>
    <row r="1594" spans="1:34" ht="15" customHeight="1" x14ac:dyDescent="0.3">
      <c r="A1594" s="93"/>
      <c r="B1594" s="93"/>
      <c r="C1594" s="93"/>
      <c r="D1594" s="93"/>
      <c r="E1594" s="93"/>
      <c r="F1594" s="93"/>
      <c r="G1594" s="93"/>
      <c r="H1594" s="93"/>
      <c r="I1594" s="93"/>
      <c r="J1594" s="93"/>
      <c r="K1594" s="93"/>
      <c r="L1594" s="93"/>
      <c r="M1594" s="93"/>
      <c r="N1594" s="93"/>
      <c r="O1594" s="93"/>
      <c r="P1594" s="93"/>
      <c r="Q1594" s="93"/>
      <c r="R1594" s="93"/>
      <c r="S1594" s="93"/>
      <c r="T1594" s="93"/>
      <c r="U1594" s="93"/>
      <c r="V1594" s="93"/>
      <c r="W1594" s="93"/>
      <c r="X1594" s="93"/>
      <c r="Y1594" s="93"/>
      <c r="Z1594" s="93"/>
      <c r="AA1594" s="93"/>
      <c r="AB1594" s="93"/>
      <c r="AC1594" s="93"/>
      <c r="AD1594" s="93"/>
      <c r="AE1594" s="93"/>
      <c r="AF1594" s="93"/>
      <c r="AG1594" s="93"/>
      <c r="AH1594" s="93"/>
    </row>
    <row r="1595" spans="1:34" ht="15" customHeight="1" x14ac:dyDescent="0.3">
      <c r="A1595" s="93"/>
      <c r="B1595" s="93"/>
      <c r="C1595" s="93"/>
      <c r="D1595" s="93"/>
      <c r="E1595" s="93"/>
      <c r="F1595" s="93"/>
      <c r="G1595" s="93"/>
      <c r="H1595" s="93"/>
      <c r="I1595" s="93"/>
      <c r="J1595" s="93"/>
      <c r="K1595" s="93"/>
      <c r="L1595" s="93"/>
      <c r="M1595" s="93"/>
      <c r="N1595" s="93"/>
      <c r="O1595" s="93"/>
      <c r="P1595" s="93"/>
      <c r="Q1595" s="93"/>
      <c r="R1595" s="93"/>
      <c r="S1595" s="93"/>
      <c r="T1595" s="93"/>
      <c r="U1595" s="93"/>
      <c r="V1595" s="93"/>
      <c r="W1595" s="93"/>
      <c r="X1595" s="93"/>
      <c r="Y1595" s="93"/>
      <c r="Z1595" s="93"/>
      <c r="AA1595" s="93"/>
      <c r="AB1595" s="93"/>
      <c r="AC1595" s="93"/>
      <c r="AD1595" s="93"/>
      <c r="AE1595" s="93"/>
      <c r="AF1595" s="93"/>
      <c r="AG1595" s="93"/>
      <c r="AH1595" s="93"/>
    </row>
    <row r="1596" spans="1:34" ht="15" customHeight="1" x14ac:dyDescent="0.3">
      <c r="A1596" s="93"/>
      <c r="B1596" s="93"/>
      <c r="C1596" s="93"/>
      <c r="D1596" s="93"/>
      <c r="E1596" s="93"/>
      <c r="F1596" s="93"/>
      <c r="G1596" s="93"/>
      <c r="H1596" s="93"/>
      <c r="I1596" s="93"/>
      <c r="J1596" s="93"/>
      <c r="K1596" s="93"/>
      <c r="L1596" s="93"/>
      <c r="M1596" s="93"/>
      <c r="N1596" s="93"/>
      <c r="O1596" s="93"/>
      <c r="P1596" s="93"/>
      <c r="Q1596" s="93"/>
      <c r="R1596" s="93"/>
      <c r="S1596" s="93"/>
      <c r="T1596" s="93"/>
      <c r="U1596" s="93"/>
      <c r="V1596" s="93"/>
      <c r="W1596" s="93"/>
      <c r="X1596" s="93"/>
      <c r="Y1596" s="93"/>
      <c r="Z1596" s="93"/>
      <c r="AA1596" s="93"/>
      <c r="AB1596" s="93"/>
      <c r="AC1596" s="93"/>
      <c r="AD1596" s="93"/>
      <c r="AE1596" s="93"/>
      <c r="AF1596" s="93"/>
      <c r="AG1596" s="93"/>
      <c r="AH1596" s="93"/>
    </row>
    <row r="1597" spans="1:34" ht="15" customHeight="1" x14ac:dyDescent="0.3">
      <c r="A1597" s="93"/>
      <c r="B1597" s="93"/>
      <c r="C1597" s="93"/>
      <c r="D1597" s="93"/>
      <c r="E1597" s="93"/>
      <c r="F1597" s="93"/>
      <c r="G1597" s="93"/>
      <c r="H1597" s="93"/>
      <c r="I1597" s="93"/>
      <c r="J1597" s="93"/>
      <c r="K1597" s="93"/>
      <c r="L1597" s="93"/>
      <c r="M1597" s="93"/>
      <c r="N1597" s="93"/>
      <c r="O1597" s="93"/>
      <c r="P1597" s="93"/>
      <c r="Q1597" s="93"/>
      <c r="R1597" s="93"/>
      <c r="S1597" s="93"/>
      <c r="T1597" s="93"/>
      <c r="U1597" s="93"/>
      <c r="V1597" s="93"/>
      <c r="W1597" s="93"/>
      <c r="X1597" s="93"/>
      <c r="Y1597" s="93"/>
      <c r="Z1597" s="93"/>
      <c r="AA1597" s="93"/>
      <c r="AB1597" s="93"/>
      <c r="AC1597" s="93"/>
      <c r="AD1597" s="93"/>
      <c r="AE1597" s="93"/>
      <c r="AF1597" s="93"/>
      <c r="AG1597" s="93"/>
      <c r="AH1597" s="93"/>
    </row>
    <row r="1598" spans="1:34" ht="15" customHeight="1" x14ac:dyDescent="0.3">
      <c r="A1598" s="93"/>
      <c r="B1598" s="93"/>
      <c r="C1598" s="93"/>
      <c r="D1598" s="93"/>
      <c r="E1598" s="93"/>
      <c r="F1598" s="93"/>
      <c r="G1598" s="93"/>
      <c r="H1598" s="93"/>
      <c r="I1598" s="93"/>
      <c r="J1598" s="93"/>
      <c r="K1598" s="93"/>
      <c r="L1598" s="93"/>
      <c r="M1598" s="93"/>
      <c r="N1598" s="93"/>
      <c r="O1598" s="93"/>
      <c r="P1598" s="93"/>
      <c r="Q1598" s="93"/>
      <c r="R1598" s="93"/>
      <c r="S1598" s="93"/>
      <c r="T1598" s="93"/>
      <c r="U1598" s="93"/>
      <c r="V1598" s="93"/>
      <c r="W1598" s="93"/>
      <c r="X1598" s="93"/>
      <c r="Y1598" s="93"/>
      <c r="Z1598" s="93"/>
      <c r="AA1598" s="93"/>
      <c r="AB1598" s="93"/>
      <c r="AC1598" s="93"/>
      <c r="AD1598" s="93"/>
      <c r="AE1598" s="93"/>
      <c r="AF1598" s="93"/>
      <c r="AG1598" s="93"/>
      <c r="AH1598" s="93"/>
    </row>
    <row r="1599" spans="1:34" ht="15" customHeight="1" x14ac:dyDescent="0.3">
      <c r="A1599" s="93"/>
      <c r="B1599" s="93"/>
      <c r="C1599" s="93"/>
      <c r="D1599" s="93"/>
      <c r="E1599" s="93"/>
      <c r="F1599" s="93"/>
      <c r="G1599" s="93"/>
      <c r="H1599" s="93"/>
      <c r="I1599" s="93"/>
      <c r="J1599" s="93"/>
      <c r="K1599" s="93"/>
      <c r="L1599" s="93"/>
      <c r="M1599" s="93"/>
      <c r="N1599" s="93"/>
      <c r="O1599" s="93"/>
      <c r="P1599" s="93"/>
      <c r="Q1599" s="93"/>
      <c r="R1599" s="93"/>
      <c r="S1599" s="93"/>
      <c r="T1599" s="93"/>
      <c r="U1599" s="93"/>
      <c r="V1599" s="93"/>
      <c r="W1599" s="93"/>
      <c r="X1599" s="93"/>
      <c r="Y1599" s="93"/>
      <c r="Z1599" s="93"/>
      <c r="AA1599" s="93"/>
      <c r="AB1599" s="93"/>
      <c r="AC1599" s="93"/>
      <c r="AD1599" s="93"/>
      <c r="AE1599" s="93"/>
      <c r="AF1599" s="93"/>
      <c r="AG1599" s="93"/>
      <c r="AH1599" s="93"/>
    </row>
    <row r="1600" spans="1:34" ht="15" customHeight="1" x14ac:dyDescent="0.3">
      <c r="A1600" s="93"/>
      <c r="B1600" s="93"/>
      <c r="C1600" s="93"/>
      <c r="D1600" s="93"/>
      <c r="E1600" s="93"/>
      <c r="F1600" s="93"/>
      <c r="G1600" s="93"/>
      <c r="H1600" s="93"/>
      <c r="I1600" s="93"/>
      <c r="J1600" s="93"/>
      <c r="K1600" s="93"/>
      <c r="L1600" s="93"/>
      <c r="M1600" s="93"/>
      <c r="N1600" s="93"/>
      <c r="O1600" s="93"/>
      <c r="P1600" s="93"/>
      <c r="Q1600" s="93"/>
      <c r="R1600" s="93"/>
      <c r="S1600" s="93"/>
      <c r="T1600" s="93"/>
      <c r="U1600" s="93"/>
      <c r="V1600" s="93"/>
      <c r="W1600" s="93"/>
      <c r="X1600" s="93"/>
      <c r="Y1600" s="93"/>
      <c r="Z1600" s="93"/>
      <c r="AA1600" s="93"/>
      <c r="AB1600" s="93"/>
      <c r="AC1600" s="93"/>
      <c r="AD1600" s="93"/>
      <c r="AE1600" s="93"/>
      <c r="AF1600" s="93"/>
      <c r="AG1600" s="93"/>
      <c r="AH1600" s="93"/>
    </row>
    <row r="1601" spans="1:34" ht="15" customHeight="1" x14ac:dyDescent="0.3">
      <c r="A1601" s="93"/>
      <c r="B1601" s="93"/>
      <c r="C1601" s="93"/>
      <c r="D1601" s="93"/>
      <c r="E1601" s="93"/>
      <c r="F1601" s="93"/>
      <c r="G1601" s="93"/>
      <c r="H1601" s="93"/>
      <c r="I1601" s="93"/>
      <c r="J1601" s="93"/>
      <c r="K1601" s="93"/>
      <c r="L1601" s="93"/>
      <c r="M1601" s="93"/>
      <c r="N1601" s="93"/>
      <c r="O1601" s="93"/>
      <c r="P1601" s="93"/>
      <c r="Q1601" s="93"/>
      <c r="R1601" s="93"/>
      <c r="S1601" s="93"/>
      <c r="T1601" s="93"/>
      <c r="U1601" s="93"/>
      <c r="V1601" s="93"/>
      <c r="W1601" s="93"/>
      <c r="X1601" s="93"/>
      <c r="Y1601" s="93"/>
      <c r="Z1601" s="93"/>
      <c r="AA1601" s="93"/>
      <c r="AB1601" s="93"/>
      <c r="AC1601" s="93"/>
      <c r="AD1601" s="93"/>
      <c r="AE1601" s="93"/>
      <c r="AF1601" s="93"/>
      <c r="AG1601" s="93"/>
      <c r="AH1601" s="93"/>
    </row>
    <row r="1602" spans="1:34" ht="15" customHeight="1" x14ac:dyDescent="0.3">
      <c r="A1602" s="93"/>
      <c r="B1602" s="93"/>
      <c r="C1602" s="93"/>
      <c r="D1602" s="93"/>
      <c r="E1602" s="93"/>
      <c r="F1602" s="93"/>
      <c r="G1602" s="93"/>
      <c r="H1602" s="93"/>
      <c r="I1602" s="93"/>
      <c r="J1602" s="93"/>
      <c r="K1602" s="93"/>
      <c r="L1602" s="93"/>
      <c r="M1602" s="93"/>
      <c r="N1602" s="93"/>
      <c r="O1602" s="93"/>
      <c r="P1602" s="93"/>
      <c r="Q1602" s="93"/>
      <c r="R1602" s="93"/>
      <c r="S1602" s="93"/>
      <c r="T1602" s="93"/>
      <c r="U1602" s="93"/>
      <c r="V1602" s="93"/>
      <c r="W1602" s="93"/>
      <c r="X1602" s="93"/>
      <c r="Y1602" s="93"/>
      <c r="Z1602" s="93"/>
      <c r="AA1602" s="93"/>
      <c r="AB1602" s="93"/>
      <c r="AC1602" s="93"/>
      <c r="AD1602" s="93"/>
      <c r="AE1602" s="93"/>
      <c r="AF1602" s="93"/>
      <c r="AG1602" s="93"/>
      <c r="AH1602" s="93"/>
    </row>
    <row r="1603" spans="1:34" ht="15" customHeight="1" x14ac:dyDescent="0.3">
      <c r="A1603" s="93"/>
      <c r="B1603" s="90"/>
      <c r="C1603" s="90"/>
      <c r="D1603" s="90"/>
      <c r="E1603" s="90"/>
      <c r="F1603" s="90"/>
      <c r="G1603" s="90"/>
      <c r="H1603" s="90"/>
      <c r="I1603" s="90"/>
      <c r="J1603" s="90"/>
      <c r="K1603" s="90"/>
      <c r="L1603" s="90"/>
      <c r="M1603" s="90"/>
      <c r="N1603" s="90"/>
      <c r="O1603" s="90"/>
      <c r="P1603" s="90"/>
      <c r="Q1603" s="90"/>
      <c r="R1603" s="90"/>
      <c r="S1603" s="90"/>
      <c r="T1603" s="90"/>
      <c r="U1603" s="90"/>
      <c r="V1603" s="90"/>
      <c r="W1603" s="90"/>
      <c r="X1603" s="90"/>
      <c r="Y1603" s="90"/>
      <c r="Z1603" s="90"/>
      <c r="AA1603" s="90"/>
      <c r="AB1603" s="90"/>
      <c r="AC1603" s="90"/>
      <c r="AD1603" s="90"/>
      <c r="AE1603" s="90"/>
      <c r="AF1603" s="90"/>
      <c r="AG1603" s="93"/>
      <c r="AH1603" s="93"/>
    </row>
    <row r="1604" spans="1:34" ht="15" customHeight="1" x14ac:dyDescent="0.3">
      <c r="A1604" s="93"/>
      <c r="B1604" s="80"/>
      <c r="C1604" s="80"/>
      <c r="D1604" s="80"/>
      <c r="E1604" s="80"/>
      <c r="F1604" s="80"/>
      <c r="G1604" s="80"/>
      <c r="H1604" s="80"/>
      <c r="I1604" s="80"/>
      <c r="J1604" s="80"/>
      <c r="K1604" s="80"/>
      <c r="L1604" s="80"/>
      <c r="M1604" s="80"/>
      <c r="N1604" s="80"/>
      <c r="O1604" s="80"/>
      <c r="P1604" s="80"/>
      <c r="Q1604" s="80"/>
      <c r="R1604" s="80"/>
      <c r="S1604" s="80"/>
      <c r="T1604" s="80"/>
      <c r="U1604" s="80"/>
      <c r="V1604" s="80"/>
      <c r="W1604" s="80"/>
      <c r="X1604" s="80"/>
      <c r="Y1604" s="80"/>
      <c r="Z1604" s="80"/>
      <c r="AA1604" s="80"/>
      <c r="AB1604" s="80"/>
      <c r="AC1604" s="80"/>
      <c r="AD1604" s="80"/>
      <c r="AE1604" s="80"/>
      <c r="AF1604" s="80"/>
      <c r="AG1604" s="93"/>
      <c r="AH1604" s="93"/>
    </row>
    <row r="1605" spans="1:34" ht="15" customHeight="1" x14ac:dyDescent="0.3">
      <c r="A1605" s="93"/>
      <c r="B1605" s="93"/>
      <c r="C1605" s="93"/>
      <c r="D1605" s="93"/>
      <c r="E1605" s="93"/>
      <c r="F1605" s="93"/>
      <c r="G1605" s="93"/>
      <c r="H1605" s="93"/>
      <c r="I1605" s="93"/>
      <c r="J1605" s="93"/>
      <c r="K1605" s="93"/>
      <c r="L1605" s="93"/>
      <c r="M1605" s="93"/>
      <c r="N1605" s="93"/>
      <c r="O1605" s="93"/>
      <c r="P1605" s="93"/>
      <c r="Q1605" s="93"/>
      <c r="R1605" s="93"/>
      <c r="S1605" s="93"/>
      <c r="T1605" s="93"/>
      <c r="U1605" s="93"/>
      <c r="V1605" s="93"/>
      <c r="W1605" s="93"/>
      <c r="X1605" s="93"/>
      <c r="Y1605" s="93"/>
      <c r="Z1605" s="93"/>
      <c r="AA1605" s="93"/>
      <c r="AB1605" s="93"/>
      <c r="AC1605" s="93"/>
      <c r="AD1605" s="93"/>
      <c r="AE1605" s="93"/>
      <c r="AF1605" s="93"/>
      <c r="AG1605" s="93"/>
      <c r="AH1605" s="93"/>
    </row>
    <row r="1606" spans="1:34" ht="15" customHeight="1" x14ac:dyDescent="0.3">
      <c r="A1606" s="93"/>
      <c r="B1606" s="93"/>
      <c r="C1606" s="93"/>
      <c r="D1606" s="93"/>
      <c r="E1606" s="93"/>
      <c r="F1606" s="93"/>
      <c r="G1606" s="93"/>
      <c r="H1606" s="93"/>
      <c r="I1606" s="93"/>
      <c r="J1606" s="93"/>
      <c r="K1606" s="93"/>
      <c r="L1606" s="93"/>
      <c r="M1606" s="93"/>
      <c r="N1606" s="93"/>
      <c r="O1606" s="93"/>
      <c r="P1606" s="93"/>
      <c r="Q1606" s="93"/>
      <c r="R1606" s="93"/>
      <c r="S1606" s="93"/>
      <c r="T1606" s="93"/>
      <c r="U1606" s="93"/>
      <c r="V1606" s="93"/>
      <c r="W1606" s="93"/>
      <c r="X1606" s="93"/>
      <c r="Y1606" s="93"/>
      <c r="Z1606" s="93"/>
      <c r="AA1606" s="93"/>
      <c r="AB1606" s="93"/>
      <c r="AC1606" s="93"/>
      <c r="AD1606" s="93"/>
      <c r="AE1606" s="93"/>
      <c r="AF1606" s="93"/>
      <c r="AG1606" s="93"/>
      <c r="AH1606" s="93"/>
    </row>
    <row r="1607" spans="1:34" ht="15" customHeight="1" x14ac:dyDescent="0.3">
      <c r="A1607" s="93"/>
      <c r="B1607" s="93"/>
      <c r="C1607" s="93"/>
      <c r="D1607" s="93"/>
      <c r="E1607" s="93"/>
      <c r="F1607" s="93"/>
      <c r="G1607" s="93"/>
      <c r="H1607" s="93"/>
      <c r="I1607" s="93"/>
      <c r="J1607" s="93"/>
      <c r="K1607" s="93"/>
      <c r="L1607" s="93"/>
      <c r="M1607" s="93"/>
      <c r="N1607" s="93"/>
      <c r="O1607" s="93"/>
      <c r="P1607" s="93"/>
      <c r="Q1607" s="93"/>
      <c r="R1607" s="93"/>
      <c r="S1607" s="93"/>
      <c r="T1607" s="93"/>
      <c r="U1607" s="93"/>
      <c r="V1607" s="93"/>
      <c r="W1607" s="93"/>
      <c r="X1607" s="93"/>
      <c r="Y1607" s="93"/>
      <c r="Z1607" s="93"/>
      <c r="AA1607" s="93"/>
      <c r="AB1607" s="93"/>
      <c r="AC1607" s="93"/>
      <c r="AD1607" s="93"/>
      <c r="AE1607" s="93"/>
      <c r="AF1607" s="93"/>
      <c r="AG1607" s="93"/>
      <c r="AH1607" s="93"/>
    </row>
    <row r="1608" spans="1:34" ht="15" customHeight="1" x14ac:dyDescent="0.3">
      <c r="A1608" s="93"/>
      <c r="B1608" s="93"/>
      <c r="C1608" s="93"/>
      <c r="D1608" s="93"/>
      <c r="E1608" s="93"/>
      <c r="F1608" s="93"/>
      <c r="G1608" s="93"/>
      <c r="H1608" s="93"/>
      <c r="I1608" s="93"/>
      <c r="J1608" s="93"/>
      <c r="K1608" s="93"/>
      <c r="L1608" s="93"/>
      <c r="M1608" s="93"/>
      <c r="N1608" s="93"/>
      <c r="O1608" s="93"/>
      <c r="P1608" s="93"/>
      <c r="Q1608" s="93"/>
      <c r="R1608" s="93"/>
      <c r="S1608" s="93"/>
      <c r="T1608" s="93"/>
      <c r="U1608" s="93"/>
      <c r="V1608" s="93"/>
      <c r="W1608" s="93"/>
      <c r="X1608" s="93"/>
      <c r="Y1608" s="93"/>
      <c r="Z1608" s="93"/>
      <c r="AA1608" s="93"/>
      <c r="AB1608" s="93"/>
      <c r="AC1608" s="93"/>
      <c r="AD1608" s="93"/>
      <c r="AE1608" s="93"/>
      <c r="AF1608" s="93"/>
      <c r="AG1608" s="93"/>
      <c r="AH1608" s="93"/>
    </row>
    <row r="1609" spans="1:34" ht="15" customHeight="1" x14ac:dyDescent="0.3">
      <c r="A1609" s="93"/>
      <c r="B1609" s="93"/>
      <c r="C1609" s="93"/>
      <c r="D1609" s="93"/>
      <c r="E1609" s="93"/>
      <c r="F1609" s="93"/>
      <c r="G1609" s="93"/>
      <c r="H1609" s="93"/>
      <c r="I1609" s="93"/>
      <c r="J1609" s="93"/>
      <c r="K1609" s="93"/>
      <c r="L1609" s="93"/>
      <c r="M1609" s="93"/>
      <c r="N1609" s="93"/>
      <c r="O1609" s="93"/>
      <c r="P1609" s="93"/>
      <c r="Q1609" s="93"/>
      <c r="R1609" s="93"/>
      <c r="S1609" s="93"/>
      <c r="T1609" s="93"/>
      <c r="U1609" s="93"/>
      <c r="V1609" s="93"/>
      <c r="W1609" s="93"/>
      <c r="X1609" s="93"/>
      <c r="Y1609" s="93"/>
      <c r="Z1609" s="93"/>
      <c r="AA1609" s="93"/>
      <c r="AB1609" s="93"/>
      <c r="AC1609" s="93"/>
      <c r="AD1609" s="93"/>
      <c r="AE1609" s="93"/>
      <c r="AF1609" s="93"/>
      <c r="AG1609" s="93"/>
      <c r="AH1609" s="93"/>
    </row>
    <row r="1610" spans="1:34" ht="15" customHeight="1" x14ac:dyDescent="0.3">
      <c r="A1610" s="93"/>
      <c r="B1610" s="93"/>
      <c r="C1610" s="93"/>
      <c r="D1610" s="93"/>
      <c r="E1610" s="93"/>
      <c r="F1610" s="93"/>
      <c r="G1610" s="93"/>
      <c r="H1610" s="93"/>
      <c r="I1610" s="93"/>
      <c r="J1610" s="93"/>
      <c r="K1610" s="93"/>
      <c r="L1610" s="93"/>
      <c r="M1610" s="93"/>
      <c r="N1610" s="93"/>
      <c r="O1610" s="93"/>
      <c r="P1610" s="93"/>
      <c r="Q1610" s="93"/>
      <c r="R1610" s="93"/>
      <c r="S1610" s="93"/>
      <c r="T1610" s="93"/>
      <c r="U1610" s="93"/>
      <c r="V1610" s="93"/>
      <c r="W1610" s="93"/>
      <c r="X1610" s="93"/>
      <c r="Y1610" s="93"/>
      <c r="Z1610" s="93"/>
      <c r="AA1610" s="93"/>
      <c r="AB1610" s="93"/>
      <c r="AC1610" s="93"/>
      <c r="AD1610" s="93"/>
      <c r="AE1610" s="93"/>
      <c r="AF1610" s="93"/>
      <c r="AG1610" s="93"/>
      <c r="AH1610" s="93"/>
    </row>
    <row r="1611" spans="1:34" ht="15" customHeight="1" x14ac:dyDescent="0.3">
      <c r="A1611" s="93"/>
      <c r="B1611" s="93"/>
      <c r="C1611" s="93"/>
      <c r="D1611" s="93"/>
      <c r="E1611" s="93"/>
      <c r="F1611" s="93"/>
      <c r="G1611" s="93"/>
      <c r="H1611" s="93"/>
      <c r="I1611" s="93"/>
      <c r="J1611" s="93"/>
      <c r="K1611" s="93"/>
      <c r="L1611" s="93"/>
      <c r="M1611" s="93"/>
      <c r="N1611" s="93"/>
      <c r="O1611" s="93"/>
      <c r="P1611" s="93"/>
      <c r="Q1611" s="93"/>
      <c r="R1611" s="93"/>
      <c r="S1611" s="93"/>
      <c r="T1611" s="93"/>
      <c r="U1611" s="93"/>
      <c r="V1611" s="93"/>
      <c r="W1611" s="93"/>
      <c r="X1611" s="93"/>
      <c r="Y1611" s="93"/>
      <c r="Z1611" s="93"/>
      <c r="AA1611" s="93"/>
      <c r="AB1611" s="93"/>
      <c r="AC1611" s="93"/>
      <c r="AD1611" s="93"/>
      <c r="AE1611" s="93"/>
      <c r="AF1611" s="93"/>
      <c r="AG1611" s="93"/>
      <c r="AH1611" s="93"/>
    </row>
    <row r="1612" spans="1:34" ht="15" customHeight="1" x14ac:dyDescent="0.3">
      <c r="A1612" s="93"/>
      <c r="B1612" s="90"/>
      <c r="C1612" s="90"/>
      <c r="D1612" s="90"/>
      <c r="E1612" s="90"/>
      <c r="F1612" s="90"/>
      <c r="G1612" s="90"/>
      <c r="H1612" s="90"/>
      <c r="I1612" s="90"/>
      <c r="J1612" s="90"/>
      <c r="K1612" s="90"/>
      <c r="L1612" s="90"/>
      <c r="M1612" s="90"/>
      <c r="N1612" s="90"/>
      <c r="O1612" s="90"/>
      <c r="P1612" s="90"/>
      <c r="Q1612" s="90"/>
      <c r="R1612" s="90"/>
      <c r="S1612" s="90"/>
      <c r="T1612" s="90"/>
      <c r="U1612" s="90"/>
      <c r="V1612" s="90"/>
      <c r="W1612" s="90"/>
      <c r="X1612" s="90"/>
      <c r="Y1612" s="90"/>
      <c r="Z1612" s="90"/>
      <c r="AA1612" s="90"/>
      <c r="AB1612" s="90"/>
      <c r="AC1612" s="90"/>
      <c r="AD1612" s="90"/>
      <c r="AE1612" s="90"/>
      <c r="AF1612" s="90"/>
      <c r="AG1612" s="93"/>
      <c r="AH1612" s="93"/>
    </row>
    <row r="1613" spans="1:34" ht="15" customHeight="1" x14ac:dyDescent="0.3">
      <c r="A1613" s="93"/>
      <c r="B1613" s="90"/>
      <c r="C1613" s="90"/>
      <c r="D1613" s="90"/>
      <c r="E1613" s="90"/>
      <c r="F1613" s="90"/>
      <c r="G1613" s="90"/>
      <c r="H1613" s="90"/>
      <c r="I1613" s="90"/>
      <c r="J1613" s="90"/>
      <c r="K1613" s="90"/>
      <c r="L1613" s="90"/>
      <c r="M1613" s="90"/>
      <c r="N1613" s="90"/>
      <c r="O1613" s="90"/>
      <c r="P1613" s="90"/>
      <c r="Q1613" s="90"/>
      <c r="R1613" s="90"/>
      <c r="S1613" s="90"/>
      <c r="T1613" s="90"/>
      <c r="U1613" s="90"/>
      <c r="V1613" s="90"/>
      <c r="W1613" s="90"/>
      <c r="X1613" s="90"/>
      <c r="Y1613" s="90"/>
      <c r="Z1613" s="90"/>
      <c r="AA1613" s="90"/>
      <c r="AB1613" s="90"/>
      <c r="AC1613" s="90"/>
      <c r="AD1613" s="90"/>
      <c r="AE1613" s="90"/>
      <c r="AF1613" s="90"/>
      <c r="AG1613" s="93"/>
      <c r="AH1613" s="93"/>
    </row>
    <row r="1614" spans="1:34" ht="15" customHeight="1" x14ac:dyDescent="0.3">
      <c r="A1614" s="93"/>
      <c r="B1614" s="90"/>
      <c r="C1614" s="90"/>
      <c r="D1614" s="90"/>
      <c r="E1614" s="90"/>
      <c r="F1614" s="90"/>
      <c r="G1614" s="90"/>
      <c r="H1614" s="90"/>
      <c r="I1614" s="90"/>
      <c r="J1614" s="90"/>
      <c r="K1614" s="90"/>
      <c r="L1614" s="90"/>
      <c r="M1614" s="90"/>
      <c r="N1614" s="90"/>
      <c r="O1614" s="90"/>
      <c r="P1614" s="90"/>
      <c r="Q1614" s="90"/>
      <c r="R1614" s="90"/>
      <c r="S1614" s="90"/>
      <c r="T1614" s="90"/>
      <c r="U1614" s="90"/>
      <c r="V1614" s="90"/>
      <c r="W1614" s="90"/>
      <c r="X1614" s="90"/>
      <c r="Y1614" s="90"/>
      <c r="Z1614" s="90"/>
      <c r="AA1614" s="90"/>
      <c r="AB1614" s="90"/>
      <c r="AC1614" s="90"/>
      <c r="AD1614" s="90"/>
      <c r="AE1614" s="90"/>
      <c r="AF1614" s="90"/>
      <c r="AG1614" s="93"/>
      <c r="AH1614" s="93"/>
    </row>
    <row r="1615" spans="1:34" ht="15" customHeight="1" x14ac:dyDescent="0.3">
      <c r="A1615" s="93"/>
      <c r="B1615" s="90"/>
      <c r="C1615" s="90"/>
      <c r="D1615" s="90"/>
      <c r="E1615" s="90"/>
      <c r="F1615" s="90"/>
      <c r="G1615" s="90"/>
      <c r="H1615" s="90"/>
      <c r="I1615" s="90"/>
      <c r="J1615" s="90"/>
      <c r="K1615" s="90"/>
      <c r="L1615" s="90"/>
      <c r="M1615" s="90"/>
      <c r="N1615" s="90"/>
      <c r="O1615" s="90"/>
      <c r="P1615" s="90"/>
      <c r="Q1615" s="90"/>
      <c r="R1615" s="90"/>
      <c r="S1615" s="90"/>
      <c r="T1615" s="90"/>
      <c r="U1615" s="90"/>
      <c r="V1615" s="90"/>
      <c r="W1615" s="90"/>
      <c r="X1615" s="90"/>
      <c r="Y1615" s="90"/>
      <c r="Z1615" s="90"/>
      <c r="AA1615" s="90"/>
      <c r="AB1615" s="90"/>
      <c r="AC1615" s="90"/>
      <c r="AD1615" s="90"/>
      <c r="AE1615" s="90"/>
      <c r="AF1615" s="90"/>
      <c r="AG1615" s="93"/>
      <c r="AH1615" s="93"/>
    </row>
    <row r="1616" spans="1:34" ht="15" customHeight="1" x14ac:dyDescent="0.3">
      <c r="A1616" s="93"/>
      <c r="B1616" s="90"/>
      <c r="C1616" s="90"/>
      <c r="D1616" s="90"/>
      <c r="E1616" s="90"/>
      <c r="F1616" s="90"/>
      <c r="G1616" s="90"/>
      <c r="H1616" s="90"/>
      <c r="I1616" s="90"/>
      <c r="J1616" s="90"/>
      <c r="K1616" s="90"/>
      <c r="L1616" s="90"/>
      <c r="M1616" s="90"/>
      <c r="N1616" s="90"/>
      <c r="O1616" s="90"/>
      <c r="P1616" s="90"/>
      <c r="Q1616" s="90"/>
      <c r="R1616" s="90"/>
      <c r="S1616" s="90"/>
      <c r="T1616" s="90"/>
      <c r="U1616" s="90"/>
      <c r="V1616" s="90"/>
      <c r="W1616" s="90"/>
      <c r="X1616" s="90"/>
      <c r="Y1616" s="90"/>
      <c r="Z1616" s="90"/>
      <c r="AA1616" s="90"/>
      <c r="AB1616" s="90"/>
      <c r="AC1616" s="90"/>
      <c r="AD1616" s="90"/>
      <c r="AE1616" s="90"/>
      <c r="AF1616" s="90"/>
      <c r="AG1616" s="93"/>
      <c r="AH1616" s="93"/>
    </row>
    <row r="1617" spans="1:34" ht="15" customHeight="1" x14ac:dyDescent="0.3">
      <c r="A1617" s="93"/>
      <c r="B1617" s="93"/>
      <c r="C1617" s="93"/>
      <c r="D1617" s="93"/>
      <c r="E1617" s="93"/>
      <c r="F1617" s="93"/>
      <c r="G1617" s="93"/>
      <c r="H1617" s="93"/>
      <c r="I1617" s="93"/>
      <c r="J1617" s="93"/>
      <c r="K1617" s="93"/>
      <c r="L1617" s="93"/>
      <c r="M1617" s="93"/>
      <c r="N1617" s="93"/>
      <c r="O1617" s="93"/>
      <c r="P1617" s="93"/>
      <c r="Q1617" s="93"/>
      <c r="R1617" s="93"/>
      <c r="S1617" s="93"/>
      <c r="T1617" s="93"/>
      <c r="U1617" s="93"/>
      <c r="V1617" s="93"/>
      <c r="W1617" s="93"/>
      <c r="X1617" s="93"/>
      <c r="Y1617" s="93"/>
      <c r="Z1617" s="93"/>
      <c r="AA1617" s="93"/>
      <c r="AB1617" s="93"/>
      <c r="AC1617" s="93"/>
      <c r="AD1617" s="93"/>
      <c r="AE1617" s="93"/>
      <c r="AF1617" s="93"/>
      <c r="AG1617" s="93"/>
      <c r="AH1617" s="93"/>
    </row>
    <row r="1618" spans="1:34" ht="15" customHeight="1" x14ac:dyDescent="0.3">
      <c r="A1618" s="93"/>
      <c r="B1618" s="93"/>
      <c r="C1618" s="93"/>
      <c r="D1618" s="93"/>
      <c r="E1618" s="93"/>
      <c r="F1618" s="93"/>
      <c r="G1618" s="93"/>
      <c r="H1618" s="93"/>
      <c r="I1618" s="93"/>
      <c r="J1618" s="93"/>
      <c r="K1618" s="93"/>
      <c r="L1618" s="93"/>
      <c r="M1618" s="93"/>
      <c r="N1618" s="93"/>
      <c r="O1618" s="93"/>
      <c r="P1618" s="93"/>
      <c r="Q1618" s="93"/>
      <c r="R1618" s="93"/>
      <c r="S1618" s="93"/>
      <c r="T1618" s="93"/>
      <c r="U1618" s="93"/>
      <c r="V1618" s="93"/>
      <c r="W1618" s="93"/>
      <c r="X1618" s="93"/>
      <c r="Y1618" s="93"/>
      <c r="Z1618" s="93"/>
      <c r="AA1618" s="93"/>
      <c r="AB1618" s="93"/>
      <c r="AC1618" s="93"/>
      <c r="AD1618" s="93"/>
      <c r="AE1618" s="93"/>
      <c r="AF1618" s="93"/>
      <c r="AG1618" s="93"/>
      <c r="AH1618" s="93"/>
    </row>
    <row r="1619" spans="1:34" ht="15" customHeight="1" x14ac:dyDescent="0.3">
      <c r="A1619" s="93"/>
      <c r="B1619" s="93"/>
      <c r="C1619" s="93"/>
      <c r="D1619" s="93"/>
      <c r="E1619" s="93"/>
      <c r="F1619" s="93"/>
      <c r="G1619" s="93"/>
      <c r="H1619" s="93"/>
      <c r="I1619" s="93"/>
      <c r="J1619" s="93"/>
      <c r="K1619" s="93"/>
      <c r="L1619" s="93"/>
      <c r="M1619" s="93"/>
      <c r="N1619" s="93"/>
      <c r="O1619" s="93"/>
      <c r="P1619" s="93"/>
      <c r="Q1619" s="93"/>
      <c r="R1619" s="93"/>
      <c r="S1619" s="93"/>
      <c r="T1619" s="93"/>
      <c r="U1619" s="93"/>
      <c r="V1619" s="93"/>
      <c r="W1619" s="93"/>
      <c r="X1619" s="93"/>
      <c r="Y1619" s="93"/>
      <c r="Z1619" s="93"/>
      <c r="AA1619" s="93"/>
      <c r="AB1619" s="93"/>
      <c r="AC1619" s="93"/>
      <c r="AD1619" s="93"/>
      <c r="AE1619" s="93"/>
      <c r="AF1619" s="93"/>
      <c r="AG1619" s="93"/>
      <c r="AH1619" s="93"/>
    </row>
    <row r="1620" spans="1:34" ht="15" customHeight="1" x14ac:dyDescent="0.3">
      <c r="A1620" s="93"/>
      <c r="B1620" s="93"/>
      <c r="C1620" s="93"/>
      <c r="D1620" s="93"/>
      <c r="E1620" s="93"/>
      <c r="F1620" s="93"/>
      <c r="G1620" s="93"/>
      <c r="H1620" s="93"/>
      <c r="I1620" s="93"/>
      <c r="J1620" s="93"/>
      <c r="K1620" s="93"/>
      <c r="L1620" s="93"/>
      <c r="M1620" s="93"/>
      <c r="N1620" s="93"/>
      <c r="O1620" s="93"/>
      <c r="P1620" s="93"/>
      <c r="Q1620" s="93"/>
      <c r="R1620" s="93"/>
      <c r="S1620" s="93"/>
      <c r="T1620" s="93"/>
      <c r="U1620" s="93"/>
      <c r="V1620" s="93"/>
      <c r="W1620" s="93"/>
      <c r="X1620" s="93"/>
      <c r="Y1620" s="93"/>
      <c r="Z1620" s="93"/>
      <c r="AA1620" s="93"/>
      <c r="AB1620" s="93"/>
      <c r="AC1620" s="93"/>
      <c r="AD1620" s="93"/>
      <c r="AE1620" s="93"/>
      <c r="AF1620" s="93"/>
      <c r="AG1620" s="93"/>
      <c r="AH1620" s="93"/>
    </row>
    <row r="1621" spans="1:34" ht="15" customHeight="1" x14ac:dyDescent="0.3">
      <c r="A1621" s="93"/>
      <c r="B1621" s="93"/>
      <c r="C1621" s="93"/>
      <c r="D1621" s="93"/>
      <c r="E1621" s="93"/>
      <c r="F1621" s="93"/>
      <c r="G1621" s="93"/>
      <c r="H1621" s="93"/>
      <c r="I1621" s="93"/>
      <c r="J1621" s="93"/>
      <c r="K1621" s="93"/>
      <c r="L1621" s="93"/>
      <c r="M1621" s="93"/>
      <c r="N1621" s="93"/>
      <c r="O1621" s="93"/>
      <c r="P1621" s="93"/>
      <c r="Q1621" s="93"/>
      <c r="R1621" s="93"/>
      <c r="S1621" s="93"/>
      <c r="T1621" s="93"/>
      <c r="U1621" s="93"/>
      <c r="V1621" s="93"/>
      <c r="W1621" s="93"/>
      <c r="X1621" s="93"/>
      <c r="Y1621" s="93"/>
      <c r="Z1621" s="93"/>
      <c r="AA1621" s="93"/>
      <c r="AB1621" s="93"/>
      <c r="AC1621" s="93"/>
      <c r="AD1621" s="93"/>
      <c r="AE1621" s="93"/>
      <c r="AF1621" s="93"/>
      <c r="AG1621" s="93"/>
      <c r="AH1621" s="93"/>
    </row>
    <row r="1622" spans="1:34" ht="15" customHeight="1" x14ac:dyDescent="0.3">
      <c r="A1622" s="93"/>
      <c r="B1622" s="93"/>
      <c r="C1622" s="93"/>
      <c r="D1622" s="93"/>
      <c r="E1622" s="93"/>
      <c r="F1622" s="93"/>
      <c r="G1622" s="93"/>
      <c r="H1622" s="93"/>
      <c r="I1622" s="93"/>
      <c r="J1622" s="93"/>
      <c r="K1622" s="93"/>
      <c r="L1622" s="93"/>
      <c r="M1622" s="93"/>
      <c r="N1622" s="93"/>
      <c r="O1622" s="93"/>
      <c r="P1622" s="93"/>
      <c r="Q1622" s="93"/>
      <c r="R1622" s="93"/>
      <c r="S1622" s="93"/>
      <c r="T1622" s="93"/>
      <c r="U1622" s="93"/>
      <c r="V1622" s="93"/>
      <c r="W1622" s="93"/>
      <c r="X1622" s="93"/>
      <c r="Y1622" s="93"/>
      <c r="Z1622" s="93"/>
      <c r="AA1622" s="93"/>
      <c r="AB1622" s="93"/>
      <c r="AC1622" s="93"/>
      <c r="AD1622" s="93"/>
      <c r="AE1622" s="93"/>
      <c r="AF1622" s="93"/>
      <c r="AG1622" s="93"/>
      <c r="AH1622" s="93"/>
    </row>
    <row r="1623" spans="1:34" ht="15" customHeight="1" x14ac:dyDescent="0.3">
      <c r="A1623" s="93"/>
      <c r="B1623" s="93"/>
      <c r="C1623" s="93"/>
      <c r="D1623" s="93"/>
      <c r="E1623" s="93"/>
      <c r="F1623" s="93"/>
      <c r="G1623" s="93"/>
      <c r="H1623" s="93"/>
      <c r="I1623" s="93"/>
      <c r="J1623" s="93"/>
      <c r="K1623" s="93"/>
      <c r="L1623" s="93"/>
      <c r="M1623" s="93"/>
      <c r="N1623" s="93"/>
      <c r="O1623" s="93"/>
      <c r="P1623" s="93"/>
      <c r="Q1623" s="93"/>
      <c r="R1623" s="93"/>
      <c r="S1623" s="93"/>
      <c r="T1623" s="93"/>
      <c r="U1623" s="93"/>
      <c r="V1623" s="93"/>
      <c r="W1623" s="93"/>
      <c r="X1623" s="93"/>
      <c r="Y1623" s="93"/>
      <c r="Z1623" s="93"/>
      <c r="AA1623" s="93"/>
      <c r="AB1623" s="93"/>
      <c r="AC1623" s="93"/>
      <c r="AD1623" s="93"/>
      <c r="AE1623" s="93"/>
      <c r="AF1623" s="93"/>
      <c r="AG1623" s="93"/>
      <c r="AH1623" s="93"/>
    </row>
    <row r="1624" spans="1:34" ht="15" customHeight="1" x14ac:dyDescent="0.3">
      <c r="A1624" s="93"/>
      <c r="B1624" s="93"/>
      <c r="C1624" s="93"/>
      <c r="D1624" s="93"/>
      <c r="E1624" s="93"/>
      <c r="F1624" s="93"/>
      <c r="G1624" s="93"/>
      <c r="H1624" s="93"/>
      <c r="I1624" s="93"/>
      <c r="J1624" s="93"/>
      <c r="K1624" s="93"/>
      <c r="L1624" s="93"/>
      <c r="M1624" s="93"/>
      <c r="N1624" s="93"/>
      <c r="O1624" s="93"/>
      <c r="P1624" s="93"/>
      <c r="Q1624" s="93"/>
      <c r="R1624" s="93"/>
      <c r="S1624" s="93"/>
      <c r="T1624" s="93"/>
      <c r="U1624" s="93"/>
      <c r="V1624" s="93"/>
      <c r="W1624" s="93"/>
      <c r="X1624" s="93"/>
      <c r="Y1624" s="93"/>
      <c r="Z1624" s="93"/>
      <c r="AA1624" s="93"/>
      <c r="AB1624" s="93"/>
      <c r="AC1624" s="93"/>
      <c r="AD1624" s="93"/>
      <c r="AE1624" s="93"/>
      <c r="AF1624" s="93"/>
      <c r="AG1624" s="93"/>
      <c r="AH1624" s="93"/>
    </row>
    <row r="1625" spans="1:34" ht="15" customHeight="1" x14ac:dyDescent="0.3">
      <c r="A1625" s="93"/>
      <c r="B1625" s="93"/>
      <c r="C1625" s="93"/>
      <c r="D1625" s="93"/>
      <c r="E1625" s="93"/>
      <c r="F1625" s="93"/>
      <c r="G1625" s="93"/>
      <c r="H1625" s="93"/>
      <c r="I1625" s="93"/>
      <c r="J1625" s="93"/>
      <c r="K1625" s="93"/>
      <c r="L1625" s="93"/>
      <c r="M1625" s="93"/>
      <c r="N1625" s="93"/>
      <c r="O1625" s="93"/>
      <c r="P1625" s="93"/>
      <c r="Q1625" s="93"/>
      <c r="R1625" s="93"/>
      <c r="S1625" s="93"/>
      <c r="T1625" s="93"/>
      <c r="U1625" s="93"/>
      <c r="V1625" s="93"/>
      <c r="W1625" s="93"/>
      <c r="X1625" s="93"/>
      <c r="Y1625" s="93"/>
      <c r="Z1625" s="93"/>
      <c r="AA1625" s="93"/>
      <c r="AB1625" s="93"/>
      <c r="AC1625" s="93"/>
      <c r="AD1625" s="93"/>
      <c r="AE1625" s="93"/>
      <c r="AF1625" s="93"/>
      <c r="AG1625" s="93"/>
      <c r="AH1625" s="93"/>
    </row>
    <row r="1626" spans="1:34" ht="15" customHeight="1" x14ac:dyDescent="0.3">
      <c r="A1626" s="93"/>
      <c r="B1626" s="93"/>
      <c r="C1626" s="93"/>
      <c r="D1626" s="93"/>
      <c r="E1626" s="93"/>
      <c r="F1626" s="93"/>
      <c r="G1626" s="93"/>
      <c r="H1626" s="93"/>
      <c r="I1626" s="93"/>
      <c r="J1626" s="93"/>
      <c r="K1626" s="93"/>
      <c r="L1626" s="93"/>
      <c r="M1626" s="93"/>
      <c r="N1626" s="93"/>
      <c r="O1626" s="93"/>
      <c r="P1626" s="93"/>
      <c r="Q1626" s="93"/>
      <c r="R1626" s="93"/>
      <c r="S1626" s="93"/>
      <c r="T1626" s="93"/>
      <c r="U1626" s="93"/>
      <c r="V1626" s="93"/>
      <c r="W1626" s="93"/>
      <c r="X1626" s="93"/>
      <c r="Y1626" s="93"/>
      <c r="Z1626" s="93"/>
      <c r="AA1626" s="93"/>
      <c r="AB1626" s="93"/>
      <c r="AC1626" s="93"/>
      <c r="AD1626" s="93"/>
      <c r="AE1626" s="93"/>
      <c r="AF1626" s="93"/>
      <c r="AG1626" s="93"/>
      <c r="AH1626" s="93"/>
    </row>
    <row r="1627" spans="1:34" ht="15" customHeight="1" x14ac:dyDescent="0.3">
      <c r="A1627" s="93"/>
      <c r="B1627" s="93"/>
      <c r="C1627" s="93"/>
      <c r="D1627" s="93"/>
      <c r="E1627" s="93"/>
      <c r="F1627" s="93"/>
      <c r="G1627" s="93"/>
      <c r="H1627" s="93"/>
      <c r="I1627" s="93"/>
      <c r="J1627" s="93"/>
      <c r="K1627" s="93"/>
      <c r="L1627" s="93"/>
      <c r="M1627" s="93"/>
      <c r="N1627" s="93"/>
      <c r="O1627" s="93"/>
      <c r="P1627" s="93"/>
      <c r="Q1627" s="93"/>
      <c r="R1627" s="93"/>
      <c r="S1627" s="93"/>
      <c r="T1627" s="93"/>
      <c r="U1627" s="93"/>
      <c r="V1627" s="93"/>
      <c r="W1627" s="93"/>
      <c r="X1627" s="93"/>
      <c r="Y1627" s="93"/>
      <c r="Z1627" s="93"/>
      <c r="AA1627" s="93"/>
      <c r="AB1627" s="93"/>
      <c r="AC1627" s="93"/>
      <c r="AD1627" s="93"/>
      <c r="AE1627" s="93"/>
      <c r="AF1627" s="93"/>
      <c r="AG1627" s="93"/>
      <c r="AH1627" s="93"/>
    </row>
    <row r="1628" spans="1:34" ht="15" customHeight="1" x14ac:dyDescent="0.3">
      <c r="A1628" s="93"/>
      <c r="B1628" s="93"/>
      <c r="C1628" s="93"/>
      <c r="D1628" s="93"/>
      <c r="E1628" s="93"/>
      <c r="F1628" s="93"/>
      <c r="G1628" s="93"/>
      <c r="H1628" s="93"/>
      <c r="I1628" s="93"/>
      <c r="J1628" s="93"/>
      <c r="K1628" s="93"/>
      <c r="L1628" s="93"/>
      <c r="M1628" s="93"/>
      <c r="N1628" s="93"/>
      <c r="O1628" s="93"/>
      <c r="P1628" s="93"/>
      <c r="Q1628" s="93"/>
      <c r="R1628" s="93"/>
      <c r="S1628" s="93"/>
      <c r="T1628" s="93"/>
      <c r="U1628" s="93"/>
      <c r="V1628" s="93"/>
      <c r="W1628" s="93"/>
      <c r="X1628" s="93"/>
      <c r="Y1628" s="93"/>
      <c r="Z1628" s="93"/>
      <c r="AA1628" s="93"/>
      <c r="AB1628" s="93"/>
      <c r="AC1628" s="93"/>
      <c r="AD1628" s="93"/>
      <c r="AE1628" s="93"/>
      <c r="AF1628" s="93"/>
      <c r="AG1628" s="93"/>
      <c r="AH1628" s="93"/>
    </row>
    <row r="1629" spans="1:34" ht="15" customHeight="1" x14ac:dyDescent="0.3">
      <c r="A1629" s="93"/>
      <c r="B1629" s="93"/>
      <c r="C1629" s="93"/>
      <c r="D1629" s="93"/>
      <c r="E1629" s="93"/>
      <c r="F1629" s="93"/>
      <c r="G1629" s="93"/>
      <c r="H1629" s="93"/>
      <c r="I1629" s="93"/>
      <c r="J1629" s="93"/>
      <c r="K1629" s="93"/>
      <c r="L1629" s="93"/>
      <c r="M1629" s="93"/>
      <c r="N1629" s="93"/>
      <c r="O1629" s="93"/>
      <c r="P1629" s="93"/>
      <c r="Q1629" s="93"/>
      <c r="R1629" s="93"/>
      <c r="S1629" s="93"/>
      <c r="T1629" s="93"/>
      <c r="U1629" s="93"/>
      <c r="V1629" s="93"/>
      <c r="W1629" s="93"/>
      <c r="X1629" s="93"/>
      <c r="Y1629" s="93"/>
      <c r="Z1629" s="93"/>
      <c r="AA1629" s="93"/>
      <c r="AB1629" s="93"/>
      <c r="AC1629" s="93"/>
      <c r="AD1629" s="93"/>
      <c r="AE1629" s="93"/>
      <c r="AF1629" s="93"/>
      <c r="AG1629" s="93"/>
      <c r="AH1629" s="93"/>
    </row>
    <row r="1630" spans="1:34" ht="15" customHeight="1" x14ac:dyDescent="0.3">
      <c r="A1630" s="93"/>
      <c r="B1630" s="93"/>
      <c r="C1630" s="93"/>
      <c r="D1630" s="93"/>
      <c r="E1630" s="93"/>
      <c r="F1630" s="93"/>
      <c r="G1630" s="93"/>
      <c r="H1630" s="93"/>
      <c r="I1630" s="93"/>
      <c r="J1630" s="93"/>
      <c r="K1630" s="93"/>
      <c r="L1630" s="93"/>
      <c r="M1630" s="93"/>
      <c r="N1630" s="93"/>
      <c r="O1630" s="93"/>
      <c r="P1630" s="93"/>
      <c r="Q1630" s="93"/>
      <c r="R1630" s="93"/>
      <c r="S1630" s="93"/>
      <c r="T1630" s="93"/>
      <c r="U1630" s="93"/>
      <c r="V1630" s="93"/>
      <c r="W1630" s="93"/>
      <c r="X1630" s="93"/>
      <c r="Y1630" s="93"/>
      <c r="Z1630" s="93"/>
      <c r="AA1630" s="93"/>
      <c r="AB1630" s="93"/>
      <c r="AC1630" s="93"/>
      <c r="AD1630" s="93"/>
      <c r="AE1630" s="93"/>
      <c r="AF1630" s="93"/>
      <c r="AG1630" s="93"/>
      <c r="AH1630" s="93"/>
    </row>
    <row r="1631" spans="1:34" ht="15" customHeight="1" x14ac:dyDescent="0.3">
      <c r="A1631" s="93"/>
      <c r="B1631" s="93"/>
      <c r="C1631" s="93"/>
      <c r="D1631" s="93"/>
      <c r="E1631" s="93"/>
      <c r="F1631" s="93"/>
      <c r="G1631" s="93"/>
      <c r="H1631" s="93"/>
      <c r="I1631" s="93"/>
      <c r="J1631" s="93"/>
      <c r="K1631" s="93"/>
      <c r="L1631" s="93"/>
      <c r="M1631" s="93"/>
      <c r="N1631" s="93"/>
      <c r="O1631" s="93"/>
      <c r="P1631" s="93"/>
      <c r="Q1631" s="93"/>
      <c r="R1631" s="93"/>
      <c r="S1631" s="93"/>
      <c r="T1631" s="93"/>
      <c r="U1631" s="93"/>
      <c r="V1631" s="93"/>
      <c r="W1631" s="93"/>
      <c r="X1631" s="93"/>
      <c r="Y1631" s="93"/>
      <c r="Z1631" s="93"/>
      <c r="AA1631" s="93"/>
      <c r="AB1631" s="93"/>
      <c r="AC1631" s="93"/>
      <c r="AD1631" s="93"/>
      <c r="AE1631" s="93"/>
      <c r="AF1631" s="93"/>
      <c r="AG1631" s="93"/>
      <c r="AH1631" s="93"/>
    </row>
    <row r="1632" spans="1:34" ht="15" customHeight="1" x14ac:dyDescent="0.3">
      <c r="A1632" s="93"/>
      <c r="B1632" s="93"/>
      <c r="C1632" s="93"/>
      <c r="D1632" s="93"/>
      <c r="E1632" s="93"/>
      <c r="F1632" s="93"/>
      <c r="G1632" s="93"/>
      <c r="H1632" s="93"/>
      <c r="I1632" s="93"/>
      <c r="J1632" s="93"/>
      <c r="K1632" s="93"/>
      <c r="L1632" s="93"/>
      <c r="M1632" s="93"/>
      <c r="N1632" s="93"/>
      <c r="O1632" s="93"/>
      <c r="P1632" s="93"/>
      <c r="Q1632" s="93"/>
      <c r="R1632" s="93"/>
      <c r="S1632" s="93"/>
      <c r="T1632" s="93"/>
      <c r="U1632" s="93"/>
      <c r="V1632" s="93"/>
      <c r="W1632" s="93"/>
      <c r="X1632" s="93"/>
      <c r="Y1632" s="93"/>
      <c r="Z1632" s="93"/>
      <c r="AA1632" s="93"/>
      <c r="AB1632" s="93"/>
      <c r="AC1632" s="93"/>
      <c r="AD1632" s="93"/>
      <c r="AE1632" s="93"/>
      <c r="AF1632" s="93"/>
      <c r="AG1632" s="93"/>
      <c r="AH1632" s="93"/>
    </row>
    <row r="1633" spans="1:34" ht="15" customHeight="1" x14ac:dyDescent="0.3">
      <c r="A1633" s="93"/>
      <c r="B1633" s="93"/>
      <c r="C1633" s="93"/>
      <c r="D1633" s="93"/>
      <c r="E1633" s="93"/>
      <c r="F1633" s="93"/>
      <c r="G1633" s="93"/>
      <c r="H1633" s="93"/>
      <c r="I1633" s="93"/>
      <c r="J1633" s="93"/>
      <c r="K1633" s="93"/>
      <c r="L1633" s="93"/>
      <c r="M1633" s="93"/>
      <c r="N1633" s="93"/>
      <c r="O1633" s="93"/>
      <c r="P1633" s="93"/>
      <c r="Q1633" s="93"/>
      <c r="R1633" s="93"/>
      <c r="S1633" s="93"/>
      <c r="T1633" s="93"/>
      <c r="U1633" s="93"/>
      <c r="V1633" s="93"/>
      <c r="W1633" s="93"/>
      <c r="X1633" s="93"/>
      <c r="Y1633" s="93"/>
      <c r="Z1633" s="93"/>
      <c r="AA1633" s="93"/>
      <c r="AB1633" s="93"/>
      <c r="AC1633" s="93"/>
      <c r="AD1633" s="93"/>
      <c r="AE1633" s="93"/>
      <c r="AF1633" s="93"/>
      <c r="AG1633" s="93"/>
      <c r="AH1633" s="93"/>
    </row>
    <row r="1634" spans="1:34" ht="15" customHeight="1" x14ac:dyDescent="0.3">
      <c r="A1634" s="93"/>
      <c r="B1634" s="93"/>
      <c r="C1634" s="93"/>
      <c r="D1634" s="93"/>
      <c r="E1634" s="93"/>
      <c r="F1634" s="93"/>
      <c r="G1634" s="93"/>
      <c r="H1634" s="93"/>
      <c r="I1634" s="93"/>
      <c r="J1634" s="93"/>
      <c r="K1634" s="93"/>
      <c r="L1634" s="93"/>
      <c r="M1634" s="93"/>
      <c r="N1634" s="93"/>
      <c r="O1634" s="93"/>
      <c r="P1634" s="93"/>
      <c r="Q1634" s="93"/>
      <c r="R1634" s="93"/>
      <c r="S1634" s="93"/>
      <c r="T1634" s="93"/>
      <c r="U1634" s="93"/>
      <c r="V1634" s="93"/>
      <c r="W1634" s="93"/>
      <c r="X1634" s="93"/>
      <c r="Y1634" s="93"/>
      <c r="Z1634" s="93"/>
      <c r="AA1634" s="93"/>
      <c r="AB1634" s="93"/>
      <c r="AC1634" s="93"/>
      <c r="AD1634" s="93"/>
      <c r="AE1634" s="93"/>
      <c r="AF1634" s="93"/>
      <c r="AG1634" s="93"/>
      <c r="AH1634" s="93"/>
    </row>
    <row r="1635" spans="1:34" ht="15" customHeight="1" x14ac:dyDescent="0.3">
      <c r="A1635" s="93"/>
      <c r="B1635" s="93"/>
      <c r="C1635" s="93"/>
      <c r="D1635" s="93"/>
      <c r="E1635" s="93"/>
      <c r="F1635" s="93"/>
      <c r="G1635" s="93"/>
      <c r="H1635" s="93"/>
      <c r="I1635" s="93"/>
      <c r="J1635" s="93"/>
      <c r="K1635" s="93"/>
      <c r="L1635" s="93"/>
      <c r="M1635" s="93"/>
      <c r="N1635" s="93"/>
      <c r="O1635" s="93"/>
      <c r="P1635" s="93"/>
      <c r="Q1635" s="93"/>
      <c r="R1635" s="93"/>
      <c r="S1635" s="93"/>
      <c r="T1635" s="93"/>
      <c r="U1635" s="93"/>
      <c r="V1635" s="93"/>
      <c r="W1635" s="93"/>
      <c r="X1635" s="93"/>
      <c r="Y1635" s="93"/>
      <c r="Z1635" s="93"/>
      <c r="AA1635" s="93"/>
      <c r="AB1635" s="93"/>
      <c r="AC1635" s="93"/>
      <c r="AD1635" s="93"/>
      <c r="AE1635" s="93"/>
      <c r="AF1635" s="93"/>
      <c r="AG1635" s="93"/>
      <c r="AH1635" s="93"/>
    </row>
    <row r="1636" spans="1:34" ht="15" customHeight="1" x14ac:dyDescent="0.3">
      <c r="A1636" s="93"/>
      <c r="B1636" s="93"/>
      <c r="C1636" s="93"/>
      <c r="D1636" s="93"/>
      <c r="E1636" s="93"/>
      <c r="F1636" s="93"/>
      <c r="G1636" s="93"/>
      <c r="H1636" s="93"/>
      <c r="I1636" s="93"/>
      <c r="J1636" s="93"/>
      <c r="K1636" s="93"/>
      <c r="L1636" s="93"/>
      <c r="M1636" s="93"/>
      <c r="N1636" s="93"/>
      <c r="O1636" s="93"/>
      <c r="P1636" s="93"/>
      <c r="Q1636" s="93"/>
      <c r="R1636" s="93"/>
      <c r="S1636" s="93"/>
      <c r="T1636" s="93"/>
      <c r="U1636" s="93"/>
      <c r="V1636" s="93"/>
      <c r="W1636" s="93"/>
      <c r="X1636" s="93"/>
      <c r="Y1636" s="93"/>
      <c r="Z1636" s="93"/>
      <c r="AA1636" s="93"/>
      <c r="AB1636" s="93"/>
      <c r="AC1636" s="93"/>
      <c r="AD1636" s="93"/>
      <c r="AE1636" s="93"/>
      <c r="AF1636" s="93"/>
      <c r="AG1636" s="93"/>
      <c r="AH1636" s="93"/>
    </row>
    <row r="1637" spans="1:34" ht="15" customHeight="1" x14ac:dyDescent="0.3">
      <c r="A1637" s="93"/>
      <c r="B1637" s="93"/>
      <c r="C1637" s="93"/>
      <c r="D1637" s="93"/>
      <c r="E1637" s="93"/>
      <c r="F1637" s="93"/>
      <c r="G1637" s="93"/>
      <c r="H1637" s="93"/>
      <c r="I1637" s="93"/>
      <c r="J1637" s="93"/>
      <c r="K1637" s="93"/>
      <c r="L1637" s="93"/>
      <c r="M1637" s="93"/>
      <c r="N1637" s="93"/>
      <c r="O1637" s="93"/>
      <c r="P1637" s="93"/>
      <c r="Q1637" s="93"/>
      <c r="R1637" s="93"/>
      <c r="S1637" s="93"/>
      <c r="T1637" s="93"/>
      <c r="U1637" s="93"/>
      <c r="V1637" s="93"/>
      <c r="W1637" s="93"/>
      <c r="X1637" s="93"/>
      <c r="Y1637" s="93"/>
      <c r="Z1637" s="93"/>
      <c r="AA1637" s="93"/>
      <c r="AB1637" s="93"/>
      <c r="AC1637" s="93"/>
      <c r="AD1637" s="93"/>
      <c r="AE1637" s="93"/>
      <c r="AF1637" s="93"/>
      <c r="AG1637" s="93"/>
      <c r="AH1637" s="93"/>
    </row>
    <row r="1638" spans="1:34" ht="15" customHeight="1" x14ac:dyDescent="0.3">
      <c r="A1638" s="93"/>
      <c r="B1638" s="93"/>
      <c r="C1638" s="93"/>
      <c r="D1638" s="93"/>
      <c r="E1638" s="93"/>
      <c r="F1638" s="93"/>
      <c r="G1638" s="93"/>
      <c r="H1638" s="93"/>
      <c r="I1638" s="93"/>
      <c r="J1638" s="93"/>
      <c r="K1638" s="93"/>
      <c r="L1638" s="93"/>
      <c r="M1638" s="93"/>
      <c r="N1638" s="93"/>
      <c r="O1638" s="93"/>
      <c r="P1638" s="93"/>
      <c r="Q1638" s="93"/>
      <c r="R1638" s="93"/>
      <c r="S1638" s="93"/>
      <c r="T1638" s="93"/>
      <c r="U1638" s="93"/>
      <c r="V1638" s="93"/>
      <c r="W1638" s="93"/>
      <c r="X1638" s="93"/>
      <c r="Y1638" s="93"/>
      <c r="Z1638" s="93"/>
      <c r="AA1638" s="93"/>
      <c r="AB1638" s="93"/>
      <c r="AC1638" s="93"/>
      <c r="AD1638" s="93"/>
      <c r="AE1638" s="93"/>
      <c r="AF1638" s="93"/>
      <c r="AG1638" s="93"/>
      <c r="AH1638" s="93"/>
    </row>
    <row r="1639" spans="1:34" ht="15" customHeight="1" x14ac:dyDescent="0.3">
      <c r="A1639" s="93"/>
      <c r="B1639" s="93"/>
      <c r="C1639" s="93"/>
      <c r="D1639" s="93"/>
      <c r="E1639" s="93"/>
      <c r="F1639" s="93"/>
      <c r="G1639" s="93"/>
      <c r="H1639" s="93"/>
      <c r="I1639" s="93"/>
      <c r="J1639" s="93"/>
      <c r="K1639" s="93"/>
      <c r="L1639" s="93"/>
      <c r="M1639" s="93"/>
      <c r="N1639" s="93"/>
      <c r="O1639" s="93"/>
      <c r="P1639" s="93"/>
      <c r="Q1639" s="93"/>
      <c r="R1639" s="93"/>
      <c r="S1639" s="93"/>
      <c r="T1639" s="93"/>
      <c r="U1639" s="93"/>
      <c r="V1639" s="93"/>
      <c r="W1639" s="93"/>
      <c r="X1639" s="93"/>
      <c r="Y1639" s="93"/>
      <c r="Z1639" s="93"/>
      <c r="AA1639" s="93"/>
      <c r="AB1639" s="93"/>
      <c r="AC1639" s="93"/>
      <c r="AD1639" s="93"/>
      <c r="AE1639" s="93"/>
      <c r="AF1639" s="93"/>
      <c r="AG1639" s="93"/>
      <c r="AH1639" s="93"/>
    </row>
    <row r="1640" spans="1:34" ht="15" customHeight="1" x14ac:dyDescent="0.3">
      <c r="A1640" s="93"/>
      <c r="B1640" s="93"/>
      <c r="C1640" s="93"/>
      <c r="D1640" s="93"/>
      <c r="E1640" s="93"/>
      <c r="F1640" s="93"/>
      <c r="G1640" s="93"/>
      <c r="H1640" s="93"/>
      <c r="I1640" s="93"/>
      <c r="J1640" s="93"/>
      <c r="K1640" s="93"/>
      <c r="L1640" s="93"/>
      <c r="M1640" s="93"/>
      <c r="N1640" s="93"/>
      <c r="O1640" s="93"/>
      <c r="P1640" s="93"/>
      <c r="Q1640" s="93"/>
      <c r="R1640" s="93"/>
      <c r="S1640" s="93"/>
      <c r="T1640" s="93"/>
      <c r="U1640" s="93"/>
      <c r="V1640" s="93"/>
      <c r="W1640" s="93"/>
      <c r="X1640" s="93"/>
      <c r="Y1640" s="93"/>
      <c r="Z1640" s="93"/>
      <c r="AA1640" s="93"/>
      <c r="AB1640" s="93"/>
      <c r="AC1640" s="93"/>
      <c r="AD1640" s="93"/>
      <c r="AE1640" s="93"/>
      <c r="AF1640" s="93"/>
      <c r="AG1640" s="93"/>
      <c r="AH1640" s="93"/>
    </row>
    <row r="1641" spans="1:34" ht="15" customHeight="1" x14ac:dyDescent="0.3">
      <c r="A1641" s="93"/>
      <c r="B1641" s="93"/>
      <c r="C1641" s="93"/>
      <c r="D1641" s="93"/>
      <c r="E1641" s="93"/>
      <c r="F1641" s="93"/>
      <c r="G1641" s="93"/>
      <c r="H1641" s="93"/>
      <c r="I1641" s="93"/>
      <c r="J1641" s="93"/>
      <c r="K1641" s="93"/>
      <c r="L1641" s="93"/>
      <c r="M1641" s="93"/>
      <c r="N1641" s="93"/>
      <c r="O1641" s="93"/>
      <c r="P1641" s="93"/>
      <c r="Q1641" s="93"/>
      <c r="R1641" s="93"/>
      <c r="S1641" s="93"/>
      <c r="T1641" s="93"/>
      <c r="U1641" s="93"/>
      <c r="V1641" s="93"/>
      <c r="W1641" s="93"/>
      <c r="X1641" s="93"/>
      <c r="Y1641" s="93"/>
      <c r="Z1641" s="93"/>
      <c r="AA1641" s="93"/>
      <c r="AB1641" s="93"/>
      <c r="AC1641" s="93"/>
      <c r="AD1641" s="93"/>
      <c r="AE1641" s="93"/>
      <c r="AF1641" s="93"/>
      <c r="AG1641" s="93"/>
      <c r="AH1641" s="93"/>
    </row>
    <row r="1642" spans="1:34" ht="15" customHeight="1" x14ac:dyDescent="0.3">
      <c r="A1642" s="93"/>
      <c r="B1642" s="93"/>
      <c r="C1642" s="93"/>
      <c r="D1642" s="93"/>
      <c r="E1642" s="93"/>
      <c r="F1642" s="93"/>
      <c r="G1642" s="93"/>
      <c r="H1642" s="93"/>
      <c r="I1642" s="93"/>
      <c r="J1642" s="93"/>
      <c r="K1642" s="93"/>
      <c r="L1642" s="93"/>
      <c r="M1642" s="93"/>
      <c r="N1642" s="93"/>
      <c r="O1642" s="93"/>
      <c r="P1642" s="93"/>
      <c r="Q1642" s="93"/>
      <c r="R1642" s="93"/>
      <c r="S1642" s="93"/>
      <c r="T1642" s="93"/>
      <c r="U1642" s="93"/>
      <c r="V1642" s="93"/>
      <c r="W1642" s="93"/>
      <c r="X1642" s="93"/>
      <c r="Y1642" s="93"/>
      <c r="Z1642" s="93"/>
      <c r="AA1642" s="93"/>
      <c r="AB1642" s="93"/>
      <c r="AC1642" s="93"/>
      <c r="AD1642" s="93"/>
      <c r="AE1642" s="93"/>
      <c r="AF1642" s="93"/>
      <c r="AG1642" s="93"/>
      <c r="AH1642" s="93"/>
    </row>
    <row r="1643" spans="1:34" ht="15" customHeight="1" x14ac:dyDescent="0.3">
      <c r="A1643" s="93"/>
      <c r="B1643" s="93"/>
      <c r="C1643" s="93"/>
      <c r="D1643" s="93"/>
      <c r="E1643" s="93"/>
      <c r="F1643" s="93"/>
      <c r="G1643" s="93"/>
      <c r="H1643" s="93"/>
      <c r="I1643" s="93"/>
      <c r="J1643" s="93"/>
      <c r="K1643" s="93"/>
      <c r="L1643" s="93"/>
      <c r="M1643" s="93"/>
      <c r="N1643" s="93"/>
      <c r="O1643" s="93"/>
      <c r="P1643" s="93"/>
      <c r="Q1643" s="93"/>
      <c r="R1643" s="93"/>
      <c r="S1643" s="93"/>
      <c r="T1643" s="93"/>
      <c r="U1643" s="93"/>
      <c r="V1643" s="93"/>
      <c r="W1643" s="93"/>
      <c r="X1643" s="93"/>
      <c r="Y1643" s="93"/>
      <c r="Z1643" s="93"/>
      <c r="AA1643" s="93"/>
      <c r="AB1643" s="93"/>
      <c r="AC1643" s="93"/>
      <c r="AD1643" s="93"/>
      <c r="AE1643" s="93"/>
      <c r="AF1643" s="93"/>
      <c r="AG1643" s="93"/>
      <c r="AH1643" s="93"/>
    </row>
    <row r="1644" spans="1:34" ht="15" customHeight="1" x14ac:dyDescent="0.3">
      <c r="A1644" s="93"/>
      <c r="B1644" s="93"/>
      <c r="C1644" s="93"/>
      <c r="D1644" s="93"/>
      <c r="E1644" s="93"/>
      <c r="F1644" s="93"/>
      <c r="G1644" s="93"/>
      <c r="H1644" s="93"/>
      <c r="I1644" s="93"/>
      <c r="J1644" s="93"/>
      <c r="K1644" s="93"/>
      <c r="L1644" s="93"/>
      <c r="M1644" s="93"/>
      <c r="N1644" s="93"/>
      <c r="O1644" s="93"/>
      <c r="P1644" s="93"/>
      <c r="Q1644" s="93"/>
      <c r="R1644" s="93"/>
      <c r="S1644" s="93"/>
      <c r="T1644" s="93"/>
      <c r="U1644" s="93"/>
      <c r="V1644" s="93"/>
      <c r="W1644" s="93"/>
      <c r="X1644" s="93"/>
      <c r="Y1644" s="93"/>
      <c r="Z1644" s="93"/>
      <c r="AA1644" s="93"/>
      <c r="AB1644" s="93"/>
      <c r="AC1644" s="93"/>
      <c r="AD1644" s="93"/>
      <c r="AE1644" s="93"/>
      <c r="AF1644" s="93"/>
      <c r="AG1644" s="93"/>
      <c r="AH1644" s="93"/>
    </row>
    <row r="1645" spans="1:34" ht="15" customHeight="1" x14ac:dyDescent="0.3">
      <c r="A1645" s="93"/>
      <c r="B1645" s="93"/>
      <c r="C1645" s="93"/>
      <c r="D1645" s="93"/>
      <c r="E1645" s="93"/>
      <c r="F1645" s="93"/>
      <c r="G1645" s="93"/>
      <c r="H1645" s="93"/>
      <c r="I1645" s="93"/>
      <c r="J1645" s="93"/>
      <c r="K1645" s="93"/>
      <c r="L1645" s="93"/>
      <c r="M1645" s="93"/>
      <c r="N1645" s="93"/>
      <c r="O1645" s="93"/>
      <c r="P1645" s="93"/>
      <c r="Q1645" s="93"/>
      <c r="R1645" s="93"/>
      <c r="S1645" s="93"/>
      <c r="T1645" s="93"/>
      <c r="U1645" s="93"/>
      <c r="V1645" s="93"/>
      <c r="W1645" s="93"/>
      <c r="X1645" s="93"/>
      <c r="Y1645" s="93"/>
      <c r="Z1645" s="93"/>
      <c r="AA1645" s="93"/>
      <c r="AB1645" s="93"/>
      <c r="AC1645" s="93"/>
      <c r="AD1645" s="93"/>
      <c r="AE1645" s="93"/>
      <c r="AF1645" s="93"/>
      <c r="AG1645" s="93"/>
      <c r="AH1645" s="93"/>
    </row>
    <row r="1646" spans="1:34" ht="15" customHeight="1" x14ac:dyDescent="0.3">
      <c r="A1646" s="93"/>
      <c r="B1646" s="93"/>
      <c r="C1646" s="93"/>
      <c r="D1646" s="93"/>
      <c r="E1646" s="93"/>
      <c r="F1646" s="93"/>
      <c r="G1646" s="93"/>
      <c r="H1646" s="93"/>
      <c r="I1646" s="93"/>
      <c r="J1646" s="93"/>
      <c r="K1646" s="93"/>
      <c r="L1646" s="93"/>
      <c r="M1646" s="93"/>
      <c r="N1646" s="93"/>
      <c r="O1646" s="93"/>
      <c r="P1646" s="93"/>
      <c r="Q1646" s="93"/>
      <c r="R1646" s="93"/>
      <c r="S1646" s="93"/>
      <c r="T1646" s="93"/>
      <c r="U1646" s="93"/>
      <c r="V1646" s="93"/>
      <c r="W1646" s="93"/>
      <c r="X1646" s="93"/>
      <c r="Y1646" s="93"/>
      <c r="Z1646" s="93"/>
      <c r="AA1646" s="93"/>
      <c r="AB1646" s="93"/>
      <c r="AC1646" s="93"/>
      <c r="AD1646" s="93"/>
      <c r="AE1646" s="93"/>
      <c r="AF1646" s="93"/>
      <c r="AG1646" s="93"/>
      <c r="AH1646" s="93"/>
    </row>
    <row r="1647" spans="1:34" ht="15" customHeight="1" x14ac:dyDescent="0.3">
      <c r="A1647" s="93"/>
      <c r="B1647" s="93"/>
      <c r="C1647" s="93"/>
      <c r="D1647" s="93"/>
      <c r="E1647" s="93"/>
      <c r="F1647" s="93"/>
      <c r="G1647" s="93"/>
      <c r="H1647" s="93"/>
      <c r="I1647" s="93"/>
      <c r="J1647" s="93"/>
      <c r="K1647" s="93"/>
      <c r="L1647" s="93"/>
      <c r="M1647" s="93"/>
      <c r="N1647" s="93"/>
      <c r="O1647" s="93"/>
      <c r="P1647" s="93"/>
      <c r="Q1647" s="93"/>
      <c r="R1647" s="93"/>
      <c r="S1647" s="93"/>
      <c r="T1647" s="93"/>
      <c r="U1647" s="93"/>
      <c r="V1647" s="93"/>
      <c r="W1647" s="93"/>
      <c r="X1647" s="93"/>
      <c r="Y1647" s="93"/>
      <c r="Z1647" s="93"/>
      <c r="AA1647" s="93"/>
      <c r="AB1647" s="93"/>
      <c r="AC1647" s="93"/>
      <c r="AD1647" s="93"/>
      <c r="AE1647" s="93"/>
      <c r="AF1647" s="93"/>
      <c r="AG1647" s="93"/>
      <c r="AH1647" s="93"/>
    </row>
    <row r="1648" spans="1:34" ht="15" customHeight="1" x14ac:dyDescent="0.3">
      <c r="A1648" s="93"/>
      <c r="B1648" s="93"/>
      <c r="C1648" s="93"/>
      <c r="D1648" s="93"/>
      <c r="E1648" s="93"/>
      <c r="F1648" s="93"/>
      <c r="G1648" s="93"/>
      <c r="H1648" s="93"/>
      <c r="I1648" s="93"/>
      <c r="J1648" s="93"/>
      <c r="K1648" s="93"/>
      <c r="L1648" s="93"/>
      <c r="M1648" s="93"/>
      <c r="N1648" s="93"/>
      <c r="O1648" s="93"/>
      <c r="P1648" s="93"/>
      <c r="Q1648" s="93"/>
      <c r="R1648" s="93"/>
      <c r="S1648" s="93"/>
      <c r="T1648" s="93"/>
      <c r="U1648" s="93"/>
      <c r="V1648" s="93"/>
      <c r="W1648" s="93"/>
      <c r="X1648" s="93"/>
      <c r="Y1648" s="93"/>
      <c r="Z1648" s="93"/>
      <c r="AA1648" s="93"/>
      <c r="AB1648" s="93"/>
      <c r="AC1648" s="93"/>
      <c r="AD1648" s="93"/>
      <c r="AE1648" s="93"/>
      <c r="AF1648" s="93"/>
      <c r="AG1648" s="93"/>
      <c r="AH1648" s="93"/>
    </row>
    <row r="1649" spans="1:34" ht="15" customHeight="1" x14ac:dyDescent="0.3">
      <c r="A1649" s="93"/>
      <c r="B1649" s="93"/>
      <c r="C1649" s="93"/>
      <c r="D1649" s="93"/>
      <c r="E1649" s="93"/>
      <c r="F1649" s="93"/>
      <c r="G1649" s="93"/>
      <c r="H1649" s="93"/>
      <c r="I1649" s="93"/>
      <c r="J1649" s="93"/>
      <c r="K1649" s="93"/>
      <c r="L1649" s="93"/>
      <c r="M1649" s="93"/>
      <c r="N1649" s="93"/>
      <c r="O1649" s="93"/>
      <c r="P1649" s="93"/>
      <c r="Q1649" s="93"/>
      <c r="R1649" s="93"/>
      <c r="S1649" s="93"/>
      <c r="T1649" s="93"/>
      <c r="U1649" s="93"/>
      <c r="V1649" s="93"/>
      <c r="W1649" s="93"/>
      <c r="X1649" s="93"/>
      <c r="Y1649" s="93"/>
      <c r="Z1649" s="93"/>
      <c r="AA1649" s="93"/>
      <c r="AB1649" s="93"/>
      <c r="AC1649" s="93"/>
      <c r="AD1649" s="93"/>
      <c r="AE1649" s="93"/>
      <c r="AF1649" s="93"/>
      <c r="AG1649" s="93"/>
      <c r="AH1649" s="93"/>
    </row>
    <row r="1650" spans="1:34" ht="15" customHeight="1" x14ac:dyDescent="0.3">
      <c r="A1650" s="93"/>
      <c r="B1650" s="93"/>
      <c r="C1650" s="93"/>
      <c r="D1650" s="93"/>
      <c r="E1650" s="93"/>
      <c r="F1650" s="93"/>
      <c r="G1650" s="93"/>
      <c r="H1650" s="93"/>
      <c r="I1650" s="93"/>
      <c r="J1650" s="93"/>
      <c r="K1650" s="93"/>
      <c r="L1650" s="93"/>
      <c r="M1650" s="93"/>
      <c r="N1650" s="93"/>
      <c r="O1650" s="93"/>
      <c r="P1650" s="93"/>
      <c r="Q1650" s="93"/>
      <c r="R1650" s="93"/>
      <c r="S1650" s="93"/>
      <c r="T1650" s="93"/>
      <c r="U1650" s="93"/>
      <c r="V1650" s="93"/>
      <c r="W1650" s="93"/>
      <c r="X1650" s="93"/>
      <c r="Y1650" s="93"/>
      <c r="Z1650" s="93"/>
      <c r="AA1650" s="93"/>
      <c r="AB1650" s="93"/>
      <c r="AC1650" s="93"/>
      <c r="AD1650" s="93"/>
      <c r="AE1650" s="93"/>
      <c r="AF1650" s="93"/>
      <c r="AG1650" s="93"/>
      <c r="AH1650" s="93"/>
    </row>
    <row r="1651" spans="1:34" ht="15" customHeight="1" x14ac:dyDescent="0.3">
      <c r="A1651" s="93"/>
      <c r="B1651" s="93"/>
      <c r="C1651" s="93"/>
      <c r="D1651" s="93"/>
      <c r="E1651" s="93"/>
      <c r="F1651" s="93"/>
      <c r="G1651" s="93"/>
      <c r="H1651" s="93"/>
      <c r="I1651" s="93"/>
      <c r="J1651" s="93"/>
      <c r="K1651" s="93"/>
      <c r="L1651" s="93"/>
      <c r="M1651" s="93"/>
      <c r="N1651" s="93"/>
      <c r="O1651" s="93"/>
      <c r="P1651" s="93"/>
      <c r="Q1651" s="93"/>
      <c r="R1651" s="93"/>
      <c r="S1651" s="93"/>
      <c r="T1651" s="93"/>
      <c r="U1651" s="93"/>
      <c r="V1651" s="93"/>
      <c r="W1651" s="93"/>
      <c r="X1651" s="93"/>
      <c r="Y1651" s="93"/>
      <c r="Z1651" s="93"/>
      <c r="AA1651" s="93"/>
      <c r="AB1651" s="93"/>
      <c r="AC1651" s="93"/>
      <c r="AD1651" s="93"/>
      <c r="AE1651" s="93"/>
      <c r="AF1651" s="93"/>
      <c r="AG1651" s="93"/>
      <c r="AH1651" s="93"/>
    </row>
    <row r="1652" spans="1:34" ht="15" customHeight="1" x14ac:dyDescent="0.3">
      <c r="A1652" s="93"/>
      <c r="B1652" s="93"/>
      <c r="C1652" s="93"/>
      <c r="D1652" s="93"/>
      <c r="E1652" s="93"/>
      <c r="F1652" s="93"/>
      <c r="G1652" s="93"/>
      <c r="H1652" s="93"/>
      <c r="I1652" s="93"/>
      <c r="J1652" s="93"/>
      <c r="K1652" s="93"/>
      <c r="L1652" s="93"/>
      <c r="M1652" s="93"/>
      <c r="N1652" s="93"/>
      <c r="O1652" s="93"/>
      <c r="P1652" s="93"/>
      <c r="Q1652" s="93"/>
      <c r="R1652" s="93"/>
      <c r="S1652" s="93"/>
      <c r="T1652" s="93"/>
      <c r="U1652" s="93"/>
      <c r="V1652" s="93"/>
      <c r="W1652" s="93"/>
      <c r="X1652" s="93"/>
      <c r="Y1652" s="93"/>
      <c r="Z1652" s="93"/>
      <c r="AA1652" s="93"/>
      <c r="AB1652" s="93"/>
      <c r="AC1652" s="93"/>
      <c r="AD1652" s="93"/>
      <c r="AE1652" s="93"/>
      <c r="AF1652" s="93"/>
      <c r="AG1652" s="93"/>
      <c r="AH1652" s="93"/>
    </row>
    <row r="1653" spans="1:34" ht="15" customHeight="1" x14ac:dyDescent="0.3">
      <c r="A1653" s="93"/>
      <c r="B1653" s="93"/>
      <c r="C1653" s="93"/>
      <c r="D1653" s="93"/>
      <c r="E1653" s="93"/>
      <c r="F1653" s="93"/>
      <c r="G1653" s="93"/>
      <c r="H1653" s="93"/>
      <c r="I1653" s="93"/>
      <c r="J1653" s="93"/>
      <c r="K1653" s="93"/>
      <c r="L1653" s="93"/>
      <c r="M1653" s="93"/>
      <c r="N1653" s="93"/>
      <c r="O1653" s="93"/>
      <c r="P1653" s="93"/>
      <c r="Q1653" s="93"/>
      <c r="R1653" s="93"/>
      <c r="S1653" s="93"/>
      <c r="T1653" s="93"/>
      <c r="U1653" s="93"/>
      <c r="V1653" s="93"/>
      <c r="W1653" s="93"/>
      <c r="X1653" s="93"/>
      <c r="Y1653" s="93"/>
      <c r="Z1653" s="93"/>
      <c r="AA1653" s="93"/>
      <c r="AB1653" s="93"/>
      <c r="AC1653" s="93"/>
      <c r="AD1653" s="93"/>
      <c r="AE1653" s="93"/>
      <c r="AF1653" s="93"/>
      <c r="AG1653" s="93"/>
      <c r="AH1653" s="93"/>
    </row>
    <row r="1654" spans="1:34" ht="15" customHeight="1" x14ac:dyDescent="0.3">
      <c r="A1654" s="93"/>
      <c r="B1654" s="93"/>
      <c r="C1654" s="93"/>
      <c r="D1654" s="93"/>
      <c r="E1654" s="93"/>
      <c r="F1654" s="93"/>
      <c r="G1654" s="93"/>
      <c r="H1654" s="93"/>
      <c r="I1654" s="93"/>
      <c r="J1654" s="93"/>
      <c r="K1654" s="93"/>
      <c r="L1654" s="93"/>
      <c r="M1654" s="93"/>
      <c r="N1654" s="93"/>
      <c r="O1654" s="93"/>
      <c r="P1654" s="93"/>
      <c r="Q1654" s="93"/>
      <c r="R1654" s="93"/>
      <c r="S1654" s="93"/>
      <c r="T1654" s="93"/>
      <c r="U1654" s="93"/>
      <c r="V1654" s="93"/>
      <c r="W1654" s="93"/>
      <c r="X1654" s="93"/>
      <c r="Y1654" s="93"/>
      <c r="Z1654" s="93"/>
      <c r="AA1654" s="93"/>
      <c r="AB1654" s="93"/>
      <c r="AC1654" s="93"/>
      <c r="AD1654" s="93"/>
      <c r="AE1654" s="93"/>
      <c r="AF1654" s="93"/>
      <c r="AG1654" s="93"/>
      <c r="AH1654" s="93"/>
    </row>
    <row r="1655" spans="1:34" ht="15" customHeight="1" x14ac:dyDescent="0.3">
      <c r="A1655" s="93"/>
      <c r="B1655" s="93"/>
      <c r="C1655" s="93"/>
      <c r="D1655" s="93"/>
      <c r="E1655" s="93"/>
      <c r="F1655" s="93"/>
      <c r="G1655" s="93"/>
      <c r="H1655" s="93"/>
      <c r="I1655" s="93"/>
      <c r="J1655" s="93"/>
      <c r="K1655" s="93"/>
      <c r="L1655" s="93"/>
      <c r="M1655" s="93"/>
      <c r="N1655" s="93"/>
      <c r="O1655" s="93"/>
      <c r="P1655" s="93"/>
      <c r="Q1655" s="93"/>
      <c r="R1655" s="93"/>
      <c r="S1655" s="93"/>
      <c r="T1655" s="93"/>
      <c r="U1655" s="93"/>
      <c r="V1655" s="93"/>
      <c r="W1655" s="93"/>
      <c r="X1655" s="93"/>
      <c r="Y1655" s="93"/>
      <c r="Z1655" s="93"/>
      <c r="AA1655" s="93"/>
      <c r="AB1655" s="93"/>
      <c r="AC1655" s="93"/>
      <c r="AD1655" s="93"/>
      <c r="AE1655" s="93"/>
      <c r="AF1655" s="93"/>
      <c r="AG1655" s="93"/>
      <c r="AH1655" s="93"/>
    </row>
    <row r="1656" spans="1:34" ht="15" customHeight="1" x14ac:dyDescent="0.3">
      <c r="A1656" s="93"/>
      <c r="B1656" s="93"/>
      <c r="C1656" s="93"/>
      <c r="D1656" s="93"/>
      <c r="E1656" s="93"/>
      <c r="F1656" s="93"/>
      <c r="G1656" s="93"/>
      <c r="H1656" s="93"/>
      <c r="I1656" s="93"/>
      <c r="J1656" s="93"/>
      <c r="K1656" s="93"/>
      <c r="L1656" s="93"/>
      <c r="M1656" s="93"/>
      <c r="N1656" s="93"/>
      <c r="O1656" s="93"/>
      <c r="P1656" s="93"/>
      <c r="Q1656" s="93"/>
      <c r="R1656" s="93"/>
      <c r="S1656" s="93"/>
      <c r="T1656" s="93"/>
      <c r="U1656" s="93"/>
      <c r="V1656" s="93"/>
      <c r="W1656" s="93"/>
      <c r="X1656" s="93"/>
      <c r="Y1656" s="93"/>
      <c r="Z1656" s="93"/>
      <c r="AA1656" s="93"/>
      <c r="AB1656" s="93"/>
      <c r="AC1656" s="93"/>
      <c r="AD1656" s="93"/>
      <c r="AE1656" s="93"/>
      <c r="AF1656" s="93"/>
      <c r="AG1656" s="93"/>
      <c r="AH1656" s="93"/>
    </row>
    <row r="1657" spans="1:34" ht="15" customHeight="1" x14ac:dyDescent="0.3">
      <c r="A1657" s="93"/>
      <c r="B1657" s="93"/>
      <c r="C1657" s="93"/>
      <c r="D1657" s="93"/>
      <c r="E1657" s="93"/>
      <c r="F1657" s="93"/>
      <c r="G1657" s="93"/>
      <c r="H1657" s="93"/>
      <c r="I1657" s="93"/>
      <c r="J1657" s="93"/>
      <c r="K1657" s="93"/>
      <c r="L1657" s="93"/>
      <c r="M1657" s="93"/>
      <c r="N1657" s="93"/>
      <c r="O1657" s="93"/>
      <c r="P1657" s="93"/>
      <c r="Q1657" s="93"/>
      <c r="R1657" s="93"/>
      <c r="S1657" s="93"/>
      <c r="T1657" s="93"/>
      <c r="U1657" s="93"/>
      <c r="V1657" s="93"/>
      <c r="W1657" s="93"/>
      <c r="X1657" s="93"/>
      <c r="Y1657" s="93"/>
      <c r="Z1657" s="93"/>
      <c r="AA1657" s="93"/>
      <c r="AB1657" s="93"/>
      <c r="AC1657" s="93"/>
      <c r="AD1657" s="93"/>
      <c r="AE1657" s="93"/>
      <c r="AF1657" s="93"/>
      <c r="AG1657" s="93"/>
      <c r="AH1657" s="93"/>
    </row>
    <row r="1658" spans="1:34" ht="15" customHeight="1" x14ac:dyDescent="0.3">
      <c r="A1658" s="93"/>
      <c r="B1658" s="93"/>
      <c r="C1658" s="93"/>
      <c r="D1658" s="93"/>
      <c r="E1658" s="93"/>
      <c r="F1658" s="93"/>
      <c r="G1658" s="93"/>
      <c r="H1658" s="93"/>
      <c r="I1658" s="93"/>
      <c r="J1658" s="93"/>
      <c r="K1658" s="93"/>
      <c r="L1658" s="93"/>
      <c r="M1658" s="93"/>
      <c r="N1658" s="93"/>
      <c r="O1658" s="93"/>
      <c r="P1658" s="93"/>
      <c r="Q1658" s="93"/>
      <c r="R1658" s="93"/>
      <c r="S1658" s="93"/>
      <c r="T1658" s="93"/>
      <c r="U1658" s="93"/>
      <c r="V1658" s="93"/>
      <c r="W1658" s="93"/>
      <c r="X1658" s="93"/>
      <c r="Y1658" s="93"/>
      <c r="Z1658" s="93"/>
      <c r="AA1658" s="93"/>
      <c r="AB1658" s="93"/>
      <c r="AC1658" s="93"/>
      <c r="AD1658" s="93"/>
      <c r="AE1658" s="93"/>
      <c r="AF1658" s="93"/>
      <c r="AG1658" s="93"/>
      <c r="AH1658" s="93"/>
    </row>
    <row r="1659" spans="1:34" ht="15" customHeight="1" x14ac:dyDescent="0.3">
      <c r="A1659" s="93"/>
      <c r="B1659" s="93"/>
      <c r="C1659" s="93"/>
      <c r="D1659" s="93"/>
      <c r="E1659" s="93"/>
      <c r="F1659" s="93"/>
      <c r="G1659" s="93"/>
      <c r="H1659" s="93"/>
      <c r="I1659" s="93"/>
      <c r="J1659" s="93"/>
      <c r="K1659" s="93"/>
      <c r="L1659" s="93"/>
      <c r="M1659" s="93"/>
      <c r="N1659" s="93"/>
      <c r="O1659" s="93"/>
      <c r="P1659" s="93"/>
      <c r="Q1659" s="93"/>
      <c r="R1659" s="93"/>
      <c r="S1659" s="93"/>
      <c r="T1659" s="93"/>
      <c r="U1659" s="93"/>
      <c r="V1659" s="93"/>
      <c r="W1659" s="93"/>
      <c r="X1659" s="93"/>
      <c r="Y1659" s="93"/>
      <c r="Z1659" s="93"/>
      <c r="AA1659" s="93"/>
      <c r="AB1659" s="93"/>
      <c r="AC1659" s="93"/>
      <c r="AD1659" s="93"/>
      <c r="AE1659" s="93"/>
      <c r="AF1659" s="93"/>
      <c r="AG1659" s="93"/>
      <c r="AH1659" s="93"/>
    </row>
    <row r="1660" spans="1:34" ht="15" customHeight="1" x14ac:dyDescent="0.3">
      <c r="A1660" s="93"/>
      <c r="B1660" s="93"/>
      <c r="C1660" s="93"/>
      <c r="D1660" s="93"/>
      <c r="E1660" s="93"/>
      <c r="F1660" s="93"/>
      <c r="G1660" s="93"/>
      <c r="H1660" s="93"/>
      <c r="I1660" s="93"/>
      <c r="J1660" s="93"/>
      <c r="K1660" s="93"/>
      <c r="L1660" s="93"/>
      <c r="M1660" s="93"/>
      <c r="N1660" s="93"/>
      <c r="O1660" s="93"/>
      <c r="P1660" s="93"/>
      <c r="Q1660" s="93"/>
      <c r="R1660" s="93"/>
      <c r="S1660" s="93"/>
      <c r="T1660" s="93"/>
      <c r="U1660" s="93"/>
      <c r="V1660" s="93"/>
      <c r="W1660" s="93"/>
      <c r="X1660" s="93"/>
      <c r="Y1660" s="93"/>
      <c r="Z1660" s="93"/>
      <c r="AA1660" s="93"/>
      <c r="AB1660" s="93"/>
      <c r="AC1660" s="93"/>
      <c r="AD1660" s="93"/>
      <c r="AE1660" s="93"/>
      <c r="AF1660" s="93"/>
      <c r="AG1660" s="93"/>
      <c r="AH1660" s="93"/>
    </row>
    <row r="1661" spans="1:34" ht="15" customHeight="1" x14ac:dyDescent="0.3">
      <c r="A1661" s="93"/>
      <c r="B1661" s="93"/>
      <c r="C1661" s="93"/>
      <c r="D1661" s="93"/>
      <c r="E1661" s="93"/>
      <c r="F1661" s="93"/>
      <c r="G1661" s="93"/>
      <c r="H1661" s="93"/>
      <c r="I1661" s="93"/>
      <c r="J1661" s="93"/>
      <c r="K1661" s="93"/>
      <c r="L1661" s="93"/>
      <c r="M1661" s="93"/>
      <c r="N1661" s="93"/>
      <c r="O1661" s="93"/>
      <c r="P1661" s="93"/>
      <c r="Q1661" s="93"/>
      <c r="R1661" s="93"/>
      <c r="S1661" s="93"/>
      <c r="T1661" s="93"/>
      <c r="U1661" s="93"/>
      <c r="V1661" s="93"/>
      <c r="W1661" s="93"/>
      <c r="X1661" s="93"/>
      <c r="Y1661" s="93"/>
      <c r="Z1661" s="93"/>
      <c r="AA1661" s="93"/>
      <c r="AB1661" s="93"/>
      <c r="AC1661" s="93"/>
      <c r="AD1661" s="93"/>
      <c r="AE1661" s="93"/>
      <c r="AF1661" s="93"/>
      <c r="AG1661" s="93"/>
      <c r="AH1661" s="93"/>
    </row>
    <row r="1662" spans="1:34" ht="15" customHeight="1" x14ac:dyDescent="0.3">
      <c r="A1662" s="93"/>
      <c r="B1662" s="93"/>
      <c r="C1662" s="93"/>
      <c r="D1662" s="93"/>
      <c r="E1662" s="93"/>
      <c r="F1662" s="93"/>
      <c r="G1662" s="93"/>
      <c r="H1662" s="93"/>
      <c r="I1662" s="93"/>
      <c r="J1662" s="93"/>
      <c r="K1662" s="93"/>
      <c r="L1662" s="93"/>
      <c r="M1662" s="93"/>
      <c r="N1662" s="93"/>
      <c r="O1662" s="93"/>
      <c r="P1662" s="93"/>
      <c r="Q1662" s="93"/>
      <c r="R1662" s="93"/>
      <c r="S1662" s="93"/>
      <c r="T1662" s="93"/>
      <c r="U1662" s="93"/>
      <c r="V1662" s="93"/>
      <c r="W1662" s="93"/>
      <c r="X1662" s="93"/>
      <c r="Y1662" s="93"/>
      <c r="Z1662" s="93"/>
      <c r="AA1662" s="93"/>
      <c r="AB1662" s="93"/>
      <c r="AC1662" s="93"/>
      <c r="AD1662" s="93"/>
      <c r="AE1662" s="93"/>
      <c r="AF1662" s="93"/>
      <c r="AG1662" s="93"/>
      <c r="AH1662" s="93"/>
    </row>
    <row r="1663" spans="1:34" ht="15" customHeight="1" x14ac:dyDescent="0.3">
      <c r="A1663" s="93"/>
      <c r="B1663" s="93"/>
      <c r="C1663" s="93"/>
      <c r="D1663" s="93"/>
      <c r="E1663" s="93"/>
      <c r="F1663" s="93"/>
      <c r="G1663" s="93"/>
      <c r="H1663" s="93"/>
      <c r="I1663" s="93"/>
      <c r="J1663" s="93"/>
      <c r="K1663" s="93"/>
      <c r="L1663" s="93"/>
      <c r="M1663" s="93"/>
      <c r="N1663" s="93"/>
      <c r="O1663" s="93"/>
      <c r="P1663" s="93"/>
      <c r="Q1663" s="93"/>
      <c r="R1663" s="93"/>
      <c r="S1663" s="93"/>
      <c r="T1663" s="93"/>
      <c r="U1663" s="93"/>
      <c r="V1663" s="93"/>
      <c r="W1663" s="93"/>
      <c r="X1663" s="93"/>
      <c r="Y1663" s="93"/>
      <c r="Z1663" s="93"/>
      <c r="AA1663" s="93"/>
      <c r="AB1663" s="93"/>
      <c r="AC1663" s="93"/>
      <c r="AD1663" s="93"/>
      <c r="AE1663" s="93"/>
      <c r="AF1663" s="93"/>
      <c r="AG1663" s="93"/>
      <c r="AH1663" s="93"/>
    </row>
    <row r="1664" spans="1:34" ht="15" customHeight="1" x14ac:dyDescent="0.3">
      <c r="A1664" s="93"/>
      <c r="B1664" s="93"/>
      <c r="C1664" s="93"/>
      <c r="D1664" s="93"/>
      <c r="E1664" s="93"/>
      <c r="F1664" s="93"/>
      <c r="G1664" s="93"/>
      <c r="H1664" s="93"/>
      <c r="I1664" s="93"/>
      <c r="J1664" s="93"/>
      <c r="K1664" s="93"/>
      <c r="L1664" s="93"/>
      <c r="M1664" s="93"/>
      <c r="N1664" s="93"/>
      <c r="O1664" s="93"/>
      <c r="P1664" s="93"/>
      <c r="Q1664" s="93"/>
      <c r="R1664" s="93"/>
      <c r="S1664" s="93"/>
      <c r="T1664" s="93"/>
      <c r="U1664" s="93"/>
      <c r="V1664" s="93"/>
      <c r="W1664" s="93"/>
      <c r="X1664" s="93"/>
      <c r="Y1664" s="93"/>
      <c r="Z1664" s="93"/>
      <c r="AA1664" s="93"/>
      <c r="AB1664" s="93"/>
      <c r="AC1664" s="93"/>
      <c r="AD1664" s="93"/>
      <c r="AE1664" s="93"/>
      <c r="AF1664" s="93"/>
      <c r="AG1664" s="93"/>
      <c r="AH1664" s="93"/>
    </row>
    <row r="1665" spans="1:34" ht="15" customHeight="1" x14ac:dyDescent="0.3">
      <c r="A1665" s="93"/>
      <c r="B1665" s="93"/>
      <c r="C1665" s="93"/>
      <c r="D1665" s="93"/>
      <c r="E1665" s="93"/>
      <c r="F1665" s="93"/>
      <c r="G1665" s="93"/>
      <c r="H1665" s="93"/>
      <c r="I1665" s="93"/>
      <c r="J1665" s="93"/>
      <c r="K1665" s="93"/>
      <c r="L1665" s="93"/>
      <c r="M1665" s="93"/>
      <c r="N1665" s="93"/>
      <c r="O1665" s="93"/>
      <c r="P1665" s="93"/>
      <c r="Q1665" s="93"/>
      <c r="R1665" s="93"/>
      <c r="S1665" s="93"/>
      <c r="T1665" s="93"/>
      <c r="U1665" s="93"/>
      <c r="V1665" s="93"/>
      <c r="W1665" s="93"/>
      <c r="X1665" s="93"/>
      <c r="Y1665" s="93"/>
      <c r="Z1665" s="93"/>
      <c r="AA1665" s="93"/>
      <c r="AB1665" s="93"/>
      <c r="AC1665" s="93"/>
      <c r="AD1665" s="93"/>
      <c r="AE1665" s="93"/>
      <c r="AF1665" s="93"/>
      <c r="AG1665" s="93"/>
      <c r="AH1665" s="93"/>
    </row>
    <row r="1666" spans="1:34" ht="15" customHeight="1" x14ac:dyDescent="0.3">
      <c r="A1666" s="93"/>
      <c r="B1666" s="93"/>
      <c r="C1666" s="93"/>
      <c r="D1666" s="93"/>
      <c r="E1666" s="93"/>
      <c r="F1666" s="93"/>
      <c r="G1666" s="93"/>
      <c r="H1666" s="93"/>
      <c r="I1666" s="93"/>
      <c r="J1666" s="93"/>
      <c r="K1666" s="93"/>
      <c r="L1666" s="93"/>
      <c r="M1666" s="93"/>
      <c r="N1666" s="93"/>
      <c r="O1666" s="93"/>
      <c r="P1666" s="93"/>
      <c r="Q1666" s="93"/>
      <c r="R1666" s="93"/>
      <c r="S1666" s="93"/>
      <c r="T1666" s="93"/>
      <c r="U1666" s="93"/>
      <c r="V1666" s="93"/>
      <c r="W1666" s="93"/>
      <c r="X1666" s="93"/>
      <c r="Y1666" s="93"/>
      <c r="Z1666" s="93"/>
      <c r="AA1666" s="93"/>
      <c r="AB1666" s="93"/>
      <c r="AC1666" s="93"/>
      <c r="AD1666" s="93"/>
      <c r="AE1666" s="93"/>
      <c r="AF1666" s="93"/>
      <c r="AG1666" s="93"/>
      <c r="AH1666" s="93"/>
    </row>
    <row r="1667" spans="1:34" ht="15" customHeight="1" x14ac:dyDescent="0.3">
      <c r="A1667" s="93"/>
      <c r="B1667" s="93"/>
      <c r="C1667" s="93"/>
      <c r="D1667" s="93"/>
      <c r="E1667" s="93"/>
      <c r="F1667" s="93"/>
      <c r="G1667" s="93"/>
      <c r="H1667" s="93"/>
      <c r="I1667" s="93"/>
      <c r="J1667" s="93"/>
      <c r="K1667" s="93"/>
      <c r="L1667" s="93"/>
      <c r="M1667" s="93"/>
      <c r="N1667" s="93"/>
      <c r="O1667" s="93"/>
      <c r="P1667" s="93"/>
      <c r="Q1667" s="93"/>
      <c r="R1667" s="93"/>
      <c r="S1667" s="93"/>
      <c r="T1667" s="93"/>
      <c r="U1667" s="93"/>
      <c r="V1667" s="93"/>
      <c r="W1667" s="93"/>
      <c r="X1667" s="93"/>
      <c r="Y1667" s="93"/>
      <c r="Z1667" s="93"/>
      <c r="AA1667" s="93"/>
      <c r="AB1667" s="93"/>
      <c r="AC1667" s="93"/>
      <c r="AD1667" s="93"/>
      <c r="AE1667" s="93"/>
      <c r="AF1667" s="93"/>
      <c r="AG1667" s="93"/>
      <c r="AH1667" s="93"/>
    </row>
    <row r="1668" spans="1:34" ht="15" customHeight="1" x14ac:dyDescent="0.3">
      <c r="A1668" s="93"/>
      <c r="B1668" s="93"/>
      <c r="C1668" s="93"/>
      <c r="D1668" s="93"/>
      <c r="E1668" s="93"/>
      <c r="F1668" s="93"/>
      <c r="G1668" s="93"/>
      <c r="H1668" s="93"/>
      <c r="I1668" s="93"/>
      <c r="J1668" s="93"/>
      <c r="K1668" s="93"/>
      <c r="L1668" s="93"/>
      <c r="M1668" s="93"/>
      <c r="N1668" s="93"/>
      <c r="O1668" s="93"/>
      <c r="P1668" s="93"/>
      <c r="Q1668" s="93"/>
      <c r="R1668" s="93"/>
      <c r="S1668" s="93"/>
      <c r="T1668" s="93"/>
      <c r="U1668" s="93"/>
      <c r="V1668" s="93"/>
      <c r="W1668" s="93"/>
      <c r="X1668" s="93"/>
      <c r="Y1668" s="93"/>
      <c r="Z1668" s="93"/>
      <c r="AA1668" s="93"/>
      <c r="AB1668" s="93"/>
      <c r="AC1668" s="93"/>
      <c r="AD1668" s="93"/>
      <c r="AE1668" s="93"/>
      <c r="AF1668" s="93"/>
      <c r="AG1668" s="93"/>
      <c r="AH1668" s="93"/>
    </row>
    <row r="1669" spans="1:34" ht="15" customHeight="1" x14ac:dyDescent="0.3">
      <c r="A1669" s="93"/>
      <c r="B1669" s="93"/>
      <c r="C1669" s="93"/>
      <c r="D1669" s="93"/>
      <c r="E1669" s="93"/>
      <c r="F1669" s="93"/>
      <c r="G1669" s="93"/>
      <c r="H1669" s="93"/>
      <c r="I1669" s="93"/>
      <c r="J1669" s="93"/>
      <c r="K1669" s="93"/>
      <c r="L1669" s="93"/>
      <c r="M1669" s="93"/>
      <c r="N1669" s="93"/>
      <c r="O1669" s="93"/>
      <c r="P1669" s="93"/>
      <c r="Q1669" s="93"/>
      <c r="R1669" s="93"/>
      <c r="S1669" s="93"/>
      <c r="T1669" s="93"/>
      <c r="U1669" s="93"/>
      <c r="V1669" s="93"/>
      <c r="W1669" s="93"/>
      <c r="X1669" s="93"/>
      <c r="Y1669" s="93"/>
      <c r="Z1669" s="93"/>
      <c r="AA1669" s="93"/>
      <c r="AB1669" s="93"/>
      <c r="AC1669" s="93"/>
      <c r="AD1669" s="93"/>
      <c r="AE1669" s="93"/>
      <c r="AF1669" s="93"/>
      <c r="AG1669" s="93"/>
      <c r="AH1669" s="93"/>
    </row>
    <row r="1670" spans="1:34" ht="15" customHeight="1" x14ac:dyDescent="0.3">
      <c r="A1670" s="93"/>
      <c r="B1670" s="93"/>
      <c r="C1670" s="93"/>
      <c r="D1670" s="93"/>
      <c r="E1670" s="93"/>
      <c r="F1670" s="93"/>
      <c r="G1670" s="93"/>
      <c r="H1670" s="93"/>
      <c r="I1670" s="93"/>
      <c r="J1670" s="93"/>
      <c r="K1670" s="93"/>
      <c r="L1670" s="93"/>
      <c r="M1670" s="93"/>
      <c r="N1670" s="93"/>
      <c r="O1670" s="93"/>
      <c r="P1670" s="93"/>
      <c r="Q1670" s="93"/>
      <c r="R1670" s="93"/>
      <c r="S1670" s="93"/>
      <c r="T1670" s="93"/>
      <c r="U1670" s="93"/>
      <c r="V1670" s="93"/>
      <c r="W1670" s="93"/>
      <c r="X1670" s="93"/>
      <c r="Y1670" s="93"/>
      <c r="Z1670" s="93"/>
      <c r="AA1670" s="93"/>
      <c r="AB1670" s="93"/>
      <c r="AC1670" s="93"/>
      <c r="AD1670" s="93"/>
      <c r="AE1670" s="93"/>
      <c r="AF1670" s="93"/>
      <c r="AG1670" s="93"/>
      <c r="AH1670" s="93"/>
    </row>
    <row r="1671" spans="1:34" ht="15" customHeight="1" x14ac:dyDescent="0.3">
      <c r="A1671" s="93"/>
      <c r="B1671" s="93"/>
      <c r="C1671" s="93"/>
      <c r="D1671" s="93"/>
      <c r="E1671" s="93"/>
      <c r="F1671" s="93"/>
      <c r="G1671" s="93"/>
      <c r="H1671" s="93"/>
      <c r="I1671" s="93"/>
      <c r="J1671" s="93"/>
      <c r="K1671" s="93"/>
      <c r="L1671" s="93"/>
      <c r="M1671" s="93"/>
      <c r="N1671" s="93"/>
      <c r="O1671" s="93"/>
      <c r="P1671" s="93"/>
      <c r="Q1671" s="93"/>
      <c r="R1671" s="93"/>
      <c r="S1671" s="93"/>
      <c r="T1671" s="93"/>
      <c r="U1671" s="93"/>
      <c r="V1671" s="93"/>
      <c r="W1671" s="93"/>
      <c r="X1671" s="93"/>
      <c r="Y1671" s="93"/>
      <c r="Z1671" s="93"/>
      <c r="AA1671" s="93"/>
      <c r="AB1671" s="93"/>
      <c r="AC1671" s="93"/>
      <c r="AD1671" s="93"/>
      <c r="AE1671" s="93"/>
      <c r="AF1671" s="93"/>
      <c r="AG1671" s="93"/>
      <c r="AH1671" s="93"/>
    </row>
    <row r="1672" spans="1:34" ht="15" customHeight="1" x14ac:dyDescent="0.3">
      <c r="A1672" s="93"/>
      <c r="B1672" s="93"/>
      <c r="C1672" s="93"/>
      <c r="D1672" s="93"/>
      <c r="E1672" s="93"/>
      <c r="F1672" s="93"/>
      <c r="G1672" s="93"/>
      <c r="H1672" s="93"/>
      <c r="I1672" s="93"/>
      <c r="J1672" s="93"/>
      <c r="K1672" s="93"/>
      <c r="L1672" s="93"/>
      <c r="M1672" s="93"/>
      <c r="N1672" s="93"/>
      <c r="O1672" s="93"/>
      <c r="P1672" s="93"/>
      <c r="Q1672" s="93"/>
      <c r="R1672" s="93"/>
      <c r="S1672" s="93"/>
      <c r="T1672" s="93"/>
      <c r="U1672" s="93"/>
      <c r="V1672" s="93"/>
      <c r="W1672" s="93"/>
      <c r="X1672" s="93"/>
      <c r="Y1672" s="93"/>
      <c r="Z1672" s="93"/>
      <c r="AA1672" s="93"/>
      <c r="AB1672" s="93"/>
      <c r="AC1672" s="93"/>
      <c r="AD1672" s="93"/>
      <c r="AE1672" s="93"/>
      <c r="AF1672" s="93"/>
      <c r="AG1672" s="93"/>
      <c r="AH1672" s="93"/>
    </row>
    <row r="1673" spans="1:34" ht="15" customHeight="1" x14ac:dyDescent="0.3">
      <c r="A1673" s="93"/>
      <c r="B1673" s="93"/>
      <c r="C1673" s="93"/>
      <c r="D1673" s="93"/>
      <c r="E1673" s="93"/>
      <c r="F1673" s="93"/>
      <c r="G1673" s="93"/>
      <c r="H1673" s="93"/>
      <c r="I1673" s="93"/>
      <c r="J1673" s="93"/>
      <c r="K1673" s="93"/>
      <c r="L1673" s="93"/>
      <c r="M1673" s="93"/>
      <c r="N1673" s="93"/>
      <c r="O1673" s="93"/>
      <c r="P1673" s="93"/>
      <c r="Q1673" s="93"/>
      <c r="R1673" s="93"/>
      <c r="S1673" s="93"/>
      <c r="T1673" s="93"/>
      <c r="U1673" s="93"/>
      <c r="V1673" s="93"/>
      <c r="W1673" s="93"/>
      <c r="X1673" s="93"/>
      <c r="Y1673" s="93"/>
      <c r="Z1673" s="93"/>
      <c r="AA1673" s="93"/>
      <c r="AB1673" s="93"/>
      <c r="AC1673" s="93"/>
      <c r="AD1673" s="93"/>
      <c r="AE1673" s="93"/>
      <c r="AF1673" s="93"/>
      <c r="AG1673" s="93"/>
      <c r="AH1673" s="93"/>
    </row>
    <row r="1674" spans="1:34" ht="15" customHeight="1" x14ac:dyDescent="0.3">
      <c r="A1674" s="93"/>
      <c r="B1674" s="93"/>
      <c r="C1674" s="93"/>
      <c r="D1674" s="93"/>
      <c r="E1674" s="93"/>
      <c r="F1674" s="93"/>
      <c r="G1674" s="93"/>
      <c r="H1674" s="93"/>
      <c r="I1674" s="93"/>
      <c r="J1674" s="93"/>
      <c r="K1674" s="93"/>
      <c r="L1674" s="93"/>
      <c r="M1674" s="93"/>
      <c r="N1674" s="93"/>
      <c r="O1674" s="93"/>
      <c r="P1674" s="93"/>
      <c r="Q1674" s="93"/>
      <c r="R1674" s="93"/>
      <c r="S1674" s="93"/>
      <c r="T1674" s="93"/>
      <c r="U1674" s="93"/>
      <c r="V1674" s="93"/>
      <c r="W1674" s="93"/>
      <c r="X1674" s="93"/>
      <c r="Y1674" s="93"/>
      <c r="Z1674" s="93"/>
      <c r="AA1674" s="93"/>
      <c r="AB1674" s="93"/>
      <c r="AC1674" s="93"/>
      <c r="AD1674" s="93"/>
      <c r="AE1674" s="93"/>
      <c r="AF1674" s="93"/>
      <c r="AG1674" s="93"/>
      <c r="AH1674" s="93"/>
    </row>
    <row r="1675" spans="1:34" ht="15" customHeight="1" x14ac:dyDescent="0.3">
      <c r="A1675" s="93"/>
      <c r="B1675" s="93"/>
      <c r="C1675" s="93"/>
      <c r="D1675" s="93"/>
      <c r="E1675" s="93"/>
      <c r="F1675" s="93"/>
      <c r="G1675" s="93"/>
      <c r="H1675" s="93"/>
      <c r="I1675" s="93"/>
      <c r="J1675" s="93"/>
      <c r="K1675" s="93"/>
      <c r="L1675" s="93"/>
      <c r="M1675" s="93"/>
      <c r="N1675" s="93"/>
      <c r="O1675" s="93"/>
      <c r="P1675" s="93"/>
      <c r="Q1675" s="93"/>
      <c r="R1675" s="93"/>
      <c r="S1675" s="93"/>
      <c r="T1675" s="93"/>
      <c r="U1675" s="93"/>
      <c r="V1675" s="93"/>
      <c r="W1675" s="93"/>
      <c r="X1675" s="93"/>
      <c r="Y1675" s="93"/>
      <c r="Z1675" s="93"/>
      <c r="AA1675" s="93"/>
      <c r="AB1675" s="93"/>
      <c r="AC1675" s="93"/>
      <c r="AD1675" s="93"/>
      <c r="AE1675" s="93"/>
      <c r="AF1675" s="93"/>
      <c r="AG1675" s="93"/>
      <c r="AH1675" s="93"/>
    </row>
    <row r="1676" spans="1:34" ht="15" customHeight="1" x14ac:dyDescent="0.3">
      <c r="A1676" s="93"/>
      <c r="B1676" s="93"/>
      <c r="C1676" s="93"/>
      <c r="D1676" s="93"/>
      <c r="E1676" s="93"/>
      <c r="F1676" s="93"/>
      <c r="G1676" s="93"/>
      <c r="H1676" s="93"/>
      <c r="I1676" s="93"/>
      <c r="J1676" s="93"/>
      <c r="K1676" s="93"/>
      <c r="L1676" s="93"/>
      <c r="M1676" s="93"/>
      <c r="N1676" s="93"/>
      <c r="O1676" s="93"/>
      <c r="P1676" s="93"/>
      <c r="Q1676" s="93"/>
      <c r="R1676" s="93"/>
      <c r="S1676" s="93"/>
      <c r="T1676" s="93"/>
      <c r="U1676" s="93"/>
      <c r="V1676" s="93"/>
      <c r="W1676" s="93"/>
      <c r="X1676" s="93"/>
      <c r="Y1676" s="93"/>
      <c r="Z1676" s="93"/>
      <c r="AA1676" s="93"/>
      <c r="AB1676" s="93"/>
      <c r="AC1676" s="93"/>
      <c r="AD1676" s="93"/>
      <c r="AE1676" s="93"/>
      <c r="AF1676" s="93"/>
      <c r="AG1676" s="93"/>
      <c r="AH1676" s="93"/>
    </row>
    <row r="1677" spans="1:34" ht="15" customHeight="1" x14ac:dyDescent="0.3">
      <c r="A1677" s="93"/>
      <c r="B1677" s="93"/>
      <c r="C1677" s="93"/>
      <c r="D1677" s="93"/>
      <c r="E1677" s="93"/>
      <c r="F1677" s="93"/>
      <c r="G1677" s="93"/>
      <c r="H1677" s="93"/>
      <c r="I1677" s="93"/>
      <c r="J1677" s="93"/>
      <c r="K1677" s="93"/>
      <c r="L1677" s="93"/>
      <c r="M1677" s="93"/>
      <c r="N1677" s="93"/>
      <c r="O1677" s="93"/>
      <c r="P1677" s="93"/>
      <c r="Q1677" s="93"/>
      <c r="R1677" s="93"/>
      <c r="S1677" s="93"/>
      <c r="T1677" s="93"/>
      <c r="U1677" s="93"/>
      <c r="V1677" s="93"/>
      <c r="W1677" s="93"/>
      <c r="X1677" s="93"/>
      <c r="Y1677" s="93"/>
      <c r="Z1677" s="93"/>
      <c r="AA1677" s="93"/>
      <c r="AB1677" s="93"/>
      <c r="AC1677" s="93"/>
      <c r="AD1677" s="93"/>
      <c r="AE1677" s="93"/>
      <c r="AF1677" s="93"/>
      <c r="AG1677" s="93"/>
      <c r="AH1677" s="93"/>
    </row>
    <row r="1678" spans="1:34" ht="15" customHeight="1" x14ac:dyDescent="0.3">
      <c r="A1678" s="93"/>
      <c r="B1678" s="93"/>
      <c r="C1678" s="93"/>
      <c r="D1678" s="93"/>
      <c r="E1678" s="93"/>
      <c r="F1678" s="93"/>
      <c r="G1678" s="93"/>
      <c r="H1678" s="93"/>
      <c r="I1678" s="93"/>
      <c r="J1678" s="93"/>
      <c r="K1678" s="93"/>
      <c r="L1678" s="93"/>
      <c r="M1678" s="93"/>
      <c r="N1678" s="93"/>
      <c r="O1678" s="93"/>
      <c r="P1678" s="93"/>
      <c r="Q1678" s="93"/>
      <c r="R1678" s="93"/>
      <c r="S1678" s="93"/>
      <c r="T1678" s="93"/>
      <c r="U1678" s="93"/>
      <c r="V1678" s="93"/>
      <c r="W1678" s="93"/>
      <c r="X1678" s="93"/>
      <c r="Y1678" s="93"/>
      <c r="Z1678" s="93"/>
      <c r="AA1678" s="93"/>
      <c r="AB1678" s="93"/>
      <c r="AC1678" s="93"/>
      <c r="AD1678" s="93"/>
      <c r="AE1678" s="93"/>
      <c r="AF1678" s="93"/>
      <c r="AG1678" s="93"/>
      <c r="AH1678" s="93"/>
    </row>
    <row r="1679" spans="1:34" ht="15" customHeight="1" x14ac:dyDescent="0.3">
      <c r="A1679" s="93"/>
      <c r="B1679" s="93"/>
      <c r="C1679" s="93"/>
      <c r="D1679" s="93"/>
      <c r="E1679" s="93"/>
      <c r="F1679" s="93"/>
      <c r="G1679" s="93"/>
      <c r="H1679" s="93"/>
      <c r="I1679" s="93"/>
      <c r="J1679" s="93"/>
      <c r="K1679" s="93"/>
      <c r="L1679" s="93"/>
      <c r="M1679" s="93"/>
      <c r="N1679" s="93"/>
      <c r="O1679" s="93"/>
      <c r="P1679" s="93"/>
      <c r="Q1679" s="93"/>
      <c r="R1679" s="93"/>
      <c r="S1679" s="93"/>
      <c r="T1679" s="93"/>
      <c r="U1679" s="93"/>
      <c r="V1679" s="93"/>
      <c r="W1679" s="93"/>
      <c r="X1679" s="93"/>
      <c r="Y1679" s="93"/>
      <c r="Z1679" s="93"/>
      <c r="AA1679" s="93"/>
      <c r="AB1679" s="93"/>
      <c r="AC1679" s="93"/>
      <c r="AD1679" s="93"/>
      <c r="AE1679" s="93"/>
      <c r="AF1679" s="93"/>
      <c r="AG1679" s="93"/>
      <c r="AH1679" s="93"/>
    </row>
    <row r="1680" spans="1:34" ht="15" customHeight="1" x14ac:dyDescent="0.3">
      <c r="A1680" s="93"/>
      <c r="B1680" s="93"/>
      <c r="C1680" s="93"/>
      <c r="D1680" s="93"/>
      <c r="E1680" s="93"/>
      <c r="F1680" s="93"/>
      <c r="G1680" s="93"/>
      <c r="H1680" s="93"/>
      <c r="I1680" s="93"/>
      <c r="J1680" s="93"/>
      <c r="K1680" s="93"/>
      <c r="L1680" s="93"/>
      <c r="M1680" s="93"/>
      <c r="N1680" s="93"/>
      <c r="O1680" s="93"/>
      <c r="P1680" s="93"/>
      <c r="Q1680" s="93"/>
      <c r="R1680" s="93"/>
      <c r="S1680" s="93"/>
      <c r="T1680" s="93"/>
      <c r="U1680" s="93"/>
      <c r="V1680" s="93"/>
      <c r="W1680" s="93"/>
      <c r="X1680" s="93"/>
      <c r="Y1680" s="93"/>
      <c r="Z1680" s="93"/>
      <c r="AA1680" s="93"/>
      <c r="AB1680" s="93"/>
      <c r="AC1680" s="93"/>
      <c r="AD1680" s="93"/>
      <c r="AE1680" s="93"/>
      <c r="AF1680" s="93"/>
      <c r="AG1680" s="93"/>
      <c r="AH1680" s="93"/>
    </row>
    <row r="1681" spans="1:34" ht="15" customHeight="1" x14ac:dyDescent="0.3">
      <c r="A1681" s="93"/>
      <c r="B1681" s="93"/>
      <c r="C1681" s="93"/>
      <c r="D1681" s="93"/>
      <c r="E1681" s="93"/>
      <c r="F1681" s="93"/>
      <c r="G1681" s="93"/>
      <c r="H1681" s="93"/>
      <c r="I1681" s="93"/>
      <c r="J1681" s="93"/>
      <c r="K1681" s="93"/>
      <c r="L1681" s="93"/>
      <c r="M1681" s="93"/>
      <c r="N1681" s="93"/>
      <c r="O1681" s="93"/>
      <c r="P1681" s="93"/>
      <c r="Q1681" s="93"/>
      <c r="R1681" s="93"/>
      <c r="S1681" s="93"/>
      <c r="T1681" s="93"/>
      <c r="U1681" s="93"/>
      <c r="V1681" s="93"/>
      <c r="W1681" s="93"/>
      <c r="X1681" s="93"/>
      <c r="Y1681" s="93"/>
      <c r="Z1681" s="93"/>
      <c r="AA1681" s="93"/>
      <c r="AB1681" s="93"/>
      <c r="AC1681" s="93"/>
      <c r="AD1681" s="93"/>
      <c r="AE1681" s="93"/>
      <c r="AF1681" s="93"/>
      <c r="AG1681" s="93"/>
      <c r="AH1681" s="93"/>
    </row>
    <row r="1682" spans="1:34" ht="15" customHeight="1" x14ac:dyDescent="0.3">
      <c r="A1682" s="93"/>
      <c r="B1682" s="93"/>
      <c r="C1682" s="93"/>
      <c r="D1682" s="93"/>
      <c r="E1682" s="93"/>
      <c r="F1682" s="93"/>
      <c r="G1682" s="93"/>
      <c r="H1682" s="93"/>
      <c r="I1682" s="93"/>
      <c r="J1682" s="93"/>
      <c r="K1682" s="93"/>
      <c r="L1682" s="93"/>
      <c r="M1682" s="93"/>
      <c r="N1682" s="93"/>
      <c r="O1682" s="93"/>
      <c r="P1682" s="93"/>
      <c r="Q1682" s="93"/>
      <c r="R1682" s="93"/>
      <c r="S1682" s="93"/>
      <c r="T1682" s="93"/>
      <c r="U1682" s="93"/>
      <c r="V1682" s="93"/>
      <c r="W1682" s="93"/>
      <c r="X1682" s="93"/>
      <c r="Y1682" s="93"/>
      <c r="Z1682" s="93"/>
      <c r="AA1682" s="93"/>
      <c r="AB1682" s="93"/>
      <c r="AC1682" s="93"/>
      <c r="AD1682" s="93"/>
      <c r="AE1682" s="93"/>
      <c r="AF1682" s="93"/>
      <c r="AG1682" s="93"/>
      <c r="AH1682" s="93"/>
    </row>
    <row r="1683" spans="1:34" ht="15" customHeight="1" x14ac:dyDescent="0.3">
      <c r="A1683" s="93"/>
      <c r="B1683" s="93"/>
      <c r="C1683" s="93"/>
      <c r="D1683" s="93"/>
      <c r="E1683" s="93"/>
      <c r="F1683" s="93"/>
      <c r="G1683" s="93"/>
      <c r="H1683" s="93"/>
      <c r="I1683" s="93"/>
      <c r="J1683" s="93"/>
      <c r="K1683" s="93"/>
      <c r="L1683" s="93"/>
      <c r="M1683" s="93"/>
      <c r="N1683" s="93"/>
      <c r="O1683" s="93"/>
      <c r="P1683" s="93"/>
      <c r="Q1683" s="93"/>
      <c r="R1683" s="93"/>
      <c r="S1683" s="93"/>
      <c r="T1683" s="93"/>
      <c r="U1683" s="93"/>
      <c r="V1683" s="93"/>
      <c r="W1683" s="93"/>
      <c r="X1683" s="93"/>
      <c r="Y1683" s="93"/>
      <c r="Z1683" s="93"/>
      <c r="AA1683" s="93"/>
      <c r="AB1683" s="93"/>
      <c r="AC1683" s="93"/>
      <c r="AD1683" s="93"/>
      <c r="AE1683" s="93"/>
      <c r="AF1683" s="93"/>
      <c r="AG1683" s="93"/>
      <c r="AH1683" s="93"/>
    </row>
    <row r="1684" spans="1:34" ht="15" customHeight="1" x14ac:dyDescent="0.3">
      <c r="A1684" s="93"/>
      <c r="B1684" s="93"/>
      <c r="C1684" s="93"/>
      <c r="D1684" s="93"/>
      <c r="E1684" s="93"/>
      <c r="F1684" s="93"/>
      <c r="G1684" s="93"/>
      <c r="H1684" s="93"/>
      <c r="I1684" s="93"/>
      <c r="J1684" s="93"/>
      <c r="K1684" s="93"/>
      <c r="L1684" s="93"/>
      <c r="M1684" s="93"/>
      <c r="N1684" s="93"/>
      <c r="O1684" s="93"/>
      <c r="P1684" s="93"/>
      <c r="Q1684" s="93"/>
      <c r="R1684" s="93"/>
      <c r="S1684" s="93"/>
      <c r="T1684" s="93"/>
      <c r="U1684" s="93"/>
      <c r="V1684" s="93"/>
      <c r="W1684" s="93"/>
      <c r="X1684" s="93"/>
      <c r="Y1684" s="93"/>
      <c r="Z1684" s="93"/>
      <c r="AA1684" s="93"/>
      <c r="AB1684" s="93"/>
      <c r="AC1684" s="93"/>
      <c r="AD1684" s="93"/>
      <c r="AE1684" s="93"/>
      <c r="AF1684" s="93"/>
      <c r="AG1684" s="93"/>
      <c r="AH1684" s="93"/>
    </row>
    <row r="1685" spans="1:34" ht="15" customHeight="1" x14ac:dyDescent="0.3">
      <c r="A1685" s="93"/>
      <c r="B1685" s="93"/>
      <c r="C1685" s="93"/>
      <c r="D1685" s="93"/>
      <c r="E1685" s="93"/>
      <c r="F1685" s="93"/>
      <c r="G1685" s="93"/>
      <c r="H1685" s="93"/>
      <c r="I1685" s="93"/>
      <c r="J1685" s="93"/>
      <c r="K1685" s="93"/>
      <c r="L1685" s="93"/>
      <c r="M1685" s="93"/>
      <c r="N1685" s="93"/>
      <c r="O1685" s="93"/>
      <c r="P1685" s="93"/>
      <c r="Q1685" s="93"/>
      <c r="R1685" s="93"/>
      <c r="S1685" s="93"/>
      <c r="T1685" s="93"/>
      <c r="U1685" s="93"/>
      <c r="V1685" s="93"/>
      <c r="W1685" s="93"/>
      <c r="X1685" s="93"/>
      <c r="Y1685" s="93"/>
      <c r="Z1685" s="93"/>
      <c r="AA1685" s="93"/>
      <c r="AB1685" s="93"/>
      <c r="AC1685" s="93"/>
      <c r="AD1685" s="93"/>
      <c r="AE1685" s="93"/>
      <c r="AF1685" s="93"/>
      <c r="AG1685" s="93"/>
      <c r="AH1685" s="93"/>
    </row>
    <row r="1686" spans="1:34" ht="15" customHeight="1" x14ac:dyDescent="0.3">
      <c r="A1686" s="93"/>
      <c r="B1686" s="93"/>
      <c r="C1686" s="93"/>
      <c r="D1686" s="93"/>
      <c r="E1686" s="93"/>
      <c r="F1686" s="93"/>
      <c r="G1686" s="93"/>
      <c r="H1686" s="93"/>
      <c r="I1686" s="93"/>
      <c r="J1686" s="93"/>
      <c r="K1686" s="93"/>
      <c r="L1686" s="93"/>
      <c r="M1686" s="93"/>
      <c r="N1686" s="93"/>
      <c r="O1686" s="93"/>
      <c r="P1686" s="93"/>
      <c r="Q1686" s="93"/>
      <c r="R1686" s="93"/>
      <c r="S1686" s="93"/>
      <c r="T1686" s="93"/>
      <c r="U1686" s="93"/>
      <c r="V1686" s="93"/>
      <c r="W1686" s="93"/>
      <c r="X1686" s="93"/>
      <c r="Y1686" s="93"/>
      <c r="Z1686" s="93"/>
      <c r="AA1686" s="93"/>
      <c r="AB1686" s="93"/>
      <c r="AC1686" s="93"/>
      <c r="AD1686" s="93"/>
      <c r="AE1686" s="93"/>
      <c r="AF1686" s="93"/>
      <c r="AG1686" s="93"/>
      <c r="AH1686" s="93"/>
    </row>
    <row r="1687" spans="1:34" ht="15" customHeight="1" x14ac:dyDescent="0.3">
      <c r="A1687" s="93"/>
      <c r="B1687" s="93"/>
      <c r="C1687" s="93"/>
      <c r="D1687" s="93"/>
      <c r="E1687" s="93"/>
      <c r="F1687" s="93"/>
      <c r="G1687" s="93"/>
      <c r="H1687" s="93"/>
      <c r="I1687" s="93"/>
      <c r="J1687" s="93"/>
      <c r="K1687" s="93"/>
      <c r="L1687" s="93"/>
      <c r="M1687" s="93"/>
      <c r="N1687" s="93"/>
      <c r="O1687" s="93"/>
      <c r="P1687" s="93"/>
      <c r="Q1687" s="93"/>
      <c r="R1687" s="93"/>
      <c r="S1687" s="93"/>
      <c r="T1687" s="93"/>
      <c r="U1687" s="93"/>
      <c r="V1687" s="93"/>
      <c r="W1687" s="93"/>
      <c r="X1687" s="93"/>
      <c r="Y1687" s="93"/>
      <c r="Z1687" s="93"/>
      <c r="AA1687" s="93"/>
      <c r="AB1687" s="93"/>
      <c r="AC1687" s="93"/>
      <c r="AD1687" s="93"/>
      <c r="AE1687" s="93"/>
      <c r="AF1687" s="93"/>
      <c r="AG1687" s="93"/>
      <c r="AH1687" s="93"/>
    </row>
    <row r="1688" spans="1:34" ht="15" customHeight="1" x14ac:dyDescent="0.3">
      <c r="A1688" s="93"/>
      <c r="B1688" s="93"/>
      <c r="C1688" s="93"/>
      <c r="D1688" s="93"/>
      <c r="E1688" s="93"/>
      <c r="F1688" s="93"/>
      <c r="G1688" s="93"/>
      <c r="H1688" s="93"/>
      <c r="I1688" s="93"/>
      <c r="J1688" s="93"/>
      <c r="K1688" s="93"/>
      <c r="L1688" s="93"/>
      <c r="M1688" s="93"/>
      <c r="N1688" s="93"/>
      <c r="O1688" s="93"/>
      <c r="P1688" s="93"/>
      <c r="Q1688" s="93"/>
      <c r="R1688" s="93"/>
      <c r="S1688" s="93"/>
      <c r="T1688" s="93"/>
      <c r="U1688" s="93"/>
      <c r="V1688" s="93"/>
      <c r="W1688" s="93"/>
      <c r="X1688" s="93"/>
      <c r="Y1688" s="93"/>
      <c r="Z1688" s="93"/>
      <c r="AA1688" s="93"/>
      <c r="AB1688" s="93"/>
      <c r="AC1688" s="93"/>
      <c r="AD1688" s="93"/>
      <c r="AE1688" s="93"/>
      <c r="AF1688" s="93"/>
      <c r="AG1688" s="93"/>
      <c r="AH1688" s="93"/>
    </row>
    <row r="1689" spans="1:34" ht="15" customHeight="1" x14ac:dyDescent="0.3">
      <c r="A1689" s="93"/>
      <c r="B1689" s="93"/>
      <c r="C1689" s="93"/>
      <c r="D1689" s="93"/>
      <c r="E1689" s="93"/>
      <c r="F1689" s="93"/>
      <c r="G1689" s="93"/>
      <c r="H1689" s="93"/>
      <c r="I1689" s="93"/>
      <c r="J1689" s="93"/>
      <c r="K1689" s="93"/>
      <c r="L1689" s="93"/>
      <c r="M1689" s="93"/>
      <c r="N1689" s="93"/>
      <c r="O1689" s="93"/>
      <c r="P1689" s="93"/>
      <c r="Q1689" s="93"/>
      <c r="R1689" s="93"/>
      <c r="S1689" s="93"/>
      <c r="T1689" s="93"/>
      <c r="U1689" s="93"/>
      <c r="V1689" s="93"/>
      <c r="W1689" s="93"/>
      <c r="X1689" s="93"/>
      <c r="Y1689" s="93"/>
      <c r="Z1689" s="93"/>
      <c r="AA1689" s="93"/>
      <c r="AB1689" s="93"/>
      <c r="AC1689" s="93"/>
      <c r="AD1689" s="93"/>
      <c r="AE1689" s="93"/>
      <c r="AF1689" s="93"/>
      <c r="AG1689" s="93"/>
      <c r="AH1689" s="93"/>
    </row>
    <row r="1690" spans="1:34" ht="15" customHeight="1" x14ac:dyDescent="0.3">
      <c r="A1690" s="93"/>
      <c r="B1690" s="93"/>
      <c r="C1690" s="93"/>
      <c r="D1690" s="93"/>
      <c r="E1690" s="93"/>
      <c r="F1690" s="93"/>
      <c r="G1690" s="93"/>
      <c r="H1690" s="93"/>
      <c r="I1690" s="93"/>
      <c r="J1690" s="93"/>
      <c r="K1690" s="93"/>
      <c r="L1690" s="93"/>
      <c r="M1690" s="93"/>
      <c r="N1690" s="93"/>
      <c r="O1690" s="93"/>
      <c r="P1690" s="93"/>
      <c r="Q1690" s="93"/>
      <c r="R1690" s="93"/>
      <c r="S1690" s="93"/>
      <c r="T1690" s="93"/>
      <c r="U1690" s="93"/>
      <c r="V1690" s="93"/>
      <c r="W1690" s="93"/>
      <c r="X1690" s="93"/>
      <c r="Y1690" s="93"/>
      <c r="Z1690" s="93"/>
      <c r="AA1690" s="93"/>
      <c r="AB1690" s="93"/>
      <c r="AC1690" s="93"/>
      <c r="AD1690" s="93"/>
      <c r="AE1690" s="93"/>
      <c r="AF1690" s="93"/>
      <c r="AG1690" s="93"/>
      <c r="AH1690" s="93"/>
    </row>
    <row r="1691" spans="1:34" ht="15" customHeight="1" x14ac:dyDescent="0.3">
      <c r="A1691" s="93"/>
      <c r="B1691" s="93"/>
      <c r="C1691" s="93"/>
      <c r="D1691" s="93"/>
      <c r="E1691" s="93"/>
      <c r="F1691" s="93"/>
      <c r="G1691" s="93"/>
      <c r="H1691" s="93"/>
      <c r="I1691" s="93"/>
      <c r="J1691" s="93"/>
      <c r="K1691" s="93"/>
      <c r="L1691" s="93"/>
      <c r="M1691" s="93"/>
      <c r="N1691" s="93"/>
      <c r="O1691" s="93"/>
      <c r="P1691" s="93"/>
      <c r="Q1691" s="93"/>
      <c r="R1691" s="93"/>
      <c r="S1691" s="93"/>
      <c r="T1691" s="93"/>
      <c r="U1691" s="93"/>
      <c r="V1691" s="93"/>
      <c r="W1691" s="93"/>
      <c r="X1691" s="93"/>
      <c r="Y1691" s="93"/>
      <c r="Z1691" s="93"/>
      <c r="AA1691" s="93"/>
      <c r="AB1691" s="93"/>
      <c r="AC1691" s="93"/>
      <c r="AD1691" s="93"/>
      <c r="AE1691" s="93"/>
      <c r="AF1691" s="93"/>
      <c r="AG1691" s="93"/>
      <c r="AH1691" s="93"/>
    </row>
    <row r="1692" spans="1:34" ht="15" customHeight="1" x14ac:dyDescent="0.3">
      <c r="A1692" s="93"/>
      <c r="B1692" s="93"/>
      <c r="C1692" s="93"/>
      <c r="D1692" s="93"/>
      <c r="E1692" s="93"/>
      <c r="F1692" s="93"/>
      <c r="G1692" s="93"/>
      <c r="H1692" s="93"/>
      <c r="I1692" s="93"/>
      <c r="J1692" s="93"/>
      <c r="K1692" s="93"/>
      <c r="L1692" s="93"/>
      <c r="M1692" s="93"/>
      <c r="N1692" s="93"/>
      <c r="O1692" s="93"/>
      <c r="P1692" s="93"/>
      <c r="Q1692" s="93"/>
      <c r="R1692" s="93"/>
      <c r="S1692" s="93"/>
      <c r="T1692" s="93"/>
      <c r="U1692" s="93"/>
      <c r="V1692" s="93"/>
      <c r="W1692" s="93"/>
      <c r="X1692" s="93"/>
      <c r="Y1692" s="93"/>
      <c r="Z1692" s="93"/>
      <c r="AA1692" s="93"/>
      <c r="AB1692" s="93"/>
      <c r="AC1692" s="93"/>
      <c r="AD1692" s="93"/>
      <c r="AE1692" s="93"/>
      <c r="AF1692" s="93"/>
      <c r="AG1692" s="93"/>
      <c r="AH1692" s="93"/>
    </row>
    <row r="1693" spans="1:34" ht="15" customHeight="1" x14ac:dyDescent="0.3">
      <c r="A1693" s="93"/>
      <c r="B1693" s="93"/>
      <c r="C1693" s="93"/>
      <c r="D1693" s="93"/>
      <c r="E1693" s="93"/>
      <c r="F1693" s="93"/>
      <c r="G1693" s="93"/>
      <c r="H1693" s="93"/>
      <c r="I1693" s="93"/>
      <c r="J1693" s="93"/>
      <c r="K1693" s="93"/>
      <c r="L1693" s="93"/>
      <c r="M1693" s="93"/>
      <c r="N1693" s="93"/>
      <c r="O1693" s="93"/>
      <c r="P1693" s="93"/>
      <c r="Q1693" s="93"/>
      <c r="R1693" s="93"/>
      <c r="S1693" s="93"/>
      <c r="T1693" s="93"/>
      <c r="U1693" s="93"/>
      <c r="V1693" s="93"/>
      <c r="W1693" s="93"/>
      <c r="X1693" s="93"/>
      <c r="Y1693" s="93"/>
      <c r="Z1693" s="93"/>
      <c r="AA1693" s="93"/>
      <c r="AB1693" s="93"/>
      <c r="AC1693" s="93"/>
      <c r="AD1693" s="93"/>
      <c r="AE1693" s="93"/>
      <c r="AF1693" s="93"/>
      <c r="AG1693" s="93"/>
      <c r="AH1693" s="93"/>
    </row>
    <row r="1694" spans="1:34" ht="15" customHeight="1" x14ac:dyDescent="0.3">
      <c r="A1694" s="93"/>
      <c r="B1694" s="93"/>
      <c r="C1694" s="93"/>
      <c r="D1694" s="93"/>
      <c r="E1694" s="93"/>
      <c r="F1694" s="93"/>
      <c r="G1694" s="93"/>
      <c r="H1694" s="93"/>
      <c r="I1694" s="93"/>
      <c r="J1694" s="93"/>
      <c r="K1694" s="93"/>
      <c r="L1694" s="93"/>
      <c r="M1694" s="93"/>
      <c r="N1694" s="93"/>
      <c r="O1694" s="93"/>
      <c r="P1694" s="93"/>
      <c r="Q1694" s="93"/>
      <c r="R1694" s="93"/>
      <c r="S1694" s="93"/>
      <c r="T1694" s="93"/>
      <c r="U1694" s="93"/>
      <c r="V1694" s="93"/>
      <c r="W1694" s="93"/>
      <c r="X1694" s="93"/>
      <c r="Y1694" s="93"/>
      <c r="Z1694" s="93"/>
      <c r="AA1694" s="93"/>
      <c r="AB1694" s="93"/>
      <c r="AC1694" s="93"/>
      <c r="AD1694" s="93"/>
      <c r="AE1694" s="93"/>
      <c r="AF1694" s="93"/>
      <c r="AG1694" s="93"/>
      <c r="AH1694" s="93"/>
    </row>
    <row r="1695" spans="1:34" ht="15" customHeight="1" x14ac:dyDescent="0.3">
      <c r="A1695" s="93"/>
      <c r="B1695" s="93"/>
      <c r="C1695" s="93"/>
      <c r="D1695" s="93"/>
      <c r="E1695" s="93"/>
      <c r="F1695" s="93"/>
      <c r="G1695" s="93"/>
      <c r="H1695" s="93"/>
      <c r="I1695" s="93"/>
      <c r="J1695" s="93"/>
      <c r="K1695" s="93"/>
      <c r="L1695" s="93"/>
      <c r="M1695" s="93"/>
      <c r="N1695" s="93"/>
      <c r="O1695" s="93"/>
      <c r="P1695" s="93"/>
      <c r="Q1695" s="93"/>
      <c r="R1695" s="93"/>
      <c r="S1695" s="93"/>
      <c r="T1695" s="93"/>
      <c r="U1695" s="93"/>
      <c r="V1695" s="93"/>
      <c r="W1695" s="93"/>
      <c r="X1695" s="93"/>
      <c r="Y1695" s="93"/>
      <c r="Z1695" s="93"/>
      <c r="AA1695" s="93"/>
      <c r="AB1695" s="93"/>
      <c r="AC1695" s="93"/>
      <c r="AD1695" s="93"/>
      <c r="AE1695" s="93"/>
      <c r="AF1695" s="93"/>
      <c r="AG1695" s="93"/>
      <c r="AH1695" s="93"/>
    </row>
    <row r="1696" spans="1:34" ht="15" customHeight="1" x14ac:dyDescent="0.3">
      <c r="A1696" s="93"/>
      <c r="B1696" s="93"/>
      <c r="C1696" s="93"/>
      <c r="D1696" s="93"/>
      <c r="E1696" s="93"/>
      <c r="F1696" s="93"/>
      <c r="G1696" s="93"/>
      <c r="H1696" s="93"/>
      <c r="I1696" s="93"/>
      <c r="J1696" s="93"/>
      <c r="K1696" s="93"/>
      <c r="L1696" s="93"/>
      <c r="M1696" s="93"/>
      <c r="N1696" s="93"/>
      <c r="O1696" s="93"/>
      <c r="P1696" s="93"/>
      <c r="Q1696" s="93"/>
      <c r="R1696" s="93"/>
      <c r="S1696" s="93"/>
      <c r="T1696" s="93"/>
      <c r="U1696" s="93"/>
      <c r="V1696" s="93"/>
      <c r="W1696" s="93"/>
      <c r="X1696" s="93"/>
      <c r="Y1696" s="93"/>
      <c r="Z1696" s="93"/>
      <c r="AA1696" s="93"/>
      <c r="AB1696" s="93"/>
      <c r="AC1696" s="93"/>
      <c r="AD1696" s="93"/>
      <c r="AE1696" s="93"/>
      <c r="AF1696" s="93"/>
      <c r="AG1696" s="93"/>
      <c r="AH1696" s="93"/>
    </row>
    <row r="1697" spans="1:34" ht="15" customHeight="1" x14ac:dyDescent="0.3">
      <c r="A1697" s="93"/>
      <c r="B1697" s="90"/>
      <c r="C1697" s="90"/>
      <c r="D1697" s="90"/>
      <c r="E1697" s="90"/>
      <c r="F1697" s="90"/>
      <c r="G1697" s="90"/>
      <c r="H1697" s="90"/>
      <c r="I1697" s="90"/>
      <c r="J1697" s="90"/>
      <c r="K1697" s="90"/>
      <c r="L1697" s="90"/>
      <c r="M1697" s="90"/>
      <c r="N1697" s="90"/>
      <c r="O1697" s="90"/>
      <c r="P1697" s="90"/>
      <c r="Q1697" s="90"/>
      <c r="R1697" s="90"/>
      <c r="S1697" s="90"/>
      <c r="T1697" s="90"/>
      <c r="U1697" s="90"/>
      <c r="V1697" s="90"/>
      <c r="W1697" s="90"/>
      <c r="X1697" s="90"/>
      <c r="Y1697" s="90"/>
      <c r="Z1697" s="90"/>
      <c r="AA1697" s="90"/>
      <c r="AB1697" s="90"/>
      <c r="AC1697" s="90"/>
      <c r="AD1697" s="90"/>
      <c r="AE1697" s="90"/>
      <c r="AF1697" s="90"/>
      <c r="AG1697" s="93"/>
      <c r="AH1697" s="93"/>
    </row>
    <row r="1698" spans="1:34" ht="15" customHeight="1" x14ac:dyDescent="0.3">
      <c r="A1698" s="93"/>
      <c r="B1698" s="90"/>
      <c r="C1698" s="90"/>
      <c r="D1698" s="90"/>
      <c r="E1698" s="90"/>
      <c r="F1698" s="90"/>
      <c r="G1698" s="90"/>
      <c r="H1698" s="90"/>
      <c r="I1698" s="90"/>
      <c r="J1698" s="90"/>
      <c r="K1698" s="90"/>
      <c r="L1698" s="90"/>
      <c r="M1698" s="90"/>
      <c r="N1698" s="90"/>
      <c r="O1698" s="90"/>
      <c r="P1698" s="90"/>
      <c r="Q1698" s="90"/>
      <c r="R1698" s="90"/>
      <c r="S1698" s="90"/>
      <c r="T1698" s="90"/>
      <c r="U1698" s="90"/>
      <c r="V1698" s="90"/>
      <c r="W1698" s="90"/>
      <c r="X1698" s="90"/>
      <c r="Y1698" s="90"/>
      <c r="Z1698" s="90"/>
      <c r="AA1698" s="90"/>
      <c r="AB1698" s="90"/>
      <c r="AC1698" s="90"/>
      <c r="AD1698" s="90"/>
      <c r="AE1698" s="90"/>
      <c r="AF1698" s="90"/>
      <c r="AG1698" s="93"/>
      <c r="AH1698" s="93"/>
    </row>
    <row r="1699" spans="1:34" ht="15" customHeight="1" x14ac:dyDescent="0.3">
      <c r="A1699" s="93"/>
      <c r="B1699" s="80"/>
      <c r="C1699" s="80"/>
      <c r="D1699" s="80"/>
      <c r="E1699" s="80"/>
      <c r="F1699" s="80"/>
      <c r="G1699" s="80"/>
      <c r="H1699" s="80"/>
      <c r="I1699" s="80"/>
      <c r="J1699" s="80"/>
      <c r="K1699" s="80"/>
      <c r="L1699" s="80"/>
      <c r="M1699" s="80"/>
      <c r="N1699" s="80"/>
      <c r="O1699" s="80"/>
      <c r="P1699" s="80"/>
      <c r="Q1699" s="80"/>
      <c r="R1699" s="80"/>
      <c r="S1699" s="80"/>
      <c r="T1699" s="80"/>
      <c r="U1699" s="80"/>
      <c r="V1699" s="80"/>
      <c r="W1699" s="80"/>
      <c r="X1699" s="80"/>
      <c r="Y1699" s="80"/>
      <c r="Z1699" s="80"/>
      <c r="AA1699" s="80"/>
      <c r="AB1699" s="80"/>
      <c r="AC1699" s="80"/>
      <c r="AD1699" s="80"/>
      <c r="AE1699" s="80"/>
      <c r="AF1699" s="80"/>
      <c r="AG1699" s="93"/>
      <c r="AH1699" s="93"/>
    </row>
    <row r="1700" spans="1:34" ht="15" customHeight="1" x14ac:dyDescent="0.3">
      <c r="A1700" s="93"/>
      <c r="B1700" s="93"/>
      <c r="C1700" s="93"/>
      <c r="D1700" s="93"/>
      <c r="E1700" s="93"/>
      <c r="F1700" s="93"/>
      <c r="G1700" s="93"/>
      <c r="H1700" s="93"/>
      <c r="I1700" s="93"/>
      <c r="J1700" s="93"/>
      <c r="K1700" s="93"/>
      <c r="L1700" s="93"/>
      <c r="M1700" s="93"/>
      <c r="N1700" s="93"/>
      <c r="O1700" s="93"/>
      <c r="P1700" s="93"/>
      <c r="Q1700" s="93"/>
      <c r="R1700" s="93"/>
      <c r="S1700" s="93"/>
      <c r="T1700" s="93"/>
      <c r="U1700" s="93"/>
      <c r="V1700" s="93"/>
      <c r="W1700" s="93"/>
      <c r="X1700" s="93"/>
      <c r="Y1700" s="93"/>
      <c r="Z1700" s="93"/>
      <c r="AA1700" s="93"/>
      <c r="AB1700" s="93"/>
      <c r="AC1700" s="93"/>
      <c r="AD1700" s="93"/>
      <c r="AE1700" s="93"/>
      <c r="AF1700" s="93"/>
      <c r="AG1700" s="93"/>
      <c r="AH1700" s="93"/>
    </row>
    <row r="1701" spans="1:34" ht="15" customHeight="1" x14ac:dyDescent="0.3">
      <c r="A1701" s="93"/>
      <c r="B1701" s="93"/>
      <c r="C1701" s="93"/>
      <c r="D1701" s="93"/>
      <c r="E1701" s="93"/>
      <c r="F1701" s="93"/>
      <c r="G1701" s="93"/>
      <c r="H1701" s="93"/>
      <c r="I1701" s="93"/>
      <c r="J1701" s="93"/>
      <c r="K1701" s="93"/>
      <c r="L1701" s="93"/>
      <c r="M1701" s="93"/>
      <c r="N1701" s="93"/>
      <c r="O1701" s="93"/>
      <c r="P1701" s="93"/>
      <c r="Q1701" s="93"/>
      <c r="R1701" s="93"/>
      <c r="S1701" s="93"/>
      <c r="T1701" s="93"/>
      <c r="U1701" s="93"/>
      <c r="V1701" s="93"/>
      <c r="W1701" s="93"/>
      <c r="X1701" s="93"/>
      <c r="Y1701" s="93"/>
      <c r="Z1701" s="93"/>
      <c r="AA1701" s="93"/>
      <c r="AB1701" s="93"/>
      <c r="AC1701" s="93"/>
      <c r="AD1701" s="93"/>
      <c r="AE1701" s="93"/>
      <c r="AF1701" s="93"/>
      <c r="AG1701" s="93"/>
      <c r="AH1701" s="93"/>
    </row>
    <row r="1702" spans="1:34" ht="15" customHeight="1" x14ac:dyDescent="0.3">
      <c r="A1702" s="93"/>
      <c r="B1702" s="93"/>
      <c r="C1702" s="93"/>
      <c r="D1702" s="93"/>
      <c r="E1702" s="93"/>
      <c r="F1702" s="93"/>
      <c r="G1702" s="93"/>
      <c r="H1702" s="93"/>
      <c r="I1702" s="93"/>
      <c r="J1702" s="93"/>
      <c r="K1702" s="93"/>
      <c r="L1702" s="93"/>
      <c r="M1702" s="93"/>
      <c r="N1702" s="93"/>
      <c r="O1702" s="93"/>
      <c r="P1702" s="93"/>
      <c r="Q1702" s="93"/>
      <c r="R1702" s="93"/>
      <c r="S1702" s="93"/>
      <c r="T1702" s="93"/>
      <c r="U1702" s="93"/>
      <c r="V1702" s="93"/>
      <c r="W1702" s="93"/>
      <c r="X1702" s="93"/>
      <c r="Y1702" s="93"/>
      <c r="Z1702" s="93"/>
      <c r="AA1702" s="93"/>
      <c r="AB1702" s="93"/>
      <c r="AC1702" s="93"/>
      <c r="AD1702" s="93"/>
      <c r="AE1702" s="93"/>
      <c r="AF1702" s="93"/>
      <c r="AG1702" s="93"/>
      <c r="AH1702" s="93"/>
    </row>
    <row r="1703" spans="1:34" ht="15" customHeight="1" x14ac:dyDescent="0.3">
      <c r="A1703" s="93"/>
      <c r="B1703" s="93"/>
      <c r="C1703" s="93"/>
      <c r="D1703" s="93"/>
      <c r="E1703" s="93"/>
      <c r="F1703" s="93"/>
      <c r="G1703" s="93"/>
      <c r="H1703" s="93"/>
      <c r="I1703" s="93"/>
      <c r="J1703" s="93"/>
      <c r="K1703" s="93"/>
      <c r="L1703" s="93"/>
      <c r="M1703" s="93"/>
      <c r="N1703" s="93"/>
      <c r="O1703" s="93"/>
      <c r="P1703" s="93"/>
      <c r="Q1703" s="93"/>
      <c r="R1703" s="93"/>
      <c r="S1703" s="93"/>
      <c r="T1703" s="93"/>
      <c r="U1703" s="93"/>
      <c r="V1703" s="93"/>
      <c r="W1703" s="93"/>
      <c r="X1703" s="93"/>
      <c r="Y1703" s="93"/>
      <c r="Z1703" s="93"/>
      <c r="AA1703" s="93"/>
      <c r="AB1703" s="93"/>
      <c r="AC1703" s="93"/>
      <c r="AD1703" s="93"/>
      <c r="AE1703" s="93"/>
      <c r="AF1703" s="93"/>
      <c r="AG1703" s="93"/>
      <c r="AH1703" s="93"/>
    </row>
    <row r="1704" spans="1:34" ht="15" customHeight="1" x14ac:dyDescent="0.3">
      <c r="A1704" s="93"/>
      <c r="B1704" s="93"/>
      <c r="C1704" s="93"/>
      <c r="D1704" s="93"/>
      <c r="E1704" s="93"/>
      <c r="F1704" s="93"/>
      <c r="G1704" s="93"/>
      <c r="H1704" s="93"/>
      <c r="I1704" s="93"/>
      <c r="J1704" s="93"/>
      <c r="K1704" s="93"/>
      <c r="L1704" s="93"/>
      <c r="M1704" s="93"/>
      <c r="N1704" s="93"/>
      <c r="O1704" s="93"/>
      <c r="P1704" s="93"/>
      <c r="Q1704" s="93"/>
      <c r="R1704" s="93"/>
      <c r="S1704" s="93"/>
      <c r="T1704" s="93"/>
      <c r="U1704" s="93"/>
      <c r="V1704" s="93"/>
      <c r="W1704" s="93"/>
      <c r="X1704" s="93"/>
      <c r="Y1704" s="93"/>
      <c r="Z1704" s="93"/>
      <c r="AA1704" s="93"/>
      <c r="AB1704" s="93"/>
      <c r="AC1704" s="93"/>
      <c r="AD1704" s="93"/>
      <c r="AE1704" s="93"/>
      <c r="AF1704" s="93"/>
      <c r="AG1704" s="93"/>
      <c r="AH1704" s="93"/>
    </row>
    <row r="1705" spans="1:34" ht="15" customHeight="1" x14ac:dyDescent="0.3">
      <c r="A1705" s="93"/>
      <c r="B1705" s="93"/>
      <c r="C1705" s="93"/>
      <c r="D1705" s="93"/>
      <c r="E1705" s="93"/>
      <c r="F1705" s="93"/>
      <c r="G1705" s="93"/>
      <c r="H1705" s="93"/>
      <c r="I1705" s="93"/>
      <c r="J1705" s="93"/>
      <c r="K1705" s="93"/>
      <c r="L1705" s="93"/>
      <c r="M1705" s="93"/>
      <c r="N1705" s="93"/>
      <c r="O1705" s="93"/>
      <c r="P1705" s="93"/>
      <c r="Q1705" s="93"/>
      <c r="R1705" s="93"/>
      <c r="S1705" s="93"/>
      <c r="T1705" s="93"/>
      <c r="U1705" s="93"/>
      <c r="V1705" s="93"/>
      <c r="W1705" s="93"/>
      <c r="X1705" s="93"/>
      <c r="Y1705" s="93"/>
      <c r="Z1705" s="93"/>
      <c r="AA1705" s="93"/>
      <c r="AB1705" s="93"/>
      <c r="AC1705" s="93"/>
      <c r="AD1705" s="93"/>
      <c r="AE1705" s="93"/>
      <c r="AF1705" s="93"/>
      <c r="AG1705" s="93"/>
      <c r="AH1705" s="93"/>
    </row>
    <row r="1706" spans="1:34" ht="15" customHeight="1" x14ac:dyDescent="0.3">
      <c r="A1706" s="93"/>
      <c r="B1706" s="93"/>
      <c r="C1706" s="93"/>
      <c r="D1706" s="93"/>
      <c r="E1706" s="93"/>
      <c r="F1706" s="93"/>
      <c r="G1706" s="93"/>
      <c r="H1706" s="93"/>
      <c r="I1706" s="93"/>
      <c r="J1706" s="93"/>
      <c r="K1706" s="93"/>
      <c r="L1706" s="93"/>
      <c r="M1706" s="93"/>
      <c r="N1706" s="93"/>
      <c r="O1706" s="93"/>
      <c r="P1706" s="93"/>
      <c r="Q1706" s="93"/>
      <c r="R1706" s="93"/>
      <c r="S1706" s="93"/>
      <c r="T1706" s="93"/>
      <c r="U1706" s="93"/>
      <c r="V1706" s="93"/>
      <c r="W1706" s="93"/>
      <c r="X1706" s="93"/>
      <c r="Y1706" s="93"/>
      <c r="Z1706" s="93"/>
      <c r="AA1706" s="93"/>
      <c r="AB1706" s="93"/>
      <c r="AC1706" s="93"/>
      <c r="AD1706" s="93"/>
      <c r="AE1706" s="93"/>
      <c r="AF1706" s="93"/>
      <c r="AG1706" s="93"/>
      <c r="AH1706" s="93"/>
    </row>
    <row r="1707" spans="1:34" ht="15" customHeight="1" x14ac:dyDescent="0.3">
      <c r="A1707" s="93"/>
      <c r="B1707" s="93"/>
      <c r="C1707" s="93"/>
      <c r="D1707" s="93"/>
      <c r="E1707" s="93"/>
      <c r="F1707" s="93"/>
      <c r="G1707" s="93"/>
      <c r="H1707" s="93"/>
      <c r="I1707" s="93"/>
      <c r="J1707" s="93"/>
      <c r="K1707" s="93"/>
      <c r="L1707" s="93"/>
      <c r="M1707" s="93"/>
      <c r="N1707" s="93"/>
      <c r="O1707" s="93"/>
      <c r="P1707" s="93"/>
      <c r="Q1707" s="93"/>
      <c r="R1707" s="93"/>
      <c r="S1707" s="93"/>
      <c r="T1707" s="93"/>
      <c r="U1707" s="93"/>
      <c r="V1707" s="93"/>
      <c r="W1707" s="93"/>
      <c r="X1707" s="93"/>
      <c r="Y1707" s="93"/>
      <c r="Z1707" s="93"/>
      <c r="AA1707" s="93"/>
      <c r="AB1707" s="93"/>
      <c r="AC1707" s="93"/>
      <c r="AD1707" s="93"/>
      <c r="AE1707" s="93"/>
      <c r="AF1707" s="93"/>
      <c r="AG1707" s="93"/>
      <c r="AH1707" s="93"/>
    </row>
    <row r="1708" spans="1:34" ht="15" customHeight="1" x14ac:dyDescent="0.3">
      <c r="A1708" s="93"/>
      <c r="B1708" s="93"/>
      <c r="C1708" s="93"/>
      <c r="D1708" s="93"/>
      <c r="E1708" s="93"/>
      <c r="F1708" s="93"/>
      <c r="G1708" s="93"/>
      <c r="H1708" s="93"/>
      <c r="I1708" s="93"/>
      <c r="J1708" s="93"/>
      <c r="K1708" s="93"/>
      <c r="L1708" s="93"/>
      <c r="M1708" s="93"/>
      <c r="N1708" s="93"/>
      <c r="O1708" s="93"/>
      <c r="P1708" s="93"/>
      <c r="Q1708" s="93"/>
      <c r="R1708" s="93"/>
      <c r="S1708" s="93"/>
      <c r="T1708" s="93"/>
      <c r="U1708" s="93"/>
      <c r="V1708" s="93"/>
      <c r="W1708" s="93"/>
      <c r="X1708" s="93"/>
      <c r="Y1708" s="93"/>
      <c r="Z1708" s="93"/>
      <c r="AA1708" s="93"/>
      <c r="AB1708" s="93"/>
      <c r="AC1708" s="93"/>
      <c r="AD1708" s="93"/>
      <c r="AE1708" s="93"/>
      <c r="AF1708" s="93"/>
      <c r="AG1708" s="93"/>
      <c r="AH1708" s="93"/>
    </row>
    <row r="1709" spans="1:34" ht="15" customHeight="1" x14ac:dyDescent="0.3">
      <c r="A1709" s="93"/>
      <c r="B1709" s="93"/>
      <c r="C1709" s="93"/>
      <c r="D1709" s="93"/>
      <c r="E1709" s="93"/>
      <c r="F1709" s="93"/>
      <c r="G1709" s="93"/>
      <c r="H1709" s="93"/>
      <c r="I1709" s="93"/>
      <c r="J1709" s="93"/>
      <c r="K1709" s="93"/>
      <c r="L1709" s="93"/>
      <c r="M1709" s="93"/>
      <c r="N1709" s="93"/>
      <c r="O1709" s="93"/>
      <c r="P1709" s="93"/>
      <c r="Q1709" s="93"/>
      <c r="R1709" s="93"/>
      <c r="S1709" s="93"/>
      <c r="T1709" s="93"/>
      <c r="U1709" s="93"/>
      <c r="V1709" s="93"/>
      <c r="W1709" s="93"/>
      <c r="X1709" s="93"/>
      <c r="Y1709" s="93"/>
      <c r="Z1709" s="93"/>
      <c r="AA1709" s="93"/>
      <c r="AB1709" s="93"/>
      <c r="AC1709" s="93"/>
      <c r="AD1709" s="93"/>
      <c r="AE1709" s="93"/>
      <c r="AF1709" s="93"/>
      <c r="AG1709" s="93"/>
      <c r="AH1709" s="93"/>
    </row>
    <row r="1710" spans="1:34" ht="15" customHeight="1" x14ac:dyDescent="0.3">
      <c r="A1710" s="93"/>
      <c r="B1710" s="93"/>
      <c r="C1710" s="93"/>
      <c r="D1710" s="93"/>
      <c r="E1710" s="93"/>
      <c r="F1710" s="93"/>
      <c r="G1710" s="93"/>
      <c r="H1710" s="93"/>
      <c r="I1710" s="93"/>
      <c r="J1710" s="93"/>
      <c r="K1710" s="93"/>
      <c r="L1710" s="93"/>
      <c r="M1710" s="93"/>
      <c r="N1710" s="93"/>
      <c r="O1710" s="93"/>
      <c r="P1710" s="93"/>
      <c r="Q1710" s="93"/>
      <c r="R1710" s="93"/>
      <c r="S1710" s="93"/>
      <c r="T1710" s="93"/>
      <c r="U1710" s="93"/>
      <c r="V1710" s="93"/>
      <c r="W1710" s="93"/>
      <c r="X1710" s="93"/>
      <c r="Y1710" s="93"/>
      <c r="Z1710" s="93"/>
      <c r="AA1710" s="93"/>
      <c r="AB1710" s="93"/>
      <c r="AC1710" s="93"/>
      <c r="AD1710" s="93"/>
      <c r="AE1710" s="93"/>
      <c r="AF1710" s="93"/>
      <c r="AG1710" s="93"/>
      <c r="AH1710" s="93"/>
    </row>
    <row r="1711" spans="1:34" ht="15" customHeight="1" x14ac:dyDescent="0.3">
      <c r="A1711" s="93"/>
      <c r="B1711" s="93"/>
      <c r="C1711" s="93"/>
      <c r="D1711" s="93"/>
      <c r="E1711" s="93"/>
      <c r="F1711" s="93"/>
      <c r="G1711" s="93"/>
      <c r="H1711" s="93"/>
      <c r="I1711" s="93"/>
      <c r="J1711" s="93"/>
      <c r="K1711" s="93"/>
      <c r="L1711" s="93"/>
      <c r="M1711" s="93"/>
      <c r="N1711" s="93"/>
      <c r="O1711" s="93"/>
      <c r="P1711" s="93"/>
      <c r="Q1711" s="93"/>
      <c r="R1711" s="93"/>
      <c r="S1711" s="93"/>
      <c r="T1711" s="93"/>
      <c r="U1711" s="93"/>
      <c r="V1711" s="93"/>
      <c r="W1711" s="93"/>
      <c r="X1711" s="93"/>
      <c r="Y1711" s="93"/>
      <c r="Z1711" s="93"/>
      <c r="AA1711" s="93"/>
      <c r="AB1711" s="93"/>
      <c r="AC1711" s="93"/>
      <c r="AD1711" s="93"/>
      <c r="AE1711" s="93"/>
      <c r="AF1711" s="93"/>
      <c r="AG1711" s="93"/>
      <c r="AH1711" s="93"/>
    </row>
    <row r="1712" spans="1:34" ht="15" customHeight="1" x14ac:dyDescent="0.3">
      <c r="A1712" s="93"/>
      <c r="B1712" s="93"/>
      <c r="C1712" s="93"/>
      <c r="D1712" s="93"/>
      <c r="E1712" s="93"/>
      <c r="F1712" s="93"/>
      <c r="G1712" s="93"/>
      <c r="H1712" s="93"/>
      <c r="I1712" s="93"/>
      <c r="J1712" s="93"/>
      <c r="K1712" s="93"/>
      <c r="L1712" s="93"/>
      <c r="M1712" s="93"/>
      <c r="N1712" s="93"/>
      <c r="O1712" s="93"/>
      <c r="P1712" s="93"/>
      <c r="Q1712" s="93"/>
      <c r="R1712" s="93"/>
      <c r="S1712" s="93"/>
      <c r="T1712" s="93"/>
      <c r="U1712" s="93"/>
      <c r="V1712" s="93"/>
      <c r="W1712" s="93"/>
      <c r="X1712" s="93"/>
      <c r="Y1712" s="93"/>
      <c r="Z1712" s="93"/>
      <c r="AA1712" s="93"/>
      <c r="AB1712" s="93"/>
      <c r="AC1712" s="93"/>
      <c r="AD1712" s="93"/>
      <c r="AE1712" s="93"/>
      <c r="AF1712" s="93"/>
      <c r="AG1712" s="93"/>
      <c r="AH1712" s="93"/>
    </row>
    <row r="1713" spans="1:34" ht="15" customHeight="1" x14ac:dyDescent="0.3">
      <c r="A1713" s="93"/>
      <c r="B1713" s="93"/>
      <c r="C1713" s="93"/>
      <c r="D1713" s="93"/>
      <c r="E1713" s="93"/>
      <c r="F1713" s="93"/>
      <c r="G1713" s="93"/>
      <c r="H1713" s="93"/>
      <c r="I1713" s="93"/>
      <c r="J1713" s="93"/>
      <c r="K1713" s="93"/>
      <c r="L1713" s="93"/>
      <c r="M1713" s="93"/>
      <c r="N1713" s="93"/>
      <c r="O1713" s="93"/>
      <c r="P1713" s="93"/>
      <c r="Q1713" s="93"/>
      <c r="R1713" s="93"/>
      <c r="S1713" s="93"/>
      <c r="T1713" s="93"/>
      <c r="U1713" s="93"/>
      <c r="V1713" s="93"/>
      <c r="W1713" s="93"/>
      <c r="X1713" s="93"/>
      <c r="Y1713" s="93"/>
      <c r="Z1713" s="93"/>
      <c r="AA1713" s="93"/>
      <c r="AB1713" s="93"/>
      <c r="AC1713" s="93"/>
      <c r="AD1713" s="93"/>
      <c r="AE1713" s="93"/>
      <c r="AF1713" s="93"/>
      <c r="AG1713" s="93"/>
      <c r="AH1713" s="93"/>
    </row>
    <row r="1714" spans="1:34" ht="15" customHeight="1" x14ac:dyDescent="0.3">
      <c r="A1714" s="93"/>
      <c r="B1714" s="93"/>
      <c r="C1714" s="93"/>
      <c r="D1714" s="93"/>
      <c r="E1714" s="93"/>
      <c r="F1714" s="93"/>
      <c r="G1714" s="93"/>
      <c r="H1714" s="93"/>
      <c r="I1714" s="93"/>
      <c r="J1714" s="93"/>
      <c r="K1714" s="93"/>
      <c r="L1714" s="93"/>
      <c r="M1714" s="93"/>
      <c r="N1714" s="93"/>
      <c r="O1714" s="93"/>
      <c r="P1714" s="93"/>
      <c r="Q1714" s="93"/>
      <c r="R1714" s="93"/>
      <c r="S1714" s="93"/>
      <c r="T1714" s="93"/>
      <c r="U1714" s="93"/>
      <c r="V1714" s="93"/>
      <c r="W1714" s="93"/>
      <c r="X1714" s="93"/>
      <c r="Y1714" s="93"/>
      <c r="Z1714" s="93"/>
      <c r="AA1714" s="93"/>
      <c r="AB1714" s="93"/>
      <c r="AC1714" s="93"/>
      <c r="AD1714" s="93"/>
      <c r="AE1714" s="93"/>
      <c r="AF1714" s="93"/>
      <c r="AG1714" s="93"/>
      <c r="AH1714" s="93"/>
    </row>
    <row r="1715" spans="1:34" ht="15" customHeight="1" x14ac:dyDescent="0.3">
      <c r="A1715" s="93"/>
      <c r="B1715" s="93"/>
      <c r="C1715" s="93"/>
      <c r="D1715" s="93"/>
      <c r="E1715" s="93"/>
      <c r="F1715" s="93"/>
      <c r="G1715" s="93"/>
      <c r="H1715" s="93"/>
      <c r="I1715" s="93"/>
      <c r="J1715" s="93"/>
      <c r="K1715" s="93"/>
      <c r="L1715" s="93"/>
      <c r="M1715" s="93"/>
      <c r="N1715" s="93"/>
      <c r="O1715" s="93"/>
      <c r="P1715" s="93"/>
      <c r="Q1715" s="93"/>
      <c r="R1715" s="93"/>
      <c r="S1715" s="93"/>
      <c r="T1715" s="93"/>
      <c r="U1715" s="93"/>
      <c r="V1715" s="93"/>
      <c r="W1715" s="93"/>
      <c r="X1715" s="93"/>
      <c r="Y1715" s="93"/>
      <c r="Z1715" s="93"/>
      <c r="AA1715" s="93"/>
      <c r="AB1715" s="93"/>
      <c r="AC1715" s="93"/>
      <c r="AD1715" s="93"/>
      <c r="AE1715" s="93"/>
      <c r="AF1715" s="93"/>
      <c r="AG1715" s="93"/>
      <c r="AH1715" s="93"/>
    </row>
    <row r="1716" spans="1:34" ht="15" customHeight="1" x14ac:dyDescent="0.3">
      <c r="A1716" s="93"/>
      <c r="B1716" s="93"/>
      <c r="C1716" s="93"/>
      <c r="D1716" s="93"/>
      <c r="E1716" s="93"/>
      <c r="F1716" s="93"/>
      <c r="G1716" s="93"/>
      <c r="H1716" s="93"/>
      <c r="I1716" s="93"/>
      <c r="J1716" s="93"/>
      <c r="K1716" s="93"/>
      <c r="L1716" s="93"/>
      <c r="M1716" s="93"/>
      <c r="N1716" s="93"/>
      <c r="O1716" s="93"/>
      <c r="P1716" s="93"/>
      <c r="Q1716" s="93"/>
      <c r="R1716" s="93"/>
      <c r="S1716" s="93"/>
      <c r="T1716" s="93"/>
      <c r="U1716" s="93"/>
      <c r="V1716" s="93"/>
      <c r="W1716" s="93"/>
      <c r="X1716" s="93"/>
      <c r="Y1716" s="93"/>
      <c r="Z1716" s="93"/>
      <c r="AA1716" s="93"/>
      <c r="AB1716" s="93"/>
      <c r="AC1716" s="93"/>
      <c r="AD1716" s="93"/>
      <c r="AE1716" s="93"/>
      <c r="AF1716" s="93"/>
      <c r="AG1716" s="93"/>
      <c r="AH1716" s="93"/>
    </row>
    <row r="1717" spans="1:34" ht="15" customHeight="1" x14ac:dyDescent="0.3">
      <c r="A1717" s="93"/>
      <c r="B1717" s="93"/>
      <c r="C1717" s="93"/>
      <c r="D1717" s="93"/>
      <c r="E1717" s="93"/>
      <c r="F1717" s="93"/>
      <c r="G1717" s="93"/>
      <c r="H1717" s="93"/>
      <c r="I1717" s="93"/>
      <c r="J1717" s="93"/>
      <c r="K1717" s="93"/>
      <c r="L1717" s="93"/>
      <c r="M1717" s="93"/>
      <c r="N1717" s="93"/>
      <c r="O1717" s="93"/>
      <c r="P1717" s="93"/>
      <c r="Q1717" s="93"/>
      <c r="R1717" s="93"/>
      <c r="S1717" s="93"/>
      <c r="T1717" s="93"/>
      <c r="U1717" s="93"/>
      <c r="V1717" s="93"/>
      <c r="W1717" s="93"/>
      <c r="X1717" s="93"/>
      <c r="Y1717" s="93"/>
      <c r="Z1717" s="93"/>
      <c r="AA1717" s="93"/>
      <c r="AB1717" s="93"/>
      <c r="AC1717" s="93"/>
      <c r="AD1717" s="93"/>
      <c r="AE1717" s="93"/>
      <c r="AF1717" s="93"/>
      <c r="AG1717" s="93"/>
      <c r="AH1717" s="93"/>
    </row>
    <row r="1718" spans="1:34" ht="15" customHeight="1" x14ac:dyDescent="0.3">
      <c r="A1718" s="93"/>
      <c r="B1718" s="93"/>
      <c r="C1718" s="93"/>
      <c r="D1718" s="93"/>
      <c r="E1718" s="93"/>
      <c r="F1718" s="93"/>
      <c r="G1718" s="93"/>
      <c r="H1718" s="93"/>
      <c r="I1718" s="93"/>
      <c r="J1718" s="93"/>
      <c r="K1718" s="93"/>
      <c r="L1718" s="93"/>
      <c r="M1718" s="93"/>
      <c r="N1718" s="93"/>
      <c r="O1718" s="93"/>
      <c r="P1718" s="93"/>
      <c r="Q1718" s="93"/>
      <c r="R1718" s="93"/>
      <c r="S1718" s="93"/>
      <c r="T1718" s="93"/>
      <c r="U1718" s="93"/>
      <c r="V1718" s="93"/>
      <c r="W1718" s="93"/>
      <c r="X1718" s="93"/>
      <c r="Y1718" s="93"/>
      <c r="Z1718" s="93"/>
      <c r="AA1718" s="93"/>
      <c r="AB1718" s="93"/>
      <c r="AC1718" s="93"/>
      <c r="AD1718" s="93"/>
      <c r="AE1718" s="93"/>
      <c r="AF1718" s="93"/>
      <c r="AG1718" s="93"/>
      <c r="AH1718" s="93"/>
    </row>
    <row r="1719" spans="1:34" ht="15" customHeight="1" x14ac:dyDescent="0.3">
      <c r="A1719" s="93"/>
      <c r="B1719" s="93"/>
      <c r="C1719" s="93"/>
      <c r="D1719" s="93"/>
      <c r="E1719" s="93"/>
      <c r="F1719" s="93"/>
      <c r="G1719" s="93"/>
      <c r="H1719" s="93"/>
      <c r="I1719" s="93"/>
      <c r="J1719" s="93"/>
      <c r="K1719" s="93"/>
      <c r="L1719" s="93"/>
      <c r="M1719" s="93"/>
      <c r="N1719" s="93"/>
      <c r="O1719" s="93"/>
      <c r="P1719" s="93"/>
      <c r="Q1719" s="93"/>
      <c r="R1719" s="93"/>
      <c r="S1719" s="93"/>
      <c r="T1719" s="93"/>
      <c r="U1719" s="93"/>
      <c r="V1719" s="93"/>
      <c r="W1719" s="93"/>
      <c r="X1719" s="93"/>
      <c r="Y1719" s="93"/>
      <c r="Z1719" s="93"/>
      <c r="AA1719" s="93"/>
      <c r="AB1719" s="93"/>
      <c r="AC1719" s="93"/>
      <c r="AD1719" s="93"/>
      <c r="AE1719" s="93"/>
      <c r="AF1719" s="93"/>
      <c r="AG1719" s="93"/>
      <c r="AH1719" s="93"/>
    </row>
    <row r="1720" spans="1:34" ht="15" customHeight="1" x14ac:dyDescent="0.3">
      <c r="A1720" s="93"/>
      <c r="B1720" s="93"/>
      <c r="C1720" s="93"/>
      <c r="D1720" s="93"/>
      <c r="E1720" s="93"/>
      <c r="F1720" s="93"/>
      <c r="G1720" s="93"/>
      <c r="H1720" s="93"/>
      <c r="I1720" s="93"/>
      <c r="J1720" s="93"/>
      <c r="K1720" s="93"/>
      <c r="L1720" s="93"/>
      <c r="M1720" s="93"/>
      <c r="N1720" s="93"/>
      <c r="O1720" s="93"/>
      <c r="P1720" s="93"/>
      <c r="Q1720" s="93"/>
      <c r="R1720" s="93"/>
      <c r="S1720" s="93"/>
      <c r="T1720" s="93"/>
      <c r="U1720" s="93"/>
      <c r="V1720" s="93"/>
      <c r="W1720" s="93"/>
      <c r="X1720" s="93"/>
      <c r="Y1720" s="93"/>
      <c r="Z1720" s="93"/>
      <c r="AA1720" s="93"/>
      <c r="AB1720" s="93"/>
      <c r="AC1720" s="93"/>
      <c r="AD1720" s="93"/>
      <c r="AE1720" s="93"/>
      <c r="AF1720" s="93"/>
      <c r="AG1720" s="93"/>
      <c r="AH1720" s="93"/>
    </row>
    <row r="1721" spans="1:34" ht="15" customHeight="1" x14ac:dyDescent="0.3">
      <c r="A1721" s="93"/>
      <c r="B1721" s="93"/>
      <c r="C1721" s="93"/>
      <c r="D1721" s="93"/>
      <c r="E1721" s="93"/>
      <c r="F1721" s="93"/>
      <c r="G1721" s="93"/>
      <c r="H1721" s="93"/>
      <c r="I1721" s="93"/>
      <c r="J1721" s="93"/>
      <c r="K1721" s="93"/>
      <c r="L1721" s="93"/>
      <c r="M1721" s="93"/>
      <c r="N1721" s="93"/>
      <c r="O1721" s="93"/>
      <c r="P1721" s="93"/>
      <c r="Q1721" s="93"/>
      <c r="R1721" s="93"/>
      <c r="S1721" s="93"/>
      <c r="T1721" s="93"/>
      <c r="U1721" s="93"/>
      <c r="V1721" s="93"/>
      <c r="W1721" s="93"/>
      <c r="X1721" s="93"/>
      <c r="Y1721" s="93"/>
      <c r="Z1721" s="93"/>
      <c r="AA1721" s="93"/>
      <c r="AB1721" s="93"/>
      <c r="AC1721" s="93"/>
      <c r="AD1721" s="93"/>
      <c r="AE1721" s="93"/>
      <c r="AF1721" s="93"/>
      <c r="AG1721" s="93"/>
      <c r="AH1721" s="93"/>
    </row>
    <row r="1722" spans="1:34" ht="15" customHeight="1" x14ac:dyDescent="0.3">
      <c r="A1722" s="93"/>
      <c r="B1722" s="93"/>
      <c r="C1722" s="93"/>
      <c r="D1722" s="93"/>
      <c r="E1722" s="93"/>
      <c r="F1722" s="93"/>
      <c r="G1722" s="93"/>
      <c r="H1722" s="93"/>
      <c r="I1722" s="93"/>
      <c r="J1722" s="93"/>
      <c r="K1722" s="93"/>
      <c r="L1722" s="93"/>
      <c r="M1722" s="93"/>
      <c r="N1722" s="93"/>
      <c r="O1722" s="93"/>
      <c r="P1722" s="93"/>
      <c r="Q1722" s="93"/>
      <c r="R1722" s="93"/>
      <c r="S1722" s="93"/>
      <c r="T1722" s="93"/>
      <c r="U1722" s="93"/>
      <c r="V1722" s="93"/>
      <c r="W1722" s="93"/>
      <c r="X1722" s="93"/>
      <c r="Y1722" s="93"/>
      <c r="Z1722" s="93"/>
      <c r="AA1722" s="93"/>
      <c r="AB1722" s="93"/>
      <c r="AC1722" s="93"/>
      <c r="AD1722" s="93"/>
      <c r="AE1722" s="93"/>
      <c r="AF1722" s="93"/>
      <c r="AG1722" s="93"/>
      <c r="AH1722" s="93"/>
    </row>
    <row r="1723" spans="1:34" ht="15" customHeight="1" x14ac:dyDescent="0.3">
      <c r="A1723" s="93"/>
      <c r="B1723" s="93"/>
      <c r="C1723" s="93"/>
      <c r="D1723" s="93"/>
      <c r="E1723" s="93"/>
      <c r="F1723" s="93"/>
      <c r="G1723" s="93"/>
      <c r="H1723" s="93"/>
      <c r="I1723" s="93"/>
      <c r="J1723" s="93"/>
      <c r="K1723" s="93"/>
      <c r="L1723" s="93"/>
      <c r="M1723" s="93"/>
      <c r="N1723" s="93"/>
      <c r="O1723" s="93"/>
      <c r="P1723" s="93"/>
      <c r="Q1723" s="93"/>
      <c r="R1723" s="93"/>
      <c r="S1723" s="93"/>
      <c r="T1723" s="93"/>
      <c r="U1723" s="93"/>
      <c r="V1723" s="93"/>
      <c r="W1723" s="93"/>
      <c r="X1723" s="93"/>
      <c r="Y1723" s="93"/>
      <c r="Z1723" s="93"/>
      <c r="AA1723" s="93"/>
      <c r="AB1723" s="93"/>
      <c r="AC1723" s="93"/>
      <c r="AD1723" s="93"/>
      <c r="AE1723" s="93"/>
      <c r="AF1723" s="93"/>
      <c r="AG1723" s="93"/>
      <c r="AH1723" s="93"/>
    </row>
    <row r="1724" spans="1:34" ht="15" customHeight="1" x14ac:dyDescent="0.3">
      <c r="A1724" s="93"/>
      <c r="B1724" s="93"/>
      <c r="C1724" s="93"/>
      <c r="D1724" s="93"/>
      <c r="E1724" s="93"/>
      <c r="F1724" s="93"/>
      <c r="G1724" s="93"/>
      <c r="H1724" s="93"/>
      <c r="I1724" s="93"/>
      <c r="J1724" s="93"/>
      <c r="K1724" s="93"/>
      <c r="L1724" s="93"/>
      <c r="M1724" s="93"/>
      <c r="N1724" s="93"/>
      <c r="O1724" s="93"/>
      <c r="P1724" s="93"/>
      <c r="Q1724" s="93"/>
      <c r="R1724" s="93"/>
      <c r="S1724" s="93"/>
      <c r="T1724" s="93"/>
      <c r="U1724" s="93"/>
      <c r="V1724" s="93"/>
      <c r="W1724" s="93"/>
      <c r="X1724" s="93"/>
      <c r="Y1724" s="93"/>
      <c r="Z1724" s="93"/>
      <c r="AA1724" s="93"/>
      <c r="AB1724" s="93"/>
      <c r="AC1724" s="93"/>
      <c r="AD1724" s="93"/>
      <c r="AE1724" s="93"/>
      <c r="AF1724" s="93"/>
      <c r="AG1724" s="93"/>
      <c r="AH1724" s="93"/>
    </row>
    <row r="1725" spans="1:34" ht="15" customHeight="1" x14ac:dyDescent="0.3">
      <c r="A1725" s="93"/>
      <c r="B1725" s="93"/>
      <c r="C1725" s="93"/>
      <c r="D1725" s="93"/>
      <c r="E1725" s="93"/>
      <c r="F1725" s="93"/>
      <c r="G1725" s="93"/>
      <c r="H1725" s="93"/>
      <c r="I1725" s="93"/>
      <c r="J1725" s="93"/>
      <c r="K1725" s="93"/>
      <c r="L1725" s="93"/>
      <c r="M1725" s="93"/>
      <c r="N1725" s="93"/>
      <c r="O1725" s="93"/>
      <c r="P1725" s="93"/>
      <c r="Q1725" s="93"/>
      <c r="R1725" s="93"/>
      <c r="S1725" s="93"/>
      <c r="T1725" s="93"/>
      <c r="U1725" s="93"/>
      <c r="V1725" s="93"/>
      <c r="W1725" s="93"/>
      <c r="X1725" s="93"/>
      <c r="Y1725" s="93"/>
      <c r="Z1725" s="93"/>
      <c r="AA1725" s="93"/>
      <c r="AB1725" s="93"/>
      <c r="AC1725" s="93"/>
      <c r="AD1725" s="93"/>
      <c r="AE1725" s="93"/>
      <c r="AF1725" s="93"/>
      <c r="AG1725" s="93"/>
      <c r="AH1725" s="93"/>
    </row>
    <row r="1726" spans="1:34" ht="15" customHeight="1" x14ac:dyDescent="0.3">
      <c r="A1726" s="93"/>
      <c r="B1726" s="93"/>
      <c r="C1726" s="93"/>
      <c r="D1726" s="93"/>
      <c r="E1726" s="93"/>
      <c r="F1726" s="93"/>
      <c r="G1726" s="93"/>
      <c r="H1726" s="93"/>
      <c r="I1726" s="93"/>
      <c r="J1726" s="93"/>
      <c r="K1726" s="93"/>
      <c r="L1726" s="93"/>
      <c r="M1726" s="93"/>
      <c r="N1726" s="93"/>
      <c r="O1726" s="93"/>
      <c r="P1726" s="93"/>
      <c r="Q1726" s="93"/>
      <c r="R1726" s="93"/>
      <c r="S1726" s="93"/>
      <c r="T1726" s="93"/>
      <c r="U1726" s="93"/>
      <c r="V1726" s="93"/>
      <c r="W1726" s="93"/>
      <c r="X1726" s="93"/>
      <c r="Y1726" s="93"/>
      <c r="Z1726" s="93"/>
      <c r="AA1726" s="93"/>
      <c r="AB1726" s="93"/>
      <c r="AC1726" s="93"/>
      <c r="AD1726" s="93"/>
      <c r="AE1726" s="93"/>
      <c r="AF1726" s="93"/>
      <c r="AG1726" s="93"/>
      <c r="AH1726" s="93"/>
    </row>
    <row r="1727" spans="1:34" ht="15" customHeight="1" x14ac:dyDescent="0.3">
      <c r="A1727" s="93"/>
      <c r="B1727" s="93"/>
      <c r="C1727" s="93"/>
      <c r="D1727" s="93"/>
      <c r="E1727" s="93"/>
      <c r="F1727" s="93"/>
      <c r="G1727" s="93"/>
      <c r="H1727" s="93"/>
      <c r="I1727" s="93"/>
      <c r="J1727" s="93"/>
      <c r="K1727" s="93"/>
      <c r="L1727" s="93"/>
      <c r="M1727" s="93"/>
      <c r="N1727" s="93"/>
      <c r="O1727" s="93"/>
      <c r="P1727" s="93"/>
      <c r="Q1727" s="93"/>
      <c r="R1727" s="93"/>
      <c r="S1727" s="93"/>
      <c r="T1727" s="93"/>
      <c r="U1727" s="93"/>
      <c r="V1727" s="93"/>
      <c r="W1727" s="93"/>
      <c r="X1727" s="93"/>
      <c r="Y1727" s="93"/>
      <c r="Z1727" s="93"/>
      <c r="AA1727" s="93"/>
      <c r="AB1727" s="93"/>
      <c r="AC1727" s="93"/>
      <c r="AD1727" s="93"/>
      <c r="AE1727" s="93"/>
      <c r="AF1727" s="93"/>
      <c r="AG1727" s="93"/>
      <c r="AH1727" s="93"/>
    </row>
    <row r="1728" spans="1:34" ht="15" customHeight="1" x14ac:dyDescent="0.3">
      <c r="A1728" s="93"/>
      <c r="B1728" s="93"/>
      <c r="C1728" s="93"/>
      <c r="D1728" s="93"/>
      <c r="E1728" s="93"/>
      <c r="F1728" s="93"/>
      <c r="G1728" s="93"/>
      <c r="H1728" s="93"/>
      <c r="I1728" s="93"/>
      <c r="J1728" s="93"/>
      <c r="K1728" s="93"/>
      <c r="L1728" s="93"/>
      <c r="M1728" s="93"/>
      <c r="N1728" s="93"/>
      <c r="O1728" s="93"/>
      <c r="P1728" s="93"/>
      <c r="Q1728" s="93"/>
      <c r="R1728" s="93"/>
      <c r="S1728" s="93"/>
      <c r="T1728" s="93"/>
      <c r="U1728" s="93"/>
      <c r="V1728" s="93"/>
      <c r="W1728" s="93"/>
      <c r="X1728" s="93"/>
      <c r="Y1728" s="93"/>
      <c r="Z1728" s="93"/>
      <c r="AA1728" s="93"/>
      <c r="AB1728" s="93"/>
      <c r="AC1728" s="93"/>
      <c r="AD1728" s="93"/>
      <c r="AE1728" s="93"/>
      <c r="AF1728" s="93"/>
      <c r="AG1728" s="93"/>
      <c r="AH1728" s="93"/>
    </row>
    <row r="1729" spans="1:34" ht="15" customHeight="1" x14ac:dyDescent="0.3">
      <c r="A1729" s="93"/>
      <c r="B1729" s="93"/>
      <c r="C1729" s="93"/>
      <c r="D1729" s="93"/>
      <c r="E1729" s="93"/>
      <c r="F1729" s="93"/>
      <c r="G1729" s="93"/>
      <c r="H1729" s="93"/>
      <c r="I1729" s="93"/>
      <c r="J1729" s="93"/>
      <c r="K1729" s="93"/>
      <c r="L1729" s="93"/>
      <c r="M1729" s="93"/>
      <c r="N1729" s="93"/>
      <c r="O1729" s="93"/>
      <c r="P1729" s="93"/>
      <c r="Q1729" s="93"/>
      <c r="R1729" s="93"/>
      <c r="S1729" s="93"/>
      <c r="T1729" s="93"/>
      <c r="U1729" s="93"/>
      <c r="V1729" s="93"/>
      <c r="W1729" s="93"/>
      <c r="X1729" s="93"/>
      <c r="Y1729" s="93"/>
      <c r="Z1729" s="93"/>
      <c r="AA1729" s="93"/>
      <c r="AB1729" s="93"/>
      <c r="AC1729" s="93"/>
      <c r="AD1729" s="93"/>
      <c r="AE1729" s="93"/>
      <c r="AF1729" s="93"/>
      <c r="AG1729" s="93"/>
      <c r="AH1729" s="93"/>
    </row>
    <row r="1730" spans="1:34" ht="15" customHeight="1" x14ac:dyDescent="0.3">
      <c r="A1730" s="93"/>
      <c r="B1730" s="93"/>
      <c r="C1730" s="93"/>
      <c r="D1730" s="93"/>
      <c r="E1730" s="93"/>
      <c r="F1730" s="93"/>
      <c r="G1730" s="93"/>
      <c r="H1730" s="93"/>
      <c r="I1730" s="93"/>
      <c r="J1730" s="93"/>
      <c r="K1730" s="93"/>
      <c r="L1730" s="93"/>
      <c r="M1730" s="93"/>
      <c r="N1730" s="93"/>
      <c r="O1730" s="93"/>
      <c r="P1730" s="93"/>
      <c r="Q1730" s="93"/>
      <c r="R1730" s="93"/>
      <c r="S1730" s="93"/>
      <c r="T1730" s="93"/>
      <c r="U1730" s="93"/>
      <c r="V1730" s="93"/>
      <c r="W1730" s="93"/>
      <c r="X1730" s="93"/>
      <c r="Y1730" s="93"/>
      <c r="Z1730" s="93"/>
      <c r="AA1730" s="93"/>
      <c r="AB1730" s="93"/>
      <c r="AC1730" s="93"/>
      <c r="AD1730" s="93"/>
      <c r="AE1730" s="93"/>
      <c r="AF1730" s="93"/>
      <c r="AG1730" s="93"/>
      <c r="AH1730" s="93"/>
    </row>
    <row r="1731" spans="1:34" ht="15" customHeight="1" x14ac:dyDescent="0.3">
      <c r="A1731" s="93"/>
      <c r="B1731" s="93"/>
      <c r="C1731" s="93"/>
      <c r="D1731" s="93"/>
      <c r="E1731" s="93"/>
      <c r="F1731" s="93"/>
      <c r="G1731" s="93"/>
      <c r="H1731" s="93"/>
      <c r="I1731" s="93"/>
      <c r="J1731" s="93"/>
      <c r="K1731" s="93"/>
      <c r="L1731" s="93"/>
      <c r="M1731" s="93"/>
      <c r="N1731" s="93"/>
      <c r="O1731" s="93"/>
      <c r="P1731" s="93"/>
      <c r="Q1731" s="93"/>
      <c r="R1731" s="93"/>
      <c r="S1731" s="93"/>
      <c r="T1731" s="93"/>
      <c r="U1731" s="93"/>
      <c r="V1731" s="93"/>
      <c r="W1731" s="93"/>
      <c r="X1731" s="93"/>
      <c r="Y1731" s="93"/>
      <c r="Z1731" s="93"/>
      <c r="AA1731" s="93"/>
      <c r="AB1731" s="93"/>
      <c r="AC1731" s="93"/>
      <c r="AD1731" s="93"/>
      <c r="AE1731" s="93"/>
      <c r="AF1731" s="93"/>
      <c r="AG1731" s="93"/>
      <c r="AH1731" s="93"/>
    </row>
    <row r="1732" spans="1:34" ht="15" customHeight="1" x14ac:dyDescent="0.3">
      <c r="A1732" s="93"/>
      <c r="B1732" s="93"/>
      <c r="C1732" s="93"/>
      <c r="D1732" s="93"/>
      <c r="E1732" s="93"/>
      <c r="F1732" s="93"/>
      <c r="G1732" s="93"/>
      <c r="H1732" s="93"/>
      <c r="I1732" s="93"/>
      <c r="J1732" s="93"/>
      <c r="K1732" s="93"/>
      <c r="L1732" s="93"/>
      <c r="M1732" s="93"/>
      <c r="N1732" s="93"/>
      <c r="O1732" s="93"/>
      <c r="P1732" s="93"/>
      <c r="Q1732" s="93"/>
      <c r="R1732" s="93"/>
      <c r="S1732" s="93"/>
      <c r="T1732" s="93"/>
      <c r="U1732" s="93"/>
      <c r="V1732" s="93"/>
      <c r="W1732" s="93"/>
      <c r="X1732" s="93"/>
      <c r="Y1732" s="93"/>
      <c r="Z1732" s="93"/>
      <c r="AA1732" s="93"/>
      <c r="AB1732" s="93"/>
      <c r="AC1732" s="93"/>
      <c r="AD1732" s="93"/>
      <c r="AE1732" s="93"/>
      <c r="AF1732" s="93"/>
      <c r="AG1732" s="93"/>
      <c r="AH1732" s="93"/>
    </row>
    <row r="1733" spans="1:34" ht="15" customHeight="1" x14ac:dyDescent="0.3">
      <c r="A1733" s="93"/>
      <c r="B1733" s="93"/>
      <c r="C1733" s="93"/>
      <c r="D1733" s="93"/>
      <c r="E1733" s="93"/>
      <c r="F1733" s="93"/>
      <c r="G1733" s="93"/>
      <c r="H1733" s="93"/>
      <c r="I1733" s="93"/>
      <c r="J1733" s="93"/>
      <c r="K1733" s="93"/>
      <c r="L1733" s="93"/>
      <c r="M1733" s="93"/>
      <c r="N1733" s="93"/>
      <c r="O1733" s="93"/>
      <c r="P1733" s="93"/>
      <c r="Q1733" s="93"/>
      <c r="R1733" s="93"/>
      <c r="S1733" s="93"/>
      <c r="T1733" s="93"/>
      <c r="U1733" s="93"/>
      <c r="V1733" s="93"/>
      <c r="W1733" s="93"/>
      <c r="X1733" s="93"/>
      <c r="Y1733" s="93"/>
      <c r="Z1733" s="93"/>
      <c r="AA1733" s="93"/>
      <c r="AB1733" s="93"/>
      <c r="AC1733" s="93"/>
      <c r="AD1733" s="93"/>
      <c r="AE1733" s="93"/>
      <c r="AF1733" s="93"/>
      <c r="AG1733" s="93"/>
      <c r="AH1733" s="93"/>
    </row>
    <row r="1734" spans="1:34" ht="15" customHeight="1" x14ac:dyDescent="0.3">
      <c r="A1734" s="93"/>
      <c r="B1734" s="93"/>
      <c r="C1734" s="93"/>
      <c r="D1734" s="93"/>
      <c r="E1734" s="93"/>
      <c r="F1734" s="93"/>
      <c r="G1734" s="93"/>
      <c r="H1734" s="93"/>
      <c r="I1734" s="93"/>
      <c r="J1734" s="93"/>
      <c r="K1734" s="93"/>
      <c r="L1734" s="93"/>
      <c r="M1734" s="93"/>
      <c r="N1734" s="93"/>
      <c r="O1734" s="93"/>
      <c r="P1734" s="93"/>
      <c r="Q1734" s="93"/>
      <c r="R1734" s="93"/>
      <c r="S1734" s="93"/>
      <c r="T1734" s="93"/>
      <c r="U1734" s="93"/>
      <c r="V1734" s="93"/>
      <c r="W1734" s="93"/>
      <c r="X1734" s="93"/>
      <c r="Y1734" s="93"/>
      <c r="Z1734" s="93"/>
      <c r="AA1734" s="93"/>
      <c r="AB1734" s="93"/>
      <c r="AC1734" s="93"/>
      <c r="AD1734" s="93"/>
      <c r="AE1734" s="93"/>
      <c r="AF1734" s="93"/>
      <c r="AG1734" s="93"/>
      <c r="AH1734" s="93"/>
    </row>
    <row r="1735" spans="1:34" ht="15" customHeight="1" x14ac:dyDescent="0.3">
      <c r="A1735" s="93"/>
      <c r="B1735" s="93"/>
      <c r="C1735" s="93"/>
      <c r="D1735" s="93"/>
      <c r="E1735" s="93"/>
      <c r="F1735" s="93"/>
      <c r="G1735" s="93"/>
      <c r="H1735" s="93"/>
      <c r="I1735" s="93"/>
      <c r="J1735" s="93"/>
      <c r="K1735" s="93"/>
      <c r="L1735" s="93"/>
      <c r="M1735" s="93"/>
      <c r="N1735" s="93"/>
      <c r="O1735" s="93"/>
      <c r="P1735" s="93"/>
      <c r="Q1735" s="93"/>
      <c r="R1735" s="93"/>
      <c r="S1735" s="93"/>
      <c r="T1735" s="93"/>
      <c r="U1735" s="93"/>
      <c r="V1735" s="93"/>
      <c r="W1735" s="93"/>
      <c r="X1735" s="93"/>
      <c r="Y1735" s="93"/>
      <c r="Z1735" s="93"/>
      <c r="AA1735" s="93"/>
      <c r="AB1735" s="93"/>
      <c r="AC1735" s="93"/>
      <c r="AD1735" s="93"/>
      <c r="AE1735" s="93"/>
      <c r="AF1735" s="93"/>
      <c r="AG1735" s="93"/>
      <c r="AH1735" s="93"/>
    </row>
    <row r="1736" spans="1:34" ht="15" customHeight="1" x14ac:dyDescent="0.3">
      <c r="A1736" s="93"/>
      <c r="B1736" s="93"/>
      <c r="C1736" s="93"/>
      <c r="D1736" s="93"/>
      <c r="E1736" s="93"/>
      <c r="F1736" s="93"/>
      <c r="G1736" s="93"/>
      <c r="H1736" s="93"/>
      <c r="I1736" s="93"/>
      <c r="J1736" s="93"/>
      <c r="K1736" s="93"/>
      <c r="L1736" s="93"/>
      <c r="M1736" s="93"/>
      <c r="N1736" s="93"/>
      <c r="O1736" s="93"/>
      <c r="P1736" s="93"/>
      <c r="Q1736" s="93"/>
      <c r="R1736" s="93"/>
      <c r="S1736" s="93"/>
      <c r="T1736" s="93"/>
      <c r="U1736" s="93"/>
      <c r="V1736" s="93"/>
      <c r="W1736" s="93"/>
      <c r="X1736" s="93"/>
      <c r="Y1736" s="93"/>
      <c r="Z1736" s="93"/>
      <c r="AA1736" s="93"/>
      <c r="AB1736" s="93"/>
      <c r="AC1736" s="93"/>
      <c r="AD1736" s="93"/>
      <c r="AE1736" s="93"/>
      <c r="AF1736" s="93"/>
      <c r="AG1736" s="93"/>
      <c r="AH1736" s="93"/>
    </row>
    <row r="1737" spans="1:34" ht="15" customHeight="1" x14ac:dyDescent="0.3">
      <c r="A1737" s="93"/>
      <c r="B1737" s="93"/>
      <c r="C1737" s="93"/>
      <c r="D1737" s="93"/>
      <c r="E1737" s="93"/>
      <c r="F1737" s="93"/>
      <c r="G1737" s="93"/>
      <c r="H1737" s="93"/>
      <c r="I1737" s="93"/>
      <c r="J1737" s="93"/>
      <c r="K1737" s="93"/>
      <c r="L1737" s="93"/>
      <c r="M1737" s="93"/>
      <c r="N1737" s="93"/>
      <c r="O1737" s="93"/>
      <c r="P1737" s="93"/>
      <c r="Q1737" s="93"/>
      <c r="R1737" s="93"/>
      <c r="S1737" s="93"/>
      <c r="T1737" s="93"/>
      <c r="U1737" s="93"/>
      <c r="V1737" s="93"/>
      <c r="W1737" s="93"/>
      <c r="X1737" s="93"/>
      <c r="Y1737" s="93"/>
      <c r="Z1737" s="93"/>
      <c r="AA1737" s="93"/>
      <c r="AB1737" s="93"/>
      <c r="AC1737" s="93"/>
      <c r="AD1737" s="93"/>
      <c r="AE1737" s="93"/>
      <c r="AF1737" s="93"/>
      <c r="AG1737" s="93"/>
      <c r="AH1737" s="93"/>
    </row>
    <row r="1738" spans="1:34" ht="15" customHeight="1" x14ac:dyDescent="0.3">
      <c r="A1738" s="93"/>
      <c r="B1738" s="93"/>
      <c r="C1738" s="93"/>
      <c r="D1738" s="93"/>
      <c r="E1738" s="93"/>
      <c r="F1738" s="93"/>
      <c r="G1738" s="93"/>
      <c r="H1738" s="93"/>
      <c r="I1738" s="93"/>
      <c r="J1738" s="93"/>
      <c r="K1738" s="93"/>
      <c r="L1738" s="93"/>
      <c r="M1738" s="93"/>
      <c r="N1738" s="93"/>
      <c r="O1738" s="93"/>
      <c r="P1738" s="93"/>
      <c r="Q1738" s="93"/>
      <c r="R1738" s="93"/>
      <c r="S1738" s="93"/>
      <c r="T1738" s="93"/>
      <c r="U1738" s="93"/>
      <c r="V1738" s="93"/>
      <c r="W1738" s="93"/>
      <c r="X1738" s="93"/>
      <c r="Y1738" s="93"/>
      <c r="Z1738" s="93"/>
      <c r="AA1738" s="93"/>
      <c r="AB1738" s="93"/>
      <c r="AC1738" s="93"/>
      <c r="AD1738" s="93"/>
      <c r="AE1738" s="93"/>
      <c r="AF1738" s="93"/>
      <c r="AG1738" s="93"/>
      <c r="AH1738" s="93"/>
    </row>
    <row r="1739" spans="1:34" ht="15" customHeight="1" x14ac:dyDescent="0.3">
      <c r="A1739" s="93"/>
      <c r="B1739" s="93"/>
      <c r="C1739" s="93"/>
      <c r="D1739" s="93"/>
      <c r="E1739" s="93"/>
      <c r="F1739" s="93"/>
      <c r="G1739" s="93"/>
      <c r="H1739" s="93"/>
      <c r="I1739" s="93"/>
      <c r="J1739" s="93"/>
      <c r="K1739" s="93"/>
      <c r="L1739" s="93"/>
      <c r="M1739" s="93"/>
      <c r="N1739" s="93"/>
      <c r="O1739" s="93"/>
      <c r="P1739" s="93"/>
      <c r="Q1739" s="93"/>
      <c r="R1739" s="93"/>
      <c r="S1739" s="93"/>
      <c r="T1739" s="93"/>
      <c r="U1739" s="93"/>
      <c r="V1739" s="93"/>
      <c r="W1739" s="93"/>
      <c r="X1739" s="93"/>
      <c r="Y1739" s="93"/>
      <c r="Z1739" s="93"/>
      <c r="AA1739" s="93"/>
      <c r="AB1739" s="93"/>
      <c r="AC1739" s="93"/>
      <c r="AD1739" s="93"/>
      <c r="AE1739" s="93"/>
      <c r="AF1739" s="93"/>
      <c r="AG1739" s="93"/>
      <c r="AH1739" s="93"/>
    </row>
    <row r="1740" spans="1:34" ht="15" customHeight="1" x14ac:dyDescent="0.3">
      <c r="A1740" s="93"/>
      <c r="B1740" s="93"/>
      <c r="C1740" s="93"/>
      <c r="D1740" s="93"/>
      <c r="E1740" s="93"/>
      <c r="F1740" s="93"/>
      <c r="G1740" s="93"/>
      <c r="H1740" s="93"/>
      <c r="I1740" s="93"/>
      <c r="J1740" s="93"/>
      <c r="K1740" s="93"/>
      <c r="L1740" s="93"/>
      <c r="M1740" s="93"/>
      <c r="N1740" s="93"/>
      <c r="O1740" s="93"/>
      <c r="P1740" s="93"/>
      <c r="Q1740" s="93"/>
      <c r="R1740" s="93"/>
      <c r="S1740" s="93"/>
      <c r="T1740" s="93"/>
      <c r="U1740" s="93"/>
      <c r="V1740" s="93"/>
      <c r="W1740" s="93"/>
      <c r="X1740" s="93"/>
      <c r="Y1740" s="93"/>
      <c r="Z1740" s="93"/>
      <c r="AA1740" s="93"/>
      <c r="AB1740" s="93"/>
      <c r="AC1740" s="93"/>
      <c r="AD1740" s="93"/>
      <c r="AE1740" s="93"/>
      <c r="AF1740" s="93"/>
      <c r="AG1740" s="93"/>
      <c r="AH1740" s="93"/>
    </row>
    <row r="1741" spans="1:34" ht="15" customHeight="1" x14ac:dyDescent="0.3">
      <c r="A1741" s="93"/>
      <c r="B1741" s="93"/>
      <c r="C1741" s="93"/>
      <c r="D1741" s="93"/>
      <c r="E1741" s="93"/>
      <c r="F1741" s="93"/>
      <c r="G1741" s="93"/>
      <c r="H1741" s="93"/>
      <c r="I1741" s="93"/>
      <c r="J1741" s="93"/>
      <c r="K1741" s="93"/>
      <c r="L1741" s="93"/>
      <c r="M1741" s="93"/>
      <c r="N1741" s="93"/>
      <c r="O1741" s="93"/>
      <c r="P1741" s="93"/>
      <c r="Q1741" s="93"/>
      <c r="R1741" s="93"/>
      <c r="S1741" s="93"/>
      <c r="T1741" s="93"/>
      <c r="U1741" s="93"/>
      <c r="V1741" s="93"/>
      <c r="W1741" s="93"/>
      <c r="X1741" s="93"/>
      <c r="Y1741" s="93"/>
      <c r="Z1741" s="93"/>
      <c r="AA1741" s="93"/>
      <c r="AB1741" s="93"/>
      <c r="AC1741" s="93"/>
      <c r="AD1741" s="93"/>
      <c r="AE1741" s="93"/>
      <c r="AF1741" s="93"/>
      <c r="AG1741" s="93"/>
      <c r="AH1741" s="93"/>
    </row>
    <row r="1742" spans="1:34" ht="15" customHeight="1" x14ac:dyDescent="0.3">
      <c r="A1742" s="93"/>
      <c r="B1742" s="93"/>
      <c r="C1742" s="93"/>
      <c r="D1742" s="93"/>
      <c r="E1742" s="93"/>
      <c r="F1742" s="93"/>
      <c r="G1742" s="93"/>
      <c r="H1742" s="93"/>
      <c r="I1742" s="93"/>
      <c r="J1742" s="93"/>
      <c r="K1742" s="93"/>
      <c r="L1742" s="93"/>
      <c r="M1742" s="93"/>
      <c r="N1742" s="93"/>
      <c r="O1742" s="93"/>
      <c r="P1742" s="93"/>
      <c r="Q1742" s="93"/>
      <c r="R1742" s="93"/>
      <c r="S1742" s="93"/>
      <c r="T1742" s="93"/>
      <c r="U1742" s="93"/>
      <c r="V1742" s="93"/>
      <c r="W1742" s="93"/>
      <c r="X1742" s="93"/>
      <c r="Y1742" s="93"/>
      <c r="Z1742" s="93"/>
      <c r="AA1742" s="93"/>
      <c r="AB1742" s="93"/>
      <c r="AC1742" s="93"/>
      <c r="AD1742" s="93"/>
      <c r="AE1742" s="93"/>
      <c r="AF1742" s="93"/>
      <c r="AG1742" s="93"/>
      <c r="AH1742" s="93"/>
    </row>
    <row r="1743" spans="1:34" ht="15" customHeight="1" x14ac:dyDescent="0.3">
      <c r="A1743" s="93"/>
      <c r="B1743" s="93"/>
      <c r="C1743" s="93"/>
      <c r="D1743" s="93"/>
      <c r="E1743" s="93"/>
      <c r="F1743" s="93"/>
      <c r="G1743" s="93"/>
      <c r="H1743" s="93"/>
      <c r="I1743" s="93"/>
      <c r="J1743" s="93"/>
      <c r="K1743" s="93"/>
      <c r="L1743" s="93"/>
      <c r="M1743" s="93"/>
      <c r="N1743" s="93"/>
      <c r="O1743" s="93"/>
      <c r="P1743" s="93"/>
      <c r="Q1743" s="93"/>
      <c r="R1743" s="93"/>
      <c r="S1743" s="93"/>
      <c r="T1743" s="93"/>
      <c r="U1743" s="93"/>
      <c r="V1743" s="93"/>
      <c r="W1743" s="93"/>
      <c r="X1743" s="93"/>
      <c r="Y1743" s="93"/>
      <c r="Z1743" s="93"/>
      <c r="AA1743" s="93"/>
      <c r="AB1743" s="93"/>
      <c r="AC1743" s="93"/>
      <c r="AD1743" s="93"/>
      <c r="AE1743" s="93"/>
      <c r="AF1743" s="93"/>
      <c r="AG1743" s="93"/>
      <c r="AH1743" s="93"/>
    </row>
    <row r="1744" spans="1:34" ht="15" customHeight="1" x14ac:dyDescent="0.3">
      <c r="A1744" s="93"/>
      <c r="B1744" s="93"/>
      <c r="C1744" s="93"/>
      <c r="D1744" s="93"/>
      <c r="E1744" s="93"/>
      <c r="F1744" s="93"/>
      <c r="G1744" s="93"/>
      <c r="H1744" s="93"/>
      <c r="I1744" s="93"/>
      <c r="J1744" s="93"/>
      <c r="K1744" s="93"/>
      <c r="L1744" s="93"/>
      <c r="M1744" s="93"/>
      <c r="N1744" s="93"/>
      <c r="O1744" s="93"/>
      <c r="P1744" s="93"/>
      <c r="Q1744" s="93"/>
      <c r="R1744" s="93"/>
      <c r="S1744" s="93"/>
      <c r="T1744" s="93"/>
      <c r="U1744" s="93"/>
      <c r="V1744" s="93"/>
      <c r="W1744" s="93"/>
      <c r="X1744" s="93"/>
      <c r="Y1744" s="93"/>
      <c r="Z1744" s="93"/>
      <c r="AA1744" s="93"/>
      <c r="AB1744" s="93"/>
      <c r="AC1744" s="93"/>
      <c r="AD1744" s="93"/>
      <c r="AE1744" s="93"/>
      <c r="AF1744" s="93"/>
      <c r="AG1744" s="93"/>
      <c r="AH1744" s="93"/>
    </row>
    <row r="1745" spans="1:34" ht="15" customHeight="1" x14ac:dyDescent="0.3">
      <c r="A1745" s="93"/>
      <c r="B1745" s="93"/>
      <c r="C1745" s="93"/>
      <c r="D1745" s="93"/>
      <c r="E1745" s="93"/>
      <c r="F1745" s="93"/>
      <c r="G1745" s="93"/>
      <c r="H1745" s="93"/>
      <c r="I1745" s="93"/>
      <c r="J1745" s="93"/>
      <c r="K1745" s="93"/>
      <c r="L1745" s="93"/>
      <c r="M1745" s="93"/>
      <c r="N1745" s="93"/>
      <c r="O1745" s="93"/>
      <c r="P1745" s="93"/>
      <c r="Q1745" s="93"/>
      <c r="R1745" s="93"/>
      <c r="S1745" s="93"/>
      <c r="T1745" s="93"/>
      <c r="U1745" s="93"/>
      <c r="V1745" s="93"/>
      <c r="W1745" s="93"/>
      <c r="X1745" s="93"/>
      <c r="Y1745" s="93"/>
      <c r="Z1745" s="93"/>
      <c r="AA1745" s="93"/>
      <c r="AB1745" s="93"/>
      <c r="AC1745" s="93"/>
      <c r="AD1745" s="93"/>
      <c r="AE1745" s="93"/>
      <c r="AF1745" s="93"/>
      <c r="AG1745" s="93"/>
      <c r="AH1745" s="93"/>
    </row>
    <row r="1746" spans="1:34" ht="15" customHeight="1" x14ac:dyDescent="0.3">
      <c r="A1746" s="93"/>
      <c r="B1746" s="93"/>
      <c r="C1746" s="93"/>
      <c r="D1746" s="93"/>
      <c r="E1746" s="93"/>
      <c r="F1746" s="93"/>
      <c r="G1746" s="93"/>
      <c r="H1746" s="93"/>
      <c r="I1746" s="93"/>
      <c r="J1746" s="93"/>
      <c r="K1746" s="93"/>
      <c r="L1746" s="93"/>
      <c r="M1746" s="93"/>
      <c r="N1746" s="93"/>
      <c r="O1746" s="93"/>
      <c r="P1746" s="93"/>
      <c r="Q1746" s="93"/>
      <c r="R1746" s="93"/>
      <c r="S1746" s="93"/>
      <c r="T1746" s="93"/>
      <c r="U1746" s="93"/>
      <c r="V1746" s="93"/>
      <c r="W1746" s="93"/>
      <c r="X1746" s="93"/>
      <c r="Y1746" s="93"/>
      <c r="Z1746" s="93"/>
      <c r="AA1746" s="93"/>
      <c r="AB1746" s="93"/>
      <c r="AC1746" s="93"/>
      <c r="AD1746" s="93"/>
      <c r="AE1746" s="93"/>
      <c r="AF1746" s="93"/>
      <c r="AG1746" s="93"/>
      <c r="AH1746" s="93"/>
    </row>
    <row r="1747" spans="1:34" ht="15" customHeight="1" x14ac:dyDescent="0.3">
      <c r="A1747" s="93"/>
      <c r="B1747" s="93"/>
      <c r="C1747" s="93"/>
      <c r="D1747" s="93"/>
      <c r="E1747" s="93"/>
      <c r="F1747" s="93"/>
      <c r="G1747" s="93"/>
      <c r="H1747" s="93"/>
      <c r="I1747" s="93"/>
      <c r="J1747" s="93"/>
      <c r="K1747" s="93"/>
      <c r="L1747" s="93"/>
      <c r="M1747" s="93"/>
      <c r="N1747" s="93"/>
      <c r="O1747" s="93"/>
      <c r="P1747" s="93"/>
      <c r="Q1747" s="93"/>
      <c r="R1747" s="93"/>
      <c r="S1747" s="93"/>
      <c r="T1747" s="93"/>
      <c r="U1747" s="93"/>
      <c r="V1747" s="93"/>
      <c r="W1747" s="93"/>
      <c r="X1747" s="93"/>
      <c r="Y1747" s="93"/>
      <c r="Z1747" s="93"/>
      <c r="AA1747" s="93"/>
      <c r="AB1747" s="93"/>
      <c r="AC1747" s="93"/>
      <c r="AD1747" s="93"/>
      <c r="AE1747" s="93"/>
      <c r="AF1747" s="93"/>
      <c r="AG1747" s="93"/>
      <c r="AH1747" s="93"/>
    </row>
    <row r="1748" spans="1:34" ht="15" customHeight="1" x14ac:dyDescent="0.3">
      <c r="A1748" s="93"/>
      <c r="B1748" s="93"/>
      <c r="C1748" s="93"/>
      <c r="D1748" s="93"/>
      <c r="E1748" s="93"/>
      <c r="F1748" s="93"/>
      <c r="G1748" s="93"/>
      <c r="H1748" s="93"/>
      <c r="I1748" s="93"/>
      <c r="J1748" s="93"/>
      <c r="K1748" s="93"/>
      <c r="L1748" s="93"/>
      <c r="M1748" s="93"/>
      <c r="N1748" s="93"/>
      <c r="O1748" s="93"/>
      <c r="P1748" s="93"/>
      <c r="Q1748" s="93"/>
      <c r="R1748" s="93"/>
      <c r="S1748" s="93"/>
      <c r="T1748" s="93"/>
      <c r="U1748" s="93"/>
      <c r="V1748" s="93"/>
      <c r="W1748" s="93"/>
      <c r="X1748" s="93"/>
      <c r="Y1748" s="93"/>
      <c r="Z1748" s="93"/>
      <c r="AA1748" s="93"/>
      <c r="AB1748" s="93"/>
      <c r="AC1748" s="93"/>
      <c r="AD1748" s="93"/>
      <c r="AE1748" s="93"/>
      <c r="AF1748" s="93"/>
      <c r="AG1748" s="93"/>
      <c r="AH1748" s="93"/>
    </row>
    <row r="1749" spans="1:34" ht="15" customHeight="1" x14ac:dyDescent="0.3">
      <c r="A1749" s="93"/>
      <c r="B1749" s="93"/>
      <c r="C1749" s="93"/>
      <c r="D1749" s="93"/>
      <c r="E1749" s="93"/>
      <c r="F1749" s="93"/>
      <c r="G1749" s="93"/>
      <c r="H1749" s="93"/>
      <c r="I1749" s="93"/>
      <c r="J1749" s="93"/>
      <c r="K1749" s="93"/>
      <c r="L1749" s="93"/>
      <c r="M1749" s="93"/>
      <c r="N1749" s="93"/>
      <c r="O1749" s="93"/>
      <c r="P1749" s="93"/>
      <c r="Q1749" s="93"/>
      <c r="R1749" s="93"/>
      <c r="S1749" s="93"/>
      <c r="T1749" s="93"/>
      <c r="U1749" s="93"/>
      <c r="V1749" s="93"/>
      <c r="W1749" s="93"/>
      <c r="X1749" s="93"/>
      <c r="Y1749" s="93"/>
      <c r="Z1749" s="93"/>
      <c r="AA1749" s="93"/>
      <c r="AB1749" s="93"/>
      <c r="AC1749" s="93"/>
      <c r="AD1749" s="93"/>
      <c r="AE1749" s="93"/>
      <c r="AF1749" s="93"/>
      <c r="AG1749" s="93"/>
      <c r="AH1749" s="93"/>
    </row>
    <row r="1750" spans="1:34" ht="15" customHeight="1" x14ac:dyDescent="0.3">
      <c r="A1750" s="93"/>
      <c r="B1750" s="93"/>
      <c r="C1750" s="93"/>
      <c r="D1750" s="93"/>
      <c r="E1750" s="93"/>
      <c r="F1750" s="93"/>
      <c r="G1750" s="93"/>
      <c r="H1750" s="93"/>
      <c r="I1750" s="93"/>
      <c r="J1750" s="93"/>
      <c r="K1750" s="93"/>
      <c r="L1750" s="93"/>
      <c r="M1750" s="93"/>
      <c r="N1750" s="93"/>
      <c r="O1750" s="93"/>
      <c r="P1750" s="93"/>
      <c r="Q1750" s="93"/>
      <c r="R1750" s="93"/>
      <c r="S1750" s="93"/>
      <c r="T1750" s="93"/>
      <c r="U1750" s="93"/>
      <c r="V1750" s="93"/>
      <c r="W1750" s="93"/>
      <c r="X1750" s="93"/>
      <c r="Y1750" s="93"/>
      <c r="Z1750" s="93"/>
      <c r="AA1750" s="93"/>
      <c r="AB1750" s="93"/>
      <c r="AC1750" s="93"/>
      <c r="AD1750" s="93"/>
      <c r="AE1750" s="93"/>
      <c r="AF1750" s="93"/>
      <c r="AG1750" s="93"/>
      <c r="AH1750" s="93"/>
    </row>
    <row r="1751" spans="1:34" ht="15" customHeight="1" x14ac:dyDescent="0.3">
      <c r="A1751" s="93"/>
      <c r="B1751" s="93"/>
      <c r="C1751" s="93"/>
      <c r="D1751" s="93"/>
      <c r="E1751" s="93"/>
      <c r="F1751" s="93"/>
      <c r="G1751" s="93"/>
      <c r="H1751" s="93"/>
      <c r="I1751" s="93"/>
      <c r="J1751" s="93"/>
      <c r="K1751" s="93"/>
      <c r="L1751" s="93"/>
      <c r="M1751" s="93"/>
      <c r="N1751" s="93"/>
      <c r="O1751" s="93"/>
      <c r="P1751" s="93"/>
      <c r="Q1751" s="93"/>
      <c r="R1751" s="93"/>
      <c r="S1751" s="93"/>
      <c r="T1751" s="93"/>
      <c r="U1751" s="93"/>
      <c r="V1751" s="93"/>
      <c r="W1751" s="93"/>
      <c r="X1751" s="93"/>
      <c r="Y1751" s="93"/>
      <c r="Z1751" s="93"/>
      <c r="AA1751" s="93"/>
      <c r="AB1751" s="93"/>
      <c r="AC1751" s="93"/>
      <c r="AD1751" s="93"/>
      <c r="AE1751" s="93"/>
      <c r="AF1751" s="93"/>
      <c r="AG1751" s="93"/>
      <c r="AH1751" s="93"/>
    </row>
    <row r="1752" spans="1:34" ht="15" customHeight="1" x14ac:dyDescent="0.3">
      <c r="A1752" s="93"/>
      <c r="B1752" s="93"/>
      <c r="C1752" s="93"/>
      <c r="D1752" s="93"/>
      <c r="E1752" s="93"/>
      <c r="F1752" s="93"/>
      <c r="G1752" s="93"/>
      <c r="H1752" s="93"/>
      <c r="I1752" s="93"/>
      <c r="J1752" s="93"/>
      <c r="K1752" s="93"/>
      <c r="L1752" s="93"/>
      <c r="M1752" s="93"/>
      <c r="N1752" s="93"/>
      <c r="O1752" s="93"/>
      <c r="P1752" s="93"/>
      <c r="Q1752" s="93"/>
      <c r="R1752" s="93"/>
      <c r="S1752" s="93"/>
      <c r="T1752" s="93"/>
      <c r="U1752" s="93"/>
      <c r="V1752" s="93"/>
      <c r="W1752" s="93"/>
      <c r="X1752" s="93"/>
      <c r="Y1752" s="93"/>
      <c r="Z1752" s="93"/>
      <c r="AA1752" s="93"/>
      <c r="AB1752" s="93"/>
      <c r="AC1752" s="93"/>
      <c r="AD1752" s="93"/>
      <c r="AE1752" s="93"/>
      <c r="AF1752" s="93"/>
      <c r="AG1752" s="93"/>
      <c r="AH1752" s="93"/>
    </row>
    <row r="1753" spans="1:34" ht="15" customHeight="1" x14ac:dyDescent="0.3">
      <c r="A1753" s="93"/>
      <c r="B1753" s="93"/>
      <c r="C1753" s="93"/>
      <c r="D1753" s="93"/>
      <c r="E1753" s="93"/>
      <c r="F1753" s="93"/>
      <c r="G1753" s="93"/>
      <c r="H1753" s="93"/>
      <c r="I1753" s="93"/>
      <c r="J1753" s="93"/>
      <c r="K1753" s="93"/>
      <c r="L1753" s="93"/>
      <c r="M1753" s="93"/>
      <c r="N1753" s="93"/>
      <c r="O1753" s="93"/>
      <c r="P1753" s="93"/>
      <c r="Q1753" s="93"/>
      <c r="R1753" s="93"/>
      <c r="S1753" s="93"/>
      <c r="T1753" s="93"/>
      <c r="U1753" s="93"/>
      <c r="V1753" s="93"/>
      <c r="W1753" s="93"/>
      <c r="X1753" s="93"/>
      <c r="Y1753" s="93"/>
      <c r="Z1753" s="93"/>
      <c r="AA1753" s="93"/>
      <c r="AB1753" s="93"/>
      <c r="AC1753" s="93"/>
      <c r="AD1753" s="93"/>
      <c r="AE1753" s="93"/>
      <c r="AF1753" s="93"/>
      <c r="AG1753" s="93"/>
      <c r="AH1753" s="93"/>
    </row>
    <row r="1754" spans="1:34" ht="15" customHeight="1" x14ac:dyDescent="0.3">
      <c r="A1754" s="93"/>
      <c r="B1754" s="93"/>
      <c r="C1754" s="93"/>
      <c r="D1754" s="93"/>
      <c r="E1754" s="93"/>
      <c r="F1754" s="93"/>
      <c r="G1754" s="93"/>
      <c r="H1754" s="93"/>
      <c r="I1754" s="93"/>
      <c r="J1754" s="93"/>
      <c r="K1754" s="93"/>
      <c r="L1754" s="93"/>
      <c r="M1754" s="93"/>
      <c r="N1754" s="93"/>
      <c r="O1754" s="93"/>
      <c r="P1754" s="93"/>
      <c r="Q1754" s="93"/>
      <c r="R1754" s="93"/>
      <c r="S1754" s="93"/>
      <c r="T1754" s="93"/>
      <c r="U1754" s="93"/>
      <c r="V1754" s="93"/>
      <c r="W1754" s="93"/>
      <c r="X1754" s="93"/>
      <c r="Y1754" s="93"/>
      <c r="Z1754" s="93"/>
      <c r="AA1754" s="93"/>
      <c r="AB1754" s="93"/>
      <c r="AC1754" s="93"/>
      <c r="AD1754" s="93"/>
      <c r="AE1754" s="93"/>
      <c r="AF1754" s="93"/>
      <c r="AG1754" s="93"/>
      <c r="AH1754" s="93"/>
    </row>
    <row r="1755" spans="1:34" ht="15" customHeight="1" x14ac:dyDescent="0.3">
      <c r="A1755" s="93"/>
      <c r="B1755" s="93"/>
      <c r="C1755" s="93"/>
      <c r="D1755" s="93"/>
      <c r="E1755" s="93"/>
      <c r="F1755" s="93"/>
      <c r="G1755" s="93"/>
      <c r="H1755" s="93"/>
      <c r="I1755" s="93"/>
      <c r="J1755" s="93"/>
      <c r="K1755" s="93"/>
      <c r="L1755" s="93"/>
      <c r="M1755" s="93"/>
      <c r="N1755" s="93"/>
      <c r="O1755" s="93"/>
      <c r="P1755" s="93"/>
      <c r="Q1755" s="93"/>
      <c r="R1755" s="93"/>
      <c r="S1755" s="93"/>
      <c r="T1755" s="93"/>
      <c r="U1755" s="93"/>
      <c r="V1755" s="93"/>
      <c r="W1755" s="93"/>
      <c r="X1755" s="93"/>
      <c r="Y1755" s="93"/>
      <c r="Z1755" s="93"/>
      <c r="AA1755" s="93"/>
      <c r="AB1755" s="93"/>
      <c r="AC1755" s="93"/>
      <c r="AD1755" s="93"/>
      <c r="AE1755" s="93"/>
      <c r="AF1755" s="93"/>
      <c r="AG1755" s="93"/>
      <c r="AH1755" s="93"/>
    </row>
    <row r="1756" spans="1:34" ht="15" customHeight="1" x14ac:dyDescent="0.3">
      <c r="A1756" s="93"/>
      <c r="B1756" s="93"/>
      <c r="C1756" s="93"/>
      <c r="D1756" s="93"/>
      <c r="E1756" s="93"/>
      <c r="F1756" s="93"/>
      <c r="G1756" s="93"/>
      <c r="H1756" s="93"/>
      <c r="I1756" s="93"/>
      <c r="J1756" s="93"/>
      <c r="K1756" s="93"/>
      <c r="L1756" s="93"/>
      <c r="M1756" s="93"/>
      <c r="N1756" s="93"/>
      <c r="O1756" s="93"/>
      <c r="P1756" s="93"/>
      <c r="Q1756" s="93"/>
      <c r="R1756" s="93"/>
      <c r="S1756" s="93"/>
      <c r="T1756" s="93"/>
      <c r="U1756" s="93"/>
      <c r="V1756" s="93"/>
      <c r="W1756" s="93"/>
      <c r="X1756" s="93"/>
      <c r="Y1756" s="93"/>
      <c r="Z1756" s="93"/>
      <c r="AA1756" s="93"/>
      <c r="AB1756" s="93"/>
      <c r="AC1756" s="93"/>
      <c r="AD1756" s="93"/>
      <c r="AE1756" s="93"/>
      <c r="AF1756" s="93"/>
      <c r="AG1756" s="93"/>
      <c r="AH1756" s="93"/>
    </row>
    <row r="1757" spans="1:34" ht="15" customHeight="1" x14ac:dyDescent="0.3">
      <c r="A1757" s="93"/>
      <c r="B1757" s="93"/>
      <c r="C1757" s="93"/>
      <c r="D1757" s="93"/>
      <c r="E1757" s="93"/>
      <c r="F1757" s="93"/>
      <c r="G1757" s="93"/>
      <c r="H1757" s="93"/>
      <c r="I1757" s="93"/>
      <c r="J1757" s="93"/>
      <c r="K1757" s="93"/>
      <c r="L1757" s="93"/>
      <c r="M1757" s="93"/>
      <c r="N1757" s="93"/>
      <c r="O1757" s="93"/>
      <c r="P1757" s="93"/>
      <c r="Q1757" s="93"/>
      <c r="R1757" s="93"/>
      <c r="S1757" s="93"/>
      <c r="T1757" s="93"/>
      <c r="U1757" s="93"/>
      <c r="V1757" s="93"/>
      <c r="W1757" s="93"/>
      <c r="X1757" s="93"/>
      <c r="Y1757" s="93"/>
      <c r="Z1757" s="93"/>
      <c r="AA1757" s="93"/>
      <c r="AB1757" s="93"/>
      <c r="AC1757" s="93"/>
      <c r="AD1757" s="93"/>
      <c r="AE1757" s="93"/>
      <c r="AF1757" s="93"/>
      <c r="AG1757" s="93"/>
      <c r="AH1757" s="93"/>
    </row>
    <row r="1758" spans="1:34" ht="15" customHeight="1" x14ac:dyDescent="0.3">
      <c r="A1758" s="93"/>
      <c r="B1758" s="93"/>
      <c r="C1758" s="93"/>
      <c r="D1758" s="93"/>
      <c r="E1758" s="93"/>
      <c r="F1758" s="93"/>
      <c r="G1758" s="93"/>
      <c r="H1758" s="93"/>
      <c r="I1758" s="93"/>
      <c r="J1758" s="93"/>
      <c r="K1758" s="93"/>
      <c r="L1758" s="93"/>
      <c r="M1758" s="93"/>
      <c r="N1758" s="93"/>
      <c r="O1758" s="93"/>
      <c r="P1758" s="93"/>
      <c r="Q1758" s="93"/>
      <c r="R1758" s="93"/>
      <c r="S1758" s="93"/>
      <c r="T1758" s="93"/>
      <c r="U1758" s="93"/>
      <c r="V1758" s="93"/>
      <c r="W1758" s="93"/>
      <c r="X1758" s="93"/>
      <c r="Y1758" s="93"/>
      <c r="Z1758" s="93"/>
      <c r="AA1758" s="93"/>
      <c r="AB1758" s="93"/>
      <c r="AC1758" s="93"/>
      <c r="AD1758" s="93"/>
      <c r="AE1758" s="93"/>
      <c r="AF1758" s="93"/>
      <c r="AG1758" s="93"/>
      <c r="AH1758" s="93"/>
    </row>
    <row r="1759" spans="1:34" ht="15" customHeight="1" x14ac:dyDescent="0.3">
      <c r="A1759" s="93"/>
      <c r="B1759" s="93"/>
      <c r="C1759" s="93"/>
      <c r="D1759" s="93"/>
      <c r="E1759" s="93"/>
      <c r="F1759" s="93"/>
      <c r="G1759" s="93"/>
      <c r="H1759" s="93"/>
      <c r="I1759" s="93"/>
      <c r="J1759" s="93"/>
      <c r="K1759" s="93"/>
      <c r="L1759" s="93"/>
      <c r="M1759" s="93"/>
      <c r="N1759" s="93"/>
      <c r="O1759" s="93"/>
      <c r="P1759" s="93"/>
      <c r="Q1759" s="93"/>
      <c r="R1759" s="93"/>
      <c r="S1759" s="93"/>
      <c r="T1759" s="93"/>
      <c r="U1759" s="93"/>
      <c r="V1759" s="93"/>
      <c r="W1759" s="93"/>
      <c r="X1759" s="93"/>
      <c r="Y1759" s="93"/>
      <c r="Z1759" s="93"/>
      <c r="AA1759" s="93"/>
      <c r="AB1759" s="93"/>
      <c r="AC1759" s="93"/>
      <c r="AD1759" s="93"/>
      <c r="AE1759" s="93"/>
      <c r="AF1759" s="93"/>
      <c r="AG1759" s="93"/>
      <c r="AH1759" s="93"/>
    </row>
    <row r="1760" spans="1:34" ht="15" customHeight="1" x14ac:dyDescent="0.3">
      <c r="A1760" s="93"/>
      <c r="B1760" s="93"/>
      <c r="C1760" s="93"/>
      <c r="D1760" s="93"/>
      <c r="E1760" s="93"/>
      <c r="F1760" s="93"/>
      <c r="G1760" s="93"/>
      <c r="H1760" s="93"/>
      <c r="I1760" s="93"/>
      <c r="J1760" s="93"/>
      <c r="K1760" s="93"/>
      <c r="L1760" s="93"/>
      <c r="M1760" s="93"/>
      <c r="N1760" s="93"/>
      <c r="O1760" s="93"/>
      <c r="P1760" s="93"/>
      <c r="Q1760" s="93"/>
      <c r="R1760" s="93"/>
      <c r="S1760" s="93"/>
      <c r="T1760" s="93"/>
      <c r="U1760" s="93"/>
      <c r="V1760" s="93"/>
      <c r="W1760" s="93"/>
      <c r="X1760" s="93"/>
      <c r="Y1760" s="93"/>
      <c r="Z1760" s="93"/>
      <c r="AA1760" s="93"/>
      <c r="AB1760" s="93"/>
      <c r="AC1760" s="93"/>
      <c r="AD1760" s="93"/>
      <c r="AE1760" s="93"/>
      <c r="AF1760" s="93"/>
      <c r="AG1760" s="93"/>
      <c r="AH1760" s="93"/>
    </row>
    <row r="1761" spans="1:34" ht="15" customHeight="1" x14ac:dyDescent="0.3">
      <c r="A1761" s="93"/>
      <c r="B1761" s="93"/>
      <c r="C1761" s="93"/>
      <c r="D1761" s="93"/>
      <c r="E1761" s="93"/>
      <c r="F1761" s="93"/>
      <c r="G1761" s="93"/>
      <c r="H1761" s="93"/>
      <c r="I1761" s="93"/>
      <c r="J1761" s="93"/>
      <c r="K1761" s="93"/>
      <c r="L1761" s="93"/>
      <c r="M1761" s="93"/>
      <c r="N1761" s="93"/>
      <c r="O1761" s="93"/>
      <c r="P1761" s="93"/>
      <c r="Q1761" s="93"/>
      <c r="R1761" s="93"/>
      <c r="S1761" s="93"/>
      <c r="T1761" s="93"/>
      <c r="U1761" s="93"/>
      <c r="V1761" s="93"/>
      <c r="W1761" s="93"/>
      <c r="X1761" s="93"/>
      <c r="Y1761" s="93"/>
      <c r="Z1761" s="93"/>
      <c r="AA1761" s="93"/>
      <c r="AB1761" s="93"/>
      <c r="AC1761" s="93"/>
      <c r="AD1761" s="93"/>
      <c r="AE1761" s="93"/>
      <c r="AF1761" s="93"/>
      <c r="AG1761" s="93"/>
      <c r="AH1761" s="93"/>
    </row>
    <row r="1762" spans="1:34" ht="15" customHeight="1" x14ac:dyDescent="0.3">
      <c r="A1762" s="93"/>
      <c r="B1762" s="93"/>
      <c r="C1762" s="93"/>
      <c r="D1762" s="93"/>
      <c r="E1762" s="93"/>
      <c r="F1762" s="93"/>
      <c r="G1762" s="93"/>
      <c r="H1762" s="93"/>
      <c r="I1762" s="93"/>
      <c r="J1762" s="93"/>
      <c r="K1762" s="93"/>
      <c r="L1762" s="93"/>
      <c r="M1762" s="93"/>
      <c r="N1762" s="93"/>
      <c r="O1762" s="93"/>
      <c r="P1762" s="93"/>
      <c r="Q1762" s="93"/>
      <c r="R1762" s="93"/>
      <c r="S1762" s="93"/>
      <c r="T1762" s="93"/>
      <c r="U1762" s="93"/>
      <c r="V1762" s="93"/>
      <c r="W1762" s="93"/>
      <c r="X1762" s="93"/>
      <c r="Y1762" s="93"/>
      <c r="Z1762" s="93"/>
      <c r="AA1762" s="93"/>
      <c r="AB1762" s="93"/>
      <c r="AC1762" s="93"/>
      <c r="AD1762" s="93"/>
      <c r="AE1762" s="93"/>
      <c r="AF1762" s="93"/>
      <c r="AG1762" s="93"/>
      <c r="AH1762" s="93"/>
    </row>
    <row r="1763" spans="1:34" ht="15" customHeight="1" x14ac:dyDescent="0.3">
      <c r="A1763" s="93"/>
      <c r="B1763" s="93"/>
      <c r="C1763" s="93"/>
      <c r="D1763" s="93"/>
      <c r="E1763" s="93"/>
      <c r="F1763" s="93"/>
      <c r="G1763" s="93"/>
      <c r="H1763" s="93"/>
      <c r="I1763" s="93"/>
      <c r="J1763" s="93"/>
      <c r="K1763" s="93"/>
      <c r="L1763" s="93"/>
      <c r="M1763" s="93"/>
      <c r="N1763" s="93"/>
      <c r="O1763" s="93"/>
      <c r="P1763" s="93"/>
      <c r="Q1763" s="93"/>
      <c r="R1763" s="93"/>
      <c r="S1763" s="93"/>
      <c r="T1763" s="93"/>
      <c r="U1763" s="93"/>
      <c r="V1763" s="93"/>
      <c r="W1763" s="93"/>
      <c r="X1763" s="93"/>
      <c r="Y1763" s="93"/>
      <c r="Z1763" s="93"/>
      <c r="AA1763" s="93"/>
      <c r="AB1763" s="93"/>
      <c r="AC1763" s="93"/>
      <c r="AD1763" s="93"/>
      <c r="AE1763" s="93"/>
      <c r="AF1763" s="93"/>
      <c r="AG1763" s="93"/>
      <c r="AH1763" s="93"/>
    </row>
    <row r="1764" spans="1:34" ht="15" customHeight="1" x14ac:dyDescent="0.3">
      <c r="A1764" s="93"/>
      <c r="B1764" s="93"/>
      <c r="C1764" s="93"/>
      <c r="D1764" s="93"/>
      <c r="E1764" s="93"/>
      <c r="F1764" s="93"/>
      <c r="G1764" s="93"/>
      <c r="H1764" s="93"/>
      <c r="I1764" s="93"/>
      <c r="J1764" s="93"/>
      <c r="K1764" s="93"/>
      <c r="L1764" s="93"/>
      <c r="M1764" s="93"/>
      <c r="N1764" s="93"/>
      <c r="O1764" s="93"/>
      <c r="P1764" s="93"/>
      <c r="Q1764" s="93"/>
      <c r="R1764" s="93"/>
      <c r="S1764" s="93"/>
      <c r="T1764" s="93"/>
      <c r="U1764" s="93"/>
      <c r="V1764" s="93"/>
      <c r="W1764" s="93"/>
      <c r="X1764" s="93"/>
      <c r="Y1764" s="93"/>
      <c r="Z1764" s="93"/>
      <c r="AA1764" s="93"/>
      <c r="AB1764" s="93"/>
      <c r="AC1764" s="93"/>
      <c r="AD1764" s="93"/>
      <c r="AE1764" s="93"/>
      <c r="AF1764" s="93"/>
      <c r="AG1764" s="93"/>
      <c r="AH1764" s="93"/>
    </row>
    <row r="1765" spans="1:34" ht="15" customHeight="1" x14ac:dyDescent="0.3">
      <c r="A1765" s="93"/>
      <c r="B1765" s="93"/>
      <c r="C1765" s="93"/>
      <c r="D1765" s="93"/>
      <c r="E1765" s="93"/>
      <c r="F1765" s="93"/>
      <c r="G1765" s="93"/>
      <c r="H1765" s="93"/>
      <c r="I1765" s="93"/>
      <c r="J1765" s="93"/>
      <c r="K1765" s="93"/>
      <c r="L1765" s="93"/>
      <c r="M1765" s="93"/>
      <c r="N1765" s="93"/>
      <c r="O1765" s="93"/>
      <c r="P1765" s="93"/>
      <c r="Q1765" s="93"/>
      <c r="R1765" s="93"/>
      <c r="S1765" s="93"/>
      <c r="T1765" s="93"/>
      <c r="U1765" s="93"/>
      <c r="V1765" s="93"/>
      <c r="W1765" s="93"/>
      <c r="X1765" s="93"/>
      <c r="Y1765" s="93"/>
      <c r="Z1765" s="93"/>
      <c r="AA1765" s="93"/>
      <c r="AB1765" s="93"/>
      <c r="AC1765" s="93"/>
      <c r="AD1765" s="93"/>
      <c r="AE1765" s="93"/>
      <c r="AF1765" s="93"/>
      <c r="AG1765" s="93"/>
      <c r="AH1765" s="93"/>
    </row>
    <row r="1766" spans="1:34" ht="15" customHeight="1" x14ac:dyDescent="0.3">
      <c r="A1766" s="93"/>
      <c r="B1766" s="93"/>
      <c r="C1766" s="93"/>
      <c r="D1766" s="93"/>
      <c r="E1766" s="93"/>
      <c r="F1766" s="93"/>
      <c r="G1766" s="93"/>
      <c r="H1766" s="93"/>
      <c r="I1766" s="93"/>
      <c r="J1766" s="93"/>
      <c r="K1766" s="93"/>
      <c r="L1766" s="93"/>
      <c r="M1766" s="93"/>
      <c r="N1766" s="93"/>
      <c r="O1766" s="93"/>
      <c r="P1766" s="93"/>
      <c r="Q1766" s="93"/>
      <c r="R1766" s="93"/>
      <c r="S1766" s="93"/>
      <c r="T1766" s="93"/>
      <c r="U1766" s="93"/>
      <c r="V1766" s="93"/>
      <c r="W1766" s="93"/>
      <c r="X1766" s="93"/>
      <c r="Y1766" s="93"/>
      <c r="Z1766" s="93"/>
      <c r="AA1766" s="93"/>
      <c r="AB1766" s="93"/>
      <c r="AC1766" s="93"/>
      <c r="AD1766" s="93"/>
      <c r="AE1766" s="93"/>
      <c r="AF1766" s="93"/>
      <c r="AG1766" s="93"/>
      <c r="AH1766" s="93"/>
    </row>
    <row r="1767" spans="1:34" ht="15" customHeight="1" x14ac:dyDescent="0.3">
      <c r="A1767" s="93"/>
      <c r="B1767" s="93"/>
      <c r="C1767" s="93"/>
      <c r="D1767" s="93"/>
      <c r="E1767" s="93"/>
      <c r="F1767" s="93"/>
      <c r="G1767" s="93"/>
      <c r="H1767" s="93"/>
      <c r="I1767" s="93"/>
      <c r="J1767" s="93"/>
      <c r="K1767" s="93"/>
      <c r="L1767" s="93"/>
      <c r="M1767" s="93"/>
      <c r="N1767" s="93"/>
      <c r="O1767" s="93"/>
      <c r="P1767" s="93"/>
      <c r="Q1767" s="93"/>
      <c r="R1767" s="93"/>
      <c r="S1767" s="93"/>
      <c r="T1767" s="93"/>
      <c r="U1767" s="93"/>
      <c r="V1767" s="93"/>
      <c r="W1767" s="93"/>
      <c r="X1767" s="93"/>
      <c r="Y1767" s="93"/>
      <c r="Z1767" s="93"/>
      <c r="AA1767" s="93"/>
      <c r="AB1767" s="93"/>
      <c r="AC1767" s="93"/>
      <c r="AD1767" s="93"/>
      <c r="AE1767" s="93"/>
      <c r="AF1767" s="93"/>
      <c r="AG1767" s="93"/>
      <c r="AH1767" s="93"/>
    </row>
    <row r="1768" spans="1:34" ht="15" customHeight="1" x14ac:dyDescent="0.3">
      <c r="A1768" s="93"/>
      <c r="B1768" s="93"/>
      <c r="C1768" s="93"/>
      <c r="D1768" s="93"/>
      <c r="E1768" s="93"/>
      <c r="F1768" s="93"/>
      <c r="G1768" s="93"/>
      <c r="H1768" s="93"/>
      <c r="I1768" s="93"/>
      <c r="J1768" s="93"/>
      <c r="K1768" s="93"/>
      <c r="L1768" s="93"/>
      <c r="M1768" s="93"/>
      <c r="N1768" s="93"/>
      <c r="O1768" s="93"/>
      <c r="P1768" s="93"/>
      <c r="Q1768" s="93"/>
      <c r="R1768" s="93"/>
      <c r="S1768" s="93"/>
      <c r="T1768" s="93"/>
      <c r="U1768" s="93"/>
      <c r="V1768" s="93"/>
      <c r="W1768" s="93"/>
      <c r="X1768" s="93"/>
      <c r="Y1768" s="93"/>
      <c r="Z1768" s="93"/>
      <c r="AA1768" s="93"/>
      <c r="AB1768" s="93"/>
      <c r="AC1768" s="93"/>
      <c r="AD1768" s="93"/>
      <c r="AE1768" s="93"/>
      <c r="AF1768" s="93"/>
      <c r="AG1768" s="93"/>
      <c r="AH1768" s="93"/>
    </row>
    <row r="1769" spans="1:34" ht="15" customHeight="1" x14ac:dyDescent="0.3">
      <c r="A1769" s="93"/>
      <c r="B1769" s="93"/>
      <c r="C1769" s="93"/>
      <c r="D1769" s="93"/>
      <c r="E1769" s="93"/>
      <c r="F1769" s="93"/>
      <c r="G1769" s="93"/>
      <c r="H1769" s="93"/>
      <c r="I1769" s="93"/>
      <c r="J1769" s="93"/>
      <c r="K1769" s="93"/>
      <c r="L1769" s="93"/>
      <c r="M1769" s="93"/>
      <c r="N1769" s="93"/>
      <c r="O1769" s="93"/>
      <c r="P1769" s="93"/>
      <c r="Q1769" s="93"/>
      <c r="R1769" s="93"/>
      <c r="S1769" s="93"/>
      <c r="T1769" s="93"/>
      <c r="U1769" s="93"/>
      <c r="V1769" s="93"/>
      <c r="W1769" s="93"/>
      <c r="X1769" s="93"/>
      <c r="Y1769" s="93"/>
      <c r="Z1769" s="93"/>
      <c r="AA1769" s="93"/>
      <c r="AB1769" s="93"/>
      <c r="AC1769" s="93"/>
      <c r="AD1769" s="93"/>
      <c r="AE1769" s="93"/>
      <c r="AF1769" s="93"/>
      <c r="AG1769" s="93"/>
      <c r="AH1769" s="93"/>
    </row>
    <row r="1770" spans="1:34" ht="15" customHeight="1" x14ac:dyDescent="0.3">
      <c r="A1770" s="93"/>
      <c r="B1770" s="93"/>
      <c r="C1770" s="93"/>
      <c r="D1770" s="93"/>
      <c r="E1770" s="93"/>
      <c r="F1770" s="93"/>
      <c r="G1770" s="93"/>
      <c r="H1770" s="93"/>
      <c r="I1770" s="93"/>
      <c r="J1770" s="93"/>
      <c r="K1770" s="93"/>
      <c r="L1770" s="93"/>
      <c r="M1770" s="93"/>
      <c r="N1770" s="93"/>
      <c r="O1770" s="93"/>
      <c r="P1770" s="93"/>
      <c r="Q1770" s="93"/>
      <c r="R1770" s="93"/>
      <c r="S1770" s="93"/>
      <c r="T1770" s="93"/>
      <c r="U1770" s="93"/>
      <c r="V1770" s="93"/>
      <c r="W1770" s="93"/>
      <c r="X1770" s="93"/>
      <c r="Y1770" s="93"/>
      <c r="Z1770" s="93"/>
      <c r="AA1770" s="93"/>
      <c r="AB1770" s="93"/>
      <c r="AC1770" s="93"/>
      <c r="AD1770" s="93"/>
      <c r="AE1770" s="93"/>
      <c r="AF1770" s="93"/>
      <c r="AG1770" s="93"/>
      <c r="AH1770" s="93"/>
    </row>
    <row r="1771" spans="1:34" ht="15" customHeight="1" x14ac:dyDescent="0.3">
      <c r="A1771" s="93"/>
      <c r="B1771" s="93"/>
      <c r="C1771" s="93"/>
      <c r="D1771" s="93"/>
      <c r="E1771" s="93"/>
      <c r="F1771" s="93"/>
      <c r="G1771" s="93"/>
      <c r="H1771" s="93"/>
      <c r="I1771" s="93"/>
      <c r="J1771" s="93"/>
      <c r="K1771" s="93"/>
      <c r="L1771" s="93"/>
      <c r="M1771" s="93"/>
      <c r="N1771" s="93"/>
      <c r="O1771" s="93"/>
      <c r="P1771" s="93"/>
      <c r="Q1771" s="93"/>
      <c r="R1771" s="93"/>
      <c r="S1771" s="93"/>
      <c r="T1771" s="93"/>
      <c r="U1771" s="93"/>
      <c r="V1771" s="93"/>
      <c r="W1771" s="93"/>
      <c r="X1771" s="93"/>
      <c r="Y1771" s="93"/>
      <c r="Z1771" s="93"/>
      <c r="AA1771" s="93"/>
      <c r="AB1771" s="93"/>
      <c r="AC1771" s="93"/>
      <c r="AD1771" s="93"/>
      <c r="AE1771" s="93"/>
      <c r="AF1771" s="93"/>
      <c r="AG1771" s="93"/>
      <c r="AH1771" s="93"/>
    </row>
    <row r="1772" spans="1:34" ht="15" customHeight="1" x14ac:dyDescent="0.3">
      <c r="A1772" s="93"/>
      <c r="B1772" s="93"/>
      <c r="C1772" s="93"/>
      <c r="D1772" s="93"/>
      <c r="E1772" s="93"/>
      <c r="F1772" s="93"/>
      <c r="G1772" s="93"/>
      <c r="H1772" s="93"/>
      <c r="I1772" s="93"/>
      <c r="J1772" s="93"/>
      <c r="K1772" s="93"/>
      <c r="L1772" s="93"/>
      <c r="M1772" s="93"/>
      <c r="N1772" s="93"/>
      <c r="O1772" s="93"/>
      <c r="P1772" s="93"/>
      <c r="Q1772" s="93"/>
      <c r="R1772" s="93"/>
      <c r="S1772" s="93"/>
      <c r="T1772" s="93"/>
      <c r="U1772" s="93"/>
      <c r="V1772" s="93"/>
      <c r="W1772" s="93"/>
      <c r="X1772" s="93"/>
      <c r="Y1772" s="93"/>
      <c r="Z1772" s="93"/>
      <c r="AA1772" s="93"/>
      <c r="AB1772" s="93"/>
      <c r="AC1772" s="93"/>
      <c r="AD1772" s="93"/>
      <c r="AE1772" s="93"/>
      <c r="AF1772" s="93"/>
      <c r="AG1772" s="93"/>
      <c r="AH1772" s="93"/>
    </row>
    <row r="1773" spans="1:34" ht="15" customHeight="1" x14ac:dyDescent="0.3">
      <c r="A1773" s="93"/>
      <c r="B1773" s="93"/>
      <c r="C1773" s="93"/>
      <c r="D1773" s="93"/>
      <c r="E1773" s="93"/>
      <c r="F1773" s="93"/>
      <c r="G1773" s="93"/>
      <c r="H1773" s="93"/>
      <c r="I1773" s="93"/>
      <c r="J1773" s="93"/>
      <c r="K1773" s="93"/>
      <c r="L1773" s="93"/>
      <c r="M1773" s="93"/>
      <c r="N1773" s="93"/>
      <c r="O1773" s="93"/>
      <c r="P1773" s="93"/>
      <c r="Q1773" s="93"/>
      <c r="R1773" s="93"/>
      <c r="S1773" s="93"/>
      <c r="T1773" s="93"/>
      <c r="U1773" s="93"/>
      <c r="V1773" s="93"/>
      <c r="W1773" s="93"/>
      <c r="X1773" s="93"/>
      <c r="Y1773" s="93"/>
      <c r="Z1773" s="93"/>
      <c r="AA1773" s="93"/>
      <c r="AB1773" s="93"/>
      <c r="AC1773" s="93"/>
      <c r="AD1773" s="93"/>
      <c r="AE1773" s="93"/>
      <c r="AF1773" s="93"/>
      <c r="AG1773" s="93"/>
      <c r="AH1773" s="93"/>
    </row>
    <row r="1774" spans="1:34" ht="15" customHeight="1" x14ac:dyDescent="0.3">
      <c r="A1774" s="93"/>
      <c r="B1774" s="93"/>
      <c r="C1774" s="93"/>
      <c r="D1774" s="93"/>
      <c r="E1774" s="93"/>
      <c r="F1774" s="93"/>
      <c r="G1774" s="93"/>
      <c r="H1774" s="93"/>
      <c r="I1774" s="93"/>
      <c r="J1774" s="93"/>
      <c r="K1774" s="93"/>
      <c r="L1774" s="93"/>
      <c r="M1774" s="93"/>
      <c r="N1774" s="93"/>
      <c r="O1774" s="93"/>
      <c r="P1774" s="93"/>
      <c r="Q1774" s="93"/>
      <c r="R1774" s="93"/>
      <c r="S1774" s="93"/>
      <c r="T1774" s="93"/>
      <c r="U1774" s="93"/>
      <c r="V1774" s="93"/>
      <c r="W1774" s="93"/>
      <c r="X1774" s="93"/>
      <c r="Y1774" s="93"/>
      <c r="Z1774" s="93"/>
      <c r="AA1774" s="93"/>
      <c r="AB1774" s="93"/>
      <c r="AC1774" s="93"/>
      <c r="AD1774" s="93"/>
      <c r="AE1774" s="93"/>
      <c r="AF1774" s="93"/>
      <c r="AG1774" s="93"/>
      <c r="AH1774" s="93"/>
    </row>
    <row r="1775" spans="1:34" ht="15" customHeight="1" x14ac:dyDescent="0.3">
      <c r="A1775" s="93"/>
      <c r="B1775" s="93"/>
      <c r="C1775" s="93"/>
      <c r="D1775" s="93"/>
      <c r="E1775" s="93"/>
      <c r="F1775" s="93"/>
      <c r="G1775" s="93"/>
      <c r="H1775" s="93"/>
      <c r="I1775" s="93"/>
      <c r="J1775" s="93"/>
      <c r="K1775" s="93"/>
      <c r="L1775" s="93"/>
      <c r="M1775" s="93"/>
      <c r="N1775" s="93"/>
      <c r="O1775" s="93"/>
      <c r="P1775" s="93"/>
      <c r="Q1775" s="93"/>
      <c r="R1775" s="93"/>
      <c r="S1775" s="93"/>
      <c r="T1775" s="93"/>
      <c r="U1775" s="93"/>
      <c r="V1775" s="93"/>
      <c r="W1775" s="93"/>
      <c r="X1775" s="93"/>
      <c r="Y1775" s="93"/>
      <c r="Z1775" s="93"/>
      <c r="AA1775" s="93"/>
      <c r="AB1775" s="93"/>
      <c r="AC1775" s="93"/>
      <c r="AD1775" s="93"/>
      <c r="AE1775" s="93"/>
      <c r="AF1775" s="93"/>
      <c r="AG1775" s="93"/>
      <c r="AH1775" s="93"/>
    </row>
    <row r="1776" spans="1:34" ht="15" customHeight="1" x14ac:dyDescent="0.3">
      <c r="A1776" s="93"/>
      <c r="B1776" s="93"/>
      <c r="C1776" s="93"/>
      <c r="D1776" s="93"/>
      <c r="E1776" s="93"/>
      <c r="F1776" s="93"/>
      <c r="G1776" s="93"/>
      <c r="H1776" s="93"/>
      <c r="I1776" s="93"/>
      <c r="J1776" s="93"/>
      <c r="K1776" s="93"/>
      <c r="L1776" s="93"/>
      <c r="M1776" s="93"/>
      <c r="N1776" s="93"/>
      <c r="O1776" s="93"/>
      <c r="P1776" s="93"/>
      <c r="Q1776" s="93"/>
      <c r="R1776" s="93"/>
      <c r="S1776" s="93"/>
      <c r="T1776" s="93"/>
      <c r="U1776" s="93"/>
      <c r="V1776" s="93"/>
      <c r="W1776" s="93"/>
      <c r="X1776" s="93"/>
      <c r="Y1776" s="93"/>
      <c r="Z1776" s="93"/>
      <c r="AA1776" s="93"/>
      <c r="AB1776" s="93"/>
      <c r="AC1776" s="93"/>
      <c r="AD1776" s="93"/>
      <c r="AE1776" s="93"/>
      <c r="AF1776" s="93"/>
      <c r="AG1776" s="93"/>
      <c r="AH1776" s="93"/>
    </row>
    <row r="1777" spans="1:34" ht="15" customHeight="1" x14ac:dyDescent="0.3">
      <c r="A1777" s="93"/>
      <c r="B1777" s="93"/>
      <c r="C1777" s="93"/>
      <c r="D1777" s="93"/>
      <c r="E1777" s="93"/>
      <c r="F1777" s="93"/>
      <c r="G1777" s="93"/>
      <c r="H1777" s="93"/>
      <c r="I1777" s="93"/>
      <c r="J1777" s="93"/>
      <c r="K1777" s="93"/>
      <c r="L1777" s="93"/>
      <c r="M1777" s="93"/>
      <c r="N1777" s="93"/>
      <c r="O1777" s="93"/>
      <c r="P1777" s="93"/>
      <c r="Q1777" s="93"/>
      <c r="R1777" s="93"/>
      <c r="S1777" s="93"/>
      <c r="T1777" s="93"/>
      <c r="U1777" s="93"/>
      <c r="V1777" s="93"/>
      <c r="W1777" s="93"/>
      <c r="X1777" s="93"/>
      <c r="Y1777" s="93"/>
      <c r="Z1777" s="93"/>
      <c r="AA1777" s="93"/>
      <c r="AB1777" s="93"/>
      <c r="AC1777" s="93"/>
      <c r="AD1777" s="93"/>
      <c r="AE1777" s="93"/>
      <c r="AF1777" s="93"/>
      <c r="AG1777" s="93"/>
      <c r="AH1777" s="93"/>
    </row>
    <row r="1778" spans="1:34" ht="15" customHeight="1" x14ac:dyDescent="0.3">
      <c r="A1778" s="93"/>
      <c r="B1778" s="93"/>
      <c r="C1778" s="93"/>
      <c r="D1778" s="93"/>
      <c r="E1778" s="93"/>
      <c r="F1778" s="93"/>
      <c r="G1778" s="93"/>
      <c r="H1778" s="93"/>
      <c r="I1778" s="93"/>
      <c r="J1778" s="93"/>
      <c r="K1778" s="93"/>
      <c r="L1778" s="93"/>
      <c r="M1778" s="93"/>
      <c r="N1778" s="93"/>
      <c r="O1778" s="93"/>
      <c r="P1778" s="93"/>
      <c r="Q1778" s="93"/>
      <c r="R1778" s="93"/>
      <c r="S1778" s="93"/>
      <c r="T1778" s="93"/>
      <c r="U1778" s="93"/>
      <c r="V1778" s="93"/>
      <c r="W1778" s="93"/>
      <c r="X1778" s="93"/>
      <c r="Y1778" s="93"/>
      <c r="Z1778" s="93"/>
      <c r="AA1778" s="93"/>
      <c r="AB1778" s="93"/>
      <c r="AC1778" s="93"/>
      <c r="AD1778" s="93"/>
      <c r="AE1778" s="93"/>
      <c r="AF1778" s="93"/>
      <c r="AG1778" s="93"/>
      <c r="AH1778" s="93"/>
    </row>
    <row r="1779" spans="1:34" ht="15" customHeight="1" x14ac:dyDescent="0.3">
      <c r="A1779" s="93"/>
      <c r="B1779" s="93"/>
      <c r="C1779" s="93"/>
      <c r="D1779" s="93"/>
      <c r="E1779" s="93"/>
      <c r="F1779" s="93"/>
      <c r="G1779" s="93"/>
      <c r="H1779" s="93"/>
      <c r="I1779" s="93"/>
      <c r="J1779" s="93"/>
      <c r="K1779" s="93"/>
      <c r="L1779" s="93"/>
      <c r="M1779" s="93"/>
      <c r="N1779" s="93"/>
      <c r="O1779" s="93"/>
      <c r="P1779" s="93"/>
      <c r="Q1779" s="93"/>
      <c r="R1779" s="93"/>
      <c r="S1779" s="93"/>
      <c r="T1779" s="93"/>
      <c r="U1779" s="93"/>
      <c r="V1779" s="93"/>
      <c r="W1779" s="93"/>
      <c r="X1779" s="93"/>
      <c r="Y1779" s="93"/>
      <c r="Z1779" s="93"/>
      <c r="AA1779" s="93"/>
      <c r="AB1779" s="93"/>
      <c r="AC1779" s="93"/>
      <c r="AD1779" s="93"/>
      <c r="AE1779" s="93"/>
      <c r="AF1779" s="93"/>
      <c r="AG1779" s="93"/>
      <c r="AH1779" s="93"/>
    </row>
    <row r="1780" spans="1:34" ht="15" customHeight="1" x14ac:dyDescent="0.3">
      <c r="A1780" s="93"/>
      <c r="B1780" s="93"/>
      <c r="C1780" s="93"/>
      <c r="D1780" s="93"/>
      <c r="E1780" s="93"/>
      <c r="F1780" s="93"/>
      <c r="G1780" s="93"/>
      <c r="H1780" s="93"/>
      <c r="I1780" s="93"/>
      <c r="J1780" s="93"/>
      <c r="K1780" s="93"/>
      <c r="L1780" s="93"/>
      <c r="M1780" s="93"/>
      <c r="N1780" s="93"/>
      <c r="O1780" s="93"/>
      <c r="P1780" s="93"/>
      <c r="Q1780" s="93"/>
      <c r="R1780" s="93"/>
      <c r="S1780" s="93"/>
      <c r="T1780" s="93"/>
      <c r="U1780" s="93"/>
      <c r="V1780" s="93"/>
      <c r="W1780" s="93"/>
      <c r="X1780" s="93"/>
      <c r="Y1780" s="93"/>
      <c r="Z1780" s="93"/>
      <c r="AA1780" s="93"/>
      <c r="AB1780" s="93"/>
      <c r="AC1780" s="93"/>
      <c r="AD1780" s="93"/>
      <c r="AE1780" s="93"/>
      <c r="AF1780" s="93"/>
      <c r="AG1780" s="93"/>
      <c r="AH1780" s="93"/>
    </row>
    <row r="1781" spans="1:34" ht="15" customHeight="1" x14ac:dyDescent="0.3">
      <c r="A1781" s="93"/>
      <c r="B1781" s="93"/>
      <c r="C1781" s="93"/>
      <c r="D1781" s="93"/>
      <c r="E1781" s="93"/>
      <c r="F1781" s="93"/>
      <c r="G1781" s="93"/>
      <c r="H1781" s="93"/>
      <c r="I1781" s="93"/>
      <c r="J1781" s="93"/>
      <c r="K1781" s="93"/>
      <c r="L1781" s="93"/>
      <c r="M1781" s="93"/>
      <c r="N1781" s="93"/>
      <c r="O1781" s="93"/>
      <c r="P1781" s="93"/>
      <c r="Q1781" s="93"/>
      <c r="R1781" s="93"/>
      <c r="S1781" s="93"/>
      <c r="T1781" s="93"/>
      <c r="U1781" s="93"/>
      <c r="V1781" s="93"/>
      <c r="W1781" s="93"/>
      <c r="X1781" s="93"/>
      <c r="Y1781" s="93"/>
      <c r="Z1781" s="93"/>
      <c r="AA1781" s="93"/>
      <c r="AB1781" s="93"/>
      <c r="AC1781" s="93"/>
      <c r="AD1781" s="93"/>
      <c r="AE1781" s="93"/>
      <c r="AF1781" s="93"/>
      <c r="AG1781" s="93"/>
      <c r="AH1781" s="93"/>
    </row>
    <row r="1782" spans="1:34" ht="15" customHeight="1" x14ac:dyDescent="0.3">
      <c r="A1782" s="93"/>
      <c r="B1782" s="93"/>
      <c r="C1782" s="93"/>
      <c r="D1782" s="93"/>
      <c r="E1782" s="93"/>
      <c r="F1782" s="93"/>
      <c r="G1782" s="93"/>
      <c r="H1782" s="93"/>
      <c r="I1782" s="93"/>
      <c r="J1782" s="93"/>
      <c r="K1782" s="93"/>
      <c r="L1782" s="93"/>
      <c r="M1782" s="93"/>
      <c r="N1782" s="93"/>
      <c r="O1782" s="93"/>
      <c r="P1782" s="93"/>
      <c r="Q1782" s="93"/>
      <c r="R1782" s="93"/>
      <c r="S1782" s="93"/>
      <c r="T1782" s="93"/>
      <c r="U1782" s="93"/>
      <c r="V1782" s="93"/>
      <c r="W1782" s="93"/>
      <c r="X1782" s="93"/>
      <c r="Y1782" s="93"/>
      <c r="Z1782" s="93"/>
      <c r="AA1782" s="93"/>
      <c r="AB1782" s="93"/>
      <c r="AC1782" s="93"/>
      <c r="AD1782" s="93"/>
      <c r="AE1782" s="93"/>
      <c r="AF1782" s="93"/>
      <c r="AG1782" s="93"/>
      <c r="AH1782" s="93"/>
    </row>
    <row r="1783" spans="1:34" ht="15" customHeight="1" x14ac:dyDescent="0.3">
      <c r="A1783" s="93"/>
      <c r="B1783" s="93"/>
      <c r="C1783" s="93"/>
      <c r="D1783" s="93"/>
      <c r="E1783" s="93"/>
      <c r="F1783" s="93"/>
      <c r="G1783" s="93"/>
      <c r="H1783" s="93"/>
      <c r="I1783" s="93"/>
      <c r="J1783" s="93"/>
      <c r="K1783" s="93"/>
      <c r="L1783" s="93"/>
      <c r="M1783" s="93"/>
      <c r="N1783" s="93"/>
      <c r="O1783" s="93"/>
      <c r="P1783" s="93"/>
      <c r="Q1783" s="93"/>
      <c r="R1783" s="93"/>
      <c r="S1783" s="93"/>
      <c r="T1783" s="93"/>
      <c r="U1783" s="93"/>
      <c r="V1783" s="93"/>
      <c r="W1783" s="93"/>
      <c r="X1783" s="93"/>
      <c r="Y1783" s="93"/>
      <c r="Z1783" s="93"/>
      <c r="AA1783" s="93"/>
      <c r="AB1783" s="93"/>
      <c r="AC1783" s="93"/>
      <c r="AD1783" s="93"/>
      <c r="AE1783" s="93"/>
      <c r="AF1783" s="93"/>
      <c r="AG1783" s="93"/>
      <c r="AH1783" s="93"/>
    </row>
    <row r="1784" spans="1:34" ht="15" customHeight="1" x14ac:dyDescent="0.3">
      <c r="A1784" s="93"/>
      <c r="B1784" s="93"/>
      <c r="C1784" s="93"/>
      <c r="D1784" s="93"/>
      <c r="E1784" s="93"/>
      <c r="F1784" s="93"/>
      <c r="G1784" s="93"/>
      <c r="H1784" s="93"/>
      <c r="I1784" s="93"/>
      <c r="J1784" s="93"/>
      <c r="K1784" s="93"/>
      <c r="L1784" s="93"/>
      <c r="M1784" s="93"/>
      <c r="N1784" s="93"/>
      <c r="O1784" s="93"/>
      <c r="P1784" s="93"/>
      <c r="Q1784" s="93"/>
      <c r="R1784" s="93"/>
      <c r="S1784" s="93"/>
      <c r="T1784" s="93"/>
      <c r="U1784" s="93"/>
      <c r="V1784" s="93"/>
      <c r="W1784" s="93"/>
      <c r="X1784" s="93"/>
      <c r="Y1784" s="93"/>
      <c r="Z1784" s="93"/>
      <c r="AA1784" s="93"/>
      <c r="AB1784" s="93"/>
      <c r="AC1784" s="93"/>
      <c r="AD1784" s="93"/>
      <c r="AE1784" s="93"/>
      <c r="AF1784" s="93"/>
      <c r="AG1784" s="93"/>
      <c r="AH1784" s="93"/>
    </row>
    <row r="1785" spans="1:34" ht="15" customHeight="1" x14ac:dyDescent="0.3">
      <c r="A1785" s="93"/>
      <c r="B1785" s="93"/>
      <c r="C1785" s="93"/>
      <c r="D1785" s="93"/>
      <c r="E1785" s="93"/>
      <c r="F1785" s="93"/>
      <c r="G1785" s="93"/>
      <c r="H1785" s="93"/>
      <c r="I1785" s="93"/>
      <c r="J1785" s="93"/>
      <c r="K1785" s="93"/>
      <c r="L1785" s="93"/>
      <c r="M1785" s="93"/>
      <c r="N1785" s="93"/>
      <c r="O1785" s="93"/>
      <c r="P1785" s="93"/>
      <c r="Q1785" s="93"/>
      <c r="R1785" s="93"/>
      <c r="S1785" s="93"/>
      <c r="T1785" s="93"/>
      <c r="U1785" s="93"/>
      <c r="V1785" s="93"/>
      <c r="W1785" s="93"/>
      <c r="X1785" s="93"/>
      <c r="Y1785" s="93"/>
      <c r="Z1785" s="93"/>
      <c r="AA1785" s="93"/>
      <c r="AB1785" s="93"/>
      <c r="AC1785" s="93"/>
      <c r="AD1785" s="93"/>
      <c r="AE1785" s="93"/>
      <c r="AF1785" s="93"/>
      <c r="AG1785" s="93"/>
      <c r="AH1785" s="93"/>
    </row>
    <row r="1786" spans="1:34" ht="15" customHeight="1" x14ac:dyDescent="0.3">
      <c r="A1786" s="93"/>
      <c r="B1786" s="93"/>
      <c r="C1786" s="93"/>
      <c r="D1786" s="93"/>
      <c r="E1786" s="93"/>
      <c r="F1786" s="93"/>
      <c r="G1786" s="93"/>
      <c r="H1786" s="93"/>
      <c r="I1786" s="93"/>
      <c r="J1786" s="93"/>
      <c r="K1786" s="93"/>
      <c r="L1786" s="93"/>
      <c r="M1786" s="93"/>
      <c r="N1786" s="93"/>
      <c r="O1786" s="93"/>
      <c r="P1786" s="93"/>
      <c r="Q1786" s="93"/>
      <c r="R1786" s="93"/>
      <c r="S1786" s="93"/>
      <c r="T1786" s="93"/>
      <c r="U1786" s="93"/>
      <c r="V1786" s="93"/>
      <c r="W1786" s="93"/>
      <c r="X1786" s="93"/>
      <c r="Y1786" s="93"/>
      <c r="Z1786" s="93"/>
      <c r="AA1786" s="93"/>
      <c r="AB1786" s="93"/>
      <c r="AC1786" s="93"/>
      <c r="AD1786" s="93"/>
      <c r="AE1786" s="93"/>
      <c r="AF1786" s="93"/>
      <c r="AG1786" s="93"/>
      <c r="AH1786" s="93"/>
    </row>
    <row r="1787" spans="1:34" ht="15" customHeight="1" x14ac:dyDescent="0.3">
      <c r="A1787" s="93"/>
      <c r="B1787" s="93"/>
      <c r="C1787" s="93"/>
      <c r="D1787" s="93"/>
      <c r="E1787" s="93"/>
      <c r="F1787" s="93"/>
      <c r="G1787" s="93"/>
      <c r="H1787" s="93"/>
      <c r="I1787" s="93"/>
      <c r="J1787" s="93"/>
      <c r="K1787" s="93"/>
      <c r="L1787" s="93"/>
      <c r="M1787" s="93"/>
      <c r="N1787" s="93"/>
      <c r="O1787" s="93"/>
      <c r="P1787" s="93"/>
      <c r="Q1787" s="93"/>
      <c r="R1787" s="93"/>
      <c r="S1787" s="93"/>
      <c r="T1787" s="93"/>
      <c r="U1787" s="93"/>
      <c r="V1787" s="93"/>
      <c r="W1787" s="93"/>
      <c r="X1787" s="93"/>
      <c r="Y1787" s="93"/>
      <c r="Z1787" s="93"/>
      <c r="AA1787" s="93"/>
      <c r="AB1787" s="93"/>
      <c r="AC1787" s="93"/>
      <c r="AD1787" s="93"/>
      <c r="AE1787" s="93"/>
      <c r="AF1787" s="93"/>
      <c r="AG1787" s="93"/>
      <c r="AH1787" s="93"/>
    </row>
    <row r="1788" spans="1:34" ht="15" customHeight="1" x14ac:dyDescent="0.3">
      <c r="A1788" s="93"/>
      <c r="B1788" s="93"/>
      <c r="C1788" s="93"/>
      <c r="D1788" s="93"/>
      <c r="E1788" s="93"/>
      <c r="F1788" s="93"/>
      <c r="G1788" s="93"/>
      <c r="H1788" s="93"/>
      <c r="I1788" s="93"/>
      <c r="J1788" s="93"/>
      <c r="K1788" s="93"/>
      <c r="L1788" s="93"/>
      <c r="M1788" s="93"/>
      <c r="N1788" s="93"/>
      <c r="O1788" s="93"/>
      <c r="P1788" s="93"/>
      <c r="Q1788" s="93"/>
      <c r="R1788" s="93"/>
      <c r="S1788" s="93"/>
      <c r="T1788" s="93"/>
      <c r="U1788" s="93"/>
      <c r="V1788" s="93"/>
      <c r="W1788" s="93"/>
      <c r="X1788" s="93"/>
      <c r="Y1788" s="93"/>
      <c r="Z1788" s="93"/>
      <c r="AA1788" s="93"/>
      <c r="AB1788" s="93"/>
      <c r="AC1788" s="93"/>
      <c r="AD1788" s="93"/>
      <c r="AE1788" s="93"/>
      <c r="AF1788" s="93"/>
      <c r="AG1788" s="93"/>
      <c r="AH1788" s="93"/>
    </row>
    <row r="1789" spans="1:34" ht="15" customHeight="1" x14ac:dyDescent="0.3">
      <c r="A1789" s="93"/>
      <c r="B1789" s="93"/>
      <c r="C1789" s="93"/>
      <c r="D1789" s="93"/>
      <c r="E1789" s="93"/>
      <c r="F1789" s="93"/>
      <c r="G1789" s="93"/>
      <c r="H1789" s="93"/>
      <c r="I1789" s="93"/>
      <c r="J1789" s="93"/>
      <c r="K1789" s="93"/>
      <c r="L1789" s="93"/>
      <c r="M1789" s="93"/>
      <c r="N1789" s="93"/>
      <c r="O1789" s="93"/>
      <c r="P1789" s="93"/>
      <c r="Q1789" s="93"/>
      <c r="R1789" s="93"/>
      <c r="S1789" s="93"/>
      <c r="T1789" s="93"/>
      <c r="U1789" s="93"/>
      <c r="V1789" s="93"/>
      <c r="W1789" s="93"/>
      <c r="X1789" s="93"/>
      <c r="Y1789" s="93"/>
      <c r="Z1789" s="93"/>
      <c r="AA1789" s="93"/>
      <c r="AB1789" s="93"/>
      <c r="AC1789" s="93"/>
      <c r="AD1789" s="93"/>
      <c r="AE1789" s="93"/>
      <c r="AF1789" s="93"/>
      <c r="AG1789" s="93"/>
      <c r="AH1789" s="93"/>
    </row>
    <row r="1790" spans="1:34" ht="15" customHeight="1" x14ac:dyDescent="0.3">
      <c r="A1790" s="93"/>
      <c r="B1790" s="93"/>
      <c r="C1790" s="93"/>
      <c r="D1790" s="93"/>
      <c r="E1790" s="93"/>
      <c r="F1790" s="93"/>
      <c r="G1790" s="93"/>
      <c r="H1790" s="93"/>
      <c r="I1790" s="93"/>
      <c r="J1790" s="93"/>
      <c r="K1790" s="93"/>
      <c r="L1790" s="93"/>
      <c r="M1790" s="93"/>
      <c r="N1790" s="93"/>
      <c r="O1790" s="93"/>
      <c r="P1790" s="93"/>
      <c r="Q1790" s="93"/>
      <c r="R1790" s="93"/>
      <c r="S1790" s="93"/>
      <c r="T1790" s="93"/>
      <c r="U1790" s="93"/>
      <c r="V1790" s="93"/>
      <c r="W1790" s="93"/>
      <c r="X1790" s="93"/>
      <c r="Y1790" s="93"/>
      <c r="Z1790" s="93"/>
      <c r="AA1790" s="93"/>
      <c r="AB1790" s="93"/>
      <c r="AC1790" s="93"/>
      <c r="AD1790" s="93"/>
      <c r="AE1790" s="93"/>
      <c r="AF1790" s="93"/>
      <c r="AG1790" s="93"/>
      <c r="AH1790" s="93"/>
    </row>
    <row r="1791" spans="1:34" ht="15" customHeight="1" x14ac:dyDescent="0.3">
      <c r="A1791" s="93"/>
      <c r="B1791" s="93"/>
      <c r="C1791" s="93"/>
      <c r="D1791" s="93"/>
      <c r="E1791" s="93"/>
      <c r="F1791" s="93"/>
      <c r="G1791" s="93"/>
      <c r="H1791" s="93"/>
      <c r="I1791" s="93"/>
      <c r="J1791" s="93"/>
      <c r="K1791" s="93"/>
      <c r="L1791" s="93"/>
      <c r="M1791" s="93"/>
      <c r="N1791" s="93"/>
      <c r="O1791" s="93"/>
      <c r="P1791" s="93"/>
      <c r="Q1791" s="93"/>
      <c r="R1791" s="93"/>
      <c r="S1791" s="93"/>
      <c r="T1791" s="93"/>
      <c r="U1791" s="93"/>
      <c r="V1791" s="93"/>
      <c r="W1791" s="93"/>
      <c r="X1791" s="93"/>
      <c r="Y1791" s="93"/>
      <c r="Z1791" s="93"/>
      <c r="AA1791" s="93"/>
      <c r="AB1791" s="93"/>
      <c r="AC1791" s="93"/>
      <c r="AD1791" s="93"/>
      <c r="AE1791" s="93"/>
      <c r="AF1791" s="93"/>
      <c r="AG1791" s="93"/>
      <c r="AH1791" s="93"/>
    </row>
    <row r="1792" spans="1:34" ht="15" customHeight="1" x14ac:dyDescent="0.3">
      <c r="A1792" s="93"/>
      <c r="B1792" s="93"/>
      <c r="C1792" s="93"/>
      <c r="D1792" s="93"/>
      <c r="E1792" s="93"/>
      <c r="F1792" s="93"/>
      <c r="G1792" s="93"/>
      <c r="H1792" s="93"/>
      <c r="I1792" s="93"/>
      <c r="J1792" s="93"/>
      <c r="K1792" s="93"/>
      <c r="L1792" s="93"/>
      <c r="M1792" s="93"/>
      <c r="N1792" s="93"/>
      <c r="O1792" s="93"/>
      <c r="P1792" s="93"/>
      <c r="Q1792" s="93"/>
      <c r="R1792" s="93"/>
      <c r="S1792" s="93"/>
      <c r="T1792" s="93"/>
      <c r="U1792" s="93"/>
      <c r="V1792" s="93"/>
      <c r="W1792" s="93"/>
      <c r="X1792" s="93"/>
      <c r="Y1792" s="93"/>
      <c r="Z1792" s="93"/>
      <c r="AA1792" s="93"/>
      <c r="AB1792" s="93"/>
      <c r="AC1792" s="93"/>
      <c r="AD1792" s="93"/>
      <c r="AE1792" s="93"/>
      <c r="AF1792" s="93"/>
      <c r="AG1792" s="93"/>
      <c r="AH1792" s="93"/>
    </row>
    <row r="1793" spans="1:34" ht="15" customHeight="1" x14ac:dyDescent="0.3">
      <c r="A1793" s="93"/>
      <c r="B1793" s="93"/>
      <c r="C1793" s="93"/>
      <c r="D1793" s="93"/>
      <c r="E1793" s="93"/>
      <c r="F1793" s="93"/>
      <c r="G1793" s="93"/>
      <c r="H1793" s="93"/>
      <c r="I1793" s="93"/>
      <c r="J1793" s="93"/>
      <c r="K1793" s="93"/>
      <c r="L1793" s="93"/>
      <c r="M1793" s="93"/>
      <c r="N1793" s="93"/>
      <c r="O1793" s="93"/>
      <c r="P1793" s="93"/>
      <c r="Q1793" s="93"/>
      <c r="R1793" s="93"/>
      <c r="S1793" s="93"/>
      <c r="T1793" s="93"/>
      <c r="U1793" s="93"/>
      <c r="V1793" s="93"/>
      <c r="W1793" s="93"/>
      <c r="X1793" s="93"/>
      <c r="Y1793" s="93"/>
      <c r="Z1793" s="93"/>
      <c r="AA1793" s="93"/>
      <c r="AB1793" s="93"/>
      <c r="AC1793" s="93"/>
      <c r="AD1793" s="93"/>
      <c r="AE1793" s="93"/>
      <c r="AF1793" s="93"/>
      <c r="AG1793" s="93"/>
      <c r="AH1793" s="93"/>
    </row>
    <row r="1794" spans="1:34" ht="15" customHeight="1" x14ac:dyDescent="0.3">
      <c r="A1794" s="93"/>
      <c r="B1794" s="93"/>
      <c r="C1794" s="93"/>
      <c r="D1794" s="93"/>
      <c r="E1794" s="93"/>
      <c r="F1794" s="93"/>
      <c r="G1794" s="93"/>
      <c r="H1794" s="93"/>
      <c r="I1794" s="93"/>
      <c r="J1794" s="93"/>
      <c r="K1794" s="93"/>
      <c r="L1794" s="93"/>
      <c r="M1794" s="93"/>
      <c r="N1794" s="93"/>
      <c r="O1794" s="93"/>
      <c r="P1794" s="93"/>
      <c r="Q1794" s="93"/>
      <c r="R1794" s="93"/>
      <c r="S1794" s="93"/>
      <c r="T1794" s="93"/>
      <c r="U1794" s="93"/>
      <c r="V1794" s="93"/>
      <c r="W1794" s="93"/>
      <c r="X1794" s="93"/>
      <c r="Y1794" s="93"/>
      <c r="Z1794" s="93"/>
      <c r="AA1794" s="93"/>
      <c r="AB1794" s="93"/>
      <c r="AC1794" s="93"/>
      <c r="AD1794" s="93"/>
      <c r="AE1794" s="93"/>
      <c r="AF1794" s="93"/>
      <c r="AG1794" s="93"/>
      <c r="AH1794" s="93"/>
    </row>
    <row r="1795" spans="1:34" ht="15" customHeight="1" x14ac:dyDescent="0.3">
      <c r="A1795" s="93"/>
      <c r="B1795" s="93"/>
      <c r="C1795" s="93"/>
      <c r="D1795" s="93"/>
      <c r="E1795" s="93"/>
      <c r="F1795" s="93"/>
      <c r="G1795" s="93"/>
      <c r="H1795" s="93"/>
      <c r="I1795" s="93"/>
      <c r="J1795" s="93"/>
      <c r="K1795" s="93"/>
      <c r="L1795" s="93"/>
      <c r="M1795" s="93"/>
      <c r="N1795" s="93"/>
      <c r="O1795" s="93"/>
      <c r="P1795" s="93"/>
      <c r="Q1795" s="93"/>
      <c r="R1795" s="93"/>
      <c r="S1795" s="93"/>
      <c r="T1795" s="93"/>
      <c r="U1795" s="93"/>
      <c r="V1795" s="93"/>
      <c r="W1795" s="93"/>
      <c r="X1795" s="93"/>
      <c r="Y1795" s="93"/>
      <c r="Z1795" s="93"/>
      <c r="AA1795" s="93"/>
      <c r="AB1795" s="93"/>
      <c r="AC1795" s="93"/>
      <c r="AD1795" s="93"/>
      <c r="AE1795" s="93"/>
      <c r="AF1795" s="93"/>
      <c r="AG1795" s="93"/>
      <c r="AH1795" s="93"/>
    </row>
    <row r="1796" spans="1:34" ht="15" customHeight="1" x14ac:dyDescent="0.3">
      <c r="A1796" s="93"/>
      <c r="B1796" s="93"/>
      <c r="C1796" s="93"/>
      <c r="D1796" s="93"/>
      <c r="E1796" s="93"/>
      <c r="F1796" s="93"/>
      <c r="G1796" s="93"/>
      <c r="H1796" s="93"/>
      <c r="I1796" s="93"/>
      <c r="J1796" s="93"/>
      <c r="K1796" s="93"/>
      <c r="L1796" s="93"/>
      <c r="M1796" s="93"/>
      <c r="N1796" s="93"/>
      <c r="O1796" s="93"/>
      <c r="P1796" s="93"/>
      <c r="Q1796" s="93"/>
      <c r="R1796" s="93"/>
      <c r="S1796" s="93"/>
      <c r="T1796" s="93"/>
      <c r="U1796" s="93"/>
      <c r="V1796" s="93"/>
      <c r="W1796" s="93"/>
      <c r="X1796" s="93"/>
      <c r="Y1796" s="93"/>
      <c r="Z1796" s="93"/>
      <c r="AA1796" s="93"/>
      <c r="AB1796" s="93"/>
      <c r="AC1796" s="93"/>
      <c r="AD1796" s="93"/>
      <c r="AE1796" s="93"/>
      <c r="AF1796" s="93"/>
      <c r="AG1796" s="93"/>
      <c r="AH1796" s="93"/>
    </row>
    <row r="1797" spans="1:34" ht="15" customHeight="1" x14ac:dyDescent="0.3">
      <c r="A1797" s="93"/>
      <c r="B1797" s="93"/>
      <c r="C1797" s="93"/>
      <c r="D1797" s="93"/>
      <c r="E1797" s="93"/>
      <c r="F1797" s="93"/>
      <c r="G1797" s="93"/>
      <c r="H1797" s="93"/>
      <c r="I1797" s="93"/>
      <c r="J1797" s="93"/>
      <c r="K1797" s="93"/>
      <c r="L1797" s="93"/>
      <c r="M1797" s="93"/>
      <c r="N1797" s="93"/>
      <c r="O1797" s="93"/>
      <c r="P1797" s="93"/>
      <c r="Q1797" s="93"/>
      <c r="R1797" s="93"/>
      <c r="S1797" s="93"/>
      <c r="T1797" s="93"/>
      <c r="U1797" s="93"/>
      <c r="V1797" s="93"/>
      <c r="W1797" s="93"/>
      <c r="X1797" s="93"/>
      <c r="Y1797" s="93"/>
      <c r="Z1797" s="93"/>
      <c r="AA1797" s="93"/>
      <c r="AB1797" s="93"/>
      <c r="AC1797" s="93"/>
      <c r="AD1797" s="93"/>
      <c r="AE1797" s="93"/>
      <c r="AF1797" s="93"/>
      <c r="AG1797" s="93"/>
      <c r="AH1797" s="93"/>
    </row>
    <row r="1798" spans="1:34" ht="15" customHeight="1" x14ac:dyDescent="0.3">
      <c r="A1798" s="93"/>
      <c r="B1798" s="93"/>
      <c r="C1798" s="93"/>
      <c r="D1798" s="93"/>
      <c r="E1798" s="93"/>
      <c r="F1798" s="93"/>
      <c r="G1798" s="93"/>
      <c r="H1798" s="93"/>
      <c r="I1798" s="93"/>
      <c r="J1798" s="93"/>
      <c r="K1798" s="93"/>
      <c r="L1798" s="93"/>
      <c r="M1798" s="93"/>
      <c r="N1798" s="93"/>
      <c r="O1798" s="93"/>
      <c r="P1798" s="93"/>
      <c r="Q1798" s="93"/>
      <c r="R1798" s="93"/>
      <c r="S1798" s="93"/>
      <c r="T1798" s="93"/>
      <c r="U1798" s="93"/>
      <c r="V1798" s="93"/>
      <c r="W1798" s="93"/>
      <c r="X1798" s="93"/>
      <c r="Y1798" s="93"/>
      <c r="Z1798" s="93"/>
      <c r="AA1798" s="93"/>
      <c r="AB1798" s="93"/>
      <c r="AC1798" s="93"/>
      <c r="AD1798" s="93"/>
      <c r="AE1798" s="93"/>
      <c r="AF1798" s="93"/>
      <c r="AG1798" s="93"/>
      <c r="AH1798" s="93"/>
    </row>
    <row r="1799" spans="1:34" ht="15" customHeight="1" x14ac:dyDescent="0.3">
      <c r="A1799" s="93"/>
      <c r="B1799" s="93"/>
      <c r="C1799" s="93"/>
      <c r="D1799" s="93"/>
      <c r="E1799" s="93"/>
      <c r="F1799" s="93"/>
      <c r="G1799" s="93"/>
      <c r="H1799" s="93"/>
      <c r="I1799" s="93"/>
      <c r="J1799" s="93"/>
      <c r="K1799" s="93"/>
      <c r="L1799" s="93"/>
      <c r="M1799" s="93"/>
      <c r="N1799" s="93"/>
      <c r="O1799" s="93"/>
      <c r="P1799" s="93"/>
      <c r="Q1799" s="93"/>
      <c r="R1799" s="93"/>
      <c r="S1799" s="93"/>
      <c r="T1799" s="93"/>
      <c r="U1799" s="93"/>
      <c r="V1799" s="93"/>
      <c r="W1799" s="93"/>
      <c r="X1799" s="93"/>
      <c r="Y1799" s="93"/>
      <c r="Z1799" s="93"/>
      <c r="AA1799" s="93"/>
      <c r="AB1799" s="93"/>
      <c r="AC1799" s="93"/>
      <c r="AD1799" s="93"/>
      <c r="AE1799" s="93"/>
      <c r="AF1799" s="93"/>
      <c r="AG1799" s="93"/>
      <c r="AH1799" s="93"/>
    </row>
    <row r="1800" spans="1:34" ht="15" customHeight="1" x14ac:dyDescent="0.3">
      <c r="A1800" s="93"/>
      <c r="B1800" s="93"/>
      <c r="C1800" s="93"/>
      <c r="D1800" s="93"/>
      <c r="E1800" s="93"/>
      <c r="F1800" s="93"/>
      <c r="G1800" s="93"/>
      <c r="H1800" s="93"/>
      <c r="I1800" s="93"/>
      <c r="J1800" s="93"/>
      <c r="K1800" s="93"/>
      <c r="L1800" s="93"/>
      <c r="M1800" s="93"/>
      <c r="N1800" s="93"/>
      <c r="O1800" s="93"/>
      <c r="P1800" s="93"/>
      <c r="Q1800" s="93"/>
      <c r="R1800" s="93"/>
      <c r="S1800" s="93"/>
      <c r="T1800" s="93"/>
      <c r="U1800" s="93"/>
      <c r="V1800" s="93"/>
      <c r="W1800" s="93"/>
      <c r="X1800" s="93"/>
      <c r="Y1800" s="93"/>
      <c r="Z1800" s="93"/>
      <c r="AA1800" s="93"/>
      <c r="AB1800" s="93"/>
      <c r="AC1800" s="93"/>
      <c r="AD1800" s="93"/>
      <c r="AE1800" s="93"/>
      <c r="AF1800" s="93"/>
      <c r="AG1800" s="93"/>
      <c r="AH1800" s="93"/>
    </row>
    <row r="1801" spans="1:34" ht="15" customHeight="1" x14ac:dyDescent="0.3">
      <c r="A1801" s="93"/>
      <c r="B1801" s="93"/>
      <c r="C1801" s="93"/>
      <c r="D1801" s="93"/>
      <c r="E1801" s="93"/>
      <c r="F1801" s="93"/>
      <c r="G1801" s="93"/>
      <c r="H1801" s="93"/>
      <c r="I1801" s="93"/>
      <c r="J1801" s="93"/>
      <c r="K1801" s="93"/>
      <c r="L1801" s="93"/>
      <c r="M1801" s="93"/>
      <c r="N1801" s="93"/>
      <c r="O1801" s="93"/>
      <c r="P1801" s="93"/>
      <c r="Q1801" s="93"/>
      <c r="R1801" s="93"/>
      <c r="S1801" s="93"/>
      <c r="T1801" s="93"/>
      <c r="U1801" s="93"/>
      <c r="V1801" s="93"/>
      <c r="W1801" s="93"/>
      <c r="X1801" s="93"/>
      <c r="Y1801" s="93"/>
      <c r="Z1801" s="93"/>
      <c r="AA1801" s="93"/>
      <c r="AB1801" s="93"/>
      <c r="AC1801" s="93"/>
      <c r="AD1801" s="93"/>
      <c r="AE1801" s="93"/>
      <c r="AF1801" s="93"/>
      <c r="AG1801" s="93"/>
      <c r="AH1801" s="93"/>
    </row>
    <row r="1802" spans="1:34" ht="15" customHeight="1" x14ac:dyDescent="0.3">
      <c r="A1802" s="93"/>
      <c r="B1802" s="93"/>
      <c r="C1802" s="93"/>
      <c r="D1802" s="93"/>
      <c r="E1802" s="93"/>
      <c r="F1802" s="93"/>
      <c r="G1802" s="93"/>
      <c r="H1802" s="93"/>
      <c r="I1802" s="93"/>
      <c r="J1802" s="93"/>
      <c r="K1802" s="93"/>
      <c r="L1802" s="93"/>
      <c r="M1802" s="93"/>
      <c r="N1802" s="93"/>
      <c r="O1802" s="93"/>
      <c r="P1802" s="93"/>
      <c r="Q1802" s="93"/>
      <c r="R1802" s="93"/>
      <c r="S1802" s="93"/>
      <c r="T1802" s="93"/>
      <c r="U1802" s="93"/>
      <c r="V1802" s="93"/>
      <c r="W1802" s="93"/>
      <c r="X1802" s="93"/>
      <c r="Y1802" s="93"/>
      <c r="Z1802" s="93"/>
      <c r="AA1802" s="93"/>
      <c r="AB1802" s="93"/>
      <c r="AC1802" s="93"/>
      <c r="AD1802" s="93"/>
      <c r="AE1802" s="93"/>
      <c r="AF1802" s="93"/>
      <c r="AG1802" s="93"/>
      <c r="AH1802" s="93"/>
    </row>
    <row r="1803" spans="1:34" ht="15" customHeight="1" x14ac:dyDescent="0.3">
      <c r="A1803" s="93"/>
      <c r="B1803" s="93"/>
      <c r="C1803" s="93"/>
      <c r="D1803" s="93"/>
      <c r="E1803" s="93"/>
      <c r="F1803" s="93"/>
      <c r="G1803" s="93"/>
      <c r="H1803" s="93"/>
      <c r="I1803" s="93"/>
      <c r="J1803" s="93"/>
      <c r="K1803" s="93"/>
      <c r="L1803" s="93"/>
      <c r="M1803" s="93"/>
      <c r="N1803" s="93"/>
      <c r="O1803" s="93"/>
      <c r="P1803" s="93"/>
      <c r="Q1803" s="93"/>
      <c r="R1803" s="93"/>
      <c r="S1803" s="93"/>
      <c r="T1803" s="93"/>
      <c r="U1803" s="93"/>
      <c r="V1803" s="93"/>
      <c r="W1803" s="93"/>
      <c r="X1803" s="93"/>
      <c r="Y1803" s="93"/>
      <c r="Z1803" s="93"/>
      <c r="AA1803" s="93"/>
      <c r="AB1803" s="93"/>
      <c r="AC1803" s="93"/>
      <c r="AD1803" s="93"/>
      <c r="AE1803" s="93"/>
      <c r="AF1803" s="93"/>
      <c r="AG1803" s="93"/>
      <c r="AH1803" s="93"/>
    </row>
    <row r="1804" spans="1:34" ht="15" customHeight="1" x14ac:dyDescent="0.3">
      <c r="A1804" s="93"/>
      <c r="B1804" s="93"/>
      <c r="C1804" s="93"/>
      <c r="D1804" s="93"/>
      <c r="E1804" s="93"/>
      <c r="F1804" s="93"/>
      <c r="G1804" s="93"/>
      <c r="H1804" s="93"/>
      <c r="I1804" s="93"/>
      <c r="J1804" s="93"/>
      <c r="K1804" s="93"/>
      <c r="L1804" s="93"/>
      <c r="M1804" s="93"/>
      <c r="N1804" s="93"/>
      <c r="O1804" s="93"/>
      <c r="P1804" s="93"/>
      <c r="Q1804" s="93"/>
      <c r="R1804" s="93"/>
      <c r="S1804" s="93"/>
      <c r="T1804" s="93"/>
      <c r="U1804" s="93"/>
      <c r="V1804" s="93"/>
      <c r="W1804" s="93"/>
      <c r="X1804" s="93"/>
      <c r="Y1804" s="93"/>
      <c r="Z1804" s="93"/>
      <c r="AA1804" s="93"/>
      <c r="AB1804" s="93"/>
      <c r="AC1804" s="93"/>
      <c r="AD1804" s="93"/>
      <c r="AE1804" s="93"/>
      <c r="AF1804" s="93"/>
      <c r="AG1804" s="93"/>
      <c r="AH1804" s="93"/>
    </row>
    <row r="1805" spans="1:34" ht="15" customHeight="1" x14ac:dyDescent="0.3">
      <c r="A1805" s="93"/>
      <c r="B1805" s="93"/>
      <c r="C1805" s="93"/>
      <c r="D1805" s="93"/>
      <c r="E1805" s="93"/>
      <c r="F1805" s="93"/>
      <c r="G1805" s="93"/>
      <c r="H1805" s="93"/>
      <c r="I1805" s="93"/>
      <c r="J1805" s="93"/>
      <c r="K1805" s="93"/>
      <c r="L1805" s="93"/>
      <c r="M1805" s="93"/>
      <c r="N1805" s="93"/>
      <c r="O1805" s="93"/>
      <c r="P1805" s="93"/>
      <c r="Q1805" s="93"/>
      <c r="R1805" s="93"/>
      <c r="S1805" s="93"/>
      <c r="T1805" s="93"/>
      <c r="U1805" s="93"/>
      <c r="V1805" s="93"/>
      <c r="W1805" s="93"/>
      <c r="X1805" s="93"/>
      <c r="Y1805" s="93"/>
      <c r="Z1805" s="93"/>
      <c r="AA1805" s="93"/>
      <c r="AB1805" s="93"/>
      <c r="AC1805" s="93"/>
      <c r="AD1805" s="93"/>
      <c r="AE1805" s="93"/>
      <c r="AF1805" s="93"/>
      <c r="AG1805" s="93"/>
      <c r="AH1805" s="93"/>
    </row>
    <row r="1806" spans="1:34" ht="15" customHeight="1" x14ac:dyDescent="0.3">
      <c r="A1806" s="93"/>
      <c r="B1806" s="93"/>
      <c r="C1806" s="93"/>
      <c r="D1806" s="93"/>
      <c r="E1806" s="93"/>
      <c r="F1806" s="93"/>
      <c r="G1806" s="93"/>
      <c r="H1806" s="93"/>
      <c r="I1806" s="93"/>
      <c r="J1806" s="93"/>
      <c r="K1806" s="93"/>
      <c r="L1806" s="93"/>
      <c r="M1806" s="93"/>
      <c r="N1806" s="93"/>
      <c r="O1806" s="93"/>
      <c r="P1806" s="93"/>
      <c r="Q1806" s="93"/>
      <c r="R1806" s="93"/>
      <c r="S1806" s="93"/>
      <c r="T1806" s="93"/>
      <c r="U1806" s="93"/>
      <c r="V1806" s="93"/>
      <c r="W1806" s="93"/>
      <c r="X1806" s="93"/>
      <c r="Y1806" s="93"/>
      <c r="Z1806" s="93"/>
      <c r="AA1806" s="93"/>
      <c r="AB1806" s="93"/>
      <c r="AC1806" s="93"/>
      <c r="AD1806" s="93"/>
      <c r="AE1806" s="93"/>
      <c r="AF1806" s="93"/>
      <c r="AG1806" s="93"/>
      <c r="AH1806" s="93"/>
    </row>
    <row r="1807" spans="1:34" ht="15" customHeight="1" x14ac:dyDescent="0.3">
      <c r="A1807" s="93"/>
      <c r="B1807" s="93"/>
      <c r="C1807" s="93"/>
      <c r="D1807" s="93"/>
      <c r="E1807" s="93"/>
      <c r="F1807" s="93"/>
      <c r="G1807" s="93"/>
      <c r="H1807" s="93"/>
      <c r="I1807" s="93"/>
      <c r="J1807" s="93"/>
      <c r="K1807" s="93"/>
      <c r="L1807" s="93"/>
      <c r="M1807" s="93"/>
      <c r="N1807" s="93"/>
      <c r="O1807" s="93"/>
      <c r="P1807" s="93"/>
      <c r="Q1807" s="93"/>
      <c r="R1807" s="93"/>
      <c r="S1807" s="93"/>
      <c r="T1807" s="93"/>
      <c r="U1807" s="93"/>
      <c r="V1807" s="93"/>
      <c r="W1807" s="93"/>
      <c r="X1807" s="93"/>
      <c r="Y1807" s="93"/>
      <c r="Z1807" s="93"/>
      <c r="AA1807" s="93"/>
      <c r="AB1807" s="93"/>
      <c r="AC1807" s="93"/>
      <c r="AD1807" s="93"/>
      <c r="AE1807" s="93"/>
      <c r="AF1807" s="93"/>
      <c r="AG1807" s="93"/>
      <c r="AH1807" s="93"/>
    </row>
    <row r="1808" spans="1:34" ht="15" customHeight="1" x14ac:dyDescent="0.3">
      <c r="A1808" s="93"/>
      <c r="B1808" s="93"/>
      <c r="C1808" s="93"/>
      <c r="D1808" s="93"/>
      <c r="E1808" s="93"/>
      <c r="F1808" s="93"/>
      <c r="G1808" s="93"/>
      <c r="H1808" s="93"/>
      <c r="I1808" s="93"/>
      <c r="J1808" s="93"/>
      <c r="K1808" s="93"/>
      <c r="L1808" s="93"/>
      <c r="M1808" s="93"/>
      <c r="N1808" s="93"/>
      <c r="O1808" s="93"/>
      <c r="P1808" s="93"/>
      <c r="Q1808" s="93"/>
      <c r="R1808" s="93"/>
      <c r="S1808" s="93"/>
      <c r="T1808" s="93"/>
      <c r="U1808" s="93"/>
      <c r="V1808" s="93"/>
      <c r="W1808" s="93"/>
      <c r="X1808" s="93"/>
      <c r="Y1808" s="93"/>
      <c r="Z1808" s="93"/>
      <c r="AA1808" s="93"/>
      <c r="AB1808" s="93"/>
      <c r="AC1808" s="93"/>
      <c r="AD1808" s="93"/>
      <c r="AE1808" s="93"/>
      <c r="AF1808" s="93"/>
      <c r="AG1808" s="93"/>
      <c r="AH1808" s="93"/>
    </row>
    <row r="1809" spans="1:34" ht="15" customHeight="1" x14ac:dyDescent="0.3">
      <c r="A1809" s="93"/>
      <c r="B1809" s="93"/>
      <c r="C1809" s="93"/>
      <c r="D1809" s="93"/>
      <c r="E1809" s="93"/>
      <c r="F1809" s="93"/>
      <c r="G1809" s="93"/>
      <c r="H1809" s="93"/>
      <c r="I1809" s="93"/>
      <c r="J1809" s="93"/>
      <c r="K1809" s="93"/>
      <c r="L1809" s="93"/>
      <c r="M1809" s="93"/>
      <c r="N1809" s="93"/>
      <c r="O1809" s="93"/>
      <c r="P1809" s="93"/>
      <c r="Q1809" s="93"/>
      <c r="R1809" s="93"/>
      <c r="S1809" s="93"/>
      <c r="T1809" s="93"/>
      <c r="U1809" s="93"/>
      <c r="V1809" s="93"/>
      <c r="W1809" s="93"/>
      <c r="X1809" s="93"/>
      <c r="Y1809" s="93"/>
      <c r="Z1809" s="93"/>
      <c r="AA1809" s="93"/>
      <c r="AB1809" s="93"/>
      <c r="AC1809" s="93"/>
      <c r="AD1809" s="93"/>
      <c r="AE1809" s="93"/>
      <c r="AF1809" s="93"/>
      <c r="AG1809" s="93"/>
      <c r="AH1809" s="93"/>
    </row>
    <row r="1810" spans="1:34" ht="15" customHeight="1" x14ac:dyDescent="0.3">
      <c r="A1810" s="93"/>
      <c r="B1810" s="93"/>
      <c r="C1810" s="93"/>
      <c r="D1810" s="93"/>
      <c r="E1810" s="93"/>
      <c r="F1810" s="93"/>
      <c r="G1810" s="93"/>
      <c r="H1810" s="93"/>
      <c r="I1810" s="93"/>
      <c r="J1810" s="93"/>
      <c r="K1810" s="93"/>
      <c r="L1810" s="93"/>
      <c r="M1810" s="93"/>
      <c r="N1810" s="93"/>
      <c r="O1810" s="93"/>
      <c r="P1810" s="93"/>
      <c r="Q1810" s="93"/>
      <c r="R1810" s="93"/>
      <c r="S1810" s="93"/>
      <c r="T1810" s="93"/>
      <c r="U1810" s="93"/>
      <c r="V1810" s="93"/>
      <c r="W1810" s="93"/>
      <c r="X1810" s="93"/>
      <c r="Y1810" s="93"/>
      <c r="Z1810" s="93"/>
      <c r="AA1810" s="93"/>
      <c r="AB1810" s="93"/>
      <c r="AC1810" s="93"/>
      <c r="AD1810" s="93"/>
      <c r="AE1810" s="93"/>
      <c r="AF1810" s="93"/>
      <c r="AG1810" s="93"/>
      <c r="AH1810" s="93"/>
    </row>
    <row r="1811" spans="1:34" ht="15" customHeight="1" x14ac:dyDescent="0.3">
      <c r="A1811" s="93"/>
      <c r="B1811" s="93"/>
      <c r="C1811" s="93"/>
      <c r="D1811" s="93"/>
      <c r="E1811" s="93"/>
      <c r="F1811" s="93"/>
      <c r="G1811" s="93"/>
      <c r="H1811" s="93"/>
      <c r="I1811" s="93"/>
      <c r="J1811" s="93"/>
      <c r="K1811" s="93"/>
      <c r="L1811" s="93"/>
      <c r="M1811" s="93"/>
      <c r="N1811" s="93"/>
      <c r="O1811" s="93"/>
      <c r="P1811" s="93"/>
      <c r="Q1811" s="93"/>
      <c r="R1811" s="93"/>
      <c r="S1811" s="93"/>
      <c r="T1811" s="93"/>
      <c r="U1811" s="93"/>
      <c r="V1811" s="93"/>
      <c r="W1811" s="93"/>
      <c r="X1811" s="93"/>
      <c r="Y1811" s="93"/>
      <c r="Z1811" s="93"/>
      <c r="AA1811" s="93"/>
      <c r="AB1811" s="93"/>
      <c r="AC1811" s="93"/>
      <c r="AD1811" s="93"/>
      <c r="AE1811" s="93"/>
      <c r="AF1811" s="93"/>
      <c r="AG1811" s="93"/>
      <c r="AH1811" s="93"/>
    </row>
    <row r="1812" spans="1:34" ht="15" customHeight="1" x14ac:dyDescent="0.3">
      <c r="A1812" s="93"/>
      <c r="B1812" s="93"/>
      <c r="C1812" s="93"/>
      <c r="D1812" s="93"/>
      <c r="E1812" s="93"/>
      <c r="F1812" s="93"/>
      <c r="G1812" s="93"/>
      <c r="H1812" s="93"/>
      <c r="I1812" s="93"/>
      <c r="J1812" s="93"/>
      <c r="K1812" s="93"/>
      <c r="L1812" s="93"/>
      <c r="M1812" s="93"/>
      <c r="N1812" s="93"/>
      <c r="O1812" s="93"/>
      <c r="P1812" s="93"/>
      <c r="Q1812" s="93"/>
      <c r="R1812" s="93"/>
      <c r="S1812" s="93"/>
      <c r="T1812" s="93"/>
      <c r="U1812" s="93"/>
      <c r="V1812" s="93"/>
      <c r="W1812" s="93"/>
      <c r="X1812" s="93"/>
      <c r="Y1812" s="93"/>
      <c r="Z1812" s="93"/>
      <c r="AA1812" s="93"/>
      <c r="AB1812" s="93"/>
      <c r="AC1812" s="93"/>
      <c r="AD1812" s="93"/>
      <c r="AE1812" s="93"/>
      <c r="AF1812" s="93"/>
      <c r="AG1812" s="93"/>
      <c r="AH1812" s="93"/>
    </row>
    <row r="1813" spans="1:34" ht="15" customHeight="1" x14ac:dyDescent="0.3">
      <c r="A1813" s="93"/>
      <c r="B1813" s="93"/>
      <c r="C1813" s="93"/>
      <c r="D1813" s="93"/>
      <c r="E1813" s="93"/>
      <c r="F1813" s="93"/>
      <c r="G1813" s="93"/>
      <c r="H1813" s="93"/>
      <c r="I1813" s="93"/>
      <c r="J1813" s="93"/>
      <c r="K1813" s="93"/>
      <c r="L1813" s="93"/>
      <c r="M1813" s="93"/>
      <c r="N1813" s="93"/>
      <c r="O1813" s="93"/>
      <c r="P1813" s="93"/>
      <c r="Q1813" s="93"/>
      <c r="R1813" s="93"/>
      <c r="S1813" s="93"/>
      <c r="T1813" s="93"/>
      <c r="U1813" s="93"/>
      <c r="V1813" s="93"/>
      <c r="W1813" s="93"/>
      <c r="X1813" s="93"/>
      <c r="Y1813" s="93"/>
      <c r="Z1813" s="93"/>
      <c r="AA1813" s="93"/>
      <c r="AB1813" s="93"/>
      <c r="AC1813" s="93"/>
      <c r="AD1813" s="93"/>
      <c r="AE1813" s="93"/>
      <c r="AF1813" s="93"/>
      <c r="AG1813" s="93"/>
      <c r="AH1813" s="93"/>
    </row>
    <row r="1814" spans="1:34" ht="15" customHeight="1" x14ac:dyDescent="0.3">
      <c r="A1814" s="93"/>
      <c r="B1814" s="93"/>
      <c r="C1814" s="93"/>
      <c r="D1814" s="93"/>
      <c r="E1814" s="93"/>
      <c r="F1814" s="93"/>
      <c r="G1814" s="93"/>
      <c r="H1814" s="93"/>
      <c r="I1814" s="93"/>
      <c r="J1814" s="93"/>
      <c r="K1814" s="93"/>
      <c r="L1814" s="93"/>
      <c r="M1814" s="93"/>
      <c r="N1814" s="93"/>
      <c r="O1814" s="93"/>
      <c r="P1814" s="93"/>
      <c r="Q1814" s="93"/>
      <c r="R1814" s="93"/>
      <c r="S1814" s="93"/>
      <c r="T1814" s="93"/>
      <c r="U1814" s="93"/>
      <c r="V1814" s="93"/>
      <c r="W1814" s="93"/>
      <c r="X1814" s="93"/>
      <c r="Y1814" s="93"/>
      <c r="Z1814" s="93"/>
      <c r="AA1814" s="93"/>
      <c r="AB1814" s="93"/>
      <c r="AC1814" s="93"/>
      <c r="AD1814" s="93"/>
      <c r="AE1814" s="93"/>
      <c r="AF1814" s="93"/>
      <c r="AG1814" s="93"/>
      <c r="AH1814" s="93"/>
    </row>
    <row r="1815" spans="1:34" ht="15" customHeight="1" x14ac:dyDescent="0.3">
      <c r="A1815" s="93"/>
      <c r="B1815" s="93"/>
      <c r="C1815" s="93"/>
      <c r="D1815" s="93"/>
      <c r="E1815" s="93"/>
      <c r="F1815" s="93"/>
      <c r="G1815" s="93"/>
      <c r="H1815" s="93"/>
      <c r="I1815" s="93"/>
      <c r="J1815" s="93"/>
      <c r="K1815" s="93"/>
      <c r="L1815" s="93"/>
      <c r="M1815" s="93"/>
      <c r="N1815" s="93"/>
      <c r="O1815" s="93"/>
      <c r="P1815" s="93"/>
      <c r="Q1815" s="93"/>
      <c r="R1815" s="93"/>
      <c r="S1815" s="93"/>
      <c r="T1815" s="93"/>
      <c r="U1815" s="93"/>
      <c r="V1815" s="93"/>
      <c r="W1815" s="93"/>
      <c r="X1815" s="93"/>
      <c r="Y1815" s="93"/>
      <c r="Z1815" s="93"/>
      <c r="AA1815" s="93"/>
      <c r="AB1815" s="93"/>
      <c r="AC1815" s="93"/>
      <c r="AD1815" s="93"/>
      <c r="AE1815" s="93"/>
      <c r="AF1815" s="93"/>
      <c r="AG1815" s="93"/>
      <c r="AH1815" s="93"/>
    </row>
    <row r="1816" spans="1:34" ht="15" customHeight="1" x14ac:dyDescent="0.3">
      <c r="A1816" s="93"/>
      <c r="B1816" s="93"/>
      <c r="C1816" s="93"/>
      <c r="D1816" s="93"/>
      <c r="E1816" s="93"/>
      <c r="F1816" s="93"/>
      <c r="G1816" s="93"/>
      <c r="H1816" s="93"/>
      <c r="I1816" s="93"/>
      <c r="J1816" s="93"/>
      <c r="K1816" s="93"/>
      <c r="L1816" s="93"/>
      <c r="M1816" s="93"/>
      <c r="N1816" s="93"/>
      <c r="O1816" s="93"/>
      <c r="P1816" s="93"/>
      <c r="Q1816" s="93"/>
      <c r="R1816" s="93"/>
      <c r="S1816" s="93"/>
      <c r="T1816" s="93"/>
      <c r="U1816" s="93"/>
      <c r="V1816" s="93"/>
      <c r="W1816" s="93"/>
      <c r="X1816" s="93"/>
      <c r="Y1816" s="93"/>
      <c r="Z1816" s="93"/>
      <c r="AA1816" s="93"/>
      <c r="AB1816" s="93"/>
      <c r="AC1816" s="93"/>
      <c r="AD1816" s="93"/>
      <c r="AE1816" s="93"/>
      <c r="AF1816" s="93"/>
      <c r="AG1816" s="93"/>
      <c r="AH1816" s="93"/>
    </row>
    <row r="1817" spans="1:34" ht="15" customHeight="1" x14ac:dyDescent="0.3">
      <c r="A1817" s="93"/>
      <c r="B1817" s="93"/>
      <c r="C1817" s="93"/>
      <c r="D1817" s="93"/>
      <c r="E1817" s="93"/>
      <c r="F1817" s="93"/>
      <c r="G1817" s="93"/>
      <c r="H1817" s="93"/>
      <c r="I1817" s="93"/>
      <c r="J1817" s="93"/>
      <c r="K1817" s="93"/>
      <c r="L1817" s="93"/>
      <c r="M1817" s="93"/>
      <c r="N1817" s="93"/>
      <c r="O1817" s="93"/>
      <c r="P1817" s="93"/>
      <c r="Q1817" s="93"/>
      <c r="R1817" s="93"/>
      <c r="S1817" s="93"/>
      <c r="T1817" s="93"/>
      <c r="U1817" s="93"/>
      <c r="V1817" s="93"/>
      <c r="W1817" s="93"/>
      <c r="X1817" s="93"/>
      <c r="Y1817" s="93"/>
      <c r="Z1817" s="93"/>
      <c r="AA1817" s="93"/>
      <c r="AB1817" s="93"/>
      <c r="AC1817" s="93"/>
      <c r="AD1817" s="93"/>
      <c r="AE1817" s="93"/>
      <c r="AF1817" s="93"/>
      <c r="AG1817" s="93"/>
      <c r="AH1817" s="93"/>
    </row>
    <row r="1818" spans="1:34" ht="15" customHeight="1" x14ac:dyDescent="0.3">
      <c r="A1818" s="93"/>
      <c r="B1818" s="93"/>
      <c r="C1818" s="93"/>
      <c r="D1818" s="93"/>
      <c r="E1818" s="93"/>
      <c r="F1818" s="93"/>
      <c r="G1818" s="93"/>
      <c r="H1818" s="93"/>
      <c r="I1818" s="93"/>
      <c r="J1818" s="93"/>
      <c r="K1818" s="93"/>
      <c r="L1818" s="93"/>
      <c r="M1818" s="93"/>
      <c r="N1818" s="93"/>
      <c r="O1818" s="93"/>
      <c r="P1818" s="93"/>
      <c r="Q1818" s="93"/>
      <c r="R1818" s="93"/>
      <c r="S1818" s="93"/>
      <c r="T1818" s="93"/>
      <c r="U1818" s="93"/>
      <c r="V1818" s="93"/>
      <c r="W1818" s="93"/>
      <c r="X1818" s="93"/>
      <c r="Y1818" s="93"/>
      <c r="Z1818" s="93"/>
      <c r="AA1818" s="93"/>
      <c r="AB1818" s="93"/>
      <c r="AC1818" s="93"/>
      <c r="AD1818" s="93"/>
      <c r="AE1818" s="93"/>
      <c r="AF1818" s="93"/>
      <c r="AG1818" s="93"/>
      <c r="AH1818" s="93"/>
    </row>
    <row r="1819" spans="1:34" ht="15" customHeight="1" x14ac:dyDescent="0.3">
      <c r="A1819" s="93"/>
      <c r="B1819" s="93"/>
      <c r="C1819" s="93"/>
      <c r="D1819" s="93"/>
      <c r="E1819" s="93"/>
      <c r="F1819" s="93"/>
      <c r="G1819" s="93"/>
      <c r="H1819" s="93"/>
      <c r="I1819" s="93"/>
      <c r="J1819" s="93"/>
      <c r="K1819" s="93"/>
      <c r="L1819" s="93"/>
      <c r="M1819" s="93"/>
      <c r="N1819" s="93"/>
      <c r="O1819" s="93"/>
      <c r="P1819" s="93"/>
      <c r="Q1819" s="93"/>
      <c r="R1819" s="93"/>
      <c r="S1819" s="93"/>
      <c r="T1819" s="93"/>
      <c r="U1819" s="93"/>
      <c r="V1819" s="93"/>
      <c r="W1819" s="93"/>
      <c r="X1819" s="93"/>
      <c r="Y1819" s="93"/>
      <c r="Z1819" s="93"/>
      <c r="AA1819" s="93"/>
      <c r="AB1819" s="93"/>
      <c r="AC1819" s="93"/>
      <c r="AD1819" s="93"/>
      <c r="AE1819" s="93"/>
      <c r="AF1819" s="93"/>
      <c r="AG1819" s="93"/>
      <c r="AH1819" s="93"/>
    </row>
    <row r="1820" spans="1:34" ht="15" customHeight="1" x14ac:dyDescent="0.3">
      <c r="A1820" s="93"/>
      <c r="B1820" s="93"/>
      <c r="C1820" s="93"/>
      <c r="D1820" s="93"/>
      <c r="E1820" s="93"/>
      <c r="F1820" s="93"/>
      <c r="G1820" s="93"/>
      <c r="H1820" s="93"/>
      <c r="I1820" s="93"/>
      <c r="J1820" s="93"/>
      <c r="K1820" s="93"/>
      <c r="L1820" s="93"/>
      <c r="M1820" s="93"/>
      <c r="N1820" s="93"/>
      <c r="O1820" s="93"/>
      <c r="P1820" s="93"/>
      <c r="Q1820" s="93"/>
      <c r="R1820" s="93"/>
      <c r="S1820" s="93"/>
      <c r="T1820" s="93"/>
      <c r="U1820" s="93"/>
      <c r="V1820" s="93"/>
      <c r="W1820" s="93"/>
      <c r="X1820" s="93"/>
      <c r="Y1820" s="93"/>
      <c r="Z1820" s="93"/>
      <c r="AA1820" s="93"/>
      <c r="AB1820" s="93"/>
      <c r="AC1820" s="93"/>
      <c r="AD1820" s="93"/>
      <c r="AE1820" s="93"/>
      <c r="AF1820" s="93"/>
      <c r="AG1820" s="93"/>
      <c r="AH1820" s="93"/>
    </row>
    <row r="1821" spans="1:34" ht="15" customHeight="1" x14ac:dyDescent="0.3">
      <c r="A1821" s="93"/>
      <c r="B1821" s="93"/>
      <c r="C1821" s="93"/>
      <c r="D1821" s="93"/>
      <c r="E1821" s="93"/>
      <c r="F1821" s="93"/>
      <c r="G1821" s="93"/>
      <c r="H1821" s="93"/>
      <c r="I1821" s="93"/>
      <c r="J1821" s="93"/>
      <c r="K1821" s="93"/>
      <c r="L1821" s="93"/>
      <c r="M1821" s="93"/>
      <c r="N1821" s="93"/>
      <c r="O1821" s="93"/>
      <c r="P1821" s="93"/>
      <c r="Q1821" s="93"/>
      <c r="R1821" s="93"/>
      <c r="S1821" s="93"/>
      <c r="T1821" s="93"/>
      <c r="U1821" s="93"/>
      <c r="V1821" s="93"/>
      <c r="W1821" s="93"/>
      <c r="X1821" s="93"/>
      <c r="Y1821" s="93"/>
      <c r="Z1821" s="93"/>
      <c r="AA1821" s="93"/>
      <c r="AB1821" s="93"/>
      <c r="AC1821" s="93"/>
      <c r="AD1821" s="93"/>
      <c r="AE1821" s="93"/>
      <c r="AF1821" s="93"/>
      <c r="AG1821" s="93"/>
      <c r="AH1821" s="93"/>
    </row>
    <row r="1822" spans="1:34" ht="15" customHeight="1" x14ac:dyDescent="0.3">
      <c r="A1822" s="93"/>
      <c r="B1822" s="93"/>
      <c r="C1822" s="93"/>
      <c r="D1822" s="93"/>
      <c r="E1822" s="93"/>
      <c r="F1822" s="93"/>
      <c r="G1822" s="93"/>
      <c r="H1822" s="93"/>
      <c r="I1822" s="93"/>
      <c r="J1822" s="93"/>
      <c r="K1822" s="93"/>
      <c r="L1822" s="93"/>
      <c r="M1822" s="93"/>
      <c r="N1822" s="93"/>
      <c r="O1822" s="93"/>
      <c r="P1822" s="93"/>
      <c r="Q1822" s="93"/>
      <c r="R1822" s="93"/>
      <c r="S1822" s="93"/>
      <c r="T1822" s="93"/>
      <c r="U1822" s="93"/>
      <c r="V1822" s="93"/>
      <c r="W1822" s="93"/>
      <c r="X1822" s="93"/>
      <c r="Y1822" s="93"/>
      <c r="Z1822" s="93"/>
      <c r="AA1822" s="93"/>
      <c r="AB1822" s="93"/>
      <c r="AC1822" s="93"/>
      <c r="AD1822" s="93"/>
      <c r="AE1822" s="93"/>
      <c r="AF1822" s="93"/>
      <c r="AG1822" s="93"/>
      <c r="AH1822" s="93"/>
    </row>
    <row r="1823" spans="1:34" ht="15" customHeight="1" x14ac:dyDescent="0.3">
      <c r="A1823" s="93"/>
      <c r="B1823" s="93"/>
      <c r="C1823" s="93"/>
      <c r="D1823" s="93"/>
      <c r="E1823" s="93"/>
      <c r="F1823" s="93"/>
      <c r="G1823" s="93"/>
      <c r="H1823" s="93"/>
      <c r="I1823" s="93"/>
      <c r="J1823" s="93"/>
      <c r="K1823" s="93"/>
      <c r="L1823" s="93"/>
      <c r="M1823" s="93"/>
      <c r="N1823" s="93"/>
      <c r="O1823" s="93"/>
      <c r="P1823" s="93"/>
      <c r="Q1823" s="93"/>
      <c r="R1823" s="93"/>
      <c r="S1823" s="93"/>
      <c r="T1823" s="93"/>
      <c r="U1823" s="93"/>
      <c r="V1823" s="93"/>
      <c r="W1823" s="93"/>
      <c r="X1823" s="93"/>
      <c r="Y1823" s="93"/>
      <c r="Z1823" s="93"/>
      <c r="AA1823" s="93"/>
      <c r="AB1823" s="93"/>
      <c r="AC1823" s="93"/>
      <c r="AD1823" s="93"/>
      <c r="AE1823" s="93"/>
      <c r="AF1823" s="93"/>
      <c r="AG1823" s="93"/>
      <c r="AH1823" s="93"/>
    </row>
    <row r="1824" spans="1:34" ht="15" customHeight="1" x14ac:dyDescent="0.3">
      <c r="A1824" s="93"/>
      <c r="B1824" s="93"/>
      <c r="C1824" s="93"/>
      <c r="D1824" s="93"/>
      <c r="E1824" s="93"/>
      <c r="F1824" s="93"/>
      <c r="G1824" s="93"/>
      <c r="H1824" s="93"/>
      <c r="I1824" s="93"/>
      <c r="J1824" s="93"/>
      <c r="K1824" s="93"/>
      <c r="L1824" s="93"/>
      <c r="M1824" s="93"/>
      <c r="N1824" s="93"/>
      <c r="O1824" s="93"/>
      <c r="P1824" s="93"/>
      <c r="Q1824" s="93"/>
      <c r="R1824" s="93"/>
      <c r="S1824" s="93"/>
      <c r="T1824" s="93"/>
      <c r="U1824" s="93"/>
      <c r="V1824" s="93"/>
      <c r="W1824" s="93"/>
      <c r="X1824" s="93"/>
      <c r="Y1824" s="93"/>
      <c r="Z1824" s="93"/>
      <c r="AA1824" s="93"/>
      <c r="AB1824" s="93"/>
      <c r="AC1824" s="93"/>
      <c r="AD1824" s="93"/>
      <c r="AE1824" s="93"/>
      <c r="AF1824" s="93"/>
      <c r="AG1824" s="93"/>
      <c r="AH1824" s="93"/>
    </row>
    <row r="1825" spans="1:34" ht="15" customHeight="1" x14ac:dyDescent="0.3">
      <c r="A1825" s="93"/>
      <c r="B1825" s="93"/>
      <c r="C1825" s="93"/>
      <c r="D1825" s="93"/>
      <c r="E1825" s="93"/>
      <c r="F1825" s="93"/>
      <c r="G1825" s="93"/>
      <c r="H1825" s="93"/>
      <c r="I1825" s="93"/>
      <c r="J1825" s="93"/>
      <c r="K1825" s="93"/>
      <c r="L1825" s="93"/>
      <c r="M1825" s="93"/>
      <c r="N1825" s="93"/>
      <c r="O1825" s="93"/>
      <c r="P1825" s="93"/>
      <c r="Q1825" s="93"/>
      <c r="R1825" s="93"/>
      <c r="S1825" s="93"/>
      <c r="T1825" s="93"/>
      <c r="U1825" s="93"/>
      <c r="V1825" s="93"/>
      <c r="W1825" s="93"/>
      <c r="X1825" s="93"/>
      <c r="Y1825" s="93"/>
      <c r="Z1825" s="93"/>
      <c r="AA1825" s="93"/>
      <c r="AB1825" s="93"/>
      <c r="AC1825" s="93"/>
      <c r="AD1825" s="93"/>
      <c r="AE1825" s="93"/>
      <c r="AF1825" s="93"/>
      <c r="AG1825" s="93"/>
      <c r="AH1825" s="93"/>
    </row>
    <row r="1826" spans="1:34" ht="15" customHeight="1" x14ac:dyDescent="0.3">
      <c r="A1826" s="93"/>
      <c r="B1826" s="93"/>
      <c r="C1826" s="93"/>
      <c r="D1826" s="93"/>
      <c r="E1826" s="93"/>
      <c r="F1826" s="93"/>
      <c r="G1826" s="93"/>
      <c r="H1826" s="93"/>
      <c r="I1826" s="93"/>
      <c r="J1826" s="93"/>
      <c r="K1826" s="93"/>
      <c r="L1826" s="93"/>
      <c r="M1826" s="93"/>
      <c r="N1826" s="93"/>
      <c r="O1826" s="93"/>
      <c r="P1826" s="93"/>
      <c r="Q1826" s="93"/>
      <c r="R1826" s="93"/>
      <c r="S1826" s="93"/>
      <c r="T1826" s="93"/>
      <c r="U1826" s="93"/>
      <c r="V1826" s="93"/>
      <c r="W1826" s="93"/>
      <c r="X1826" s="93"/>
      <c r="Y1826" s="93"/>
      <c r="Z1826" s="93"/>
      <c r="AA1826" s="93"/>
      <c r="AB1826" s="93"/>
      <c r="AC1826" s="93"/>
      <c r="AD1826" s="93"/>
      <c r="AE1826" s="93"/>
      <c r="AF1826" s="93"/>
      <c r="AG1826" s="93"/>
      <c r="AH1826" s="93"/>
    </row>
    <row r="1827" spans="1:34" ht="15" customHeight="1" x14ac:dyDescent="0.3">
      <c r="A1827" s="93"/>
      <c r="B1827" s="93"/>
      <c r="C1827" s="93"/>
      <c r="D1827" s="93"/>
      <c r="E1827" s="93"/>
      <c r="F1827" s="93"/>
      <c r="G1827" s="93"/>
      <c r="H1827" s="93"/>
      <c r="I1827" s="93"/>
      <c r="J1827" s="93"/>
      <c r="K1827" s="93"/>
      <c r="L1827" s="93"/>
      <c r="M1827" s="93"/>
      <c r="N1827" s="93"/>
      <c r="O1827" s="93"/>
      <c r="P1827" s="93"/>
      <c r="Q1827" s="93"/>
      <c r="R1827" s="93"/>
      <c r="S1827" s="93"/>
      <c r="T1827" s="93"/>
      <c r="U1827" s="93"/>
      <c r="V1827" s="93"/>
      <c r="W1827" s="93"/>
      <c r="X1827" s="93"/>
      <c r="Y1827" s="93"/>
      <c r="Z1827" s="93"/>
      <c r="AA1827" s="93"/>
      <c r="AB1827" s="93"/>
      <c r="AC1827" s="93"/>
      <c r="AD1827" s="93"/>
      <c r="AE1827" s="93"/>
      <c r="AF1827" s="93"/>
      <c r="AG1827" s="93"/>
      <c r="AH1827" s="93"/>
    </row>
    <row r="1828" spans="1:34" ht="15" customHeight="1" x14ac:dyDescent="0.3">
      <c r="A1828" s="93"/>
      <c r="B1828" s="93"/>
      <c r="C1828" s="93"/>
      <c r="D1828" s="93"/>
      <c r="E1828" s="93"/>
      <c r="F1828" s="93"/>
      <c r="G1828" s="93"/>
      <c r="H1828" s="93"/>
      <c r="I1828" s="93"/>
      <c r="J1828" s="93"/>
      <c r="K1828" s="93"/>
      <c r="L1828" s="93"/>
      <c r="M1828" s="93"/>
      <c r="N1828" s="93"/>
      <c r="O1828" s="93"/>
      <c r="P1828" s="93"/>
      <c r="Q1828" s="93"/>
      <c r="R1828" s="93"/>
      <c r="S1828" s="93"/>
      <c r="T1828" s="93"/>
      <c r="U1828" s="93"/>
      <c r="V1828" s="93"/>
      <c r="W1828" s="93"/>
      <c r="X1828" s="93"/>
      <c r="Y1828" s="93"/>
      <c r="Z1828" s="93"/>
      <c r="AA1828" s="93"/>
      <c r="AB1828" s="93"/>
      <c r="AC1828" s="93"/>
      <c r="AD1828" s="93"/>
      <c r="AE1828" s="93"/>
      <c r="AF1828" s="93"/>
      <c r="AG1828" s="93"/>
      <c r="AH1828" s="93"/>
    </row>
    <row r="1829" spans="1:34" ht="15" customHeight="1" x14ac:dyDescent="0.3">
      <c r="A1829" s="93"/>
      <c r="B1829" s="93"/>
      <c r="C1829" s="93"/>
      <c r="D1829" s="93"/>
      <c r="E1829" s="93"/>
      <c r="F1829" s="93"/>
      <c r="G1829" s="93"/>
      <c r="H1829" s="93"/>
      <c r="I1829" s="93"/>
      <c r="J1829" s="93"/>
      <c r="K1829" s="93"/>
      <c r="L1829" s="93"/>
      <c r="M1829" s="93"/>
      <c r="N1829" s="93"/>
      <c r="O1829" s="93"/>
      <c r="P1829" s="93"/>
      <c r="Q1829" s="93"/>
      <c r="R1829" s="93"/>
      <c r="S1829" s="93"/>
      <c r="T1829" s="93"/>
      <c r="U1829" s="93"/>
      <c r="V1829" s="93"/>
      <c r="W1829" s="93"/>
      <c r="X1829" s="93"/>
      <c r="Y1829" s="93"/>
      <c r="Z1829" s="93"/>
      <c r="AA1829" s="93"/>
      <c r="AB1829" s="93"/>
      <c r="AC1829" s="93"/>
      <c r="AD1829" s="93"/>
      <c r="AE1829" s="93"/>
      <c r="AF1829" s="93"/>
      <c r="AG1829" s="93"/>
      <c r="AH1829" s="93"/>
    </row>
    <row r="1830" spans="1:34" ht="15" customHeight="1" x14ac:dyDescent="0.3">
      <c r="A1830" s="93"/>
      <c r="B1830" s="93"/>
      <c r="C1830" s="93"/>
      <c r="D1830" s="93"/>
      <c r="E1830" s="93"/>
      <c r="F1830" s="93"/>
      <c r="G1830" s="93"/>
      <c r="H1830" s="93"/>
      <c r="I1830" s="93"/>
      <c r="J1830" s="93"/>
      <c r="K1830" s="93"/>
      <c r="L1830" s="93"/>
      <c r="M1830" s="93"/>
      <c r="N1830" s="93"/>
      <c r="O1830" s="93"/>
      <c r="P1830" s="93"/>
      <c r="Q1830" s="93"/>
      <c r="R1830" s="93"/>
      <c r="S1830" s="93"/>
      <c r="T1830" s="93"/>
      <c r="U1830" s="93"/>
      <c r="V1830" s="93"/>
      <c r="W1830" s="93"/>
      <c r="X1830" s="93"/>
      <c r="Y1830" s="93"/>
      <c r="Z1830" s="93"/>
      <c r="AA1830" s="93"/>
      <c r="AB1830" s="93"/>
      <c r="AC1830" s="93"/>
      <c r="AD1830" s="93"/>
      <c r="AE1830" s="93"/>
      <c r="AF1830" s="93"/>
      <c r="AG1830" s="93"/>
      <c r="AH1830" s="93"/>
    </row>
    <row r="1831" spans="1:34" ht="15" customHeight="1" x14ac:dyDescent="0.3">
      <c r="A1831" s="93"/>
      <c r="B1831" s="93"/>
      <c r="C1831" s="93"/>
      <c r="D1831" s="93"/>
      <c r="E1831" s="93"/>
      <c r="F1831" s="93"/>
      <c r="G1831" s="93"/>
      <c r="H1831" s="93"/>
      <c r="I1831" s="93"/>
      <c r="J1831" s="93"/>
      <c r="K1831" s="93"/>
      <c r="L1831" s="93"/>
      <c r="M1831" s="93"/>
      <c r="N1831" s="93"/>
      <c r="O1831" s="93"/>
      <c r="P1831" s="93"/>
      <c r="Q1831" s="93"/>
      <c r="R1831" s="93"/>
      <c r="S1831" s="93"/>
      <c r="T1831" s="93"/>
      <c r="U1831" s="93"/>
      <c r="V1831" s="93"/>
      <c r="W1831" s="93"/>
      <c r="X1831" s="93"/>
      <c r="Y1831" s="93"/>
      <c r="Z1831" s="93"/>
      <c r="AA1831" s="93"/>
      <c r="AB1831" s="93"/>
      <c r="AC1831" s="93"/>
      <c r="AD1831" s="93"/>
      <c r="AE1831" s="93"/>
      <c r="AF1831" s="93"/>
      <c r="AG1831" s="93"/>
      <c r="AH1831" s="93"/>
    </row>
    <row r="1832" spans="1:34" ht="15" customHeight="1" x14ac:dyDescent="0.3">
      <c r="A1832" s="93"/>
      <c r="B1832" s="93"/>
      <c r="C1832" s="93"/>
      <c r="D1832" s="93"/>
      <c r="E1832" s="93"/>
      <c r="F1832" s="93"/>
      <c r="G1832" s="93"/>
      <c r="H1832" s="93"/>
      <c r="I1832" s="93"/>
      <c r="J1832" s="93"/>
      <c r="K1832" s="93"/>
      <c r="L1832" s="93"/>
      <c r="M1832" s="93"/>
      <c r="N1832" s="93"/>
      <c r="O1832" s="93"/>
      <c r="P1832" s="93"/>
      <c r="Q1832" s="93"/>
      <c r="R1832" s="93"/>
      <c r="S1832" s="93"/>
      <c r="T1832" s="93"/>
      <c r="U1832" s="93"/>
      <c r="V1832" s="93"/>
      <c r="W1832" s="93"/>
      <c r="X1832" s="93"/>
      <c r="Y1832" s="93"/>
      <c r="Z1832" s="93"/>
      <c r="AA1832" s="93"/>
      <c r="AB1832" s="93"/>
      <c r="AC1832" s="93"/>
      <c r="AD1832" s="93"/>
      <c r="AE1832" s="93"/>
      <c r="AF1832" s="93"/>
      <c r="AG1832" s="93"/>
      <c r="AH1832" s="93"/>
    </row>
    <row r="1833" spans="1:34" ht="15" customHeight="1" x14ac:dyDescent="0.3">
      <c r="A1833" s="93"/>
      <c r="B1833" s="93"/>
      <c r="C1833" s="93"/>
      <c r="D1833" s="93"/>
      <c r="E1833" s="93"/>
      <c r="F1833" s="93"/>
      <c r="G1833" s="93"/>
      <c r="H1833" s="93"/>
      <c r="I1833" s="93"/>
      <c r="J1833" s="93"/>
      <c r="K1833" s="93"/>
      <c r="L1833" s="93"/>
      <c r="M1833" s="93"/>
      <c r="N1833" s="93"/>
      <c r="O1833" s="93"/>
      <c r="P1833" s="93"/>
      <c r="Q1833" s="93"/>
      <c r="R1833" s="93"/>
      <c r="S1833" s="93"/>
      <c r="T1833" s="93"/>
      <c r="U1833" s="93"/>
      <c r="V1833" s="93"/>
      <c r="W1833" s="93"/>
      <c r="X1833" s="93"/>
      <c r="Y1833" s="93"/>
      <c r="Z1833" s="93"/>
      <c r="AA1833" s="93"/>
      <c r="AB1833" s="93"/>
      <c r="AC1833" s="93"/>
      <c r="AD1833" s="93"/>
      <c r="AE1833" s="93"/>
      <c r="AF1833" s="93"/>
      <c r="AG1833" s="93"/>
      <c r="AH1833" s="93"/>
    </row>
    <row r="1834" spans="1:34" ht="15" customHeight="1" x14ac:dyDescent="0.3">
      <c r="A1834" s="93"/>
      <c r="B1834" s="93"/>
      <c r="C1834" s="93"/>
      <c r="D1834" s="93"/>
      <c r="E1834" s="93"/>
      <c r="F1834" s="93"/>
      <c r="G1834" s="93"/>
      <c r="H1834" s="93"/>
      <c r="I1834" s="93"/>
      <c r="J1834" s="93"/>
      <c r="K1834" s="93"/>
      <c r="L1834" s="93"/>
      <c r="M1834" s="93"/>
      <c r="N1834" s="93"/>
      <c r="O1834" s="93"/>
      <c r="P1834" s="93"/>
      <c r="Q1834" s="93"/>
      <c r="R1834" s="93"/>
      <c r="S1834" s="93"/>
      <c r="T1834" s="93"/>
      <c r="U1834" s="93"/>
      <c r="V1834" s="93"/>
      <c r="W1834" s="93"/>
      <c r="X1834" s="93"/>
      <c r="Y1834" s="93"/>
      <c r="Z1834" s="93"/>
      <c r="AA1834" s="93"/>
      <c r="AB1834" s="93"/>
      <c r="AC1834" s="93"/>
      <c r="AD1834" s="93"/>
      <c r="AE1834" s="93"/>
      <c r="AF1834" s="93"/>
      <c r="AG1834" s="93"/>
      <c r="AH1834" s="93"/>
    </row>
    <row r="1835" spans="1:34" ht="15" customHeight="1" x14ac:dyDescent="0.3">
      <c r="A1835" s="93"/>
      <c r="B1835" s="93"/>
      <c r="C1835" s="93"/>
      <c r="D1835" s="93"/>
      <c r="E1835" s="93"/>
      <c r="F1835" s="93"/>
      <c r="G1835" s="93"/>
      <c r="H1835" s="93"/>
      <c r="I1835" s="93"/>
      <c r="J1835" s="93"/>
      <c r="K1835" s="93"/>
      <c r="L1835" s="93"/>
      <c r="M1835" s="93"/>
      <c r="N1835" s="93"/>
      <c r="O1835" s="93"/>
      <c r="P1835" s="93"/>
      <c r="Q1835" s="93"/>
      <c r="R1835" s="93"/>
      <c r="S1835" s="93"/>
      <c r="T1835" s="93"/>
      <c r="U1835" s="93"/>
      <c r="V1835" s="93"/>
      <c r="W1835" s="93"/>
      <c r="X1835" s="93"/>
      <c r="Y1835" s="93"/>
      <c r="Z1835" s="93"/>
      <c r="AA1835" s="93"/>
      <c r="AB1835" s="93"/>
      <c r="AC1835" s="93"/>
      <c r="AD1835" s="93"/>
      <c r="AE1835" s="93"/>
      <c r="AF1835" s="93"/>
      <c r="AG1835" s="93"/>
      <c r="AH1835" s="93"/>
    </row>
    <row r="1836" spans="1:34" ht="15" customHeight="1" x14ac:dyDescent="0.3">
      <c r="A1836" s="93"/>
      <c r="B1836" s="93"/>
      <c r="C1836" s="93"/>
      <c r="D1836" s="93"/>
      <c r="E1836" s="93"/>
      <c r="F1836" s="93"/>
      <c r="G1836" s="93"/>
      <c r="H1836" s="93"/>
      <c r="I1836" s="93"/>
      <c r="J1836" s="93"/>
      <c r="K1836" s="93"/>
      <c r="L1836" s="93"/>
      <c r="M1836" s="93"/>
      <c r="N1836" s="93"/>
      <c r="O1836" s="93"/>
      <c r="P1836" s="93"/>
      <c r="Q1836" s="93"/>
      <c r="R1836" s="93"/>
      <c r="S1836" s="93"/>
      <c r="T1836" s="93"/>
      <c r="U1836" s="93"/>
      <c r="V1836" s="93"/>
      <c r="W1836" s="93"/>
      <c r="X1836" s="93"/>
      <c r="Y1836" s="93"/>
      <c r="Z1836" s="93"/>
      <c r="AA1836" s="93"/>
      <c r="AB1836" s="93"/>
      <c r="AC1836" s="93"/>
      <c r="AD1836" s="93"/>
      <c r="AE1836" s="93"/>
      <c r="AF1836" s="93"/>
      <c r="AG1836" s="93"/>
      <c r="AH1836" s="93"/>
    </row>
    <row r="1837" spans="1:34" ht="15" customHeight="1" x14ac:dyDescent="0.3">
      <c r="A1837" s="93"/>
      <c r="B1837" s="93"/>
      <c r="C1837" s="93"/>
      <c r="D1837" s="93"/>
      <c r="E1837" s="93"/>
      <c r="F1837" s="93"/>
      <c r="G1837" s="93"/>
      <c r="H1837" s="93"/>
      <c r="I1837" s="93"/>
      <c r="J1837" s="93"/>
      <c r="K1837" s="93"/>
      <c r="L1837" s="93"/>
      <c r="M1837" s="93"/>
      <c r="N1837" s="93"/>
      <c r="O1837" s="93"/>
      <c r="P1837" s="93"/>
      <c r="Q1837" s="93"/>
      <c r="R1837" s="93"/>
      <c r="S1837" s="93"/>
      <c r="T1837" s="93"/>
      <c r="U1837" s="93"/>
      <c r="V1837" s="93"/>
      <c r="W1837" s="93"/>
      <c r="X1837" s="93"/>
      <c r="Y1837" s="93"/>
      <c r="Z1837" s="93"/>
      <c r="AA1837" s="93"/>
      <c r="AB1837" s="93"/>
      <c r="AC1837" s="93"/>
      <c r="AD1837" s="93"/>
      <c r="AE1837" s="93"/>
      <c r="AF1837" s="93"/>
      <c r="AG1837" s="93"/>
      <c r="AH1837" s="93"/>
    </row>
    <row r="1838" spans="1:34" ht="15" customHeight="1" x14ac:dyDescent="0.3">
      <c r="A1838" s="93"/>
      <c r="B1838" s="93"/>
      <c r="C1838" s="93"/>
      <c r="D1838" s="93"/>
      <c r="E1838" s="93"/>
      <c r="F1838" s="93"/>
      <c r="G1838" s="93"/>
      <c r="H1838" s="93"/>
      <c r="I1838" s="93"/>
      <c r="J1838" s="93"/>
      <c r="K1838" s="93"/>
      <c r="L1838" s="93"/>
      <c r="M1838" s="93"/>
      <c r="N1838" s="93"/>
      <c r="O1838" s="93"/>
      <c r="P1838" s="93"/>
      <c r="Q1838" s="93"/>
      <c r="R1838" s="93"/>
      <c r="S1838" s="93"/>
      <c r="T1838" s="93"/>
      <c r="U1838" s="93"/>
      <c r="V1838" s="93"/>
      <c r="W1838" s="93"/>
      <c r="X1838" s="93"/>
      <c r="Y1838" s="93"/>
      <c r="Z1838" s="93"/>
      <c r="AA1838" s="93"/>
      <c r="AB1838" s="93"/>
      <c r="AC1838" s="93"/>
      <c r="AD1838" s="93"/>
      <c r="AE1838" s="93"/>
      <c r="AF1838" s="93"/>
      <c r="AG1838" s="93"/>
      <c r="AH1838" s="93"/>
    </row>
    <row r="1839" spans="1:34" ht="15" customHeight="1" x14ac:dyDescent="0.3">
      <c r="A1839" s="93"/>
      <c r="B1839" s="93"/>
      <c r="C1839" s="93"/>
      <c r="D1839" s="93"/>
      <c r="E1839" s="93"/>
      <c r="F1839" s="93"/>
      <c r="G1839" s="93"/>
      <c r="H1839" s="93"/>
      <c r="I1839" s="93"/>
      <c r="J1839" s="93"/>
      <c r="K1839" s="93"/>
      <c r="L1839" s="93"/>
      <c r="M1839" s="93"/>
      <c r="N1839" s="93"/>
      <c r="O1839" s="93"/>
      <c r="P1839" s="93"/>
      <c r="Q1839" s="93"/>
      <c r="R1839" s="93"/>
      <c r="S1839" s="93"/>
      <c r="T1839" s="93"/>
      <c r="U1839" s="93"/>
      <c r="V1839" s="93"/>
      <c r="W1839" s="93"/>
      <c r="X1839" s="93"/>
      <c r="Y1839" s="93"/>
      <c r="Z1839" s="93"/>
      <c r="AA1839" s="93"/>
      <c r="AB1839" s="93"/>
      <c r="AC1839" s="93"/>
      <c r="AD1839" s="93"/>
      <c r="AE1839" s="93"/>
      <c r="AF1839" s="93"/>
      <c r="AG1839" s="93"/>
      <c r="AH1839" s="93"/>
    </row>
    <row r="1840" spans="1:34" ht="15" customHeight="1" x14ac:dyDescent="0.3">
      <c r="A1840" s="93"/>
      <c r="B1840" s="93"/>
      <c r="C1840" s="93"/>
      <c r="D1840" s="93"/>
      <c r="E1840" s="93"/>
      <c r="F1840" s="93"/>
      <c r="G1840" s="93"/>
      <c r="H1840" s="93"/>
      <c r="I1840" s="93"/>
      <c r="J1840" s="93"/>
      <c r="K1840" s="93"/>
      <c r="L1840" s="93"/>
      <c r="M1840" s="93"/>
      <c r="N1840" s="93"/>
      <c r="O1840" s="93"/>
      <c r="P1840" s="93"/>
      <c r="Q1840" s="93"/>
      <c r="R1840" s="93"/>
      <c r="S1840" s="93"/>
      <c r="T1840" s="93"/>
      <c r="U1840" s="93"/>
      <c r="V1840" s="93"/>
      <c r="W1840" s="93"/>
      <c r="X1840" s="93"/>
      <c r="Y1840" s="93"/>
      <c r="Z1840" s="93"/>
      <c r="AA1840" s="93"/>
      <c r="AB1840" s="93"/>
      <c r="AC1840" s="93"/>
      <c r="AD1840" s="93"/>
      <c r="AE1840" s="93"/>
      <c r="AF1840" s="93"/>
      <c r="AG1840" s="93"/>
      <c r="AH1840" s="93"/>
    </row>
    <row r="1841" spans="1:34" ht="15" customHeight="1" x14ac:dyDescent="0.3">
      <c r="A1841" s="93"/>
      <c r="B1841" s="93"/>
      <c r="C1841" s="93"/>
      <c r="D1841" s="93"/>
      <c r="E1841" s="93"/>
      <c r="F1841" s="93"/>
      <c r="G1841" s="93"/>
      <c r="H1841" s="93"/>
      <c r="I1841" s="93"/>
      <c r="J1841" s="93"/>
      <c r="K1841" s="93"/>
      <c r="L1841" s="93"/>
      <c r="M1841" s="93"/>
      <c r="N1841" s="93"/>
      <c r="O1841" s="93"/>
      <c r="P1841" s="93"/>
      <c r="Q1841" s="93"/>
      <c r="R1841" s="93"/>
      <c r="S1841" s="93"/>
      <c r="T1841" s="93"/>
      <c r="U1841" s="93"/>
      <c r="V1841" s="93"/>
      <c r="W1841" s="93"/>
      <c r="X1841" s="93"/>
      <c r="Y1841" s="93"/>
      <c r="Z1841" s="93"/>
      <c r="AA1841" s="93"/>
      <c r="AB1841" s="93"/>
      <c r="AC1841" s="93"/>
      <c r="AD1841" s="93"/>
      <c r="AE1841" s="93"/>
      <c r="AF1841" s="93"/>
      <c r="AG1841" s="93"/>
      <c r="AH1841" s="93"/>
    </row>
    <row r="1842" spans="1:34" ht="15" customHeight="1" x14ac:dyDescent="0.3">
      <c r="A1842" s="93"/>
      <c r="B1842" s="93"/>
      <c r="C1842" s="93"/>
      <c r="D1842" s="93"/>
      <c r="E1842" s="93"/>
      <c r="F1842" s="93"/>
      <c r="G1842" s="93"/>
      <c r="H1842" s="93"/>
      <c r="I1842" s="93"/>
      <c r="J1842" s="93"/>
      <c r="K1842" s="93"/>
      <c r="L1842" s="93"/>
      <c r="M1842" s="93"/>
      <c r="N1842" s="93"/>
      <c r="O1842" s="93"/>
      <c r="P1842" s="93"/>
      <c r="Q1842" s="93"/>
      <c r="R1842" s="93"/>
      <c r="S1842" s="93"/>
      <c r="T1842" s="93"/>
      <c r="U1842" s="93"/>
      <c r="V1842" s="93"/>
      <c r="W1842" s="93"/>
      <c r="X1842" s="93"/>
      <c r="Y1842" s="93"/>
      <c r="Z1842" s="93"/>
      <c r="AA1842" s="93"/>
      <c r="AB1842" s="93"/>
      <c r="AC1842" s="93"/>
      <c r="AD1842" s="93"/>
      <c r="AE1842" s="93"/>
      <c r="AF1842" s="93"/>
      <c r="AG1842" s="93"/>
      <c r="AH1842" s="93"/>
    </row>
    <row r="1843" spans="1:34" ht="15" customHeight="1" x14ac:dyDescent="0.3">
      <c r="A1843" s="93"/>
      <c r="B1843" s="93"/>
      <c r="C1843" s="93"/>
      <c r="D1843" s="93"/>
      <c r="E1843" s="93"/>
      <c r="F1843" s="93"/>
      <c r="G1843" s="93"/>
      <c r="H1843" s="93"/>
      <c r="I1843" s="93"/>
      <c r="J1843" s="93"/>
      <c r="K1843" s="93"/>
      <c r="L1843" s="93"/>
      <c r="M1843" s="93"/>
      <c r="N1843" s="93"/>
      <c r="O1843" s="93"/>
      <c r="P1843" s="93"/>
      <c r="Q1843" s="93"/>
      <c r="R1843" s="93"/>
      <c r="S1843" s="93"/>
      <c r="T1843" s="93"/>
      <c r="U1843" s="93"/>
      <c r="V1843" s="93"/>
      <c r="W1843" s="93"/>
      <c r="X1843" s="93"/>
      <c r="Y1843" s="93"/>
      <c r="Z1843" s="93"/>
      <c r="AA1843" s="93"/>
      <c r="AB1843" s="93"/>
      <c r="AC1843" s="93"/>
      <c r="AD1843" s="93"/>
      <c r="AE1843" s="93"/>
      <c r="AF1843" s="93"/>
      <c r="AG1843" s="93"/>
      <c r="AH1843" s="93"/>
    </row>
    <row r="1844" spans="1:34" ht="15" customHeight="1" x14ac:dyDescent="0.3">
      <c r="A1844" s="93"/>
      <c r="B1844" s="93"/>
      <c r="C1844" s="93"/>
      <c r="D1844" s="93"/>
      <c r="E1844" s="93"/>
      <c r="F1844" s="93"/>
      <c r="G1844" s="93"/>
      <c r="H1844" s="93"/>
      <c r="I1844" s="93"/>
      <c r="J1844" s="93"/>
      <c r="K1844" s="93"/>
      <c r="L1844" s="93"/>
      <c r="M1844" s="93"/>
      <c r="N1844" s="93"/>
      <c r="O1844" s="93"/>
      <c r="P1844" s="93"/>
      <c r="Q1844" s="93"/>
      <c r="R1844" s="93"/>
      <c r="S1844" s="93"/>
      <c r="T1844" s="93"/>
      <c r="U1844" s="93"/>
      <c r="V1844" s="93"/>
      <c r="W1844" s="93"/>
      <c r="X1844" s="93"/>
      <c r="Y1844" s="93"/>
      <c r="Z1844" s="93"/>
      <c r="AA1844" s="93"/>
      <c r="AB1844" s="93"/>
      <c r="AC1844" s="93"/>
      <c r="AD1844" s="93"/>
      <c r="AE1844" s="93"/>
      <c r="AF1844" s="93"/>
      <c r="AG1844" s="93"/>
      <c r="AH1844" s="93"/>
    </row>
    <row r="1845" spans="1:34" ht="15" customHeight="1" x14ac:dyDescent="0.3">
      <c r="A1845" s="93"/>
      <c r="B1845" s="93"/>
      <c r="C1845" s="93"/>
      <c r="D1845" s="93"/>
      <c r="E1845" s="93"/>
      <c r="F1845" s="93"/>
      <c r="G1845" s="93"/>
      <c r="H1845" s="93"/>
      <c r="I1845" s="93"/>
      <c r="J1845" s="93"/>
      <c r="K1845" s="93"/>
      <c r="L1845" s="93"/>
      <c r="M1845" s="93"/>
      <c r="N1845" s="93"/>
      <c r="O1845" s="93"/>
      <c r="P1845" s="93"/>
      <c r="Q1845" s="93"/>
      <c r="R1845" s="93"/>
      <c r="S1845" s="93"/>
      <c r="T1845" s="93"/>
      <c r="U1845" s="93"/>
      <c r="V1845" s="93"/>
      <c r="W1845" s="93"/>
      <c r="X1845" s="93"/>
      <c r="Y1845" s="93"/>
      <c r="Z1845" s="93"/>
      <c r="AA1845" s="93"/>
      <c r="AB1845" s="93"/>
      <c r="AC1845" s="93"/>
      <c r="AD1845" s="93"/>
      <c r="AE1845" s="93"/>
      <c r="AF1845" s="93"/>
      <c r="AG1845" s="93"/>
      <c r="AH1845" s="93"/>
    </row>
    <row r="1846" spans="1:34" ht="15" customHeight="1" x14ac:dyDescent="0.3">
      <c r="A1846" s="93"/>
      <c r="B1846" s="93"/>
      <c r="C1846" s="93"/>
      <c r="D1846" s="93"/>
      <c r="E1846" s="93"/>
      <c r="F1846" s="93"/>
      <c r="G1846" s="93"/>
      <c r="H1846" s="93"/>
      <c r="I1846" s="93"/>
      <c r="J1846" s="93"/>
      <c r="K1846" s="93"/>
      <c r="L1846" s="93"/>
      <c r="M1846" s="93"/>
      <c r="N1846" s="93"/>
      <c r="O1846" s="93"/>
      <c r="P1846" s="93"/>
      <c r="Q1846" s="93"/>
      <c r="R1846" s="93"/>
      <c r="S1846" s="93"/>
      <c r="T1846" s="93"/>
      <c r="U1846" s="93"/>
      <c r="V1846" s="93"/>
      <c r="W1846" s="93"/>
      <c r="X1846" s="93"/>
      <c r="Y1846" s="93"/>
      <c r="Z1846" s="93"/>
      <c r="AA1846" s="93"/>
      <c r="AB1846" s="93"/>
      <c r="AC1846" s="93"/>
      <c r="AD1846" s="93"/>
      <c r="AE1846" s="93"/>
      <c r="AF1846" s="93"/>
      <c r="AG1846" s="93"/>
      <c r="AH1846" s="93"/>
    </row>
    <row r="1847" spans="1:34" ht="15" customHeight="1" x14ac:dyDescent="0.3">
      <c r="A1847" s="93"/>
      <c r="B1847" s="93"/>
      <c r="C1847" s="93"/>
      <c r="D1847" s="93"/>
      <c r="E1847" s="93"/>
      <c r="F1847" s="93"/>
      <c r="G1847" s="93"/>
      <c r="H1847" s="93"/>
      <c r="I1847" s="93"/>
      <c r="J1847" s="93"/>
      <c r="K1847" s="93"/>
      <c r="L1847" s="93"/>
      <c r="M1847" s="93"/>
      <c r="N1847" s="93"/>
      <c r="O1847" s="93"/>
      <c r="P1847" s="93"/>
      <c r="Q1847" s="93"/>
      <c r="R1847" s="93"/>
      <c r="S1847" s="93"/>
      <c r="T1847" s="93"/>
      <c r="U1847" s="93"/>
      <c r="V1847" s="93"/>
      <c r="W1847" s="93"/>
      <c r="X1847" s="93"/>
      <c r="Y1847" s="93"/>
      <c r="Z1847" s="93"/>
      <c r="AA1847" s="93"/>
      <c r="AB1847" s="93"/>
      <c r="AC1847" s="93"/>
      <c r="AD1847" s="93"/>
      <c r="AE1847" s="93"/>
      <c r="AF1847" s="93"/>
      <c r="AG1847" s="93"/>
      <c r="AH1847" s="93"/>
    </row>
    <row r="1848" spans="1:34" ht="15" customHeight="1" x14ac:dyDescent="0.3">
      <c r="A1848" s="93"/>
      <c r="B1848" s="93"/>
      <c r="C1848" s="93"/>
      <c r="D1848" s="93"/>
      <c r="E1848" s="93"/>
      <c r="F1848" s="93"/>
      <c r="G1848" s="93"/>
      <c r="H1848" s="93"/>
      <c r="I1848" s="93"/>
      <c r="J1848" s="93"/>
      <c r="K1848" s="93"/>
      <c r="L1848" s="93"/>
      <c r="M1848" s="93"/>
      <c r="N1848" s="93"/>
      <c r="O1848" s="93"/>
      <c r="P1848" s="93"/>
      <c r="Q1848" s="93"/>
      <c r="R1848" s="93"/>
      <c r="S1848" s="93"/>
      <c r="T1848" s="93"/>
      <c r="U1848" s="93"/>
      <c r="V1848" s="93"/>
      <c r="W1848" s="93"/>
      <c r="X1848" s="93"/>
      <c r="Y1848" s="93"/>
      <c r="Z1848" s="93"/>
      <c r="AA1848" s="93"/>
      <c r="AB1848" s="93"/>
      <c r="AC1848" s="93"/>
      <c r="AD1848" s="93"/>
      <c r="AE1848" s="93"/>
      <c r="AF1848" s="93"/>
      <c r="AG1848" s="93"/>
      <c r="AH1848" s="93"/>
    </row>
    <row r="1849" spans="1:34" ht="15" customHeight="1" x14ac:dyDescent="0.3">
      <c r="A1849" s="93"/>
      <c r="B1849" s="93"/>
      <c r="C1849" s="93"/>
      <c r="D1849" s="93"/>
      <c r="E1849" s="93"/>
      <c r="F1849" s="93"/>
      <c r="G1849" s="93"/>
      <c r="H1849" s="93"/>
      <c r="I1849" s="93"/>
      <c r="J1849" s="93"/>
      <c r="K1849" s="93"/>
      <c r="L1849" s="93"/>
      <c r="M1849" s="93"/>
      <c r="N1849" s="93"/>
      <c r="O1849" s="93"/>
      <c r="P1849" s="93"/>
      <c r="Q1849" s="93"/>
      <c r="R1849" s="93"/>
      <c r="S1849" s="93"/>
      <c r="T1849" s="93"/>
      <c r="U1849" s="93"/>
      <c r="V1849" s="93"/>
      <c r="W1849" s="93"/>
      <c r="X1849" s="93"/>
      <c r="Y1849" s="93"/>
      <c r="Z1849" s="93"/>
      <c r="AA1849" s="93"/>
      <c r="AB1849" s="93"/>
      <c r="AC1849" s="93"/>
      <c r="AD1849" s="93"/>
      <c r="AE1849" s="93"/>
      <c r="AF1849" s="93"/>
      <c r="AG1849" s="93"/>
      <c r="AH1849" s="93"/>
    </row>
    <row r="1850" spans="1:34" ht="15" customHeight="1" x14ac:dyDescent="0.3">
      <c r="A1850" s="93"/>
      <c r="B1850" s="93"/>
      <c r="C1850" s="93"/>
      <c r="D1850" s="93"/>
      <c r="E1850" s="93"/>
      <c r="F1850" s="93"/>
      <c r="G1850" s="93"/>
      <c r="H1850" s="93"/>
      <c r="I1850" s="93"/>
      <c r="J1850" s="93"/>
      <c r="K1850" s="93"/>
      <c r="L1850" s="93"/>
      <c r="M1850" s="93"/>
      <c r="N1850" s="93"/>
      <c r="O1850" s="93"/>
      <c r="P1850" s="93"/>
      <c r="Q1850" s="93"/>
      <c r="R1850" s="93"/>
      <c r="S1850" s="93"/>
      <c r="T1850" s="93"/>
      <c r="U1850" s="93"/>
      <c r="V1850" s="93"/>
      <c r="W1850" s="93"/>
      <c r="X1850" s="93"/>
      <c r="Y1850" s="93"/>
      <c r="Z1850" s="93"/>
      <c r="AA1850" s="93"/>
      <c r="AB1850" s="93"/>
      <c r="AC1850" s="93"/>
      <c r="AD1850" s="93"/>
      <c r="AE1850" s="93"/>
      <c r="AF1850" s="93"/>
      <c r="AG1850" s="93"/>
      <c r="AH1850" s="93"/>
    </row>
    <row r="1851" spans="1:34" ht="15" customHeight="1" x14ac:dyDescent="0.3">
      <c r="A1851" s="93"/>
      <c r="B1851" s="93"/>
      <c r="C1851" s="93"/>
      <c r="D1851" s="93"/>
      <c r="E1851" s="93"/>
      <c r="F1851" s="93"/>
      <c r="G1851" s="93"/>
      <c r="H1851" s="93"/>
      <c r="I1851" s="93"/>
      <c r="J1851" s="93"/>
      <c r="K1851" s="93"/>
      <c r="L1851" s="93"/>
      <c r="M1851" s="93"/>
      <c r="N1851" s="93"/>
      <c r="O1851" s="93"/>
      <c r="P1851" s="93"/>
      <c r="Q1851" s="93"/>
      <c r="R1851" s="93"/>
      <c r="S1851" s="93"/>
      <c r="T1851" s="93"/>
      <c r="U1851" s="93"/>
      <c r="V1851" s="93"/>
      <c r="W1851" s="93"/>
      <c r="X1851" s="93"/>
      <c r="Y1851" s="93"/>
      <c r="Z1851" s="93"/>
      <c r="AA1851" s="93"/>
      <c r="AB1851" s="93"/>
      <c r="AC1851" s="93"/>
      <c r="AD1851" s="93"/>
      <c r="AE1851" s="93"/>
      <c r="AF1851" s="93"/>
      <c r="AG1851" s="93"/>
      <c r="AH1851" s="93"/>
    </row>
    <row r="1852" spans="1:34" ht="15" customHeight="1" x14ac:dyDescent="0.3">
      <c r="A1852" s="93"/>
      <c r="B1852" s="93"/>
      <c r="C1852" s="93"/>
      <c r="D1852" s="93"/>
      <c r="E1852" s="93"/>
      <c r="F1852" s="93"/>
      <c r="G1852" s="93"/>
      <c r="H1852" s="93"/>
      <c r="I1852" s="93"/>
      <c r="J1852" s="93"/>
      <c r="K1852" s="93"/>
      <c r="L1852" s="93"/>
      <c r="M1852" s="93"/>
      <c r="N1852" s="93"/>
      <c r="O1852" s="93"/>
      <c r="P1852" s="93"/>
      <c r="Q1852" s="93"/>
      <c r="R1852" s="93"/>
      <c r="S1852" s="93"/>
      <c r="T1852" s="93"/>
      <c r="U1852" s="93"/>
      <c r="V1852" s="93"/>
      <c r="W1852" s="93"/>
      <c r="X1852" s="93"/>
      <c r="Y1852" s="93"/>
      <c r="Z1852" s="93"/>
      <c r="AA1852" s="93"/>
      <c r="AB1852" s="93"/>
      <c r="AC1852" s="93"/>
      <c r="AD1852" s="93"/>
      <c r="AE1852" s="93"/>
      <c r="AF1852" s="93"/>
      <c r="AG1852" s="93"/>
      <c r="AH1852" s="93"/>
    </row>
    <row r="1853" spans="1:34" ht="15" customHeight="1" x14ac:dyDescent="0.3">
      <c r="A1853" s="93"/>
      <c r="B1853" s="93"/>
      <c r="C1853" s="93"/>
      <c r="D1853" s="93"/>
      <c r="E1853" s="93"/>
      <c r="F1853" s="93"/>
      <c r="G1853" s="93"/>
      <c r="H1853" s="93"/>
      <c r="I1853" s="93"/>
      <c r="J1853" s="93"/>
      <c r="K1853" s="93"/>
      <c r="L1853" s="93"/>
      <c r="M1853" s="93"/>
      <c r="N1853" s="93"/>
      <c r="O1853" s="93"/>
      <c r="P1853" s="93"/>
      <c r="Q1853" s="93"/>
      <c r="R1853" s="93"/>
      <c r="S1853" s="93"/>
      <c r="T1853" s="93"/>
      <c r="U1853" s="93"/>
      <c r="V1853" s="93"/>
      <c r="W1853" s="93"/>
      <c r="X1853" s="93"/>
      <c r="Y1853" s="93"/>
      <c r="Z1853" s="93"/>
      <c r="AA1853" s="93"/>
      <c r="AB1853" s="93"/>
      <c r="AC1853" s="93"/>
      <c r="AD1853" s="93"/>
      <c r="AE1853" s="93"/>
      <c r="AF1853" s="93"/>
      <c r="AG1853" s="93"/>
      <c r="AH1853" s="93"/>
    </row>
    <row r="1854" spans="1:34" ht="15" customHeight="1" x14ac:dyDescent="0.3">
      <c r="A1854" s="93"/>
      <c r="B1854" s="93"/>
      <c r="C1854" s="93"/>
      <c r="D1854" s="93"/>
      <c r="E1854" s="93"/>
      <c r="F1854" s="93"/>
      <c r="G1854" s="93"/>
      <c r="H1854" s="93"/>
      <c r="I1854" s="93"/>
      <c r="J1854" s="93"/>
      <c r="K1854" s="93"/>
      <c r="L1854" s="93"/>
      <c r="M1854" s="93"/>
      <c r="N1854" s="93"/>
      <c r="O1854" s="93"/>
      <c r="P1854" s="93"/>
      <c r="Q1854" s="93"/>
      <c r="R1854" s="93"/>
      <c r="S1854" s="93"/>
      <c r="T1854" s="93"/>
      <c r="U1854" s="93"/>
      <c r="V1854" s="93"/>
      <c r="W1854" s="93"/>
      <c r="X1854" s="93"/>
      <c r="Y1854" s="93"/>
      <c r="Z1854" s="93"/>
      <c r="AA1854" s="93"/>
      <c r="AB1854" s="93"/>
      <c r="AC1854" s="93"/>
      <c r="AD1854" s="93"/>
      <c r="AE1854" s="93"/>
      <c r="AF1854" s="93"/>
      <c r="AG1854" s="93"/>
      <c r="AH1854" s="93"/>
    </row>
    <row r="1855" spans="1:34" ht="15" customHeight="1" x14ac:dyDescent="0.3">
      <c r="A1855" s="93"/>
      <c r="B1855" s="93"/>
      <c r="C1855" s="93"/>
      <c r="D1855" s="93"/>
      <c r="E1855" s="93"/>
      <c r="F1855" s="93"/>
      <c r="G1855" s="93"/>
      <c r="H1855" s="93"/>
      <c r="I1855" s="93"/>
      <c r="J1855" s="93"/>
      <c r="K1855" s="93"/>
      <c r="L1855" s="93"/>
      <c r="M1855" s="93"/>
      <c r="N1855" s="93"/>
      <c r="O1855" s="93"/>
      <c r="P1855" s="93"/>
      <c r="Q1855" s="93"/>
      <c r="R1855" s="93"/>
      <c r="S1855" s="93"/>
      <c r="T1855" s="93"/>
      <c r="U1855" s="93"/>
      <c r="V1855" s="93"/>
      <c r="W1855" s="93"/>
      <c r="X1855" s="93"/>
      <c r="Y1855" s="93"/>
      <c r="Z1855" s="93"/>
      <c r="AA1855" s="93"/>
      <c r="AB1855" s="93"/>
      <c r="AC1855" s="93"/>
      <c r="AD1855" s="93"/>
      <c r="AE1855" s="93"/>
      <c r="AF1855" s="93"/>
      <c r="AG1855" s="93"/>
      <c r="AH1855" s="93"/>
    </row>
    <row r="1856" spans="1:34" ht="15" customHeight="1" x14ac:dyDescent="0.3">
      <c r="A1856" s="93"/>
      <c r="B1856" s="93"/>
      <c r="C1856" s="93"/>
      <c r="D1856" s="93"/>
      <c r="E1856" s="93"/>
      <c r="F1856" s="93"/>
      <c r="G1856" s="93"/>
      <c r="H1856" s="93"/>
      <c r="I1856" s="93"/>
      <c r="J1856" s="93"/>
      <c r="K1856" s="93"/>
      <c r="L1856" s="93"/>
      <c r="M1856" s="93"/>
      <c r="N1856" s="93"/>
      <c r="O1856" s="93"/>
      <c r="P1856" s="93"/>
      <c r="Q1856" s="93"/>
      <c r="R1856" s="93"/>
      <c r="S1856" s="93"/>
      <c r="T1856" s="93"/>
      <c r="U1856" s="93"/>
      <c r="V1856" s="93"/>
      <c r="W1856" s="93"/>
      <c r="X1856" s="93"/>
      <c r="Y1856" s="93"/>
      <c r="Z1856" s="93"/>
      <c r="AA1856" s="93"/>
      <c r="AB1856" s="93"/>
      <c r="AC1856" s="93"/>
      <c r="AD1856" s="93"/>
      <c r="AE1856" s="93"/>
      <c r="AF1856" s="93"/>
      <c r="AG1856" s="93"/>
      <c r="AH1856" s="93"/>
    </row>
    <row r="1857" spans="1:34" ht="15" customHeight="1" x14ac:dyDescent="0.3">
      <c r="A1857" s="93"/>
      <c r="B1857" s="93"/>
      <c r="C1857" s="93"/>
      <c r="D1857" s="93"/>
      <c r="E1857" s="93"/>
      <c r="F1857" s="93"/>
      <c r="G1857" s="93"/>
      <c r="H1857" s="93"/>
      <c r="I1857" s="93"/>
      <c r="J1857" s="93"/>
      <c r="K1857" s="93"/>
      <c r="L1857" s="93"/>
      <c r="M1857" s="93"/>
      <c r="N1857" s="93"/>
      <c r="O1857" s="93"/>
      <c r="P1857" s="93"/>
      <c r="Q1857" s="93"/>
      <c r="R1857" s="93"/>
      <c r="S1857" s="93"/>
      <c r="T1857" s="93"/>
      <c r="U1857" s="93"/>
      <c r="V1857" s="93"/>
      <c r="W1857" s="93"/>
      <c r="X1857" s="93"/>
      <c r="Y1857" s="93"/>
      <c r="Z1857" s="93"/>
      <c r="AA1857" s="93"/>
      <c r="AB1857" s="93"/>
      <c r="AC1857" s="93"/>
      <c r="AD1857" s="93"/>
      <c r="AE1857" s="93"/>
      <c r="AF1857" s="93"/>
      <c r="AG1857" s="93"/>
      <c r="AH1857" s="93"/>
    </row>
    <row r="1858" spans="1:34" ht="15" customHeight="1" x14ac:dyDescent="0.3">
      <c r="A1858" s="93"/>
      <c r="B1858" s="93"/>
      <c r="C1858" s="93"/>
      <c r="D1858" s="93"/>
      <c r="E1858" s="93"/>
      <c r="F1858" s="93"/>
      <c r="G1858" s="93"/>
      <c r="H1858" s="93"/>
      <c r="I1858" s="93"/>
      <c r="J1858" s="93"/>
      <c r="K1858" s="93"/>
      <c r="L1858" s="93"/>
      <c r="M1858" s="93"/>
      <c r="N1858" s="93"/>
      <c r="O1858" s="93"/>
      <c r="P1858" s="93"/>
      <c r="Q1858" s="93"/>
      <c r="R1858" s="93"/>
      <c r="S1858" s="93"/>
      <c r="T1858" s="93"/>
      <c r="U1858" s="93"/>
      <c r="V1858" s="93"/>
      <c r="W1858" s="93"/>
      <c r="X1858" s="93"/>
      <c r="Y1858" s="93"/>
      <c r="Z1858" s="93"/>
      <c r="AA1858" s="93"/>
      <c r="AB1858" s="93"/>
      <c r="AC1858" s="93"/>
      <c r="AD1858" s="93"/>
      <c r="AE1858" s="93"/>
      <c r="AF1858" s="93"/>
      <c r="AG1858" s="93"/>
      <c r="AH1858" s="93"/>
    </row>
    <row r="1859" spans="1:34" ht="15" customHeight="1" x14ac:dyDescent="0.3">
      <c r="A1859" s="93"/>
      <c r="B1859" s="93"/>
      <c r="C1859" s="93"/>
      <c r="D1859" s="93"/>
      <c r="E1859" s="93"/>
      <c r="F1859" s="93"/>
      <c r="G1859" s="93"/>
      <c r="H1859" s="93"/>
      <c r="I1859" s="93"/>
      <c r="J1859" s="93"/>
      <c r="K1859" s="93"/>
      <c r="L1859" s="93"/>
      <c r="M1859" s="93"/>
      <c r="N1859" s="93"/>
      <c r="O1859" s="93"/>
      <c r="P1859" s="93"/>
      <c r="Q1859" s="93"/>
      <c r="R1859" s="93"/>
      <c r="S1859" s="93"/>
      <c r="T1859" s="93"/>
      <c r="U1859" s="93"/>
      <c r="V1859" s="93"/>
      <c r="W1859" s="93"/>
      <c r="X1859" s="93"/>
      <c r="Y1859" s="93"/>
      <c r="Z1859" s="93"/>
      <c r="AA1859" s="93"/>
      <c r="AB1859" s="93"/>
      <c r="AC1859" s="93"/>
      <c r="AD1859" s="93"/>
      <c r="AE1859" s="93"/>
      <c r="AF1859" s="93"/>
      <c r="AG1859" s="93"/>
      <c r="AH1859" s="93"/>
    </row>
    <row r="1860" spans="1:34" ht="15" customHeight="1" x14ac:dyDescent="0.3">
      <c r="A1860" s="93"/>
      <c r="B1860" s="93"/>
      <c r="C1860" s="93"/>
      <c r="D1860" s="93"/>
      <c r="E1860" s="93"/>
      <c r="F1860" s="93"/>
      <c r="G1860" s="93"/>
      <c r="H1860" s="93"/>
      <c r="I1860" s="93"/>
      <c r="J1860" s="93"/>
      <c r="K1860" s="93"/>
      <c r="L1860" s="93"/>
      <c r="M1860" s="93"/>
      <c r="N1860" s="93"/>
      <c r="O1860" s="93"/>
      <c r="P1860" s="93"/>
      <c r="Q1860" s="93"/>
      <c r="R1860" s="93"/>
      <c r="S1860" s="93"/>
      <c r="T1860" s="93"/>
      <c r="U1860" s="93"/>
      <c r="V1860" s="93"/>
      <c r="W1860" s="93"/>
      <c r="X1860" s="93"/>
      <c r="Y1860" s="93"/>
      <c r="Z1860" s="93"/>
      <c r="AA1860" s="93"/>
      <c r="AB1860" s="93"/>
      <c r="AC1860" s="93"/>
      <c r="AD1860" s="93"/>
      <c r="AE1860" s="93"/>
      <c r="AF1860" s="93"/>
      <c r="AG1860" s="93"/>
      <c r="AH1860" s="93"/>
    </row>
    <row r="1861" spans="1:34" ht="15" customHeight="1" x14ac:dyDescent="0.3">
      <c r="A1861" s="93"/>
      <c r="B1861" s="93"/>
      <c r="C1861" s="93"/>
      <c r="D1861" s="93"/>
      <c r="E1861" s="93"/>
      <c r="F1861" s="93"/>
      <c r="G1861" s="93"/>
      <c r="H1861" s="93"/>
      <c r="I1861" s="93"/>
      <c r="J1861" s="93"/>
      <c r="K1861" s="93"/>
      <c r="L1861" s="93"/>
      <c r="M1861" s="93"/>
      <c r="N1861" s="93"/>
      <c r="O1861" s="93"/>
      <c r="P1861" s="93"/>
      <c r="Q1861" s="93"/>
      <c r="R1861" s="93"/>
      <c r="S1861" s="93"/>
      <c r="T1861" s="93"/>
      <c r="U1861" s="93"/>
      <c r="V1861" s="93"/>
      <c r="W1861" s="93"/>
      <c r="X1861" s="93"/>
      <c r="Y1861" s="93"/>
      <c r="Z1861" s="93"/>
      <c r="AA1861" s="93"/>
      <c r="AB1861" s="93"/>
      <c r="AC1861" s="93"/>
      <c r="AD1861" s="93"/>
      <c r="AE1861" s="93"/>
      <c r="AF1861" s="93"/>
      <c r="AG1861" s="93"/>
      <c r="AH1861" s="93"/>
    </row>
    <row r="1862" spans="1:34" ht="15" customHeight="1" x14ac:dyDescent="0.3">
      <c r="A1862" s="93"/>
      <c r="B1862" s="93"/>
      <c r="C1862" s="93"/>
      <c r="D1862" s="93"/>
      <c r="E1862" s="93"/>
      <c r="F1862" s="93"/>
      <c r="G1862" s="93"/>
      <c r="H1862" s="93"/>
      <c r="I1862" s="93"/>
      <c r="J1862" s="93"/>
      <c r="K1862" s="93"/>
      <c r="L1862" s="93"/>
      <c r="M1862" s="93"/>
      <c r="N1862" s="93"/>
      <c r="O1862" s="93"/>
      <c r="P1862" s="93"/>
      <c r="Q1862" s="93"/>
      <c r="R1862" s="93"/>
      <c r="S1862" s="93"/>
      <c r="T1862" s="93"/>
      <c r="U1862" s="93"/>
      <c r="V1862" s="93"/>
      <c r="W1862" s="93"/>
      <c r="X1862" s="93"/>
      <c r="Y1862" s="93"/>
      <c r="Z1862" s="93"/>
      <c r="AA1862" s="93"/>
      <c r="AB1862" s="93"/>
      <c r="AC1862" s="93"/>
      <c r="AD1862" s="93"/>
      <c r="AE1862" s="93"/>
      <c r="AF1862" s="93"/>
      <c r="AG1862" s="93"/>
      <c r="AH1862" s="93"/>
    </row>
    <row r="1863" spans="1:34" ht="15" customHeight="1" x14ac:dyDescent="0.3">
      <c r="A1863" s="93"/>
      <c r="B1863" s="93"/>
      <c r="C1863" s="93"/>
      <c r="D1863" s="93"/>
      <c r="E1863" s="93"/>
      <c r="F1863" s="93"/>
      <c r="G1863" s="93"/>
      <c r="H1863" s="93"/>
      <c r="I1863" s="93"/>
      <c r="J1863" s="93"/>
      <c r="K1863" s="93"/>
      <c r="L1863" s="93"/>
      <c r="M1863" s="93"/>
      <c r="N1863" s="93"/>
      <c r="O1863" s="93"/>
      <c r="P1863" s="93"/>
      <c r="Q1863" s="93"/>
      <c r="R1863" s="93"/>
      <c r="S1863" s="93"/>
      <c r="T1863" s="93"/>
      <c r="U1863" s="93"/>
      <c r="V1863" s="93"/>
      <c r="W1863" s="93"/>
      <c r="X1863" s="93"/>
      <c r="Y1863" s="93"/>
      <c r="Z1863" s="93"/>
      <c r="AA1863" s="93"/>
      <c r="AB1863" s="93"/>
      <c r="AC1863" s="93"/>
      <c r="AD1863" s="93"/>
      <c r="AE1863" s="93"/>
      <c r="AF1863" s="93"/>
      <c r="AG1863" s="93"/>
      <c r="AH1863" s="93"/>
    </row>
    <row r="1864" spans="1:34" ht="15" customHeight="1" x14ac:dyDescent="0.3">
      <c r="A1864" s="93"/>
      <c r="B1864" s="93"/>
      <c r="C1864" s="93"/>
      <c r="D1864" s="93"/>
      <c r="E1864" s="93"/>
      <c r="F1864" s="93"/>
      <c r="G1864" s="93"/>
      <c r="H1864" s="93"/>
      <c r="I1864" s="93"/>
      <c r="J1864" s="93"/>
      <c r="K1864" s="93"/>
      <c r="L1864" s="93"/>
      <c r="M1864" s="93"/>
      <c r="N1864" s="93"/>
      <c r="O1864" s="93"/>
      <c r="P1864" s="93"/>
      <c r="Q1864" s="93"/>
      <c r="R1864" s="93"/>
      <c r="S1864" s="93"/>
      <c r="T1864" s="93"/>
      <c r="U1864" s="93"/>
      <c r="V1864" s="93"/>
      <c r="W1864" s="93"/>
      <c r="X1864" s="93"/>
      <c r="Y1864" s="93"/>
      <c r="Z1864" s="93"/>
      <c r="AA1864" s="93"/>
      <c r="AB1864" s="93"/>
      <c r="AC1864" s="93"/>
      <c r="AD1864" s="93"/>
      <c r="AE1864" s="93"/>
      <c r="AF1864" s="93"/>
      <c r="AG1864" s="93"/>
      <c r="AH1864" s="93"/>
    </row>
    <row r="1865" spans="1:34" ht="15" customHeight="1" x14ac:dyDescent="0.3">
      <c r="A1865" s="93"/>
      <c r="B1865" s="93"/>
      <c r="C1865" s="93"/>
      <c r="D1865" s="93"/>
      <c r="E1865" s="93"/>
      <c r="F1865" s="93"/>
      <c r="G1865" s="93"/>
      <c r="H1865" s="93"/>
      <c r="I1865" s="93"/>
      <c r="J1865" s="93"/>
      <c r="K1865" s="93"/>
      <c r="L1865" s="93"/>
      <c r="M1865" s="93"/>
      <c r="N1865" s="93"/>
      <c r="O1865" s="93"/>
      <c r="P1865" s="93"/>
      <c r="Q1865" s="93"/>
      <c r="R1865" s="93"/>
      <c r="S1865" s="93"/>
      <c r="T1865" s="93"/>
      <c r="U1865" s="93"/>
      <c r="V1865" s="93"/>
      <c r="W1865" s="93"/>
      <c r="X1865" s="93"/>
      <c r="Y1865" s="93"/>
      <c r="Z1865" s="93"/>
      <c r="AA1865" s="93"/>
      <c r="AB1865" s="93"/>
      <c r="AC1865" s="93"/>
      <c r="AD1865" s="93"/>
      <c r="AE1865" s="93"/>
      <c r="AF1865" s="93"/>
      <c r="AG1865" s="93"/>
      <c r="AH1865" s="93"/>
    </row>
    <row r="1866" spans="1:34" ht="15" customHeight="1" x14ac:dyDescent="0.3">
      <c r="A1866" s="93"/>
      <c r="B1866" s="93"/>
      <c r="C1866" s="93"/>
      <c r="D1866" s="93"/>
      <c r="E1866" s="93"/>
      <c r="F1866" s="93"/>
      <c r="G1866" s="93"/>
      <c r="H1866" s="93"/>
      <c r="I1866" s="93"/>
      <c r="J1866" s="93"/>
      <c r="K1866" s="93"/>
      <c r="L1866" s="93"/>
      <c r="M1866" s="93"/>
      <c r="N1866" s="93"/>
      <c r="O1866" s="93"/>
      <c r="P1866" s="93"/>
      <c r="Q1866" s="93"/>
      <c r="R1866" s="93"/>
      <c r="S1866" s="93"/>
      <c r="T1866" s="93"/>
      <c r="U1866" s="93"/>
      <c r="V1866" s="93"/>
      <c r="W1866" s="93"/>
      <c r="X1866" s="93"/>
      <c r="Y1866" s="93"/>
      <c r="Z1866" s="93"/>
      <c r="AA1866" s="93"/>
      <c r="AB1866" s="93"/>
      <c r="AC1866" s="93"/>
      <c r="AD1866" s="93"/>
      <c r="AE1866" s="93"/>
      <c r="AF1866" s="93"/>
      <c r="AG1866" s="93"/>
      <c r="AH1866" s="93"/>
    </row>
    <row r="1867" spans="1:34" ht="15" customHeight="1" x14ac:dyDescent="0.3">
      <c r="A1867" s="93"/>
      <c r="B1867" s="93"/>
      <c r="C1867" s="93"/>
      <c r="D1867" s="93"/>
      <c r="E1867" s="93"/>
      <c r="F1867" s="93"/>
      <c r="G1867" s="93"/>
      <c r="H1867" s="93"/>
      <c r="I1867" s="93"/>
      <c r="J1867" s="93"/>
      <c r="K1867" s="93"/>
      <c r="L1867" s="93"/>
      <c r="M1867" s="93"/>
      <c r="N1867" s="93"/>
      <c r="O1867" s="93"/>
      <c r="P1867" s="93"/>
      <c r="Q1867" s="93"/>
      <c r="R1867" s="93"/>
      <c r="S1867" s="93"/>
      <c r="T1867" s="93"/>
      <c r="U1867" s="93"/>
      <c r="V1867" s="93"/>
      <c r="W1867" s="93"/>
      <c r="X1867" s="93"/>
      <c r="Y1867" s="93"/>
      <c r="Z1867" s="93"/>
      <c r="AA1867" s="93"/>
      <c r="AB1867" s="93"/>
      <c r="AC1867" s="93"/>
      <c r="AD1867" s="93"/>
      <c r="AE1867" s="93"/>
      <c r="AF1867" s="93"/>
      <c r="AG1867" s="93"/>
      <c r="AH1867" s="93"/>
    </row>
    <row r="1868" spans="1:34" ht="15" customHeight="1" x14ac:dyDescent="0.3">
      <c r="A1868" s="93"/>
      <c r="B1868" s="93"/>
      <c r="C1868" s="93"/>
      <c r="D1868" s="93"/>
      <c r="E1868" s="93"/>
      <c r="F1868" s="93"/>
      <c r="G1868" s="93"/>
      <c r="H1868" s="93"/>
      <c r="I1868" s="93"/>
      <c r="J1868" s="93"/>
      <c r="K1868" s="93"/>
      <c r="L1868" s="93"/>
      <c r="M1868" s="93"/>
      <c r="N1868" s="93"/>
      <c r="O1868" s="93"/>
      <c r="P1868" s="93"/>
      <c r="Q1868" s="93"/>
      <c r="R1868" s="93"/>
      <c r="S1868" s="93"/>
      <c r="T1868" s="93"/>
      <c r="U1868" s="93"/>
      <c r="V1868" s="93"/>
      <c r="W1868" s="93"/>
      <c r="X1868" s="93"/>
      <c r="Y1868" s="93"/>
      <c r="Z1868" s="93"/>
      <c r="AA1868" s="93"/>
      <c r="AB1868" s="93"/>
      <c r="AC1868" s="93"/>
      <c r="AD1868" s="93"/>
      <c r="AE1868" s="93"/>
      <c r="AF1868" s="93"/>
      <c r="AG1868" s="93"/>
      <c r="AH1868" s="93"/>
    </row>
    <row r="1869" spans="1:34" ht="15" customHeight="1" x14ac:dyDescent="0.3">
      <c r="A1869" s="93"/>
      <c r="B1869" s="93"/>
      <c r="C1869" s="93"/>
      <c r="D1869" s="93"/>
      <c r="E1869" s="93"/>
      <c r="F1869" s="93"/>
      <c r="G1869" s="93"/>
      <c r="H1869" s="93"/>
      <c r="I1869" s="93"/>
      <c r="J1869" s="93"/>
      <c r="K1869" s="93"/>
      <c r="L1869" s="93"/>
      <c r="M1869" s="93"/>
      <c r="N1869" s="93"/>
      <c r="O1869" s="93"/>
      <c r="P1869" s="93"/>
      <c r="Q1869" s="93"/>
      <c r="R1869" s="93"/>
      <c r="S1869" s="93"/>
      <c r="T1869" s="93"/>
      <c r="U1869" s="93"/>
      <c r="V1869" s="93"/>
      <c r="W1869" s="93"/>
      <c r="X1869" s="93"/>
      <c r="Y1869" s="93"/>
      <c r="Z1869" s="93"/>
      <c r="AA1869" s="93"/>
      <c r="AB1869" s="93"/>
      <c r="AC1869" s="93"/>
      <c r="AD1869" s="93"/>
      <c r="AE1869" s="93"/>
      <c r="AF1869" s="93"/>
      <c r="AG1869" s="93"/>
      <c r="AH1869" s="93"/>
    </row>
    <row r="1870" spans="1:34" ht="15" customHeight="1" x14ac:dyDescent="0.3">
      <c r="A1870" s="93"/>
      <c r="B1870" s="93"/>
      <c r="C1870" s="93"/>
      <c r="D1870" s="93"/>
      <c r="E1870" s="93"/>
      <c r="F1870" s="93"/>
      <c r="G1870" s="93"/>
      <c r="H1870" s="93"/>
      <c r="I1870" s="93"/>
      <c r="J1870" s="93"/>
      <c r="K1870" s="93"/>
      <c r="L1870" s="93"/>
      <c r="M1870" s="93"/>
      <c r="N1870" s="93"/>
      <c r="O1870" s="93"/>
      <c r="P1870" s="93"/>
      <c r="Q1870" s="93"/>
      <c r="R1870" s="93"/>
      <c r="S1870" s="93"/>
      <c r="T1870" s="93"/>
      <c r="U1870" s="93"/>
      <c r="V1870" s="93"/>
      <c r="W1870" s="93"/>
      <c r="X1870" s="93"/>
      <c r="Y1870" s="93"/>
      <c r="Z1870" s="93"/>
      <c r="AA1870" s="93"/>
      <c r="AB1870" s="93"/>
      <c r="AC1870" s="93"/>
      <c r="AD1870" s="93"/>
      <c r="AE1870" s="93"/>
      <c r="AF1870" s="93"/>
      <c r="AG1870" s="93"/>
      <c r="AH1870" s="93"/>
    </row>
    <row r="1871" spans="1:34" ht="15" customHeight="1" x14ac:dyDescent="0.3">
      <c r="A1871" s="93"/>
      <c r="B1871" s="93"/>
      <c r="C1871" s="93"/>
      <c r="D1871" s="93"/>
      <c r="E1871" s="93"/>
      <c r="F1871" s="93"/>
      <c r="G1871" s="93"/>
      <c r="H1871" s="93"/>
      <c r="I1871" s="93"/>
      <c r="J1871" s="93"/>
      <c r="K1871" s="93"/>
      <c r="L1871" s="93"/>
      <c r="M1871" s="93"/>
      <c r="N1871" s="93"/>
      <c r="O1871" s="93"/>
      <c r="P1871" s="93"/>
      <c r="Q1871" s="93"/>
      <c r="R1871" s="93"/>
      <c r="S1871" s="93"/>
      <c r="T1871" s="93"/>
      <c r="U1871" s="93"/>
      <c r="V1871" s="93"/>
      <c r="W1871" s="93"/>
      <c r="X1871" s="93"/>
      <c r="Y1871" s="93"/>
      <c r="Z1871" s="93"/>
      <c r="AA1871" s="93"/>
      <c r="AB1871" s="93"/>
      <c r="AC1871" s="93"/>
      <c r="AD1871" s="93"/>
      <c r="AE1871" s="93"/>
      <c r="AF1871" s="93"/>
      <c r="AG1871" s="93"/>
      <c r="AH1871" s="93"/>
    </row>
    <row r="1872" spans="1:34" ht="15" customHeight="1" x14ac:dyDescent="0.3">
      <c r="A1872" s="93"/>
      <c r="B1872" s="93"/>
      <c r="C1872" s="93"/>
      <c r="D1872" s="93"/>
      <c r="E1872" s="93"/>
      <c r="F1872" s="93"/>
      <c r="G1872" s="93"/>
      <c r="H1872" s="93"/>
      <c r="I1872" s="93"/>
      <c r="J1872" s="93"/>
      <c r="K1872" s="93"/>
      <c r="L1872" s="93"/>
      <c r="M1872" s="93"/>
      <c r="N1872" s="93"/>
      <c r="O1872" s="93"/>
      <c r="P1872" s="93"/>
      <c r="Q1872" s="93"/>
      <c r="R1872" s="93"/>
      <c r="S1872" s="93"/>
      <c r="T1872" s="93"/>
      <c r="U1872" s="93"/>
      <c r="V1872" s="93"/>
      <c r="W1872" s="93"/>
      <c r="X1872" s="93"/>
      <c r="Y1872" s="93"/>
      <c r="Z1872" s="93"/>
      <c r="AA1872" s="93"/>
      <c r="AB1872" s="93"/>
      <c r="AC1872" s="93"/>
      <c r="AD1872" s="93"/>
      <c r="AE1872" s="93"/>
      <c r="AF1872" s="93"/>
      <c r="AG1872" s="93"/>
      <c r="AH1872" s="93"/>
    </row>
    <row r="1873" spans="1:34" ht="15" customHeight="1" x14ac:dyDescent="0.3">
      <c r="A1873" s="93"/>
      <c r="B1873" s="93"/>
      <c r="C1873" s="93"/>
      <c r="D1873" s="93"/>
      <c r="E1873" s="93"/>
      <c r="F1873" s="93"/>
      <c r="G1873" s="93"/>
      <c r="H1873" s="93"/>
      <c r="I1873" s="93"/>
      <c r="J1873" s="93"/>
      <c r="K1873" s="93"/>
      <c r="L1873" s="93"/>
      <c r="M1873" s="93"/>
      <c r="N1873" s="93"/>
      <c r="O1873" s="93"/>
      <c r="P1873" s="93"/>
      <c r="Q1873" s="93"/>
      <c r="R1873" s="93"/>
      <c r="S1873" s="93"/>
      <c r="T1873" s="93"/>
      <c r="U1873" s="93"/>
      <c r="V1873" s="93"/>
      <c r="W1873" s="93"/>
      <c r="X1873" s="93"/>
      <c r="Y1873" s="93"/>
      <c r="Z1873" s="93"/>
      <c r="AA1873" s="93"/>
      <c r="AB1873" s="93"/>
      <c r="AC1873" s="93"/>
      <c r="AD1873" s="93"/>
      <c r="AE1873" s="93"/>
      <c r="AF1873" s="93"/>
      <c r="AG1873" s="93"/>
      <c r="AH1873" s="93"/>
    </row>
    <row r="1874" spans="1:34" ht="15" customHeight="1" x14ac:dyDescent="0.3">
      <c r="A1874" s="93"/>
      <c r="B1874" s="93"/>
      <c r="C1874" s="93"/>
      <c r="D1874" s="93"/>
      <c r="E1874" s="93"/>
      <c r="F1874" s="93"/>
      <c r="G1874" s="93"/>
      <c r="H1874" s="93"/>
      <c r="I1874" s="93"/>
      <c r="J1874" s="93"/>
      <c r="K1874" s="93"/>
      <c r="L1874" s="93"/>
      <c r="M1874" s="93"/>
      <c r="N1874" s="93"/>
      <c r="O1874" s="93"/>
      <c r="P1874" s="93"/>
      <c r="Q1874" s="93"/>
      <c r="R1874" s="93"/>
      <c r="S1874" s="93"/>
      <c r="T1874" s="93"/>
      <c r="U1874" s="93"/>
      <c r="V1874" s="93"/>
      <c r="W1874" s="93"/>
      <c r="X1874" s="93"/>
      <c r="Y1874" s="93"/>
      <c r="Z1874" s="93"/>
      <c r="AA1874" s="93"/>
      <c r="AB1874" s="93"/>
      <c r="AC1874" s="93"/>
      <c r="AD1874" s="93"/>
      <c r="AE1874" s="93"/>
      <c r="AF1874" s="93"/>
      <c r="AG1874" s="93"/>
      <c r="AH1874" s="93"/>
    </row>
    <row r="1875" spans="1:34" ht="15" customHeight="1" x14ac:dyDescent="0.3">
      <c r="A1875" s="93"/>
      <c r="B1875" s="93"/>
      <c r="C1875" s="93"/>
      <c r="D1875" s="93"/>
      <c r="E1875" s="93"/>
      <c r="F1875" s="93"/>
      <c r="G1875" s="93"/>
      <c r="H1875" s="93"/>
      <c r="I1875" s="93"/>
      <c r="J1875" s="93"/>
      <c r="K1875" s="93"/>
      <c r="L1875" s="93"/>
      <c r="M1875" s="93"/>
      <c r="N1875" s="93"/>
      <c r="O1875" s="93"/>
      <c r="P1875" s="93"/>
      <c r="Q1875" s="93"/>
      <c r="R1875" s="93"/>
      <c r="S1875" s="93"/>
      <c r="T1875" s="93"/>
      <c r="U1875" s="93"/>
      <c r="V1875" s="93"/>
      <c r="W1875" s="93"/>
      <c r="X1875" s="93"/>
      <c r="Y1875" s="93"/>
      <c r="Z1875" s="93"/>
      <c r="AA1875" s="93"/>
      <c r="AB1875" s="93"/>
      <c r="AC1875" s="93"/>
      <c r="AD1875" s="93"/>
      <c r="AE1875" s="93"/>
      <c r="AF1875" s="93"/>
      <c r="AG1875" s="93"/>
      <c r="AH1875" s="93"/>
    </row>
    <row r="1876" spans="1:34" ht="15" customHeight="1" x14ac:dyDescent="0.3">
      <c r="A1876" s="93"/>
      <c r="B1876" s="93"/>
      <c r="C1876" s="93"/>
      <c r="D1876" s="93"/>
      <c r="E1876" s="93"/>
      <c r="F1876" s="93"/>
      <c r="G1876" s="93"/>
      <c r="H1876" s="93"/>
      <c r="I1876" s="93"/>
      <c r="J1876" s="93"/>
      <c r="K1876" s="93"/>
      <c r="L1876" s="93"/>
      <c r="M1876" s="93"/>
      <c r="N1876" s="93"/>
      <c r="O1876" s="93"/>
      <c r="P1876" s="93"/>
      <c r="Q1876" s="93"/>
      <c r="R1876" s="93"/>
      <c r="S1876" s="93"/>
      <c r="T1876" s="93"/>
      <c r="U1876" s="93"/>
      <c r="V1876" s="93"/>
      <c r="W1876" s="93"/>
      <c r="X1876" s="93"/>
      <c r="Y1876" s="93"/>
      <c r="Z1876" s="93"/>
      <c r="AA1876" s="93"/>
      <c r="AB1876" s="93"/>
      <c r="AC1876" s="93"/>
      <c r="AD1876" s="93"/>
      <c r="AE1876" s="93"/>
      <c r="AF1876" s="93"/>
      <c r="AG1876" s="93"/>
      <c r="AH1876" s="93"/>
    </row>
    <row r="1877" spans="1:34" ht="15" customHeight="1" x14ac:dyDescent="0.3">
      <c r="A1877" s="93"/>
      <c r="B1877" s="93"/>
      <c r="C1877" s="93"/>
      <c r="D1877" s="93"/>
      <c r="E1877" s="93"/>
      <c r="F1877" s="93"/>
      <c r="G1877" s="93"/>
      <c r="H1877" s="93"/>
      <c r="I1877" s="93"/>
      <c r="J1877" s="93"/>
      <c r="K1877" s="93"/>
      <c r="L1877" s="93"/>
      <c r="M1877" s="93"/>
      <c r="N1877" s="93"/>
      <c r="O1877" s="93"/>
      <c r="P1877" s="93"/>
      <c r="Q1877" s="93"/>
      <c r="R1877" s="93"/>
      <c r="S1877" s="93"/>
      <c r="T1877" s="93"/>
      <c r="U1877" s="93"/>
      <c r="V1877" s="93"/>
      <c r="W1877" s="93"/>
      <c r="X1877" s="93"/>
      <c r="Y1877" s="93"/>
      <c r="Z1877" s="93"/>
      <c r="AA1877" s="93"/>
      <c r="AB1877" s="93"/>
      <c r="AC1877" s="93"/>
      <c r="AD1877" s="93"/>
      <c r="AE1877" s="93"/>
      <c r="AF1877" s="93"/>
      <c r="AG1877" s="93"/>
      <c r="AH1877" s="93"/>
    </row>
    <row r="1878" spans="1:34" ht="15" customHeight="1" x14ac:dyDescent="0.3">
      <c r="A1878" s="93"/>
      <c r="B1878" s="93"/>
      <c r="C1878" s="93"/>
      <c r="D1878" s="93"/>
      <c r="E1878" s="93"/>
      <c r="F1878" s="93"/>
      <c r="G1878" s="93"/>
      <c r="H1878" s="93"/>
      <c r="I1878" s="93"/>
      <c r="J1878" s="93"/>
      <c r="K1878" s="93"/>
      <c r="L1878" s="93"/>
      <c r="M1878" s="93"/>
      <c r="N1878" s="93"/>
      <c r="O1878" s="93"/>
      <c r="P1878" s="93"/>
      <c r="Q1878" s="93"/>
      <c r="R1878" s="93"/>
      <c r="S1878" s="93"/>
      <c r="T1878" s="93"/>
      <c r="U1878" s="93"/>
      <c r="V1878" s="93"/>
      <c r="W1878" s="93"/>
      <c r="X1878" s="93"/>
      <c r="Y1878" s="93"/>
      <c r="Z1878" s="93"/>
      <c r="AA1878" s="93"/>
      <c r="AB1878" s="93"/>
      <c r="AC1878" s="93"/>
      <c r="AD1878" s="93"/>
      <c r="AE1878" s="93"/>
      <c r="AF1878" s="93"/>
      <c r="AG1878" s="93"/>
      <c r="AH1878" s="93"/>
    </row>
    <row r="1879" spans="1:34" ht="15" customHeight="1" x14ac:dyDescent="0.3">
      <c r="A1879" s="93"/>
      <c r="B1879" s="93"/>
      <c r="C1879" s="93"/>
      <c r="D1879" s="93"/>
      <c r="E1879" s="93"/>
      <c r="F1879" s="93"/>
      <c r="G1879" s="93"/>
      <c r="H1879" s="93"/>
      <c r="I1879" s="93"/>
      <c r="J1879" s="93"/>
      <c r="K1879" s="93"/>
      <c r="L1879" s="93"/>
      <c r="M1879" s="93"/>
      <c r="N1879" s="93"/>
      <c r="O1879" s="93"/>
      <c r="P1879" s="93"/>
      <c r="Q1879" s="93"/>
      <c r="R1879" s="93"/>
      <c r="S1879" s="93"/>
      <c r="T1879" s="93"/>
      <c r="U1879" s="93"/>
      <c r="V1879" s="93"/>
      <c r="W1879" s="93"/>
      <c r="X1879" s="93"/>
      <c r="Y1879" s="93"/>
      <c r="Z1879" s="93"/>
      <c r="AA1879" s="93"/>
      <c r="AB1879" s="93"/>
      <c r="AC1879" s="93"/>
      <c r="AD1879" s="93"/>
      <c r="AE1879" s="93"/>
      <c r="AF1879" s="93"/>
      <c r="AG1879" s="93"/>
      <c r="AH1879" s="93"/>
    </row>
    <row r="1880" spans="1:34" ht="15" customHeight="1" x14ac:dyDescent="0.3">
      <c r="A1880" s="93"/>
      <c r="B1880" s="93"/>
      <c r="C1880" s="93"/>
      <c r="D1880" s="93"/>
      <c r="E1880" s="93"/>
      <c r="F1880" s="93"/>
      <c r="G1880" s="93"/>
      <c r="H1880" s="93"/>
      <c r="I1880" s="93"/>
      <c r="J1880" s="93"/>
      <c r="K1880" s="93"/>
      <c r="L1880" s="93"/>
      <c r="M1880" s="93"/>
      <c r="N1880" s="93"/>
      <c r="O1880" s="93"/>
      <c r="P1880" s="93"/>
      <c r="Q1880" s="93"/>
      <c r="R1880" s="93"/>
      <c r="S1880" s="93"/>
      <c r="T1880" s="93"/>
      <c r="U1880" s="93"/>
      <c r="V1880" s="93"/>
      <c r="W1880" s="93"/>
      <c r="X1880" s="93"/>
      <c r="Y1880" s="93"/>
      <c r="Z1880" s="93"/>
      <c r="AA1880" s="93"/>
      <c r="AB1880" s="93"/>
      <c r="AC1880" s="93"/>
      <c r="AD1880" s="93"/>
      <c r="AE1880" s="93"/>
      <c r="AF1880" s="93"/>
      <c r="AG1880" s="93"/>
      <c r="AH1880" s="93"/>
    </row>
    <row r="1881" spans="1:34" ht="15" customHeight="1" x14ac:dyDescent="0.3">
      <c r="A1881" s="93"/>
      <c r="B1881" s="93"/>
      <c r="C1881" s="93"/>
      <c r="D1881" s="93"/>
      <c r="E1881" s="93"/>
      <c r="F1881" s="93"/>
      <c r="G1881" s="93"/>
      <c r="H1881" s="93"/>
      <c r="I1881" s="93"/>
      <c r="J1881" s="93"/>
      <c r="K1881" s="93"/>
      <c r="L1881" s="93"/>
      <c r="M1881" s="93"/>
      <c r="N1881" s="93"/>
      <c r="O1881" s="93"/>
      <c r="P1881" s="93"/>
      <c r="Q1881" s="93"/>
      <c r="R1881" s="93"/>
      <c r="S1881" s="93"/>
      <c r="T1881" s="93"/>
      <c r="U1881" s="93"/>
      <c r="V1881" s="93"/>
      <c r="W1881" s="93"/>
      <c r="X1881" s="93"/>
      <c r="Y1881" s="93"/>
      <c r="Z1881" s="93"/>
      <c r="AA1881" s="93"/>
      <c r="AB1881" s="93"/>
      <c r="AC1881" s="93"/>
      <c r="AD1881" s="93"/>
      <c r="AE1881" s="93"/>
      <c r="AF1881" s="93"/>
      <c r="AG1881" s="93"/>
      <c r="AH1881" s="93"/>
    </row>
    <row r="1882" spans="1:34" ht="15" customHeight="1" x14ac:dyDescent="0.3">
      <c r="A1882" s="93"/>
      <c r="B1882" s="93"/>
      <c r="C1882" s="93"/>
      <c r="D1882" s="93"/>
      <c r="E1882" s="93"/>
      <c r="F1882" s="93"/>
      <c r="G1882" s="93"/>
      <c r="H1882" s="93"/>
      <c r="I1882" s="93"/>
      <c r="J1882" s="93"/>
      <c r="K1882" s="93"/>
      <c r="L1882" s="93"/>
      <c r="M1882" s="93"/>
      <c r="N1882" s="93"/>
      <c r="O1882" s="93"/>
      <c r="P1882" s="93"/>
      <c r="Q1882" s="93"/>
      <c r="R1882" s="93"/>
      <c r="S1882" s="93"/>
      <c r="T1882" s="93"/>
      <c r="U1882" s="93"/>
      <c r="V1882" s="93"/>
      <c r="W1882" s="93"/>
      <c r="X1882" s="93"/>
      <c r="Y1882" s="93"/>
      <c r="Z1882" s="93"/>
      <c r="AA1882" s="93"/>
      <c r="AB1882" s="93"/>
      <c r="AC1882" s="93"/>
      <c r="AD1882" s="93"/>
      <c r="AE1882" s="93"/>
      <c r="AF1882" s="93"/>
      <c r="AG1882" s="93"/>
      <c r="AH1882" s="93"/>
    </row>
    <row r="1883" spans="1:34" ht="15" customHeight="1" x14ac:dyDescent="0.3">
      <c r="A1883" s="93"/>
      <c r="B1883" s="93"/>
      <c r="C1883" s="93"/>
      <c r="D1883" s="93"/>
      <c r="E1883" s="93"/>
      <c r="F1883" s="93"/>
      <c r="G1883" s="93"/>
      <c r="H1883" s="93"/>
      <c r="I1883" s="93"/>
      <c r="J1883" s="93"/>
      <c r="K1883" s="93"/>
      <c r="L1883" s="93"/>
      <c r="M1883" s="93"/>
      <c r="N1883" s="93"/>
      <c r="O1883" s="93"/>
      <c r="P1883" s="93"/>
      <c r="Q1883" s="93"/>
      <c r="R1883" s="93"/>
      <c r="S1883" s="93"/>
      <c r="T1883" s="93"/>
      <c r="U1883" s="93"/>
      <c r="V1883" s="93"/>
      <c r="W1883" s="93"/>
      <c r="X1883" s="93"/>
      <c r="Y1883" s="93"/>
      <c r="Z1883" s="93"/>
      <c r="AA1883" s="93"/>
      <c r="AB1883" s="93"/>
      <c r="AC1883" s="93"/>
      <c r="AD1883" s="93"/>
      <c r="AE1883" s="93"/>
      <c r="AF1883" s="93"/>
      <c r="AG1883" s="93"/>
      <c r="AH1883" s="93"/>
    </row>
    <row r="1884" spans="1:34" ht="15" customHeight="1" x14ac:dyDescent="0.3">
      <c r="A1884" s="93"/>
      <c r="B1884" s="93"/>
      <c r="C1884" s="93"/>
      <c r="D1884" s="93"/>
      <c r="E1884" s="93"/>
      <c r="F1884" s="93"/>
      <c r="G1884" s="93"/>
      <c r="H1884" s="93"/>
      <c r="I1884" s="93"/>
      <c r="J1884" s="93"/>
      <c r="K1884" s="93"/>
      <c r="L1884" s="93"/>
      <c r="M1884" s="93"/>
      <c r="N1884" s="93"/>
      <c r="O1884" s="93"/>
      <c r="P1884" s="93"/>
      <c r="Q1884" s="93"/>
      <c r="R1884" s="93"/>
      <c r="S1884" s="93"/>
      <c r="T1884" s="93"/>
      <c r="U1884" s="93"/>
      <c r="V1884" s="93"/>
      <c r="W1884" s="93"/>
      <c r="X1884" s="93"/>
      <c r="Y1884" s="93"/>
      <c r="Z1884" s="93"/>
      <c r="AA1884" s="93"/>
      <c r="AB1884" s="93"/>
      <c r="AC1884" s="93"/>
      <c r="AD1884" s="93"/>
      <c r="AE1884" s="93"/>
      <c r="AF1884" s="93"/>
      <c r="AG1884" s="93"/>
      <c r="AH1884" s="93"/>
    </row>
    <row r="1885" spans="1:34" ht="15" customHeight="1" x14ac:dyDescent="0.3">
      <c r="A1885" s="93"/>
      <c r="B1885" s="93"/>
      <c r="C1885" s="93"/>
      <c r="D1885" s="93"/>
      <c r="E1885" s="93"/>
      <c r="F1885" s="93"/>
      <c r="G1885" s="93"/>
      <c r="H1885" s="93"/>
      <c r="I1885" s="93"/>
      <c r="J1885" s="93"/>
      <c r="K1885" s="93"/>
      <c r="L1885" s="93"/>
      <c r="M1885" s="93"/>
      <c r="N1885" s="93"/>
      <c r="O1885" s="93"/>
      <c r="P1885" s="93"/>
      <c r="Q1885" s="93"/>
      <c r="R1885" s="93"/>
      <c r="S1885" s="93"/>
      <c r="T1885" s="93"/>
      <c r="U1885" s="93"/>
      <c r="V1885" s="93"/>
      <c r="W1885" s="93"/>
      <c r="X1885" s="93"/>
      <c r="Y1885" s="93"/>
      <c r="Z1885" s="93"/>
      <c r="AA1885" s="93"/>
      <c r="AB1885" s="93"/>
      <c r="AC1885" s="93"/>
      <c r="AD1885" s="93"/>
      <c r="AE1885" s="93"/>
      <c r="AF1885" s="93"/>
      <c r="AG1885" s="93"/>
      <c r="AH1885" s="93"/>
    </row>
    <row r="1886" spans="1:34" ht="15" customHeight="1" x14ac:dyDescent="0.3">
      <c r="A1886" s="93"/>
      <c r="B1886" s="93"/>
      <c r="C1886" s="93"/>
      <c r="D1886" s="93"/>
      <c r="E1886" s="93"/>
      <c r="F1886" s="93"/>
      <c r="G1886" s="93"/>
      <c r="H1886" s="93"/>
      <c r="I1886" s="93"/>
      <c r="J1886" s="93"/>
      <c r="K1886" s="93"/>
      <c r="L1886" s="93"/>
      <c r="M1886" s="93"/>
      <c r="N1886" s="93"/>
      <c r="O1886" s="93"/>
      <c r="P1886" s="93"/>
      <c r="Q1886" s="93"/>
      <c r="R1886" s="93"/>
      <c r="S1886" s="93"/>
      <c r="T1886" s="93"/>
      <c r="U1886" s="93"/>
      <c r="V1886" s="93"/>
      <c r="W1886" s="93"/>
      <c r="X1886" s="93"/>
      <c r="Y1886" s="93"/>
      <c r="Z1886" s="93"/>
      <c r="AA1886" s="93"/>
      <c r="AB1886" s="93"/>
      <c r="AC1886" s="93"/>
      <c r="AD1886" s="93"/>
      <c r="AE1886" s="93"/>
      <c r="AF1886" s="93"/>
      <c r="AG1886" s="93"/>
      <c r="AH1886" s="93"/>
    </row>
    <row r="1887" spans="1:34" ht="15" customHeight="1" x14ac:dyDescent="0.3">
      <c r="A1887" s="93"/>
      <c r="B1887" s="93"/>
      <c r="C1887" s="93"/>
      <c r="D1887" s="93"/>
      <c r="E1887" s="93"/>
      <c r="F1887" s="93"/>
      <c r="G1887" s="93"/>
      <c r="H1887" s="93"/>
      <c r="I1887" s="93"/>
      <c r="J1887" s="93"/>
      <c r="K1887" s="93"/>
      <c r="L1887" s="93"/>
      <c r="M1887" s="93"/>
      <c r="N1887" s="93"/>
      <c r="O1887" s="93"/>
      <c r="P1887" s="93"/>
      <c r="Q1887" s="93"/>
      <c r="R1887" s="93"/>
      <c r="S1887" s="93"/>
      <c r="T1887" s="93"/>
      <c r="U1887" s="93"/>
      <c r="V1887" s="93"/>
      <c r="W1887" s="93"/>
      <c r="X1887" s="93"/>
      <c r="Y1887" s="93"/>
      <c r="Z1887" s="93"/>
      <c r="AA1887" s="93"/>
      <c r="AB1887" s="93"/>
      <c r="AC1887" s="93"/>
      <c r="AD1887" s="93"/>
      <c r="AE1887" s="93"/>
      <c r="AF1887" s="93"/>
      <c r="AG1887" s="93"/>
      <c r="AH1887" s="93"/>
    </row>
    <row r="1888" spans="1:34" ht="15" customHeight="1" x14ac:dyDescent="0.3">
      <c r="A1888" s="93"/>
      <c r="B1888" s="93"/>
      <c r="C1888" s="93"/>
      <c r="D1888" s="93"/>
      <c r="E1888" s="93"/>
      <c r="F1888" s="93"/>
      <c r="G1888" s="93"/>
      <c r="H1888" s="93"/>
      <c r="I1888" s="93"/>
      <c r="J1888" s="93"/>
      <c r="K1888" s="93"/>
      <c r="L1888" s="93"/>
      <c r="M1888" s="93"/>
      <c r="N1888" s="93"/>
      <c r="O1888" s="93"/>
      <c r="P1888" s="93"/>
      <c r="Q1888" s="93"/>
      <c r="R1888" s="93"/>
      <c r="S1888" s="93"/>
      <c r="T1888" s="93"/>
      <c r="U1888" s="93"/>
      <c r="V1888" s="93"/>
      <c r="W1888" s="93"/>
      <c r="X1888" s="93"/>
      <c r="Y1888" s="93"/>
      <c r="Z1888" s="93"/>
      <c r="AA1888" s="93"/>
      <c r="AB1888" s="93"/>
      <c r="AC1888" s="93"/>
      <c r="AD1888" s="93"/>
      <c r="AE1888" s="93"/>
      <c r="AF1888" s="93"/>
      <c r="AG1888" s="93"/>
      <c r="AH1888" s="93"/>
    </row>
    <row r="1889" spans="1:34" ht="15" customHeight="1" x14ac:dyDescent="0.3">
      <c r="A1889" s="93"/>
      <c r="B1889" s="93"/>
      <c r="C1889" s="93"/>
      <c r="D1889" s="93"/>
      <c r="E1889" s="93"/>
      <c r="F1889" s="93"/>
      <c r="G1889" s="93"/>
      <c r="H1889" s="93"/>
      <c r="I1889" s="93"/>
      <c r="J1889" s="93"/>
      <c r="K1889" s="93"/>
      <c r="L1889" s="93"/>
      <c r="M1889" s="93"/>
      <c r="N1889" s="93"/>
      <c r="O1889" s="93"/>
      <c r="P1889" s="93"/>
      <c r="Q1889" s="93"/>
      <c r="R1889" s="93"/>
      <c r="S1889" s="93"/>
      <c r="T1889" s="93"/>
      <c r="U1889" s="93"/>
      <c r="V1889" s="93"/>
      <c r="W1889" s="93"/>
      <c r="X1889" s="93"/>
      <c r="Y1889" s="93"/>
      <c r="Z1889" s="93"/>
      <c r="AA1889" s="93"/>
      <c r="AB1889" s="93"/>
      <c r="AC1889" s="93"/>
      <c r="AD1889" s="93"/>
      <c r="AE1889" s="93"/>
      <c r="AF1889" s="93"/>
      <c r="AG1889" s="93"/>
      <c r="AH1889" s="93"/>
    </row>
    <row r="1890" spans="1:34" ht="15" customHeight="1" x14ac:dyDescent="0.3">
      <c r="A1890" s="93"/>
      <c r="B1890" s="93"/>
      <c r="C1890" s="93"/>
      <c r="D1890" s="93"/>
      <c r="E1890" s="93"/>
      <c r="F1890" s="93"/>
      <c r="G1890" s="93"/>
      <c r="H1890" s="93"/>
      <c r="I1890" s="93"/>
      <c r="J1890" s="93"/>
      <c r="K1890" s="93"/>
      <c r="L1890" s="93"/>
      <c r="M1890" s="93"/>
      <c r="N1890" s="93"/>
      <c r="O1890" s="93"/>
      <c r="P1890" s="93"/>
      <c r="Q1890" s="93"/>
      <c r="R1890" s="93"/>
      <c r="S1890" s="93"/>
      <c r="T1890" s="93"/>
      <c r="U1890" s="93"/>
      <c r="V1890" s="93"/>
      <c r="W1890" s="93"/>
      <c r="X1890" s="93"/>
      <c r="Y1890" s="93"/>
      <c r="Z1890" s="93"/>
      <c r="AA1890" s="93"/>
      <c r="AB1890" s="93"/>
      <c r="AC1890" s="93"/>
      <c r="AD1890" s="93"/>
      <c r="AE1890" s="93"/>
      <c r="AF1890" s="93"/>
      <c r="AG1890" s="93"/>
      <c r="AH1890" s="93"/>
    </row>
    <row r="1891" spans="1:34" ht="15" customHeight="1" x14ac:dyDescent="0.3">
      <c r="A1891" s="93"/>
      <c r="B1891" s="93"/>
      <c r="C1891" s="93"/>
      <c r="D1891" s="93"/>
      <c r="E1891" s="93"/>
      <c r="F1891" s="93"/>
      <c r="G1891" s="93"/>
      <c r="H1891" s="93"/>
      <c r="I1891" s="93"/>
      <c r="J1891" s="93"/>
      <c r="K1891" s="93"/>
      <c r="L1891" s="93"/>
      <c r="M1891" s="93"/>
      <c r="N1891" s="93"/>
      <c r="O1891" s="93"/>
      <c r="P1891" s="93"/>
      <c r="Q1891" s="93"/>
      <c r="R1891" s="93"/>
      <c r="S1891" s="93"/>
      <c r="T1891" s="93"/>
      <c r="U1891" s="93"/>
      <c r="V1891" s="93"/>
      <c r="W1891" s="93"/>
      <c r="X1891" s="93"/>
      <c r="Y1891" s="93"/>
      <c r="Z1891" s="93"/>
      <c r="AA1891" s="93"/>
      <c r="AB1891" s="93"/>
      <c r="AC1891" s="93"/>
      <c r="AD1891" s="93"/>
      <c r="AE1891" s="93"/>
      <c r="AF1891" s="93"/>
      <c r="AG1891" s="93"/>
      <c r="AH1891" s="93"/>
    </row>
    <row r="1892" spans="1:34" ht="15" customHeight="1" x14ac:dyDescent="0.3">
      <c r="A1892" s="93"/>
      <c r="B1892" s="93"/>
      <c r="C1892" s="93"/>
      <c r="D1892" s="93"/>
      <c r="E1892" s="93"/>
      <c r="F1892" s="93"/>
      <c r="G1892" s="93"/>
      <c r="H1892" s="93"/>
      <c r="I1892" s="93"/>
      <c r="J1892" s="93"/>
      <c r="K1892" s="93"/>
      <c r="L1892" s="93"/>
      <c r="M1892" s="93"/>
      <c r="N1892" s="93"/>
      <c r="O1892" s="93"/>
      <c r="P1892" s="93"/>
      <c r="Q1892" s="93"/>
      <c r="R1892" s="93"/>
      <c r="S1892" s="93"/>
      <c r="T1892" s="93"/>
      <c r="U1892" s="93"/>
      <c r="V1892" s="93"/>
      <c r="W1892" s="93"/>
      <c r="X1892" s="93"/>
      <c r="Y1892" s="93"/>
      <c r="Z1892" s="93"/>
      <c r="AA1892" s="93"/>
      <c r="AB1892" s="93"/>
      <c r="AC1892" s="93"/>
      <c r="AD1892" s="93"/>
      <c r="AE1892" s="93"/>
      <c r="AF1892" s="93"/>
      <c r="AG1892" s="93"/>
      <c r="AH1892" s="93"/>
    </row>
    <row r="1893" spans="1:34" ht="15" customHeight="1" x14ac:dyDescent="0.3">
      <c r="A1893" s="93"/>
      <c r="B1893" s="93"/>
      <c r="C1893" s="93"/>
      <c r="D1893" s="93"/>
      <c r="E1893" s="93"/>
      <c r="F1893" s="93"/>
      <c r="G1893" s="93"/>
      <c r="H1893" s="93"/>
      <c r="I1893" s="93"/>
      <c r="J1893" s="93"/>
      <c r="K1893" s="93"/>
      <c r="L1893" s="93"/>
      <c r="M1893" s="93"/>
      <c r="N1893" s="93"/>
      <c r="O1893" s="93"/>
      <c r="P1893" s="93"/>
      <c r="Q1893" s="93"/>
      <c r="R1893" s="93"/>
      <c r="S1893" s="93"/>
      <c r="T1893" s="93"/>
      <c r="U1893" s="93"/>
      <c r="V1893" s="93"/>
      <c r="W1893" s="93"/>
      <c r="X1893" s="93"/>
      <c r="Y1893" s="93"/>
      <c r="Z1893" s="93"/>
      <c r="AA1893" s="93"/>
      <c r="AB1893" s="93"/>
      <c r="AC1893" s="93"/>
      <c r="AD1893" s="93"/>
      <c r="AE1893" s="93"/>
      <c r="AF1893" s="93"/>
      <c r="AG1893" s="93"/>
      <c r="AH1893" s="93"/>
    </row>
    <row r="1894" spans="1:34" ht="15" customHeight="1" x14ac:dyDescent="0.3">
      <c r="A1894" s="93"/>
      <c r="B1894" s="93"/>
      <c r="C1894" s="93"/>
      <c r="D1894" s="93"/>
      <c r="E1894" s="93"/>
      <c r="F1894" s="93"/>
      <c r="G1894" s="93"/>
      <c r="H1894" s="93"/>
      <c r="I1894" s="93"/>
      <c r="J1894" s="93"/>
      <c r="K1894" s="93"/>
      <c r="L1894" s="93"/>
      <c r="M1894" s="93"/>
      <c r="N1894" s="93"/>
      <c r="O1894" s="93"/>
      <c r="P1894" s="93"/>
      <c r="Q1894" s="93"/>
      <c r="R1894" s="93"/>
      <c r="S1894" s="93"/>
      <c r="T1894" s="93"/>
      <c r="U1894" s="93"/>
      <c r="V1894" s="93"/>
      <c r="W1894" s="93"/>
      <c r="X1894" s="93"/>
      <c r="Y1894" s="93"/>
      <c r="Z1894" s="93"/>
      <c r="AA1894" s="93"/>
      <c r="AB1894" s="93"/>
      <c r="AC1894" s="93"/>
      <c r="AD1894" s="93"/>
      <c r="AE1894" s="93"/>
      <c r="AF1894" s="93"/>
      <c r="AG1894" s="93"/>
      <c r="AH1894" s="93"/>
    </row>
    <row r="1895" spans="1:34" ht="15" customHeight="1" x14ac:dyDescent="0.3">
      <c r="A1895" s="93"/>
      <c r="B1895" s="93"/>
      <c r="C1895" s="93"/>
      <c r="D1895" s="93"/>
      <c r="E1895" s="93"/>
      <c r="F1895" s="93"/>
      <c r="G1895" s="93"/>
      <c r="H1895" s="93"/>
      <c r="I1895" s="93"/>
      <c r="J1895" s="93"/>
      <c r="K1895" s="93"/>
      <c r="L1895" s="93"/>
      <c r="M1895" s="93"/>
      <c r="N1895" s="93"/>
      <c r="O1895" s="93"/>
      <c r="P1895" s="93"/>
      <c r="Q1895" s="93"/>
      <c r="R1895" s="93"/>
      <c r="S1895" s="93"/>
      <c r="T1895" s="93"/>
      <c r="U1895" s="93"/>
      <c r="V1895" s="93"/>
      <c r="W1895" s="93"/>
      <c r="X1895" s="93"/>
      <c r="Y1895" s="93"/>
      <c r="Z1895" s="93"/>
      <c r="AA1895" s="93"/>
      <c r="AB1895" s="93"/>
      <c r="AC1895" s="93"/>
      <c r="AD1895" s="93"/>
      <c r="AE1895" s="93"/>
      <c r="AF1895" s="93"/>
      <c r="AG1895" s="93"/>
      <c r="AH1895" s="93"/>
    </row>
    <row r="1896" spans="1:34" ht="15" customHeight="1" x14ac:dyDescent="0.3">
      <c r="A1896" s="93"/>
      <c r="B1896" s="93"/>
      <c r="C1896" s="93"/>
      <c r="D1896" s="93"/>
      <c r="E1896" s="93"/>
      <c r="F1896" s="93"/>
      <c r="G1896" s="93"/>
      <c r="H1896" s="93"/>
      <c r="I1896" s="93"/>
      <c r="J1896" s="93"/>
      <c r="K1896" s="93"/>
      <c r="L1896" s="93"/>
      <c r="M1896" s="93"/>
      <c r="N1896" s="93"/>
      <c r="O1896" s="93"/>
      <c r="P1896" s="93"/>
      <c r="Q1896" s="93"/>
      <c r="R1896" s="93"/>
      <c r="S1896" s="93"/>
      <c r="T1896" s="93"/>
      <c r="U1896" s="93"/>
      <c r="V1896" s="93"/>
      <c r="W1896" s="93"/>
      <c r="X1896" s="93"/>
      <c r="Y1896" s="93"/>
      <c r="Z1896" s="93"/>
      <c r="AA1896" s="93"/>
      <c r="AB1896" s="93"/>
      <c r="AC1896" s="93"/>
      <c r="AD1896" s="93"/>
      <c r="AE1896" s="93"/>
      <c r="AF1896" s="93"/>
      <c r="AG1896" s="93"/>
      <c r="AH1896" s="93"/>
    </row>
    <row r="1897" spans="1:34" ht="15" customHeight="1" x14ac:dyDescent="0.3">
      <c r="A1897" s="93"/>
      <c r="B1897" s="93"/>
      <c r="C1897" s="93"/>
      <c r="D1897" s="93"/>
      <c r="E1897" s="93"/>
      <c r="F1897" s="93"/>
      <c r="G1897" s="93"/>
      <c r="H1897" s="93"/>
      <c r="I1897" s="93"/>
      <c r="J1897" s="93"/>
      <c r="K1897" s="93"/>
      <c r="L1897" s="93"/>
      <c r="M1897" s="93"/>
      <c r="N1897" s="93"/>
      <c r="O1897" s="93"/>
      <c r="P1897" s="93"/>
      <c r="Q1897" s="93"/>
      <c r="R1897" s="93"/>
      <c r="S1897" s="93"/>
      <c r="T1897" s="93"/>
      <c r="U1897" s="93"/>
      <c r="V1897" s="93"/>
      <c r="W1897" s="93"/>
      <c r="X1897" s="93"/>
      <c r="Y1897" s="93"/>
      <c r="Z1897" s="93"/>
      <c r="AA1897" s="93"/>
      <c r="AB1897" s="93"/>
      <c r="AC1897" s="93"/>
      <c r="AD1897" s="93"/>
      <c r="AE1897" s="93"/>
      <c r="AF1897" s="93"/>
      <c r="AG1897" s="93"/>
      <c r="AH1897" s="93"/>
    </row>
    <row r="1898" spans="1:34" ht="15" customHeight="1" x14ac:dyDescent="0.3">
      <c r="A1898" s="93"/>
      <c r="B1898" s="93"/>
      <c r="C1898" s="93"/>
      <c r="D1898" s="93"/>
      <c r="E1898" s="93"/>
      <c r="F1898" s="93"/>
      <c r="G1898" s="93"/>
      <c r="H1898" s="93"/>
      <c r="I1898" s="93"/>
      <c r="J1898" s="93"/>
      <c r="K1898" s="93"/>
      <c r="L1898" s="93"/>
      <c r="M1898" s="93"/>
      <c r="N1898" s="93"/>
      <c r="O1898" s="93"/>
      <c r="P1898" s="93"/>
      <c r="Q1898" s="93"/>
      <c r="R1898" s="93"/>
      <c r="S1898" s="93"/>
      <c r="T1898" s="93"/>
      <c r="U1898" s="93"/>
      <c r="V1898" s="93"/>
      <c r="W1898" s="93"/>
      <c r="X1898" s="93"/>
      <c r="Y1898" s="93"/>
      <c r="Z1898" s="93"/>
      <c r="AA1898" s="93"/>
      <c r="AB1898" s="93"/>
      <c r="AC1898" s="93"/>
      <c r="AD1898" s="93"/>
      <c r="AE1898" s="93"/>
      <c r="AF1898" s="93"/>
      <c r="AG1898" s="93"/>
      <c r="AH1898" s="93"/>
    </row>
    <row r="1899" spans="1:34" ht="15" customHeight="1" x14ac:dyDescent="0.3">
      <c r="A1899" s="93"/>
      <c r="B1899" s="93"/>
      <c r="C1899" s="93"/>
      <c r="D1899" s="93"/>
      <c r="E1899" s="93"/>
      <c r="F1899" s="93"/>
      <c r="G1899" s="93"/>
      <c r="H1899" s="93"/>
      <c r="I1899" s="93"/>
      <c r="J1899" s="93"/>
      <c r="K1899" s="93"/>
      <c r="L1899" s="93"/>
      <c r="M1899" s="93"/>
      <c r="N1899" s="93"/>
      <c r="O1899" s="93"/>
      <c r="P1899" s="93"/>
      <c r="Q1899" s="93"/>
      <c r="R1899" s="93"/>
      <c r="S1899" s="93"/>
      <c r="T1899" s="93"/>
      <c r="U1899" s="93"/>
      <c r="V1899" s="93"/>
      <c r="W1899" s="93"/>
      <c r="X1899" s="93"/>
      <c r="Y1899" s="93"/>
      <c r="Z1899" s="93"/>
      <c r="AA1899" s="93"/>
      <c r="AB1899" s="93"/>
      <c r="AC1899" s="93"/>
      <c r="AD1899" s="93"/>
      <c r="AE1899" s="93"/>
      <c r="AF1899" s="93"/>
      <c r="AG1899" s="93"/>
      <c r="AH1899" s="93"/>
    </row>
    <row r="1900" spans="1:34" ht="15" customHeight="1" x14ac:dyDescent="0.3">
      <c r="A1900" s="93"/>
      <c r="B1900" s="93"/>
      <c r="C1900" s="93"/>
      <c r="D1900" s="93"/>
      <c r="E1900" s="93"/>
      <c r="F1900" s="93"/>
      <c r="G1900" s="93"/>
      <c r="H1900" s="93"/>
      <c r="I1900" s="93"/>
      <c r="J1900" s="93"/>
      <c r="K1900" s="93"/>
      <c r="L1900" s="93"/>
      <c r="M1900" s="93"/>
      <c r="N1900" s="93"/>
      <c r="O1900" s="93"/>
      <c r="P1900" s="93"/>
      <c r="Q1900" s="93"/>
      <c r="R1900" s="93"/>
      <c r="S1900" s="93"/>
      <c r="T1900" s="93"/>
      <c r="U1900" s="93"/>
      <c r="V1900" s="93"/>
      <c r="W1900" s="93"/>
      <c r="X1900" s="93"/>
      <c r="Y1900" s="93"/>
      <c r="Z1900" s="93"/>
      <c r="AA1900" s="93"/>
      <c r="AB1900" s="93"/>
      <c r="AC1900" s="93"/>
      <c r="AD1900" s="93"/>
      <c r="AE1900" s="93"/>
      <c r="AF1900" s="93"/>
      <c r="AG1900" s="93"/>
      <c r="AH1900" s="93"/>
    </row>
    <row r="1901" spans="1:34" ht="15" customHeight="1" x14ac:dyDescent="0.3">
      <c r="A1901" s="93"/>
      <c r="B1901" s="93"/>
      <c r="C1901" s="93"/>
      <c r="D1901" s="93"/>
      <c r="E1901" s="93"/>
      <c r="F1901" s="93"/>
      <c r="G1901" s="93"/>
      <c r="H1901" s="93"/>
      <c r="I1901" s="93"/>
      <c r="J1901" s="93"/>
      <c r="K1901" s="93"/>
      <c r="L1901" s="93"/>
      <c r="M1901" s="93"/>
      <c r="N1901" s="93"/>
      <c r="O1901" s="93"/>
      <c r="P1901" s="93"/>
      <c r="Q1901" s="93"/>
      <c r="R1901" s="93"/>
      <c r="S1901" s="93"/>
      <c r="T1901" s="93"/>
      <c r="U1901" s="93"/>
      <c r="V1901" s="93"/>
      <c r="W1901" s="93"/>
      <c r="X1901" s="93"/>
      <c r="Y1901" s="93"/>
      <c r="Z1901" s="93"/>
      <c r="AA1901" s="93"/>
      <c r="AB1901" s="93"/>
      <c r="AC1901" s="93"/>
      <c r="AD1901" s="93"/>
      <c r="AE1901" s="93"/>
      <c r="AF1901" s="93"/>
      <c r="AG1901" s="93"/>
      <c r="AH1901" s="93"/>
    </row>
    <row r="1902" spans="1:34" ht="15" customHeight="1" x14ac:dyDescent="0.3">
      <c r="A1902" s="93"/>
      <c r="B1902" s="93"/>
      <c r="C1902" s="93"/>
      <c r="D1902" s="93"/>
      <c r="E1902" s="93"/>
      <c r="F1902" s="93"/>
      <c r="G1902" s="93"/>
      <c r="H1902" s="93"/>
      <c r="I1902" s="93"/>
      <c r="J1902" s="93"/>
      <c r="K1902" s="93"/>
      <c r="L1902" s="93"/>
      <c r="M1902" s="93"/>
      <c r="N1902" s="93"/>
      <c r="O1902" s="93"/>
      <c r="P1902" s="93"/>
      <c r="Q1902" s="93"/>
      <c r="R1902" s="93"/>
      <c r="S1902" s="93"/>
      <c r="T1902" s="93"/>
      <c r="U1902" s="93"/>
      <c r="V1902" s="93"/>
      <c r="W1902" s="93"/>
      <c r="X1902" s="93"/>
      <c r="Y1902" s="93"/>
      <c r="Z1902" s="93"/>
      <c r="AA1902" s="93"/>
      <c r="AB1902" s="93"/>
      <c r="AC1902" s="93"/>
      <c r="AD1902" s="93"/>
      <c r="AE1902" s="93"/>
      <c r="AF1902" s="93"/>
      <c r="AG1902" s="93"/>
      <c r="AH1902" s="93"/>
    </row>
    <row r="1903" spans="1:34" ht="15" customHeight="1" x14ac:dyDescent="0.3">
      <c r="A1903" s="93"/>
      <c r="B1903" s="93"/>
      <c r="C1903" s="93"/>
      <c r="D1903" s="93"/>
      <c r="E1903" s="93"/>
      <c r="F1903" s="93"/>
      <c r="G1903" s="93"/>
      <c r="H1903" s="93"/>
      <c r="I1903" s="93"/>
      <c r="J1903" s="93"/>
      <c r="K1903" s="93"/>
      <c r="L1903" s="93"/>
      <c r="M1903" s="93"/>
      <c r="N1903" s="93"/>
      <c r="O1903" s="93"/>
      <c r="P1903" s="93"/>
      <c r="Q1903" s="93"/>
      <c r="R1903" s="93"/>
      <c r="S1903" s="93"/>
      <c r="T1903" s="93"/>
      <c r="U1903" s="93"/>
      <c r="V1903" s="93"/>
      <c r="W1903" s="93"/>
      <c r="X1903" s="93"/>
      <c r="Y1903" s="93"/>
      <c r="Z1903" s="93"/>
      <c r="AA1903" s="93"/>
      <c r="AB1903" s="93"/>
      <c r="AC1903" s="93"/>
      <c r="AD1903" s="93"/>
      <c r="AE1903" s="93"/>
      <c r="AF1903" s="93"/>
      <c r="AG1903" s="93"/>
      <c r="AH1903" s="93"/>
    </row>
    <row r="1904" spans="1:34" ht="15" customHeight="1" x14ac:dyDescent="0.3">
      <c r="A1904" s="93"/>
      <c r="B1904" s="93"/>
      <c r="C1904" s="93"/>
      <c r="D1904" s="93"/>
      <c r="E1904" s="93"/>
      <c r="F1904" s="93"/>
      <c r="G1904" s="93"/>
      <c r="H1904" s="93"/>
      <c r="I1904" s="93"/>
      <c r="J1904" s="93"/>
      <c r="K1904" s="93"/>
      <c r="L1904" s="93"/>
      <c r="M1904" s="93"/>
      <c r="N1904" s="93"/>
      <c r="O1904" s="93"/>
      <c r="P1904" s="93"/>
      <c r="Q1904" s="93"/>
      <c r="R1904" s="93"/>
      <c r="S1904" s="93"/>
      <c r="T1904" s="93"/>
      <c r="U1904" s="93"/>
      <c r="V1904" s="93"/>
      <c r="W1904" s="93"/>
      <c r="X1904" s="93"/>
      <c r="Y1904" s="93"/>
      <c r="Z1904" s="93"/>
      <c r="AA1904" s="93"/>
      <c r="AB1904" s="93"/>
      <c r="AC1904" s="93"/>
      <c r="AD1904" s="93"/>
      <c r="AE1904" s="93"/>
      <c r="AF1904" s="93"/>
      <c r="AG1904" s="93"/>
      <c r="AH1904" s="93"/>
    </row>
    <row r="1905" spans="1:34" ht="15" customHeight="1" x14ac:dyDescent="0.3">
      <c r="A1905" s="93"/>
      <c r="B1905" s="93"/>
      <c r="C1905" s="93"/>
      <c r="D1905" s="93"/>
      <c r="E1905" s="93"/>
      <c r="F1905" s="93"/>
      <c r="G1905" s="93"/>
      <c r="H1905" s="93"/>
      <c r="I1905" s="93"/>
      <c r="J1905" s="93"/>
      <c r="K1905" s="93"/>
      <c r="L1905" s="93"/>
      <c r="M1905" s="93"/>
      <c r="N1905" s="93"/>
      <c r="O1905" s="93"/>
      <c r="P1905" s="93"/>
      <c r="Q1905" s="93"/>
      <c r="R1905" s="93"/>
      <c r="S1905" s="93"/>
      <c r="T1905" s="93"/>
      <c r="U1905" s="93"/>
      <c r="V1905" s="93"/>
      <c r="W1905" s="93"/>
      <c r="X1905" s="93"/>
      <c r="Y1905" s="93"/>
      <c r="Z1905" s="93"/>
      <c r="AA1905" s="93"/>
      <c r="AB1905" s="93"/>
      <c r="AC1905" s="93"/>
      <c r="AD1905" s="93"/>
      <c r="AE1905" s="93"/>
      <c r="AF1905" s="93"/>
      <c r="AG1905" s="93"/>
      <c r="AH1905" s="93"/>
    </row>
    <row r="1906" spans="1:34" ht="15" customHeight="1" x14ac:dyDescent="0.3">
      <c r="A1906" s="93"/>
      <c r="B1906" s="93"/>
      <c r="C1906" s="93"/>
      <c r="D1906" s="93"/>
      <c r="E1906" s="93"/>
      <c r="F1906" s="93"/>
      <c r="G1906" s="93"/>
      <c r="H1906" s="93"/>
      <c r="I1906" s="93"/>
      <c r="J1906" s="93"/>
      <c r="K1906" s="93"/>
      <c r="L1906" s="93"/>
      <c r="M1906" s="93"/>
      <c r="N1906" s="93"/>
      <c r="O1906" s="93"/>
      <c r="P1906" s="93"/>
      <c r="Q1906" s="93"/>
      <c r="R1906" s="93"/>
      <c r="S1906" s="93"/>
      <c r="T1906" s="93"/>
      <c r="U1906" s="93"/>
      <c r="V1906" s="93"/>
      <c r="W1906" s="93"/>
      <c r="X1906" s="93"/>
      <c r="Y1906" s="93"/>
      <c r="Z1906" s="93"/>
      <c r="AA1906" s="93"/>
      <c r="AB1906" s="93"/>
      <c r="AC1906" s="93"/>
      <c r="AD1906" s="93"/>
      <c r="AE1906" s="93"/>
      <c r="AF1906" s="93"/>
      <c r="AG1906" s="93"/>
      <c r="AH1906" s="93"/>
    </row>
    <row r="1907" spans="1:34" ht="15" customHeight="1" x14ac:dyDescent="0.3">
      <c r="A1907" s="93"/>
      <c r="B1907" s="93"/>
      <c r="C1907" s="93"/>
      <c r="D1907" s="93"/>
      <c r="E1907" s="93"/>
      <c r="F1907" s="93"/>
      <c r="G1907" s="93"/>
      <c r="H1907" s="93"/>
      <c r="I1907" s="93"/>
      <c r="J1907" s="93"/>
      <c r="K1907" s="93"/>
      <c r="L1907" s="93"/>
      <c r="M1907" s="93"/>
      <c r="N1907" s="93"/>
      <c r="O1907" s="93"/>
      <c r="P1907" s="93"/>
      <c r="Q1907" s="93"/>
      <c r="R1907" s="93"/>
      <c r="S1907" s="93"/>
      <c r="T1907" s="93"/>
      <c r="U1907" s="93"/>
      <c r="V1907" s="93"/>
      <c r="W1907" s="93"/>
      <c r="X1907" s="93"/>
      <c r="Y1907" s="93"/>
      <c r="Z1907" s="93"/>
      <c r="AA1907" s="93"/>
      <c r="AB1907" s="93"/>
      <c r="AC1907" s="93"/>
      <c r="AD1907" s="93"/>
      <c r="AE1907" s="93"/>
      <c r="AF1907" s="93"/>
      <c r="AG1907" s="93"/>
      <c r="AH1907" s="93"/>
    </row>
    <row r="1908" spans="1:34" ht="15" customHeight="1" x14ac:dyDescent="0.3">
      <c r="A1908" s="93"/>
      <c r="B1908" s="93"/>
      <c r="C1908" s="93"/>
      <c r="D1908" s="93"/>
      <c r="E1908" s="93"/>
      <c r="F1908" s="93"/>
      <c r="G1908" s="93"/>
      <c r="H1908" s="93"/>
      <c r="I1908" s="93"/>
      <c r="J1908" s="93"/>
      <c r="K1908" s="93"/>
      <c r="L1908" s="93"/>
      <c r="M1908" s="93"/>
      <c r="N1908" s="93"/>
      <c r="O1908" s="93"/>
      <c r="P1908" s="93"/>
      <c r="Q1908" s="93"/>
      <c r="R1908" s="93"/>
      <c r="S1908" s="93"/>
      <c r="T1908" s="93"/>
      <c r="U1908" s="93"/>
      <c r="V1908" s="93"/>
      <c r="W1908" s="93"/>
      <c r="X1908" s="93"/>
      <c r="Y1908" s="93"/>
      <c r="Z1908" s="93"/>
      <c r="AA1908" s="93"/>
      <c r="AB1908" s="93"/>
      <c r="AC1908" s="93"/>
      <c r="AD1908" s="93"/>
      <c r="AE1908" s="93"/>
      <c r="AF1908" s="93"/>
      <c r="AG1908" s="93"/>
      <c r="AH1908" s="93"/>
    </row>
    <row r="1909" spans="1:34" ht="15" customHeight="1" x14ac:dyDescent="0.3">
      <c r="A1909" s="93"/>
      <c r="B1909" s="93"/>
      <c r="C1909" s="93"/>
      <c r="D1909" s="93"/>
      <c r="E1909" s="93"/>
      <c r="F1909" s="93"/>
      <c r="G1909" s="93"/>
      <c r="H1909" s="93"/>
      <c r="I1909" s="93"/>
      <c r="J1909" s="93"/>
      <c r="K1909" s="93"/>
      <c r="L1909" s="93"/>
      <c r="M1909" s="93"/>
      <c r="N1909" s="93"/>
      <c r="O1909" s="93"/>
      <c r="P1909" s="93"/>
      <c r="Q1909" s="93"/>
      <c r="R1909" s="93"/>
      <c r="S1909" s="93"/>
      <c r="T1909" s="93"/>
      <c r="U1909" s="93"/>
      <c r="V1909" s="93"/>
      <c r="W1909" s="93"/>
      <c r="X1909" s="93"/>
      <c r="Y1909" s="93"/>
      <c r="Z1909" s="93"/>
      <c r="AA1909" s="93"/>
      <c r="AB1909" s="93"/>
      <c r="AC1909" s="93"/>
      <c r="AD1909" s="93"/>
      <c r="AE1909" s="93"/>
      <c r="AF1909" s="93"/>
      <c r="AG1909" s="93"/>
      <c r="AH1909" s="93"/>
    </row>
    <row r="1910" spans="1:34" ht="15" customHeight="1" x14ac:dyDescent="0.3">
      <c r="A1910" s="93"/>
      <c r="B1910" s="93"/>
      <c r="C1910" s="93"/>
      <c r="D1910" s="93"/>
      <c r="E1910" s="93"/>
      <c r="F1910" s="93"/>
      <c r="G1910" s="93"/>
      <c r="H1910" s="93"/>
      <c r="I1910" s="93"/>
      <c r="J1910" s="93"/>
      <c r="K1910" s="93"/>
      <c r="L1910" s="93"/>
      <c r="M1910" s="93"/>
      <c r="N1910" s="93"/>
      <c r="O1910" s="93"/>
      <c r="P1910" s="93"/>
      <c r="Q1910" s="93"/>
      <c r="R1910" s="93"/>
      <c r="S1910" s="93"/>
      <c r="T1910" s="93"/>
      <c r="U1910" s="93"/>
      <c r="V1910" s="93"/>
      <c r="W1910" s="93"/>
      <c r="X1910" s="93"/>
      <c r="Y1910" s="93"/>
      <c r="Z1910" s="93"/>
      <c r="AA1910" s="93"/>
      <c r="AB1910" s="93"/>
      <c r="AC1910" s="93"/>
      <c r="AD1910" s="93"/>
      <c r="AE1910" s="93"/>
      <c r="AF1910" s="93"/>
      <c r="AG1910" s="93"/>
      <c r="AH1910" s="93"/>
    </row>
    <row r="1911" spans="1:34" ht="15" customHeight="1" x14ac:dyDescent="0.3">
      <c r="A1911" s="93"/>
      <c r="B1911" s="93"/>
      <c r="C1911" s="93"/>
      <c r="D1911" s="93"/>
      <c r="E1911" s="93"/>
      <c r="F1911" s="93"/>
      <c r="G1911" s="93"/>
      <c r="H1911" s="93"/>
      <c r="I1911" s="93"/>
      <c r="J1911" s="93"/>
      <c r="K1911" s="93"/>
      <c r="L1911" s="93"/>
      <c r="M1911" s="93"/>
      <c r="N1911" s="93"/>
      <c r="O1911" s="93"/>
      <c r="P1911" s="93"/>
      <c r="Q1911" s="93"/>
      <c r="R1911" s="93"/>
      <c r="S1911" s="93"/>
      <c r="T1911" s="93"/>
      <c r="U1911" s="93"/>
      <c r="V1911" s="93"/>
      <c r="W1911" s="93"/>
      <c r="X1911" s="93"/>
      <c r="Y1911" s="93"/>
      <c r="Z1911" s="93"/>
      <c r="AA1911" s="93"/>
      <c r="AB1911" s="93"/>
      <c r="AC1911" s="93"/>
      <c r="AD1911" s="93"/>
      <c r="AE1911" s="93"/>
      <c r="AF1911" s="93"/>
      <c r="AG1911" s="93"/>
      <c r="AH1911" s="93"/>
    </row>
    <row r="1912" spans="1:34" ht="15" customHeight="1" x14ac:dyDescent="0.3">
      <c r="A1912" s="93"/>
      <c r="B1912" s="93"/>
      <c r="C1912" s="93"/>
      <c r="D1912" s="93"/>
      <c r="E1912" s="93"/>
      <c r="F1912" s="93"/>
      <c r="G1912" s="93"/>
      <c r="H1912" s="93"/>
      <c r="I1912" s="93"/>
      <c r="J1912" s="93"/>
      <c r="K1912" s="93"/>
      <c r="L1912" s="93"/>
      <c r="M1912" s="93"/>
      <c r="N1912" s="93"/>
      <c r="O1912" s="93"/>
      <c r="P1912" s="93"/>
      <c r="Q1912" s="93"/>
      <c r="R1912" s="93"/>
      <c r="S1912" s="93"/>
      <c r="T1912" s="93"/>
      <c r="U1912" s="93"/>
      <c r="V1912" s="93"/>
      <c r="W1912" s="93"/>
      <c r="X1912" s="93"/>
      <c r="Y1912" s="93"/>
      <c r="Z1912" s="93"/>
      <c r="AA1912" s="93"/>
      <c r="AB1912" s="93"/>
      <c r="AC1912" s="93"/>
      <c r="AD1912" s="93"/>
      <c r="AE1912" s="93"/>
      <c r="AF1912" s="93"/>
      <c r="AG1912" s="93"/>
      <c r="AH1912" s="93"/>
    </row>
    <row r="1913" spans="1:34" ht="15" customHeight="1" x14ac:dyDescent="0.3">
      <c r="A1913" s="93"/>
      <c r="B1913" s="93"/>
      <c r="C1913" s="93"/>
      <c r="D1913" s="93"/>
      <c r="E1913" s="93"/>
      <c r="F1913" s="93"/>
      <c r="G1913" s="93"/>
      <c r="H1913" s="93"/>
      <c r="I1913" s="93"/>
      <c r="J1913" s="93"/>
      <c r="K1913" s="93"/>
      <c r="L1913" s="93"/>
      <c r="M1913" s="93"/>
      <c r="N1913" s="93"/>
      <c r="O1913" s="93"/>
      <c r="P1913" s="93"/>
      <c r="Q1913" s="93"/>
      <c r="R1913" s="93"/>
      <c r="S1913" s="93"/>
      <c r="T1913" s="93"/>
      <c r="U1913" s="93"/>
      <c r="V1913" s="93"/>
      <c r="W1913" s="93"/>
      <c r="X1913" s="93"/>
      <c r="Y1913" s="93"/>
      <c r="Z1913" s="93"/>
      <c r="AA1913" s="93"/>
      <c r="AB1913" s="93"/>
      <c r="AC1913" s="93"/>
      <c r="AD1913" s="93"/>
      <c r="AE1913" s="93"/>
      <c r="AF1913" s="93"/>
      <c r="AG1913" s="93"/>
      <c r="AH1913" s="93"/>
    </row>
    <row r="1914" spans="1:34" ht="15" customHeight="1" x14ac:dyDescent="0.3">
      <c r="A1914" s="93"/>
      <c r="B1914" s="93"/>
      <c r="C1914" s="93"/>
      <c r="D1914" s="93"/>
      <c r="E1914" s="93"/>
      <c r="F1914" s="93"/>
      <c r="G1914" s="93"/>
      <c r="H1914" s="93"/>
      <c r="I1914" s="93"/>
      <c r="J1914" s="93"/>
      <c r="K1914" s="93"/>
      <c r="L1914" s="93"/>
      <c r="M1914" s="93"/>
      <c r="N1914" s="93"/>
      <c r="O1914" s="93"/>
      <c r="P1914" s="93"/>
      <c r="Q1914" s="93"/>
      <c r="R1914" s="93"/>
      <c r="S1914" s="93"/>
      <c r="T1914" s="93"/>
      <c r="U1914" s="93"/>
      <c r="V1914" s="93"/>
      <c r="W1914" s="93"/>
      <c r="X1914" s="93"/>
      <c r="Y1914" s="93"/>
      <c r="Z1914" s="93"/>
      <c r="AA1914" s="93"/>
      <c r="AB1914" s="93"/>
      <c r="AC1914" s="93"/>
      <c r="AD1914" s="93"/>
      <c r="AE1914" s="93"/>
      <c r="AF1914" s="93"/>
      <c r="AG1914" s="93"/>
      <c r="AH1914" s="93"/>
    </row>
    <row r="1915" spans="1:34" ht="15" customHeight="1" x14ac:dyDescent="0.3">
      <c r="A1915" s="93"/>
      <c r="B1915" s="93"/>
      <c r="C1915" s="93"/>
      <c r="D1915" s="93"/>
      <c r="E1915" s="93"/>
      <c r="F1915" s="93"/>
      <c r="G1915" s="93"/>
      <c r="H1915" s="93"/>
      <c r="I1915" s="93"/>
      <c r="J1915" s="93"/>
      <c r="K1915" s="93"/>
      <c r="L1915" s="93"/>
      <c r="M1915" s="93"/>
      <c r="N1915" s="93"/>
      <c r="O1915" s="93"/>
      <c r="P1915" s="93"/>
      <c r="Q1915" s="93"/>
      <c r="R1915" s="93"/>
      <c r="S1915" s="93"/>
      <c r="T1915" s="93"/>
      <c r="U1915" s="93"/>
      <c r="V1915" s="93"/>
      <c r="W1915" s="93"/>
      <c r="X1915" s="93"/>
      <c r="Y1915" s="93"/>
      <c r="Z1915" s="93"/>
      <c r="AA1915" s="93"/>
      <c r="AB1915" s="93"/>
      <c r="AC1915" s="93"/>
      <c r="AD1915" s="93"/>
      <c r="AE1915" s="93"/>
      <c r="AF1915" s="93"/>
      <c r="AG1915" s="93"/>
      <c r="AH1915" s="93"/>
    </row>
    <row r="1916" spans="1:34" ht="15" customHeight="1" x14ac:dyDescent="0.3">
      <c r="A1916" s="93"/>
      <c r="B1916" s="93"/>
      <c r="C1916" s="93"/>
      <c r="D1916" s="93"/>
      <c r="E1916" s="93"/>
      <c r="F1916" s="93"/>
      <c r="G1916" s="93"/>
      <c r="H1916" s="93"/>
      <c r="I1916" s="93"/>
      <c r="J1916" s="93"/>
      <c r="K1916" s="93"/>
      <c r="L1916" s="93"/>
      <c r="M1916" s="93"/>
      <c r="N1916" s="93"/>
      <c r="O1916" s="93"/>
      <c r="P1916" s="93"/>
      <c r="Q1916" s="93"/>
      <c r="R1916" s="93"/>
      <c r="S1916" s="93"/>
      <c r="T1916" s="93"/>
      <c r="U1916" s="93"/>
      <c r="V1916" s="93"/>
      <c r="W1916" s="93"/>
      <c r="X1916" s="93"/>
      <c r="Y1916" s="93"/>
      <c r="Z1916" s="93"/>
      <c r="AA1916" s="93"/>
      <c r="AB1916" s="93"/>
      <c r="AC1916" s="93"/>
      <c r="AD1916" s="93"/>
      <c r="AE1916" s="93"/>
      <c r="AF1916" s="93"/>
      <c r="AG1916" s="93"/>
      <c r="AH1916" s="93"/>
    </row>
    <row r="1917" spans="1:34" ht="15" customHeight="1" x14ac:dyDescent="0.3">
      <c r="A1917" s="93"/>
      <c r="B1917" s="93"/>
      <c r="C1917" s="93"/>
      <c r="D1917" s="93"/>
      <c r="E1917" s="93"/>
      <c r="F1917" s="93"/>
      <c r="G1917" s="93"/>
      <c r="H1917" s="93"/>
      <c r="I1917" s="93"/>
      <c r="J1917" s="93"/>
      <c r="K1917" s="93"/>
      <c r="L1917" s="93"/>
      <c r="M1917" s="93"/>
      <c r="N1917" s="93"/>
      <c r="O1917" s="93"/>
      <c r="P1917" s="93"/>
      <c r="Q1917" s="93"/>
      <c r="R1917" s="93"/>
      <c r="S1917" s="93"/>
      <c r="T1917" s="93"/>
      <c r="U1917" s="93"/>
      <c r="V1917" s="93"/>
      <c r="W1917" s="93"/>
      <c r="X1917" s="93"/>
      <c r="Y1917" s="93"/>
      <c r="Z1917" s="93"/>
      <c r="AA1917" s="93"/>
      <c r="AB1917" s="93"/>
      <c r="AC1917" s="93"/>
      <c r="AD1917" s="93"/>
      <c r="AE1917" s="93"/>
      <c r="AF1917" s="93"/>
      <c r="AG1917" s="93"/>
      <c r="AH1917" s="93"/>
    </row>
    <row r="1918" spans="1:34" ht="15" customHeight="1" x14ac:dyDescent="0.3">
      <c r="A1918" s="93"/>
      <c r="B1918" s="93"/>
      <c r="C1918" s="93"/>
      <c r="D1918" s="93"/>
      <c r="E1918" s="93"/>
      <c r="F1918" s="93"/>
      <c r="G1918" s="93"/>
      <c r="H1918" s="93"/>
      <c r="I1918" s="93"/>
      <c r="J1918" s="93"/>
      <c r="K1918" s="93"/>
      <c r="L1918" s="93"/>
      <c r="M1918" s="93"/>
      <c r="N1918" s="93"/>
      <c r="O1918" s="93"/>
      <c r="P1918" s="93"/>
      <c r="Q1918" s="93"/>
      <c r="R1918" s="93"/>
      <c r="S1918" s="93"/>
      <c r="T1918" s="93"/>
      <c r="U1918" s="93"/>
      <c r="V1918" s="93"/>
      <c r="W1918" s="93"/>
      <c r="X1918" s="93"/>
      <c r="Y1918" s="93"/>
      <c r="Z1918" s="93"/>
      <c r="AA1918" s="93"/>
      <c r="AB1918" s="93"/>
      <c r="AC1918" s="93"/>
      <c r="AD1918" s="93"/>
      <c r="AE1918" s="93"/>
      <c r="AF1918" s="93"/>
      <c r="AG1918" s="93"/>
      <c r="AH1918" s="93"/>
    </row>
    <row r="1919" spans="1:34" ht="15" customHeight="1" x14ac:dyDescent="0.3">
      <c r="A1919" s="93"/>
      <c r="B1919" s="93"/>
      <c r="C1919" s="93"/>
      <c r="D1919" s="93"/>
      <c r="E1919" s="93"/>
      <c r="F1919" s="93"/>
      <c r="G1919" s="93"/>
      <c r="H1919" s="93"/>
      <c r="I1919" s="93"/>
      <c r="J1919" s="93"/>
      <c r="K1919" s="93"/>
      <c r="L1919" s="93"/>
      <c r="M1919" s="93"/>
      <c r="N1919" s="93"/>
      <c r="O1919" s="93"/>
      <c r="P1919" s="93"/>
      <c r="Q1919" s="93"/>
      <c r="R1919" s="93"/>
      <c r="S1919" s="93"/>
      <c r="T1919" s="93"/>
      <c r="U1919" s="93"/>
      <c r="V1919" s="93"/>
      <c r="W1919" s="93"/>
      <c r="X1919" s="93"/>
      <c r="Y1919" s="93"/>
      <c r="Z1919" s="93"/>
      <c r="AA1919" s="93"/>
      <c r="AB1919" s="93"/>
      <c r="AC1919" s="93"/>
      <c r="AD1919" s="93"/>
      <c r="AE1919" s="93"/>
      <c r="AF1919" s="93"/>
      <c r="AG1919" s="93"/>
      <c r="AH1919" s="93"/>
    </row>
    <row r="1920" spans="1:34" ht="15" customHeight="1" x14ac:dyDescent="0.3">
      <c r="A1920" s="93"/>
      <c r="B1920" s="93"/>
      <c r="C1920" s="93"/>
      <c r="D1920" s="93"/>
      <c r="E1920" s="93"/>
      <c r="F1920" s="93"/>
      <c r="G1920" s="93"/>
      <c r="H1920" s="93"/>
      <c r="I1920" s="93"/>
      <c r="J1920" s="93"/>
      <c r="K1920" s="93"/>
      <c r="L1920" s="93"/>
      <c r="M1920" s="93"/>
      <c r="N1920" s="93"/>
      <c r="O1920" s="93"/>
      <c r="P1920" s="93"/>
      <c r="Q1920" s="93"/>
      <c r="R1920" s="93"/>
      <c r="S1920" s="93"/>
      <c r="T1920" s="93"/>
      <c r="U1920" s="93"/>
      <c r="V1920" s="93"/>
      <c r="W1920" s="93"/>
      <c r="X1920" s="93"/>
      <c r="Y1920" s="93"/>
      <c r="Z1920" s="93"/>
      <c r="AA1920" s="93"/>
      <c r="AB1920" s="93"/>
      <c r="AC1920" s="93"/>
      <c r="AD1920" s="93"/>
      <c r="AE1920" s="93"/>
      <c r="AF1920" s="93"/>
      <c r="AG1920" s="93"/>
      <c r="AH1920" s="93"/>
    </row>
    <row r="1921" spans="1:34" ht="15" customHeight="1" x14ac:dyDescent="0.3">
      <c r="A1921" s="93"/>
      <c r="B1921" s="93"/>
      <c r="C1921" s="93"/>
      <c r="D1921" s="93"/>
      <c r="E1921" s="93"/>
      <c r="F1921" s="93"/>
      <c r="G1921" s="93"/>
      <c r="H1921" s="93"/>
      <c r="I1921" s="93"/>
      <c r="J1921" s="93"/>
      <c r="K1921" s="93"/>
      <c r="L1921" s="93"/>
      <c r="M1921" s="93"/>
      <c r="N1921" s="93"/>
      <c r="O1921" s="93"/>
      <c r="P1921" s="93"/>
      <c r="Q1921" s="93"/>
      <c r="R1921" s="93"/>
      <c r="S1921" s="93"/>
      <c r="T1921" s="93"/>
      <c r="U1921" s="93"/>
      <c r="V1921" s="93"/>
      <c r="W1921" s="93"/>
      <c r="X1921" s="93"/>
      <c r="Y1921" s="93"/>
      <c r="Z1921" s="93"/>
      <c r="AA1921" s="93"/>
      <c r="AB1921" s="93"/>
      <c r="AC1921" s="93"/>
      <c r="AD1921" s="93"/>
      <c r="AE1921" s="93"/>
      <c r="AF1921" s="93"/>
      <c r="AG1921" s="93"/>
      <c r="AH1921" s="93"/>
    </row>
    <row r="1922" spans="1:34" ht="15" customHeight="1" x14ac:dyDescent="0.3">
      <c r="A1922" s="93"/>
      <c r="B1922" s="93"/>
      <c r="C1922" s="93"/>
      <c r="D1922" s="93"/>
      <c r="E1922" s="93"/>
      <c r="F1922" s="93"/>
      <c r="G1922" s="93"/>
      <c r="H1922" s="93"/>
      <c r="I1922" s="93"/>
      <c r="J1922" s="93"/>
      <c r="K1922" s="93"/>
      <c r="L1922" s="93"/>
      <c r="M1922" s="93"/>
      <c r="N1922" s="93"/>
      <c r="O1922" s="93"/>
      <c r="P1922" s="93"/>
      <c r="Q1922" s="93"/>
      <c r="R1922" s="93"/>
      <c r="S1922" s="93"/>
      <c r="T1922" s="93"/>
      <c r="U1922" s="93"/>
      <c r="V1922" s="93"/>
      <c r="W1922" s="93"/>
      <c r="X1922" s="93"/>
      <c r="Y1922" s="93"/>
      <c r="Z1922" s="93"/>
      <c r="AA1922" s="93"/>
      <c r="AB1922" s="93"/>
      <c r="AC1922" s="93"/>
      <c r="AD1922" s="93"/>
      <c r="AE1922" s="93"/>
      <c r="AF1922" s="93"/>
      <c r="AG1922" s="93"/>
      <c r="AH1922" s="93"/>
    </row>
    <row r="1923" spans="1:34" ht="15" customHeight="1" x14ac:dyDescent="0.3">
      <c r="A1923" s="93"/>
      <c r="B1923" s="93"/>
      <c r="C1923" s="93"/>
      <c r="D1923" s="93"/>
      <c r="E1923" s="93"/>
      <c r="F1923" s="93"/>
      <c r="G1923" s="93"/>
      <c r="H1923" s="93"/>
      <c r="I1923" s="93"/>
      <c r="J1923" s="93"/>
      <c r="K1923" s="93"/>
      <c r="L1923" s="93"/>
      <c r="M1923" s="93"/>
      <c r="N1923" s="93"/>
      <c r="O1923" s="93"/>
      <c r="P1923" s="93"/>
      <c r="Q1923" s="93"/>
      <c r="R1923" s="93"/>
      <c r="S1923" s="93"/>
      <c r="T1923" s="93"/>
      <c r="U1923" s="93"/>
      <c r="V1923" s="93"/>
      <c r="W1923" s="93"/>
      <c r="X1923" s="93"/>
      <c r="Y1923" s="93"/>
      <c r="Z1923" s="93"/>
      <c r="AA1923" s="93"/>
      <c r="AB1923" s="93"/>
      <c r="AC1923" s="93"/>
      <c r="AD1923" s="93"/>
      <c r="AE1923" s="93"/>
      <c r="AF1923" s="93"/>
      <c r="AG1923" s="93"/>
      <c r="AH1923" s="93"/>
    </row>
    <row r="1924" spans="1:34" ht="15" customHeight="1" x14ac:dyDescent="0.3">
      <c r="A1924" s="93"/>
      <c r="B1924" s="93"/>
      <c r="C1924" s="93"/>
      <c r="D1924" s="93"/>
      <c r="E1924" s="93"/>
      <c r="F1924" s="93"/>
      <c r="G1924" s="93"/>
      <c r="H1924" s="93"/>
      <c r="I1924" s="93"/>
      <c r="J1924" s="93"/>
      <c r="K1924" s="93"/>
      <c r="L1924" s="93"/>
      <c r="M1924" s="93"/>
      <c r="N1924" s="93"/>
      <c r="O1924" s="93"/>
      <c r="P1924" s="93"/>
      <c r="Q1924" s="93"/>
      <c r="R1924" s="93"/>
      <c r="S1924" s="93"/>
      <c r="T1924" s="93"/>
      <c r="U1924" s="93"/>
      <c r="V1924" s="93"/>
      <c r="W1924" s="93"/>
      <c r="X1924" s="93"/>
      <c r="Y1924" s="93"/>
      <c r="Z1924" s="93"/>
      <c r="AA1924" s="93"/>
      <c r="AB1924" s="93"/>
      <c r="AC1924" s="93"/>
      <c r="AD1924" s="93"/>
      <c r="AE1924" s="93"/>
      <c r="AF1924" s="93"/>
      <c r="AG1924" s="93"/>
      <c r="AH1924" s="93"/>
    </row>
    <row r="1925" spans="1:34" ht="15" customHeight="1" x14ac:dyDescent="0.3">
      <c r="A1925" s="93"/>
      <c r="B1925" s="93"/>
      <c r="C1925" s="93"/>
      <c r="D1925" s="93"/>
      <c r="E1925" s="93"/>
      <c r="F1925" s="93"/>
      <c r="G1925" s="93"/>
      <c r="H1925" s="93"/>
      <c r="I1925" s="93"/>
      <c r="J1925" s="93"/>
      <c r="K1925" s="93"/>
      <c r="L1925" s="93"/>
      <c r="M1925" s="93"/>
      <c r="N1925" s="93"/>
      <c r="O1925" s="93"/>
      <c r="P1925" s="93"/>
      <c r="Q1925" s="93"/>
      <c r="R1925" s="93"/>
      <c r="S1925" s="93"/>
      <c r="T1925" s="93"/>
      <c r="U1925" s="93"/>
      <c r="V1925" s="93"/>
      <c r="W1925" s="93"/>
      <c r="X1925" s="93"/>
      <c r="Y1925" s="93"/>
      <c r="Z1925" s="93"/>
      <c r="AA1925" s="93"/>
      <c r="AB1925" s="93"/>
      <c r="AC1925" s="93"/>
      <c r="AD1925" s="93"/>
      <c r="AE1925" s="93"/>
      <c r="AF1925" s="93"/>
      <c r="AG1925" s="93"/>
      <c r="AH1925" s="93"/>
    </row>
    <row r="1926" spans="1:34" ht="15" customHeight="1" x14ac:dyDescent="0.3">
      <c r="A1926" s="93"/>
      <c r="B1926" s="93"/>
      <c r="C1926" s="93"/>
      <c r="D1926" s="93"/>
      <c r="E1926" s="93"/>
      <c r="F1926" s="93"/>
      <c r="G1926" s="93"/>
      <c r="H1926" s="93"/>
      <c r="I1926" s="93"/>
      <c r="J1926" s="93"/>
      <c r="K1926" s="93"/>
      <c r="L1926" s="93"/>
      <c r="M1926" s="93"/>
      <c r="N1926" s="93"/>
      <c r="O1926" s="93"/>
      <c r="P1926" s="93"/>
      <c r="Q1926" s="93"/>
      <c r="R1926" s="93"/>
      <c r="S1926" s="93"/>
      <c r="T1926" s="93"/>
      <c r="U1926" s="93"/>
      <c r="V1926" s="93"/>
      <c r="W1926" s="93"/>
      <c r="X1926" s="93"/>
      <c r="Y1926" s="93"/>
      <c r="Z1926" s="93"/>
      <c r="AA1926" s="93"/>
      <c r="AB1926" s="93"/>
      <c r="AC1926" s="93"/>
      <c r="AD1926" s="93"/>
      <c r="AE1926" s="93"/>
      <c r="AF1926" s="93"/>
      <c r="AG1926" s="93"/>
      <c r="AH1926" s="93"/>
    </row>
    <row r="1927" spans="1:34" ht="15" customHeight="1" x14ac:dyDescent="0.3">
      <c r="A1927" s="93"/>
      <c r="B1927" s="93"/>
      <c r="C1927" s="93"/>
      <c r="D1927" s="93"/>
      <c r="E1927" s="93"/>
      <c r="F1927" s="93"/>
      <c r="G1927" s="93"/>
      <c r="H1927" s="93"/>
      <c r="I1927" s="93"/>
      <c r="J1927" s="93"/>
      <c r="K1927" s="93"/>
      <c r="L1927" s="93"/>
      <c r="M1927" s="93"/>
      <c r="N1927" s="93"/>
      <c r="O1927" s="93"/>
      <c r="P1927" s="93"/>
      <c r="Q1927" s="93"/>
      <c r="R1927" s="93"/>
      <c r="S1927" s="93"/>
      <c r="T1927" s="93"/>
      <c r="U1927" s="93"/>
      <c r="V1927" s="93"/>
      <c r="W1927" s="93"/>
      <c r="X1927" s="93"/>
      <c r="Y1927" s="93"/>
      <c r="Z1927" s="93"/>
      <c r="AA1927" s="93"/>
      <c r="AB1927" s="93"/>
      <c r="AC1927" s="93"/>
      <c r="AD1927" s="93"/>
      <c r="AE1927" s="93"/>
      <c r="AF1927" s="93"/>
      <c r="AG1927" s="93"/>
      <c r="AH1927" s="93"/>
    </row>
    <row r="1928" spans="1:34" ht="15" customHeight="1" x14ac:dyDescent="0.3">
      <c r="A1928" s="93"/>
      <c r="B1928" s="93"/>
      <c r="C1928" s="93"/>
      <c r="D1928" s="93"/>
      <c r="E1928" s="93"/>
      <c r="F1928" s="93"/>
      <c r="G1928" s="93"/>
      <c r="H1928" s="93"/>
      <c r="I1928" s="93"/>
      <c r="J1928" s="93"/>
      <c r="K1928" s="93"/>
      <c r="L1928" s="93"/>
      <c r="M1928" s="93"/>
      <c r="N1928" s="93"/>
      <c r="O1928" s="93"/>
      <c r="P1928" s="93"/>
      <c r="Q1928" s="93"/>
      <c r="R1928" s="93"/>
      <c r="S1928" s="93"/>
      <c r="T1928" s="93"/>
      <c r="U1928" s="93"/>
      <c r="V1928" s="93"/>
      <c r="W1928" s="93"/>
      <c r="X1928" s="93"/>
      <c r="Y1928" s="93"/>
      <c r="Z1928" s="93"/>
      <c r="AA1928" s="93"/>
      <c r="AB1928" s="93"/>
      <c r="AC1928" s="93"/>
      <c r="AD1928" s="93"/>
      <c r="AE1928" s="93"/>
      <c r="AF1928" s="93"/>
      <c r="AG1928" s="93"/>
      <c r="AH1928" s="93"/>
    </row>
    <row r="1929" spans="1:34" ht="15" customHeight="1" x14ac:dyDescent="0.3">
      <c r="A1929" s="93"/>
      <c r="B1929" s="93"/>
      <c r="C1929" s="93"/>
      <c r="D1929" s="93"/>
      <c r="E1929" s="93"/>
      <c r="F1929" s="93"/>
      <c r="G1929" s="93"/>
      <c r="H1929" s="93"/>
      <c r="I1929" s="93"/>
      <c r="J1929" s="93"/>
      <c r="K1929" s="93"/>
      <c r="L1929" s="93"/>
      <c r="M1929" s="93"/>
      <c r="N1929" s="93"/>
      <c r="O1929" s="93"/>
      <c r="P1929" s="93"/>
      <c r="Q1929" s="93"/>
      <c r="R1929" s="93"/>
      <c r="S1929" s="93"/>
      <c r="T1929" s="93"/>
      <c r="U1929" s="93"/>
      <c r="V1929" s="93"/>
      <c r="W1929" s="93"/>
      <c r="X1929" s="93"/>
      <c r="Y1929" s="93"/>
      <c r="Z1929" s="93"/>
      <c r="AA1929" s="93"/>
      <c r="AB1929" s="93"/>
      <c r="AC1929" s="93"/>
      <c r="AD1929" s="93"/>
      <c r="AE1929" s="93"/>
      <c r="AF1929" s="93"/>
      <c r="AG1929" s="93"/>
      <c r="AH1929" s="93"/>
    </row>
    <row r="1930" spans="1:34" ht="15" customHeight="1" x14ac:dyDescent="0.3">
      <c r="A1930" s="93"/>
      <c r="B1930" s="93"/>
      <c r="C1930" s="93"/>
      <c r="D1930" s="93"/>
      <c r="E1930" s="93"/>
      <c r="F1930" s="93"/>
      <c r="G1930" s="93"/>
      <c r="H1930" s="93"/>
      <c r="I1930" s="93"/>
      <c r="J1930" s="93"/>
      <c r="K1930" s="93"/>
      <c r="L1930" s="93"/>
      <c r="M1930" s="93"/>
      <c r="N1930" s="93"/>
      <c r="O1930" s="93"/>
      <c r="P1930" s="93"/>
      <c r="Q1930" s="93"/>
      <c r="R1930" s="93"/>
      <c r="S1930" s="93"/>
      <c r="T1930" s="93"/>
      <c r="U1930" s="93"/>
      <c r="V1930" s="93"/>
      <c r="W1930" s="93"/>
      <c r="X1930" s="93"/>
      <c r="Y1930" s="93"/>
      <c r="Z1930" s="93"/>
      <c r="AA1930" s="93"/>
      <c r="AB1930" s="93"/>
      <c r="AC1930" s="93"/>
      <c r="AD1930" s="93"/>
      <c r="AE1930" s="93"/>
      <c r="AF1930" s="93"/>
      <c r="AG1930" s="93"/>
      <c r="AH1930" s="93"/>
    </row>
    <row r="1931" spans="1:34" ht="15" customHeight="1" x14ac:dyDescent="0.3">
      <c r="A1931" s="93"/>
      <c r="B1931" s="93"/>
      <c r="C1931" s="93"/>
      <c r="D1931" s="93"/>
      <c r="E1931" s="93"/>
      <c r="F1931" s="93"/>
      <c r="G1931" s="93"/>
      <c r="H1931" s="93"/>
      <c r="I1931" s="93"/>
      <c r="J1931" s="93"/>
      <c r="K1931" s="93"/>
      <c r="L1931" s="93"/>
      <c r="M1931" s="93"/>
      <c r="N1931" s="93"/>
      <c r="O1931" s="93"/>
      <c r="P1931" s="93"/>
      <c r="Q1931" s="93"/>
      <c r="R1931" s="93"/>
      <c r="S1931" s="93"/>
      <c r="T1931" s="93"/>
      <c r="U1931" s="93"/>
      <c r="V1931" s="93"/>
      <c r="W1931" s="93"/>
      <c r="X1931" s="93"/>
      <c r="Y1931" s="93"/>
      <c r="Z1931" s="93"/>
      <c r="AA1931" s="93"/>
      <c r="AB1931" s="93"/>
      <c r="AC1931" s="93"/>
      <c r="AD1931" s="93"/>
      <c r="AE1931" s="93"/>
      <c r="AF1931" s="93"/>
      <c r="AG1931" s="93"/>
      <c r="AH1931" s="93"/>
    </row>
    <row r="1932" spans="1:34" ht="15" customHeight="1" x14ac:dyDescent="0.3">
      <c r="A1932" s="93"/>
      <c r="B1932" s="93"/>
      <c r="C1932" s="93"/>
      <c r="D1932" s="93"/>
      <c r="E1932" s="93"/>
      <c r="F1932" s="93"/>
      <c r="G1932" s="93"/>
      <c r="H1932" s="93"/>
      <c r="I1932" s="93"/>
      <c r="J1932" s="93"/>
      <c r="K1932" s="93"/>
      <c r="L1932" s="93"/>
      <c r="M1932" s="93"/>
      <c r="N1932" s="93"/>
      <c r="O1932" s="93"/>
      <c r="P1932" s="93"/>
      <c r="Q1932" s="93"/>
      <c r="R1932" s="93"/>
      <c r="S1932" s="93"/>
      <c r="T1932" s="93"/>
      <c r="U1932" s="93"/>
      <c r="V1932" s="93"/>
      <c r="W1932" s="93"/>
      <c r="X1932" s="93"/>
      <c r="Y1932" s="93"/>
      <c r="Z1932" s="93"/>
      <c r="AA1932" s="93"/>
      <c r="AB1932" s="93"/>
      <c r="AC1932" s="93"/>
      <c r="AD1932" s="93"/>
      <c r="AE1932" s="93"/>
      <c r="AF1932" s="93"/>
      <c r="AG1932" s="93"/>
      <c r="AH1932" s="93"/>
    </row>
    <row r="1933" spans="1:34" ht="15" customHeight="1" x14ac:dyDescent="0.3">
      <c r="A1933" s="93"/>
      <c r="B1933" s="93"/>
      <c r="C1933" s="93"/>
      <c r="D1933" s="93"/>
      <c r="E1933" s="93"/>
      <c r="F1933" s="93"/>
      <c r="G1933" s="93"/>
      <c r="H1933" s="93"/>
      <c r="I1933" s="93"/>
      <c r="J1933" s="93"/>
      <c r="K1933" s="93"/>
      <c r="L1933" s="93"/>
      <c r="M1933" s="93"/>
      <c r="N1933" s="93"/>
      <c r="O1933" s="93"/>
      <c r="P1933" s="93"/>
      <c r="Q1933" s="93"/>
      <c r="R1933" s="93"/>
      <c r="S1933" s="93"/>
      <c r="T1933" s="93"/>
      <c r="U1933" s="93"/>
      <c r="V1933" s="93"/>
      <c r="W1933" s="93"/>
      <c r="X1933" s="93"/>
      <c r="Y1933" s="93"/>
      <c r="Z1933" s="93"/>
      <c r="AA1933" s="93"/>
      <c r="AB1933" s="93"/>
      <c r="AC1933" s="93"/>
      <c r="AD1933" s="93"/>
      <c r="AE1933" s="93"/>
      <c r="AF1933" s="93"/>
      <c r="AG1933" s="93"/>
      <c r="AH1933" s="93"/>
    </row>
    <row r="1934" spans="1:34" ht="15" customHeight="1" x14ac:dyDescent="0.3">
      <c r="A1934" s="93"/>
      <c r="B1934" s="93"/>
      <c r="C1934" s="93"/>
      <c r="D1934" s="93"/>
      <c r="E1934" s="93"/>
      <c r="F1934" s="93"/>
      <c r="G1934" s="93"/>
      <c r="H1934" s="93"/>
      <c r="I1934" s="93"/>
      <c r="J1934" s="93"/>
      <c r="K1934" s="93"/>
      <c r="L1934" s="93"/>
      <c r="M1934" s="93"/>
      <c r="N1934" s="93"/>
      <c r="O1934" s="93"/>
      <c r="P1934" s="93"/>
      <c r="Q1934" s="93"/>
      <c r="R1934" s="93"/>
      <c r="S1934" s="93"/>
      <c r="T1934" s="93"/>
      <c r="U1934" s="93"/>
      <c r="V1934" s="93"/>
      <c r="W1934" s="93"/>
      <c r="X1934" s="93"/>
      <c r="Y1934" s="93"/>
      <c r="Z1934" s="93"/>
      <c r="AA1934" s="93"/>
      <c r="AB1934" s="93"/>
      <c r="AC1934" s="93"/>
      <c r="AD1934" s="93"/>
      <c r="AE1934" s="93"/>
      <c r="AF1934" s="93"/>
      <c r="AG1934" s="93"/>
      <c r="AH1934" s="93"/>
    </row>
    <row r="1935" spans="1:34" ht="15" customHeight="1" x14ac:dyDescent="0.3">
      <c r="A1935" s="93"/>
      <c r="B1935" s="93"/>
      <c r="C1935" s="93"/>
      <c r="D1935" s="93"/>
      <c r="E1935" s="93"/>
      <c r="F1935" s="93"/>
      <c r="G1935" s="93"/>
      <c r="H1935" s="93"/>
      <c r="I1935" s="93"/>
      <c r="J1935" s="93"/>
      <c r="K1935" s="93"/>
      <c r="L1935" s="93"/>
      <c r="M1935" s="93"/>
      <c r="N1935" s="93"/>
      <c r="O1935" s="93"/>
      <c r="P1935" s="93"/>
      <c r="Q1935" s="93"/>
      <c r="R1935" s="93"/>
      <c r="S1935" s="93"/>
      <c r="T1935" s="93"/>
      <c r="U1935" s="93"/>
      <c r="V1935" s="93"/>
      <c r="W1935" s="93"/>
      <c r="X1935" s="93"/>
      <c r="Y1935" s="93"/>
      <c r="Z1935" s="93"/>
      <c r="AA1935" s="93"/>
      <c r="AB1935" s="93"/>
      <c r="AC1935" s="93"/>
      <c r="AD1935" s="93"/>
      <c r="AE1935" s="93"/>
      <c r="AF1935" s="93"/>
      <c r="AG1935" s="93"/>
      <c r="AH1935" s="93"/>
    </row>
    <row r="1936" spans="1:34" ht="15" customHeight="1" x14ac:dyDescent="0.3">
      <c r="A1936" s="93"/>
      <c r="B1936" s="93"/>
      <c r="C1936" s="93"/>
      <c r="D1936" s="93"/>
      <c r="E1936" s="93"/>
      <c r="F1936" s="93"/>
      <c r="G1936" s="93"/>
      <c r="H1936" s="93"/>
      <c r="I1936" s="93"/>
      <c r="J1936" s="93"/>
      <c r="K1936" s="93"/>
      <c r="L1936" s="93"/>
      <c r="M1936" s="93"/>
      <c r="N1936" s="93"/>
      <c r="O1936" s="93"/>
      <c r="P1936" s="93"/>
      <c r="Q1936" s="93"/>
      <c r="R1936" s="93"/>
      <c r="S1936" s="93"/>
      <c r="T1936" s="93"/>
      <c r="U1936" s="93"/>
      <c r="V1936" s="93"/>
      <c r="W1936" s="93"/>
      <c r="X1936" s="93"/>
      <c r="Y1936" s="93"/>
      <c r="Z1936" s="93"/>
      <c r="AA1936" s="93"/>
      <c r="AB1936" s="93"/>
      <c r="AC1936" s="93"/>
      <c r="AD1936" s="93"/>
      <c r="AE1936" s="93"/>
      <c r="AF1936" s="93"/>
      <c r="AG1936" s="93"/>
      <c r="AH1936" s="93"/>
    </row>
    <row r="1937" spans="1:34" ht="15" customHeight="1" x14ac:dyDescent="0.3">
      <c r="A1937" s="93"/>
      <c r="B1937" s="93"/>
      <c r="C1937" s="93"/>
      <c r="D1937" s="93"/>
      <c r="E1937" s="93"/>
      <c r="F1937" s="93"/>
      <c r="G1937" s="93"/>
      <c r="H1937" s="93"/>
      <c r="I1937" s="93"/>
      <c r="J1937" s="93"/>
      <c r="K1937" s="93"/>
      <c r="L1937" s="93"/>
      <c r="M1937" s="93"/>
      <c r="N1937" s="93"/>
      <c r="O1937" s="93"/>
      <c r="P1937" s="93"/>
      <c r="Q1937" s="93"/>
      <c r="R1937" s="93"/>
      <c r="S1937" s="93"/>
      <c r="T1937" s="93"/>
      <c r="U1937" s="93"/>
      <c r="V1937" s="93"/>
      <c r="W1937" s="93"/>
      <c r="X1937" s="93"/>
      <c r="Y1937" s="93"/>
      <c r="Z1937" s="93"/>
      <c r="AA1937" s="93"/>
      <c r="AB1937" s="93"/>
      <c r="AC1937" s="93"/>
      <c r="AD1937" s="93"/>
      <c r="AE1937" s="93"/>
      <c r="AF1937" s="93"/>
      <c r="AG1937" s="93"/>
      <c r="AH1937" s="93"/>
    </row>
    <row r="1938" spans="1:34" ht="15" customHeight="1" x14ac:dyDescent="0.3">
      <c r="A1938" s="93"/>
      <c r="B1938" s="93"/>
      <c r="C1938" s="93"/>
      <c r="D1938" s="93"/>
      <c r="E1938" s="93"/>
      <c r="F1938" s="93"/>
      <c r="G1938" s="93"/>
      <c r="H1938" s="93"/>
      <c r="I1938" s="93"/>
      <c r="J1938" s="93"/>
      <c r="K1938" s="93"/>
      <c r="L1938" s="93"/>
      <c r="M1938" s="93"/>
      <c r="N1938" s="93"/>
      <c r="O1938" s="93"/>
      <c r="P1938" s="93"/>
      <c r="Q1938" s="93"/>
      <c r="R1938" s="93"/>
      <c r="S1938" s="93"/>
      <c r="T1938" s="93"/>
      <c r="U1938" s="93"/>
      <c r="V1938" s="93"/>
      <c r="W1938" s="93"/>
      <c r="X1938" s="93"/>
      <c r="Y1938" s="93"/>
      <c r="Z1938" s="93"/>
      <c r="AA1938" s="93"/>
      <c r="AB1938" s="93"/>
      <c r="AC1938" s="93"/>
      <c r="AD1938" s="93"/>
      <c r="AE1938" s="93"/>
      <c r="AF1938" s="93"/>
      <c r="AG1938" s="93"/>
      <c r="AH1938" s="93"/>
    </row>
    <row r="1939" spans="1:34" ht="15" customHeight="1" x14ac:dyDescent="0.3">
      <c r="A1939" s="93"/>
      <c r="B1939" s="93"/>
      <c r="C1939" s="93"/>
      <c r="D1939" s="93"/>
      <c r="E1939" s="93"/>
      <c r="F1939" s="93"/>
      <c r="G1939" s="93"/>
      <c r="H1939" s="93"/>
      <c r="I1939" s="93"/>
      <c r="J1939" s="93"/>
      <c r="K1939" s="93"/>
      <c r="L1939" s="93"/>
      <c r="M1939" s="93"/>
      <c r="N1939" s="93"/>
      <c r="O1939" s="93"/>
      <c r="P1939" s="93"/>
      <c r="Q1939" s="93"/>
      <c r="R1939" s="93"/>
      <c r="S1939" s="93"/>
      <c r="T1939" s="93"/>
      <c r="U1939" s="93"/>
      <c r="V1939" s="93"/>
      <c r="W1939" s="93"/>
      <c r="X1939" s="93"/>
      <c r="Y1939" s="93"/>
      <c r="Z1939" s="93"/>
      <c r="AA1939" s="93"/>
      <c r="AB1939" s="93"/>
      <c r="AC1939" s="93"/>
      <c r="AD1939" s="93"/>
      <c r="AE1939" s="93"/>
      <c r="AF1939" s="93"/>
      <c r="AG1939" s="93"/>
      <c r="AH1939" s="93"/>
    </row>
    <row r="1940" spans="1:34" ht="15" customHeight="1" x14ac:dyDescent="0.3">
      <c r="A1940" s="93"/>
      <c r="B1940" s="93"/>
      <c r="C1940" s="93"/>
      <c r="D1940" s="93"/>
      <c r="E1940" s="93"/>
      <c r="F1940" s="93"/>
      <c r="G1940" s="93"/>
      <c r="H1940" s="93"/>
      <c r="I1940" s="93"/>
      <c r="J1940" s="93"/>
      <c r="K1940" s="93"/>
      <c r="L1940" s="93"/>
      <c r="M1940" s="93"/>
      <c r="N1940" s="93"/>
      <c r="O1940" s="93"/>
      <c r="P1940" s="93"/>
      <c r="Q1940" s="93"/>
      <c r="R1940" s="93"/>
      <c r="S1940" s="93"/>
      <c r="T1940" s="93"/>
      <c r="U1940" s="93"/>
      <c r="V1940" s="93"/>
      <c r="W1940" s="93"/>
      <c r="X1940" s="93"/>
      <c r="Y1940" s="93"/>
      <c r="Z1940" s="93"/>
      <c r="AA1940" s="93"/>
      <c r="AB1940" s="93"/>
      <c r="AC1940" s="93"/>
      <c r="AD1940" s="93"/>
      <c r="AE1940" s="93"/>
      <c r="AF1940" s="93"/>
      <c r="AG1940" s="93"/>
      <c r="AH1940" s="93"/>
    </row>
    <row r="1941" spans="1:34" ht="15" customHeight="1" x14ac:dyDescent="0.3">
      <c r="A1941" s="93"/>
      <c r="B1941" s="93"/>
      <c r="C1941" s="93"/>
      <c r="D1941" s="93"/>
      <c r="E1941" s="93"/>
      <c r="F1941" s="93"/>
      <c r="G1941" s="93"/>
      <c r="H1941" s="93"/>
      <c r="I1941" s="93"/>
      <c r="J1941" s="93"/>
      <c r="K1941" s="93"/>
      <c r="L1941" s="93"/>
      <c r="M1941" s="93"/>
      <c r="N1941" s="93"/>
      <c r="O1941" s="93"/>
      <c r="P1941" s="93"/>
      <c r="Q1941" s="93"/>
      <c r="R1941" s="93"/>
      <c r="S1941" s="93"/>
      <c r="T1941" s="93"/>
      <c r="U1941" s="93"/>
      <c r="V1941" s="93"/>
      <c r="W1941" s="93"/>
      <c r="X1941" s="93"/>
      <c r="Y1941" s="93"/>
      <c r="Z1941" s="93"/>
      <c r="AA1941" s="93"/>
      <c r="AB1941" s="93"/>
      <c r="AC1941" s="93"/>
      <c r="AD1941" s="93"/>
      <c r="AE1941" s="93"/>
      <c r="AF1941" s="93"/>
      <c r="AG1941" s="93"/>
      <c r="AH1941" s="93"/>
    </row>
    <row r="1942" spans="1:34" ht="15" customHeight="1" x14ac:dyDescent="0.3">
      <c r="A1942" s="93"/>
      <c r="B1942" s="93"/>
      <c r="C1942" s="93"/>
      <c r="D1942" s="93"/>
      <c r="E1942" s="93"/>
      <c r="F1942" s="93"/>
      <c r="G1942" s="93"/>
      <c r="H1942" s="93"/>
      <c r="I1942" s="93"/>
      <c r="J1942" s="93"/>
      <c r="K1942" s="93"/>
      <c r="L1942" s="93"/>
      <c r="M1942" s="93"/>
      <c r="N1942" s="93"/>
      <c r="O1942" s="93"/>
      <c r="P1942" s="93"/>
      <c r="Q1942" s="93"/>
      <c r="R1942" s="93"/>
      <c r="S1942" s="93"/>
      <c r="T1942" s="93"/>
      <c r="U1942" s="93"/>
      <c r="V1942" s="93"/>
      <c r="W1942" s="93"/>
      <c r="X1942" s="93"/>
      <c r="Y1942" s="93"/>
      <c r="Z1942" s="93"/>
      <c r="AA1942" s="93"/>
      <c r="AB1942" s="93"/>
      <c r="AC1942" s="93"/>
      <c r="AD1942" s="93"/>
      <c r="AE1942" s="93"/>
      <c r="AF1942" s="93"/>
      <c r="AG1942" s="93"/>
      <c r="AH1942" s="93"/>
    </row>
    <row r="1943" spans="1:34" ht="15" customHeight="1" x14ac:dyDescent="0.3">
      <c r="A1943" s="93"/>
      <c r="B1943" s="93"/>
      <c r="C1943" s="93"/>
      <c r="D1943" s="93"/>
      <c r="E1943" s="93"/>
      <c r="F1943" s="93"/>
      <c r="G1943" s="93"/>
      <c r="H1943" s="93"/>
      <c r="I1943" s="93"/>
      <c r="J1943" s="93"/>
      <c r="K1943" s="93"/>
      <c r="L1943" s="93"/>
      <c r="M1943" s="93"/>
      <c r="N1943" s="93"/>
      <c r="O1943" s="93"/>
      <c r="P1943" s="93"/>
      <c r="Q1943" s="93"/>
      <c r="R1943" s="93"/>
      <c r="S1943" s="93"/>
      <c r="T1943" s="93"/>
      <c r="U1943" s="93"/>
      <c r="V1943" s="93"/>
      <c r="W1943" s="93"/>
      <c r="X1943" s="93"/>
      <c r="Y1943" s="93"/>
      <c r="Z1943" s="93"/>
      <c r="AA1943" s="93"/>
      <c r="AB1943" s="93"/>
      <c r="AC1943" s="93"/>
      <c r="AD1943" s="93"/>
      <c r="AE1943" s="93"/>
      <c r="AF1943" s="93"/>
      <c r="AG1943" s="93"/>
      <c r="AH1943" s="93"/>
    </row>
    <row r="1944" spans="1:34" ht="15" customHeight="1" x14ac:dyDescent="0.3">
      <c r="A1944" s="93"/>
      <c r="B1944" s="90"/>
      <c r="C1944" s="90"/>
      <c r="D1944" s="90"/>
      <c r="E1944" s="90"/>
      <c r="F1944" s="90"/>
      <c r="G1944" s="90"/>
      <c r="H1944" s="90"/>
      <c r="I1944" s="90"/>
      <c r="J1944" s="90"/>
      <c r="K1944" s="90"/>
      <c r="L1944" s="90"/>
      <c r="M1944" s="90"/>
      <c r="N1944" s="90"/>
      <c r="O1944" s="90"/>
      <c r="P1944" s="90"/>
      <c r="Q1944" s="90"/>
      <c r="R1944" s="90"/>
      <c r="S1944" s="90"/>
      <c r="T1944" s="90"/>
      <c r="U1944" s="90"/>
      <c r="V1944" s="90"/>
      <c r="W1944" s="90"/>
      <c r="X1944" s="90"/>
      <c r="Y1944" s="90"/>
      <c r="Z1944" s="90"/>
      <c r="AA1944" s="90"/>
      <c r="AB1944" s="90"/>
      <c r="AC1944" s="90"/>
      <c r="AD1944" s="90"/>
      <c r="AE1944" s="90"/>
      <c r="AF1944" s="90"/>
      <c r="AG1944" s="93"/>
      <c r="AH1944" s="93"/>
    </row>
    <row r="1945" spans="1:34" ht="15" customHeight="1" x14ac:dyDescent="0.3">
      <c r="A1945" s="93"/>
      <c r="B1945" s="80"/>
      <c r="C1945" s="80"/>
      <c r="D1945" s="80"/>
      <c r="E1945" s="80"/>
      <c r="F1945" s="80"/>
      <c r="G1945" s="80"/>
      <c r="H1945" s="80"/>
      <c r="I1945" s="80"/>
      <c r="J1945" s="80"/>
      <c r="K1945" s="80"/>
      <c r="L1945" s="80"/>
      <c r="M1945" s="80"/>
      <c r="N1945" s="80"/>
      <c r="O1945" s="80"/>
      <c r="P1945" s="80"/>
      <c r="Q1945" s="80"/>
      <c r="R1945" s="80"/>
      <c r="S1945" s="80"/>
      <c r="T1945" s="80"/>
      <c r="U1945" s="80"/>
      <c r="V1945" s="80"/>
      <c r="W1945" s="80"/>
      <c r="X1945" s="80"/>
      <c r="Y1945" s="80"/>
      <c r="Z1945" s="80"/>
      <c r="AA1945" s="80"/>
      <c r="AB1945" s="80"/>
      <c r="AC1945" s="80"/>
      <c r="AD1945" s="80"/>
      <c r="AE1945" s="80"/>
      <c r="AF1945" s="80"/>
      <c r="AG1945" s="93"/>
      <c r="AH1945" s="93"/>
    </row>
    <row r="1946" spans="1:34" ht="15" customHeight="1" x14ac:dyDescent="0.3">
      <c r="A1946" s="93"/>
      <c r="B1946" s="93"/>
      <c r="C1946" s="93"/>
      <c r="D1946" s="93"/>
      <c r="E1946" s="93"/>
      <c r="F1946" s="93"/>
      <c r="G1946" s="93"/>
      <c r="H1946" s="93"/>
      <c r="I1946" s="93"/>
      <c r="J1946" s="93"/>
      <c r="K1946" s="93"/>
      <c r="L1946" s="93"/>
      <c r="M1946" s="93"/>
      <c r="N1946" s="93"/>
      <c r="O1946" s="93"/>
      <c r="P1946" s="93"/>
      <c r="Q1946" s="93"/>
      <c r="R1946" s="93"/>
      <c r="S1946" s="93"/>
      <c r="T1946" s="93"/>
      <c r="U1946" s="93"/>
      <c r="V1946" s="93"/>
      <c r="W1946" s="93"/>
      <c r="X1946" s="93"/>
      <c r="Y1946" s="93"/>
      <c r="Z1946" s="93"/>
      <c r="AA1946" s="93"/>
      <c r="AB1946" s="93"/>
      <c r="AC1946" s="93"/>
      <c r="AD1946" s="93"/>
      <c r="AE1946" s="93"/>
      <c r="AF1946" s="93"/>
      <c r="AG1946" s="93"/>
      <c r="AH1946" s="93"/>
    </row>
    <row r="1947" spans="1:34" ht="15" customHeight="1" x14ac:dyDescent="0.3">
      <c r="A1947" s="93"/>
      <c r="B1947" s="93"/>
      <c r="C1947" s="93"/>
      <c r="D1947" s="93"/>
      <c r="E1947" s="93"/>
      <c r="F1947" s="93"/>
      <c r="G1947" s="93"/>
      <c r="H1947" s="93"/>
      <c r="I1947" s="93"/>
      <c r="J1947" s="93"/>
      <c r="K1947" s="93"/>
      <c r="L1947" s="93"/>
      <c r="M1947" s="93"/>
      <c r="N1947" s="93"/>
      <c r="O1947" s="93"/>
      <c r="P1947" s="93"/>
      <c r="Q1947" s="93"/>
      <c r="R1947" s="93"/>
      <c r="S1947" s="93"/>
      <c r="T1947" s="93"/>
      <c r="U1947" s="93"/>
      <c r="V1947" s="93"/>
      <c r="W1947" s="93"/>
      <c r="X1947" s="93"/>
      <c r="Y1947" s="93"/>
      <c r="Z1947" s="93"/>
      <c r="AA1947" s="93"/>
      <c r="AB1947" s="93"/>
      <c r="AC1947" s="93"/>
      <c r="AD1947" s="93"/>
      <c r="AE1947" s="93"/>
      <c r="AF1947" s="93"/>
      <c r="AG1947" s="93"/>
      <c r="AH1947" s="93"/>
    </row>
    <row r="1948" spans="1:34" ht="15" customHeight="1" x14ac:dyDescent="0.3">
      <c r="A1948" s="93"/>
      <c r="B1948" s="93"/>
      <c r="C1948" s="93"/>
      <c r="D1948" s="93"/>
      <c r="E1948" s="93"/>
      <c r="F1948" s="93"/>
      <c r="G1948" s="93"/>
      <c r="H1948" s="93"/>
      <c r="I1948" s="93"/>
      <c r="J1948" s="93"/>
      <c r="K1948" s="93"/>
      <c r="L1948" s="93"/>
      <c r="M1948" s="93"/>
      <c r="N1948" s="93"/>
      <c r="O1948" s="93"/>
      <c r="P1948" s="93"/>
      <c r="Q1948" s="93"/>
      <c r="R1948" s="93"/>
      <c r="S1948" s="93"/>
      <c r="T1948" s="93"/>
      <c r="U1948" s="93"/>
      <c r="V1948" s="93"/>
      <c r="W1948" s="93"/>
      <c r="X1948" s="93"/>
      <c r="Y1948" s="93"/>
      <c r="Z1948" s="93"/>
      <c r="AA1948" s="93"/>
      <c r="AB1948" s="93"/>
      <c r="AC1948" s="93"/>
      <c r="AD1948" s="93"/>
      <c r="AE1948" s="93"/>
      <c r="AF1948" s="93"/>
      <c r="AG1948" s="93"/>
      <c r="AH1948" s="93"/>
    </row>
    <row r="1949" spans="1:34" ht="15" customHeight="1" x14ac:dyDescent="0.3">
      <c r="A1949" s="93"/>
      <c r="B1949" s="93"/>
      <c r="C1949" s="93"/>
      <c r="D1949" s="93"/>
      <c r="E1949" s="93"/>
      <c r="F1949" s="93"/>
      <c r="G1949" s="93"/>
      <c r="H1949" s="93"/>
      <c r="I1949" s="93"/>
      <c r="J1949" s="93"/>
      <c r="K1949" s="93"/>
      <c r="L1949" s="93"/>
      <c r="M1949" s="93"/>
      <c r="N1949" s="93"/>
      <c r="O1949" s="93"/>
      <c r="P1949" s="93"/>
      <c r="Q1949" s="93"/>
      <c r="R1949" s="93"/>
      <c r="S1949" s="93"/>
      <c r="T1949" s="93"/>
      <c r="U1949" s="93"/>
      <c r="V1949" s="93"/>
      <c r="W1949" s="93"/>
      <c r="X1949" s="93"/>
      <c r="Y1949" s="93"/>
      <c r="Z1949" s="93"/>
      <c r="AA1949" s="93"/>
      <c r="AB1949" s="93"/>
      <c r="AC1949" s="93"/>
      <c r="AD1949" s="93"/>
      <c r="AE1949" s="93"/>
      <c r="AF1949" s="93"/>
      <c r="AG1949" s="93"/>
      <c r="AH1949" s="93"/>
    </row>
    <row r="1950" spans="1:34" ht="15" customHeight="1" x14ac:dyDescent="0.3">
      <c r="A1950" s="93"/>
      <c r="B1950" s="93"/>
      <c r="C1950" s="93"/>
      <c r="D1950" s="93"/>
      <c r="E1950" s="93"/>
      <c r="F1950" s="93"/>
      <c r="G1950" s="93"/>
      <c r="H1950" s="93"/>
      <c r="I1950" s="93"/>
      <c r="J1950" s="93"/>
      <c r="K1950" s="93"/>
      <c r="L1950" s="93"/>
      <c r="M1950" s="93"/>
      <c r="N1950" s="93"/>
      <c r="O1950" s="93"/>
      <c r="P1950" s="93"/>
      <c r="Q1950" s="93"/>
      <c r="R1950" s="93"/>
      <c r="S1950" s="93"/>
      <c r="T1950" s="93"/>
      <c r="U1950" s="93"/>
      <c r="V1950" s="93"/>
      <c r="W1950" s="93"/>
      <c r="X1950" s="93"/>
      <c r="Y1950" s="93"/>
      <c r="Z1950" s="93"/>
      <c r="AA1950" s="93"/>
      <c r="AB1950" s="93"/>
      <c r="AC1950" s="93"/>
      <c r="AD1950" s="93"/>
      <c r="AE1950" s="93"/>
      <c r="AF1950" s="93"/>
      <c r="AG1950" s="93"/>
      <c r="AH1950" s="93"/>
    </row>
    <row r="1951" spans="1:34" ht="15" customHeight="1" x14ac:dyDescent="0.3">
      <c r="A1951" s="93"/>
      <c r="B1951" s="93"/>
      <c r="C1951" s="93"/>
      <c r="D1951" s="93"/>
      <c r="E1951" s="93"/>
      <c r="F1951" s="93"/>
      <c r="G1951" s="93"/>
      <c r="H1951" s="93"/>
      <c r="I1951" s="93"/>
      <c r="J1951" s="93"/>
      <c r="K1951" s="93"/>
      <c r="L1951" s="93"/>
      <c r="M1951" s="93"/>
      <c r="N1951" s="93"/>
      <c r="O1951" s="93"/>
      <c r="P1951" s="93"/>
      <c r="Q1951" s="93"/>
      <c r="R1951" s="93"/>
      <c r="S1951" s="93"/>
      <c r="T1951" s="93"/>
      <c r="U1951" s="93"/>
      <c r="V1951" s="93"/>
      <c r="W1951" s="93"/>
      <c r="X1951" s="93"/>
      <c r="Y1951" s="93"/>
      <c r="Z1951" s="93"/>
      <c r="AA1951" s="93"/>
      <c r="AB1951" s="93"/>
      <c r="AC1951" s="93"/>
      <c r="AD1951" s="93"/>
      <c r="AE1951" s="93"/>
      <c r="AF1951" s="93"/>
      <c r="AG1951" s="93"/>
      <c r="AH1951" s="93"/>
    </row>
    <row r="1952" spans="1:34" ht="15" customHeight="1" x14ac:dyDescent="0.3">
      <c r="A1952" s="93"/>
      <c r="B1952" s="93"/>
      <c r="C1952" s="93"/>
      <c r="D1952" s="93"/>
      <c r="E1952" s="93"/>
      <c r="F1952" s="93"/>
      <c r="G1952" s="93"/>
      <c r="H1952" s="93"/>
      <c r="I1952" s="93"/>
      <c r="J1952" s="93"/>
      <c r="K1952" s="93"/>
      <c r="L1952" s="93"/>
      <c r="M1952" s="93"/>
      <c r="N1952" s="93"/>
      <c r="O1952" s="93"/>
      <c r="P1952" s="93"/>
      <c r="Q1952" s="93"/>
      <c r="R1952" s="93"/>
      <c r="S1952" s="93"/>
      <c r="T1952" s="93"/>
      <c r="U1952" s="93"/>
      <c r="V1952" s="93"/>
      <c r="W1952" s="93"/>
      <c r="X1952" s="93"/>
      <c r="Y1952" s="93"/>
      <c r="Z1952" s="93"/>
      <c r="AA1952" s="93"/>
      <c r="AB1952" s="93"/>
      <c r="AC1952" s="93"/>
      <c r="AD1952" s="93"/>
      <c r="AE1952" s="93"/>
      <c r="AF1952" s="93"/>
      <c r="AG1952" s="93"/>
      <c r="AH1952" s="93"/>
    </row>
    <row r="1953" spans="1:34" ht="15" customHeight="1" x14ac:dyDescent="0.3">
      <c r="A1953" s="93"/>
      <c r="B1953" s="93"/>
      <c r="C1953" s="93"/>
      <c r="D1953" s="93"/>
      <c r="E1953" s="93"/>
      <c r="F1953" s="93"/>
      <c r="G1953" s="93"/>
      <c r="H1953" s="93"/>
      <c r="I1953" s="93"/>
      <c r="J1953" s="93"/>
      <c r="K1953" s="93"/>
      <c r="L1953" s="93"/>
      <c r="M1953" s="93"/>
      <c r="N1953" s="93"/>
      <c r="O1953" s="93"/>
      <c r="P1953" s="93"/>
      <c r="Q1953" s="93"/>
      <c r="R1953" s="93"/>
      <c r="S1953" s="93"/>
      <c r="T1953" s="93"/>
      <c r="U1953" s="93"/>
      <c r="V1953" s="93"/>
      <c r="W1953" s="93"/>
      <c r="X1953" s="93"/>
      <c r="Y1953" s="93"/>
      <c r="Z1953" s="93"/>
      <c r="AA1953" s="93"/>
      <c r="AB1953" s="93"/>
      <c r="AC1953" s="93"/>
      <c r="AD1953" s="93"/>
      <c r="AE1953" s="93"/>
      <c r="AF1953" s="93"/>
      <c r="AG1953" s="93"/>
      <c r="AH1953" s="93"/>
    </row>
    <row r="1954" spans="1:34" ht="15" customHeight="1" x14ac:dyDescent="0.3">
      <c r="A1954" s="93"/>
      <c r="B1954" s="93"/>
      <c r="C1954" s="93"/>
      <c r="D1954" s="93"/>
      <c r="E1954" s="93"/>
      <c r="F1954" s="93"/>
      <c r="G1954" s="93"/>
      <c r="H1954" s="93"/>
      <c r="I1954" s="93"/>
      <c r="J1954" s="93"/>
      <c r="K1954" s="93"/>
      <c r="L1954" s="93"/>
      <c r="M1954" s="93"/>
      <c r="N1954" s="93"/>
      <c r="O1954" s="93"/>
      <c r="P1954" s="93"/>
      <c r="Q1954" s="93"/>
      <c r="R1954" s="93"/>
      <c r="S1954" s="93"/>
      <c r="T1954" s="93"/>
      <c r="U1954" s="93"/>
      <c r="V1954" s="93"/>
      <c r="W1954" s="93"/>
      <c r="X1954" s="93"/>
      <c r="Y1954" s="93"/>
      <c r="Z1954" s="93"/>
      <c r="AA1954" s="93"/>
      <c r="AB1954" s="93"/>
      <c r="AC1954" s="93"/>
      <c r="AD1954" s="93"/>
      <c r="AE1954" s="93"/>
      <c r="AF1954" s="93"/>
      <c r="AG1954" s="93"/>
      <c r="AH1954" s="93"/>
    </row>
    <row r="1955" spans="1:34" ht="15" customHeight="1" x14ac:dyDescent="0.3">
      <c r="A1955" s="93"/>
      <c r="B1955" s="93"/>
      <c r="C1955" s="93"/>
      <c r="D1955" s="93"/>
      <c r="E1955" s="93"/>
      <c r="F1955" s="93"/>
      <c r="G1955" s="93"/>
      <c r="H1955" s="93"/>
      <c r="I1955" s="93"/>
      <c r="J1955" s="93"/>
      <c r="K1955" s="93"/>
      <c r="L1955" s="93"/>
      <c r="M1955" s="93"/>
      <c r="N1955" s="93"/>
      <c r="O1955" s="93"/>
      <c r="P1955" s="93"/>
      <c r="Q1955" s="93"/>
      <c r="R1955" s="93"/>
      <c r="S1955" s="93"/>
      <c r="T1955" s="93"/>
      <c r="U1955" s="93"/>
      <c r="V1955" s="93"/>
      <c r="W1955" s="93"/>
      <c r="X1955" s="93"/>
      <c r="Y1955" s="93"/>
      <c r="Z1955" s="93"/>
      <c r="AA1955" s="93"/>
      <c r="AB1955" s="93"/>
      <c r="AC1955" s="93"/>
      <c r="AD1955" s="93"/>
      <c r="AE1955" s="93"/>
      <c r="AF1955" s="93"/>
      <c r="AG1955" s="93"/>
      <c r="AH1955" s="93"/>
    </row>
    <row r="1956" spans="1:34" ht="15" customHeight="1" x14ac:dyDescent="0.3">
      <c r="A1956" s="93"/>
      <c r="B1956" s="93"/>
      <c r="C1956" s="93"/>
      <c r="D1956" s="93"/>
      <c r="E1956" s="93"/>
      <c r="F1956" s="93"/>
      <c r="G1956" s="93"/>
      <c r="H1956" s="93"/>
      <c r="I1956" s="93"/>
      <c r="J1956" s="93"/>
      <c r="K1956" s="93"/>
      <c r="L1956" s="93"/>
      <c r="M1956" s="93"/>
      <c r="N1956" s="93"/>
      <c r="O1956" s="93"/>
      <c r="P1956" s="93"/>
      <c r="Q1956" s="93"/>
      <c r="R1956" s="93"/>
      <c r="S1956" s="93"/>
      <c r="T1956" s="93"/>
      <c r="U1956" s="93"/>
      <c r="V1956" s="93"/>
      <c r="W1956" s="93"/>
      <c r="X1956" s="93"/>
      <c r="Y1956" s="93"/>
      <c r="Z1956" s="93"/>
      <c r="AA1956" s="93"/>
      <c r="AB1956" s="93"/>
      <c r="AC1956" s="93"/>
      <c r="AD1956" s="93"/>
      <c r="AE1956" s="93"/>
      <c r="AF1956" s="93"/>
      <c r="AG1956" s="93"/>
      <c r="AH1956" s="93"/>
    </row>
    <row r="1957" spans="1:34" ht="15" customHeight="1" x14ac:dyDescent="0.3">
      <c r="A1957" s="93"/>
      <c r="B1957" s="93"/>
      <c r="C1957" s="93"/>
      <c r="D1957" s="93"/>
      <c r="E1957" s="93"/>
      <c r="F1957" s="93"/>
      <c r="G1957" s="93"/>
      <c r="H1957" s="93"/>
      <c r="I1957" s="93"/>
      <c r="J1957" s="93"/>
      <c r="K1957" s="93"/>
      <c r="L1957" s="93"/>
      <c r="M1957" s="93"/>
      <c r="N1957" s="93"/>
      <c r="O1957" s="93"/>
      <c r="P1957" s="93"/>
      <c r="Q1957" s="93"/>
      <c r="R1957" s="93"/>
      <c r="S1957" s="93"/>
      <c r="T1957" s="93"/>
      <c r="U1957" s="93"/>
      <c r="V1957" s="93"/>
      <c r="W1957" s="93"/>
      <c r="X1957" s="93"/>
      <c r="Y1957" s="93"/>
      <c r="Z1957" s="93"/>
      <c r="AA1957" s="93"/>
      <c r="AB1957" s="93"/>
      <c r="AC1957" s="93"/>
      <c r="AD1957" s="93"/>
      <c r="AE1957" s="93"/>
      <c r="AF1957" s="93"/>
      <c r="AG1957" s="93"/>
      <c r="AH1957" s="93"/>
    </row>
    <row r="1958" spans="1:34" ht="15" customHeight="1" x14ac:dyDescent="0.3">
      <c r="A1958" s="93"/>
      <c r="B1958" s="93"/>
      <c r="C1958" s="93"/>
      <c r="D1958" s="93"/>
      <c r="E1958" s="93"/>
      <c r="F1958" s="93"/>
      <c r="G1958" s="93"/>
      <c r="H1958" s="93"/>
      <c r="I1958" s="93"/>
      <c r="J1958" s="93"/>
      <c r="K1958" s="93"/>
      <c r="L1958" s="93"/>
      <c r="M1958" s="93"/>
      <c r="N1958" s="93"/>
      <c r="O1958" s="93"/>
      <c r="P1958" s="93"/>
      <c r="Q1958" s="93"/>
      <c r="R1958" s="93"/>
      <c r="S1958" s="93"/>
      <c r="T1958" s="93"/>
      <c r="U1958" s="93"/>
      <c r="V1958" s="93"/>
      <c r="W1958" s="93"/>
      <c r="X1958" s="93"/>
      <c r="Y1958" s="93"/>
      <c r="Z1958" s="93"/>
      <c r="AA1958" s="93"/>
      <c r="AB1958" s="93"/>
      <c r="AC1958" s="93"/>
      <c r="AD1958" s="93"/>
      <c r="AE1958" s="93"/>
      <c r="AF1958" s="93"/>
      <c r="AG1958" s="93"/>
      <c r="AH1958" s="93"/>
    </row>
    <row r="1959" spans="1:34" ht="15" customHeight="1" x14ac:dyDescent="0.3">
      <c r="A1959" s="93"/>
      <c r="B1959" s="93"/>
      <c r="C1959" s="93"/>
      <c r="D1959" s="93"/>
      <c r="E1959" s="93"/>
      <c r="F1959" s="93"/>
      <c r="G1959" s="93"/>
      <c r="H1959" s="93"/>
      <c r="I1959" s="93"/>
      <c r="J1959" s="93"/>
      <c r="K1959" s="93"/>
      <c r="L1959" s="93"/>
      <c r="M1959" s="93"/>
      <c r="N1959" s="93"/>
      <c r="O1959" s="93"/>
      <c r="P1959" s="93"/>
      <c r="Q1959" s="93"/>
      <c r="R1959" s="93"/>
      <c r="S1959" s="93"/>
      <c r="T1959" s="93"/>
      <c r="U1959" s="93"/>
      <c r="V1959" s="93"/>
      <c r="W1959" s="93"/>
      <c r="X1959" s="93"/>
      <c r="Y1959" s="93"/>
      <c r="Z1959" s="93"/>
      <c r="AA1959" s="93"/>
      <c r="AB1959" s="93"/>
      <c r="AC1959" s="93"/>
      <c r="AD1959" s="93"/>
      <c r="AE1959" s="93"/>
      <c r="AF1959" s="93"/>
      <c r="AG1959" s="93"/>
      <c r="AH1959" s="93"/>
    </row>
    <row r="1960" spans="1:34" ht="15" customHeight="1" x14ac:dyDescent="0.3">
      <c r="A1960" s="93"/>
      <c r="B1960" s="93"/>
      <c r="C1960" s="93"/>
      <c r="D1960" s="93"/>
      <c r="E1960" s="93"/>
      <c r="F1960" s="93"/>
      <c r="G1960" s="93"/>
      <c r="H1960" s="93"/>
      <c r="I1960" s="93"/>
      <c r="J1960" s="93"/>
      <c r="K1960" s="93"/>
      <c r="L1960" s="93"/>
      <c r="M1960" s="93"/>
      <c r="N1960" s="93"/>
      <c r="O1960" s="93"/>
      <c r="P1960" s="93"/>
      <c r="Q1960" s="93"/>
      <c r="R1960" s="93"/>
      <c r="S1960" s="93"/>
      <c r="T1960" s="93"/>
      <c r="U1960" s="93"/>
      <c r="V1960" s="93"/>
      <c r="W1960" s="93"/>
      <c r="X1960" s="93"/>
      <c r="Y1960" s="93"/>
      <c r="Z1960" s="93"/>
      <c r="AA1960" s="93"/>
      <c r="AB1960" s="93"/>
      <c r="AC1960" s="93"/>
      <c r="AD1960" s="93"/>
      <c r="AE1960" s="93"/>
      <c r="AF1960" s="93"/>
      <c r="AG1960" s="93"/>
      <c r="AH1960" s="93"/>
    </row>
    <row r="1961" spans="1:34" ht="15" customHeight="1" x14ac:dyDescent="0.3">
      <c r="A1961" s="93"/>
      <c r="B1961" s="93"/>
      <c r="C1961" s="93"/>
      <c r="D1961" s="93"/>
      <c r="E1961" s="93"/>
      <c r="F1961" s="93"/>
      <c r="G1961" s="93"/>
      <c r="H1961" s="93"/>
      <c r="I1961" s="93"/>
      <c r="J1961" s="93"/>
      <c r="K1961" s="93"/>
      <c r="L1961" s="93"/>
      <c r="M1961" s="93"/>
      <c r="N1961" s="93"/>
      <c r="O1961" s="93"/>
      <c r="P1961" s="93"/>
      <c r="Q1961" s="93"/>
      <c r="R1961" s="93"/>
      <c r="S1961" s="93"/>
      <c r="T1961" s="93"/>
      <c r="U1961" s="93"/>
      <c r="V1961" s="93"/>
      <c r="W1961" s="93"/>
      <c r="X1961" s="93"/>
      <c r="Y1961" s="93"/>
      <c r="Z1961" s="93"/>
      <c r="AA1961" s="93"/>
      <c r="AB1961" s="93"/>
      <c r="AC1961" s="93"/>
      <c r="AD1961" s="93"/>
      <c r="AE1961" s="93"/>
      <c r="AF1961" s="93"/>
      <c r="AG1961" s="93"/>
      <c r="AH1961" s="93"/>
    </row>
    <row r="1962" spans="1:34" ht="15" customHeight="1" x14ac:dyDescent="0.3">
      <c r="A1962" s="93"/>
      <c r="B1962" s="93"/>
      <c r="C1962" s="93"/>
      <c r="D1962" s="93"/>
      <c r="E1962" s="93"/>
      <c r="F1962" s="93"/>
      <c r="G1962" s="93"/>
      <c r="H1962" s="93"/>
      <c r="I1962" s="93"/>
      <c r="J1962" s="93"/>
      <c r="K1962" s="93"/>
      <c r="L1962" s="93"/>
      <c r="M1962" s="93"/>
      <c r="N1962" s="93"/>
      <c r="O1962" s="93"/>
      <c r="P1962" s="93"/>
      <c r="Q1962" s="93"/>
      <c r="R1962" s="93"/>
      <c r="S1962" s="93"/>
      <c r="T1962" s="93"/>
      <c r="U1962" s="93"/>
      <c r="V1962" s="93"/>
      <c r="W1962" s="93"/>
      <c r="X1962" s="93"/>
      <c r="Y1962" s="93"/>
      <c r="Z1962" s="93"/>
      <c r="AA1962" s="93"/>
      <c r="AB1962" s="93"/>
      <c r="AC1962" s="93"/>
      <c r="AD1962" s="93"/>
      <c r="AE1962" s="93"/>
      <c r="AF1962" s="93"/>
      <c r="AG1962" s="93"/>
      <c r="AH1962" s="93"/>
    </row>
    <row r="1963" spans="1:34" ht="15" customHeight="1" x14ac:dyDescent="0.3">
      <c r="A1963" s="93"/>
      <c r="B1963" s="93"/>
      <c r="C1963" s="93"/>
      <c r="D1963" s="93"/>
      <c r="E1963" s="93"/>
      <c r="F1963" s="93"/>
      <c r="G1963" s="93"/>
      <c r="H1963" s="93"/>
      <c r="I1963" s="93"/>
      <c r="J1963" s="93"/>
      <c r="K1963" s="93"/>
      <c r="L1963" s="93"/>
      <c r="M1963" s="93"/>
      <c r="N1963" s="93"/>
      <c r="O1963" s="93"/>
      <c r="P1963" s="93"/>
      <c r="Q1963" s="93"/>
      <c r="R1963" s="93"/>
      <c r="S1963" s="93"/>
      <c r="T1963" s="93"/>
      <c r="U1963" s="93"/>
      <c r="V1963" s="93"/>
      <c r="W1963" s="93"/>
      <c r="X1963" s="93"/>
      <c r="Y1963" s="93"/>
      <c r="Z1963" s="93"/>
      <c r="AA1963" s="93"/>
      <c r="AB1963" s="93"/>
      <c r="AC1963" s="93"/>
      <c r="AD1963" s="93"/>
      <c r="AE1963" s="93"/>
      <c r="AF1963" s="93"/>
      <c r="AG1963" s="93"/>
      <c r="AH1963" s="93"/>
    </row>
    <row r="1964" spans="1:34" ht="15" customHeight="1" x14ac:dyDescent="0.3">
      <c r="A1964" s="93"/>
      <c r="B1964" s="93"/>
      <c r="C1964" s="93"/>
      <c r="D1964" s="93"/>
      <c r="E1964" s="93"/>
      <c r="F1964" s="93"/>
      <c r="G1964" s="93"/>
      <c r="H1964" s="93"/>
      <c r="I1964" s="93"/>
      <c r="J1964" s="93"/>
      <c r="K1964" s="93"/>
      <c r="L1964" s="93"/>
      <c r="M1964" s="93"/>
      <c r="N1964" s="93"/>
      <c r="O1964" s="93"/>
      <c r="P1964" s="93"/>
      <c r="Q1964" s="93"/>
      <c r="R1964" s="93"/>
      <c r="S1964" s="93"/>
      <c r="T1964" s="93"/>
      <c r="U1964" s="93"/>
      <c r="V1964" s="93"/>
      <c r="W1964" s="93"/>
      <c r="X1964" s="93"/>
      <c r="Y1964" s="93"/>
      <c r="Z1964" s="93"/>
      <c r="AA1964" s="93"/>
      <c r="AB1964" s="93"/>
      <c r="AC1964" s="93"/>
      <c r="AD1964" s="93"/>
      <c r="AE1964" s="93"/>
      <c r="AF1964" s="93"/>
      <c r="AG1964" s="93"/>
      <c r="AH1964" s="93"/>
    </row>
    <row r="1965" spans="1:34" ht="15" customHeight="1" x14ac:dyDescent="0.3">
      <c r="A1965" s="93"/>
      <c r="B1965" s="93"/>
      <c r="C1965" s="93"/>
      <c r="D1965" s="93"/>
      <c r="E1965" s="93"/>
      <c r="F1965" s="93"/>
      <c r="G1965" s="93"/>
      <c r="H1965" s="93"/>
      <c r="I1965" s="93"/>
      <c r="J1965" s="93"/>
      <c r="K1965" s="93"/>
      <c r="L1965" s="93"/>
      <c r="M1965" s="93"/>
      <c r="N1965" s="93"/>
      <c r="O1965" s="93"/>
      <c r="P1965" s="93"/>
      <c r="Q1965" s="93"/>
      <c r="R1965" s="93"/>
      <c r="S1965" s="93"/>
      <c r="T1965" s="93"/>
      <c r="U1965" s="93"/>
      <c r="V1965" s="93"/>
      <c r="W1965" s="93"/>
      <c r="X1965" s="93"/>
      <c r="Y1965" s="93"/>
      <c r="Z1965" s="93"/>
      <c r="AA1965" s="93"/>
      <c r="AB1965" s="93"/>
      <c r="AC1965" s="93"/>
      <c r="AD1965" s="93"/>
      <c r="AE1965" s="93"/>
      <c r="AF1965" s="93"/>
      <c r="AG1965" s="93"/>
      <c r="AH1965" s="93"/>
    </row>
    <row r="1966" spans="1:34" ht="15" customHeight="1" x14ac:dyDescent="0.3">
      <c r="A1966" s="93"/>
      <c r="B1966" s="93"/>
      <c r="C1966" s="93"/>
      <c r="D1966" s="93"/>
      <c r="E1966" s="93"/>
      <c r="F1966" s="93"/>
      <c r="G1966" s="93"/>
      <c r="H1966" s="93"/>
      <c r="I1966" s="93"/>
      <c r="J1966" s="93"/>
      <c r="K1966" s="93"/>
      <c r="L1966" s="93"/>
      <c r="M1966" s="93"/>
      <c r="N1966" s="93"/>
      <c r="O1966" s="93"/>
      <c r="P1966" s="93"/>
      <c r="Q1966" s="93"/>
      <c r="R1966" s="93"/>
      <c r="S1966" s="93"/>
      <c r="T1966" s="93"/>
      <c r="U1966" s="93"/>
      <c r="V1966" s="93"/>
      <c r="W1966" s="93"/>
      <c r="X1966" s="93"/>
      <c r="Y1966" s="93"/>
      <c r="Z1966" s="93"/>
      <c r="AA1966" s="93"/>
      <c r="AB1966" s="93"/>
      <c r="AC1966" s="93"/>
      <c r="AD1966" s="93"/>
      <c r="AE1966" s="93"/>
      <c r="AF1966" s="93"/>
      <c r="AG1966" s="93"/>
      <c r="AH1966" s="93"/>
    </row>
    <row r="1967" spans="1:34" ht="15" customHeight="1" x14ac:dyDescent="0.3">
      <c r="A1967" s="93"/>
      <c r="B1967" s="93"/>
      <c r="C1967" s="93"/>
      <c r="D1967" s="93"/>
      <c r="E1967" s="93"/>
      <c r="F1967" s="93"/>
      <c r="G1967" s="93"/>
      <c r="H1967" s="93"/>
      <c r="I1967" s="93"/>
      <c r="J1967" s="93"/>
      <c r="K1967" s="93"/>
      <c r="L1967" s="93"/>
      <c r="M1967" s="93"/>
      <c r="N1967" s="93"/>
      <c r="O1967" s="93"/>
      <c r="P1967" s="93"/>
      <c r="Q1967" s="93"/>
      <c r="R1967" s="93"/>
      <c r="S1967" s="93"/>
      <c r="T1967" s="93"/>
      <c r="U1967" s="93"/>
      <c r="V1967" s="93"/>
      <c r="W1967" s="93"/>
      <c r="X1967" s="93"/>
      <c r="Y1967" s="93"/>
      <c r="Z1967" s="93"/>
      <c r="AA1967" s="93"/>
      <c r="AB1967" s="93"/>
      <c r="AC1967" s="93"/>
      <c r="AD1967" s="93"/>
      <c r="AE1967" s="93"/>
      <c r="AF1967" s="93"/>
      <c r="AG1967" s="93"/>
      <c r="AH1967" s="93"/>
    </row>
    <row r="1968" spans="1:34" ht="15" customHeight="1" x14ac:dyDescent="0.3">
      <c r="A1968" s="93"/>
      <c r="B1968" s="93"/>
      <c r="C1968" s="93"/>
      <c r="D1968" s="93"/>
      <c r="E1968" s="93"/>
      <c r="F1968" s="93"/>
      <c r="G1968" s="93"/>
      <c r="H1968" s="93"/>
      <c r="I1968" s="93"/>
      <c r="J1968" s="93"/>
      <c r="K1968" s="93"/>
      <c r="L1968" s="93"/>
      <c r="M1968" s="93"/>
      <c r="N1968" s="93"/>
      <c r="O1968" s="93"/>
      <c r="P1968" s="93"/>
      <c r="Q1968" s="93"/>
      <c r="R1968" s="93"/>
      <c r="S1968" s="93"/>
      <c r="T1968" s="93"/>
      <c r="U1968" s="93"/>
      <c r="V1968" s="93"/>
      <c r="W1968" s="93"/>
      <c r="X1968" s="93"/>
      <c r="Y1968" s="93"/>
      <c r="Z1968" s="93"/>
      <c r="AA1968" s="93"/>
      <c r="AB1968" s="93"/>
      <c r="AC1968" s="93"/>
      <c r="AD1968" s="93"/>
      <c r="AE1968" s="93"/>
      <c r="AF1968" s="93"/>
      <c r="AG1968" s="93"/>
      <c r="AH1968" s="93"/>
    </row>
    <row r="1969" spans="1:34" ht="15" customHeight="1" x14ac:dyDescent="0.3">
      <c r="A1969" s="93"/>
      <c r="B1969" s="93"/>
      <c r="C1969" s="93"/>
      <c r="D1969" s="93"/>
      <c r="E1969" s="93"/>
      <c r="F1969" s="93"/>
      <c r="G1969" s="93"/>
      <c r="H1969" s="93"/>
      <c r="I1969" s="93"/>
      <c r="J1969" s="93"/>
      <c r="K1969" s="93"/>
      <c r="L1969" s="93"/>
      <c r="M1969" s="93"/>
      <c r="N1969" s="93"/>
      <c r="O1969" s="93"/>
      <c r="P1969" s="93"/>
      <c r="Q1969" s="93"/>
      <c r="R1969" s="93"/>
      <c r="S1969" s="93"/>
      <c r="T1969" s="93"/>
      <c r="U1969" s="93"/>
      <c r="V1969" s="93"/>
      <c r="W1969" s="93"/>
      <c r="X1969" s="93"/>
      <c r="Y1969" s="93"/>
      <c r="Z1969" s="93"/>
      <c r="AA1969" s="93"/>
      <c r="AB1969" s="93"/>
      <c r="AC1969" s="93"/>
      <c r="AD1969" s="93"/>
      <c r="AE1969" s="93"/>
      <c r="AF1969" s="93"/>
      <c r="AG1969" s="93"/>
      <c r="AH1969" s="93"/>
    </row>
    <row r="1970" spans="1:34" ht="15" customHeight="1" x14ac:dyDescent="0.3">
      <c r="A1970" s="93"/>
      <c r="B1970" s="93"/>
      <c r="C1970" s="93"/>
      <c r="D1970" s="93"/>
      <c r="E1970" s="93"/>
      <c r="F1970" s="93"/>
      <c r="G1970" s="93"/>
      <c r="H1970" s="93"/>
      <c r="I1970" s="93"/>
      <c r="J1970" s="93"/>
      <c r="K1970" s="93"/>
      <c r="L1970" s="93"/>
      <c r="M1970" s="93"/>
      <c r="N1970" s="93"/>
      <c r="O1970" s="93"/>
      <c r="P1970" s="93"/>
      <c r="Q1970" s="93"/>
      <c r="R1970" s="93"/>
      <c r="S1970" s="93"/>
      <c r="T1970" s="93"/>
      <c r="U1970" s="93"/>
      <c r="V1970" s="93"/>
      <c r="W1970" s="93"/>
      <c r="X1970" s="93"/>
      <c r="Y1970" s="93"/>
      <c r="Z1970" s="93"/>
      <c r="AA1970" s="93"/>
      <c r="AB1970" s="93"/>
      <c r="AC1970" s="93"/>
      <c r="AD1970" s="93"/>
      <c r="AE1970" s="93"/>
      <c r="AF1970" s="93"/>
      <c r="AG1970" s="93"/>
      <c r="AH1970" s="93"/>
    </row>
    <row r="1971" spans="1:34" ht="15" customHeight="1" x14ac:dyDescent="0.3">
      <c r="A1971" s="93"/>
      <c r="B1971" s="93"/>
      <c r="C1971" s="93"/>
      <c r="D1971" s="93"/>
      <c r="E1971" s="93"/>
      <c r="F1971" s="93"/>
      <c r="G1971" s="93"/>
      <c r="H1971" s="93"/>
      <c r="I1971" s="93"/>
      <c r="J1971" s="93"/>
      <c r="K1971" s="93"/>
      <c r="L1971" s="93"/>
      <c r="M1971" s="93"/>
      <c r="N1971" s="93"/>
      <c r="O1971" s="93"/>
      <c r="P1971" s="93"/>
      <c r="Q1971" s="93"/>
      <c r="R1971" s="93"/>
      <c r="S1971" s="93"/>
      <c r="T1971" s="93"/>
      <c r="U1971" s="93"/>
      <c r="V1971" s="93"/>
      <c r="W1971" s="93"/>
      <c r="X1971" s="93"/>
      <c r="Y1971" s="93"/>
      <c r="Z1971" s="93"/>
      <c r="AA1971" s="93"/>
      <c r="AB1971" s="93"/>
      <c r="AC1971" s="93"/>
      <c r="AD1971" s="93"/>
      <c r="AE1971" s="93"/>
      <c r="AF1971" s="93"/>
      <c r="AG1971" s="93"/>
      <c r="AH1971" s="93"/>
    </row>
    <row r="1972" spans="1:34" ht="15" customHeight="1" x14ac:dyDescent="0.3">
      <c r="A1972" s="93"/>
      <c r="B1972" s="93"/>
      <c r="C1972" s="93"/>
      <c r="D1972" s="93"/>
      <c r="E1972" s="93"/>
      <c r="F1972" s="93"/>
      <c r="G1972" s="93"/>
      <c r="H1972" s="93"/>
      <c r="I1972" s="93"/>
      <c r="J1972" s="93"/>
      <c r="K1972" s="93"/>
      <c r="L1972" s="93"/>
      <c r="M1972" s="93"/>
      <c r="N1972" s="93"/>
      <c r="O1972" s="93"/>
      <c r="P1972" s="93"/>
      <c r="Q1972" s="93"/>
      <c r="R1972" s="93"/>
      <c r="S1972" s="93"/>
      <c r="T1972" s="93"/>
      <c r="U1972" s="93"/>
      <c r="V1972" s="93"/>
      <c r="W1972" s="93"/>
      <c r="X1972" s="93"/>
      <c r="Y1972" s="93"/>
      <c r="Z1972" s="93"/>
      <c r="AA1972" s="93"/>
      <c r="AB1972" s="93"/>
      <c r="AC1972" s="93"/>
      <c r="AD1972" s="93"/>
      <c r="AE1972" s="93"/>
      <c r="AF1972" s="93"/>
      <c r="AG1972" s="93"/>
      <c r="AH1972" s="93"/>
    </row>
    <row r="1973" spans="1:34" ht="15" customHeight="1" x14ac:dyDescent="0.3">
      <c r="A1973" s="93"/>
      <c r="B1973" s="93"/>
      <c r="C1973" s="93"/>
      <c r="D1973" s="93"/>
      <c r="E1973" s="93"/>
      <c r="F1973" s="93"/>
      <c r="G1973" s="93"/>
      <c r="H1973" s="93"/>
      <c r="I1973" s="93"/>
      <c r="J1973" s="93"/>
      <c r="K1973" s="93"/>
      <c r="L1973" s="93"/>
      <c r="M1973" s="93"/>
      <c r="N1973" s="93"/>
      <c r="O1973" s="93"/>
      <c r="P1973" s="93"/>
      <c r="Q1973" s="93"/>
      <c r="R1973" s="93"/>
      <c r="S1973" s="93"/>
      <c r="T1973" s="93"/>
      <c r="U1973" s="93"/>
      <c r="V1973" s="93"/>
      <c r="W1973" s="93"/>
      <c r="X1973" s="93"/>
      <c r="Y1973" s="93"/>
      <c r="Z1973" s="93"/>
      <c r="AA1973" s="93"/>
      <c r="AB1973" s="93"/>
      <c r="AC1973" s="93"/>
      <c r="AD1973" s="93"/>
      <c r="AE1973" s="93"/>
      <c r="AF1973" s="93"/>
      <c r="AG1973" s="93"/>
      <c r="AH1973" s="93"/>
    </row>
    <row r="1974" spans="1:34" ht="15" customHeight="1" x14ac:dyDescent="0.3">
      <c r="A1974" s="93"/>
      <c r="B1974" s="93"/>
      <c r="C1974" s="93"/>
      <c r="D1974" s="93"/>
      <c r="E1974" s="93"/>
      <c r="F1974" s="93"/>
      <c r="G1974" s="93"/>
      <c r="H1974" s="93"/>
      <c r="I1974" s="93"/>
      <c r="J1974" s="93"/>
      <c r="K1974" s="93"/>
      <c r="L1974" s="93"/>
      <c r="M1974" s="93"/>
      <c r="N1974" s="93"/>
      <c r="O1974" s="93"/>
      <c r="P1974" s="93"/>
      <c r="Q1974" s="93"/>
      <c r="R1974" s="93"/>
      <c r="S1974" s="93"/>
      <c r="T1974" s="93"/>
      <c r="U1974" s="93"/>
      <c r="V1974" s="93"/>
      <c r="W1974" s="93"/>
      <c r="X1974" s="93"/>
      <c r="Y1974" s="93"/>
      <c r="Z1974" s="93"/>
      <c r="AA1974" s="93"/>
      <c r="AB1974" s="93"/>
      <c r="AC1974" s="93"/>
      <c r="AD1974" s="93"/>
      <c r="AE1974" s="93"/>
      <c r="AF1974" s="93"/>
      <c r="AG1974" s="93"/>
      <c r="AH1974" s="93"/>
    </row>
    <row r="1975" spans="1:34" ht="15" customHeight="1" x14ac:dyDescent="0.3">
      <c r="A1975" s="93"/>
      <c r="B1975" s="93"/>
      <c r="C1975" s="93"/>
      <c r="D1975" s="93"/>
      <c r="E1975" s="93"/>
      <c r="F1975" s="93"/>
      <c r="G1975" s="93"/>
      <c r="H1975" s="93"/>
      <c r="I1975" s="93"/>
      <c r="J1975" s="93"/>
      <c r="K1975" s="93"/>
      <c r="L1975" s="93"/>
      <c r="M1975" s="93"/>
      <c r="N1975" s="93"/>
      <c r="O1975" s="93"/>
      <c r="P1975" s="93"/>
      <c r="Q1975" s="93"/>
      <c r="R1975" s="93"/>
      <c r="S1975" s="93"/>
      <c r="T1975" s="93"/>
      <c r="U1975" s="93"/>
      <c r="V1975" s="93"/>
      <c r="W1975" s="93"/>
      <c r="X1975" s="93"/>
      <c r="Y1975" s="93"/>
      <c r="Z1975" s="93"/>
      <c r="AA1975" s="93"/>
      <c r="AB1975" s="93"/>
      <c r="AC1975" s="93"/>
      <c r="AD1975" s="93"/>
      <c r="AE1975" s="93"/>
      <c r="AF1975" s="93"/>
      <c r="AG1975" s="93"/>
      <c r="AH1975" s="93"/>
    </row>
    <row r="1976" spans="1:34" ht="15" customHeight="1" x14ac:dyDescent="0.3">
      <c r="A1976" s="93"/>
      <c r="B1976" s="93"/>
      <c r="C1976" s="93"/>
      <c r="D1976" s="93"/>
      <c r="E1976" s="93"/>
      <c r="F1976" s="93"/>
      <c r="G1976" s="93"/>
      <c r="H1976" s="93"/>
      <c r="I1976" s="93"/>
      <c r="J1976" s="93"/>
      <c r="K1976" s="93"/>
      <c r="L1976" s="93"/>
      <c r="M1976" s="93"/>
      <c r="N1976" s="93"/>
      <c r="O1976" s="93"/>
      <c r="P1976" s="93"/>
      <c r="Q1976" s="93"/>
      <c r="R1976" s="93"/>
      <c r="S1976" s="93"/>
      <c r="T1976" s="93"/>
      <c r="U1976" s="93"/>
      <c r="V1976" s="93"/>
      <c r="W1976" s="93"/>
      <c r="X1976" s="93"/>
      <c r="Y1976" s="93"/>
      <c r="Z1976" s="93"/>
      <c r="AA1976" s="93"/>
      <c r="AB1976" s="93"/>
      <c r="AC1976" s="93"/>
      <c r="AD1976" s="93"/>
      <c r="AE1976" s="93"/>
      <c r="AF1976" s="93"/>
      <c r="AG1976" s="93"/>
      <c r="AH1976" s="93"/>
    </row>
    <row r="1977" spans="1:34" ht="15" customHeight="1" x14ac:dyDescent="0.3">
      <c r="A1977" s="93"/>
      <c r="B1977" s="93"/>
      <c r="C1977" s="93"/>
      <c r="D1977" s="93"/>
      <c r="E1977" s="93"/>
      <c r="F1977" s="93"/>
      <c r="G1977" s="93"/>
      <c r="H1977" s="93"/>
      <c r="I1977" s="93"/>
      <c r="J1977" s="93"/>
      <c r="K1977" s="93"/>
      <c r="L1977" s="93"/>
      <c r="M1977" s="93"/>
      <c r="N1977" s="93"/>
      <c r="O1977" s="93"/>
      <c r="P1977" s="93"/>
      <c r="Q1977" s="93"/>
      <c r="R1977" s="93"/>
      <c r="S1977" s="93"/>
      <c r="T1977" s="93"/>
      <c r="U1977" s="93"/>
      <c r="V1977" s="93"/>
      <c r="W1977" s="93"/>
      <c r="X1977" s="93"/>
      <c r="Y1977" s="93"/>
      <c r="Z1977" s="93"/>
      <c r="AA1977" s="93"/>
      <c r="AB1977" s="93"/>
      <c r="AC1977" s="93"/>
      <c r="AD1977" s="93"/>
      <c r="AE1977" s="93"/>
      <c r="AF1977" s="93"/>
      <c r="AG1977" s="93"/>
      <c r="AH1977" s="93"/>
    </row>
    <row r="1978" spans="1:34" ht="15" customHeight="1" x14ac:dyDescent="0.3">
      <c r="A1978" s="93"/>
      <c r="B1978" s="93"/>
      <c r="C1978" s="93"/>
      <c r="D1978" s="93"/>
      <c r="E1978" s="93"/>
      <c r="F1978" s="93"/>
      <c r="G1978" s="93"/>
      <c r="H1978" s="93"/>
      <c r="I1978" s="93"/>
      <c r="J1978" s="93"/>
      <c r="K1978" s="93"/>
      <c r="L1978" s="93"/>
      <c r="M1978" s="93"/>
      <c r="N1978" s="93"/>
      <c r="O1978" s="93"/>
      <c r="P1978" s="93"/>
      <c r="Q1978" s="93"/>
      <c r="R1978" s="93"/>
      <c r="S1978" s="93"/>
      <c r="T1978" s="93"/>
      <c r="U1978" s="93"/>
      <c r="V1978" s="93"/>
      <c r="W1978" s="93"/>
      <c r="X1978" s="93"/>
      <c r="Y1978" s="93"/>
      <c r="Z1978" s="93"/>
      <c r="AA1978" s="93"/>
      <c r="AB1978" s="93"/>
      <c r="AC1978" s="93"/>
      <c r="AD1978" s="93"/>
      <c r="AE1978" s="93"/>
      <c r="AF1978" s="93"/>
      <c r="AG1978" s="93"/>
      <c r="AH1978" s="93"/>
    </row>
    <row r="1979" spans="1:34" ht="15" customHeight="1" x14ac:dyDescent="0.3">
      <c r="A1979" s="93"/>
      <c r="B1979" s="93"/>
      <c r="C1979" s="93"/>
      <c r="D1979" s="93"/>
      <c r="E1979" s="93"/>
      <c r="F1979" s="93"/>
      <c r="G1979" s="93"/>
      <c r="H1979" s="93"/>
      <c r="I1979" s="93"/>
      <c r="J1979" s="93"/>
      <c r="K1979" s="93"/>
      <c r="L1979" s="93"/>
      <c r="M1979" s="93"/>
      <c r="N1979" s="93"/>
      <c r="O1979" s="93"/>
      <c r="P1979" s="93"/>
      <c r="Q1979" s="93"/>
      <c r="R1979" s="93"/>
      <c r="S1979" s="93"/>
      <c r="T1979" s="93"/>
      <c r="U1979" s="93"/>
      <c r="V1979" s="93"/>
      <c r="W1979" s="93"/>
      <c r="X1979" s="93"/>
      <c r="Y1979" s="93"/>
      <c r="Z1979" s="93"/>
      <c r="AA1979" s="93"/>
      <c r="AB1979" s="93"/>
      <c r="AC1979" s="93"/>
      <c r="AD1979" s="93"/>
      <c r="AE1979" s="93"/>
      <c r="AF1979" s="93"/>
      <c r="AG1979" s="93"/>
      <c r="AH1979" s="93"/>
    </row>
    <row r="1980" spans="1:34" ht="15" customHeight="1" x14ac:dyDescent="0.3">
      <c r="A1980" s="93"/>
      <c r="B1980" s="93"/>
      <c r="C1980" s="93"/>
      <c r="D1980" s="93"/>
      <c r="E1980" s="93"/>
      <c r="F1980" s="93"/>
      <c r="G1980" s="93"/>
      <c r="H1980" s="93"/>
      <c r="I1980" s="93"/>
      <c r="J1980" s="93"/>
      <c r="K1980" s="93"/>
      <c r="L1980" s="93"/>
      <c r="M1980" s="93"/>
      <c r="N1980" s="93"/>
      <c r="O1980" s="93"/>
      <c r="P1980" s="93"/>
      <c r="Q1980" s="93"/>
      <c r="R1980" s="93"/>
      <c r="S1980" s="93"/>
      <c r="T1980" s="93"/>
      <c r="U1980" s="93"/>
      <c r="V1980" s="93"/>
      <c r="W1980" s="93"/>
      <c r="X1980" s="93"/>
      <c r="Y1980" s="93"/>
      <c r="Z1980" s="93"/>
      <c r="AA1980" s="93"/>
      <c r="AB1980" s="93"/>
      <c r="AC1980" s="93"/>
      <c r="AD1980" s="93"/>
      <c r="AE1980" s="93"/>
      <c r="AF1980" s="93"/>
      <c r="AG1980" s="93"/>
      <c r="AH1980" s="93"/>
    </row>
    <row r="1981" spans="1:34" ht="15" customHeight="1" x14ac:dyDescent="0.3">
      <c r="A1981" s="93"/>
      <c r="B1981" s="93"/>
      <c r="C1981" s="93"/>
      <c r="D1981" s="93"/>
      <c r="E1981" s="93"/>
      <c r="F1981" s="93"/>
      <c r="G1981" s="93"/>
      <c r="H1981" s="93"/>
      <c r="I1981" s="93"/>
      <c r="J1981" s="93"/>
      <c r="K1981" s="93"/>
      <c r="L1981" s="93"/>
      <c r="M1981" s="93"/>
      <c r="N1981" s="93"/>
      <c r="O1981" s="93"/>
      <c r="P1981" s="93"/>
      <c r="Q1981" s="93"/>
      <c r="R1981" s="93"/>
      <c r="S1981" s="93"/>
      <c r="T1981" s="93"/>
      <c r="U1981" s="93"/>
      <c r="V1981" s="93"/>
      <c r="W1981" s="93"/>
      <c r="X1981" s="93"/>
      <c r="Y1981" s="93"/>
      <c r="Z1981" s="93"/>
      <c r="AA1981" s="93"/>
      <c r="AB1981" s="93"/>
      <c r="AC1981" s="93"/>
      <c r="AD1981" s="93"/>
      <c r="AE1981" s="93"/>
      <c r="AF1981" s="93"/>
      <c r="AG1981" s="93"/>
      <c r="AH1981" s="93"/>
    </row>
    <row r="1982" spans="1:34" ht="15" customHeight="1" x14ac:dyDescent="0.3">
      <c r="A1982" s="93"/>
      <c r="B1982" s="93"/>
      <c r="C1982" s="93"/>
      <c r="D1982" s="93"/>
      <c r="E1982" s="93"/>
      <c r="F1982" s="93"/>
      <c r="G1982" s="93"/>
      <c r="H1982" s="93"/>
      <c r="I1982" s="93"/>
      <c r="J1982" s="93"/>
      <c r="K1982" s="93"/>
      <c r="L1982" s="93"/>
      <c r="M1982" s="93"/>
      <c r="N1982" s="93"/>
      <c r="O1982" s="93"/>
      <c r="P1982" s="93"/>
      <c r="Q1982" s="93"/>
      <c r="R1982" s="93"/>
      <c r="S1982" s="93"/>
      <c r="T1982" s="93"/>
      <c r="U1982" s="93"/>
      <c r="V1982" s="93"/>
      <c r="W1982" s="93"/>
      <c r="X1982" s="93"/>
      <c r="Y1982" s="93"/>
      <c r="Z1982" s="93"/>
      <c r="AA1982" s="93"/>
      <c r="AB1982" s="93"/>
      <c r="AC1982" s="93"/>
      <c r="AD1982" s="93"/>
      <c r="AE1982" s="93"/>
      <c r="AF1982" s="93"/>
      <c r="AG1982" s="93"/>
      <c r="AH1982" s="93"/>
    </row>
    <row r="1983" spans="1:34" ht="15" customHeight="1" x14ac:dyDescent="0.3">
      <c r="A1983" s="93"/>
      <c r="B1983" s="93"/>
      <c r="C1983" s="93"/>
      <c r="D1983" s="93"/>
      <c r="E1983" s="93"/>
      <c r="F1983" s="93"/>
      <c r="G1983" s="93"/>
      <c r="H1983" s="93"/>
      <c r="I1983" s="93"/>
      <c r="J1983" s="93"/>
      <c r="K1983" s="93"/>
      <c r="L1983" s="93"/>
      <c r="M1983" s="93"/>
      <c r="N1983" s="93"/>
      <c r="O1983" s="93"/>
      <c r="P1983" s="93"/>
      <c r="Q1983" s="93"/>
      <c r="R1983" s="93"/>
      <c r="S1983" s="93"/>
      <c r="T1983" s="93"/>
      <c r="U1983" s="93"/>
      <c r="V1983" s="93"/>
      <c r="W1983" s="93"/>
      <c r="X1983" s="93"/>
      <c r="Y1983" s="93"/>
      <c r="Z1983" s="93"/>
      <c r="AA1983" s="93"/>
      <c r="AB1983" s="93"/>
      <c r="AC1983" s="93"/>
      <c r="AD1983" s="93"/>
      <c r="AE1983" s="93"/>
      <c r="AF1983" s="93"/>
      <c r="AG1983" s="93"/>
      <c r="AH1983" s="93"/>
    </row>
    <row r="1984" spans="1:34" ht="15" customHeight="1" x14ac:dyDescent="0.3">
      <c r="A1984" s="93"/>
      <c r="B1984" s="93"/>
      <c r="C1984" s="93"/>
      <c r="D1984" s="93"/>
      <c r="E1984" s="93"/>
      <c r="F1984" s="93"/>
      <c r="G1984" s="93"/>
      <c r="H1984" s="93"/>
      <c r="I1984" s="93"/>
      <c r="J1984" s="93"/>
      <c r="K1984" s="93"/>
      <c r="L1984" s="93"/>
      <c r="M1984" s="93"/>
      <c r="N1984" s="93"/>
      <c r="O1984" s="93"/>
      <c r="P1984" s="93"/>
      <c r="Q1984" s="93"/>
      <c r="R1984" s="93"/>
      <c r="S1984" s="93"/>
      <c r="T1984" s="93"/>
      <c r="U1984" s="93"/>
      <c r="V1984" s="93"/>
      <c r="W1984" s="93"/>
      <c r="X1984" s="93"/>
      <c r="Y1984" s="93"/>
      <c r="Z1984" s="93"/>
      <c r="AA1984" s="93"/>
      <c r="AB1984" s="93"/>
      <c r="AC1984" s="93"/>
      <c r="AD1984" s="93"/>
      <c r="AE1984" s="93"/>
      <c r="AF1984" s="93"/>
      <c r="AG1984" s="93"/>
      <c r="AH1984" s="93"/>
    </row>
    <row r="1985" spans="1:34" ht="15" customHeight="1" x14ac:dyDescent="0.3">
      <c r="A1985" s="93"/>
      <c r="B1985" s="93"/>
      <c r="C1985" s="93"/>
      <c r="D1985" s="93"/>
      <c r="E1985" s="93"/>
      <c r="F1985" s="93"/>
      <c r="G1985" s="93"/>
      <c r="H1985" s="93"/>
      <c r="I1985" s="93"/>
      <c r="J1985" s="93"/>
      <c r="K1985" s="93"/>
      <c r="L1985" s="93"/>
      <c r="M1985" s="93"/>
      <c r="N1985" s="93"/>
      <c r="O1985" s="93"/>
      <c r="P1985" s="93"/>
      <c r="Q1985" s="93"/>
      <c r="R1985" s="93"/>
      <c r="S1985" s="93"/>
      <c r="T1985" s="93"/>
      <c r="U1985" s="93"/>
      <c r="V1985" s="93"/>
      <c r="W1985" s="93"/>
      <c r="X1985" s="93"/>
      <c r="Y1985" s="93"/>
      <c r="Z1985" s="93"/>
      <c r="AA1985" s="93"/>
      <c r="AB1985" s="93"/>
      <c r="AC1985" s="93"/>
      <c r="AD1985" s="93"/>
      <c r="AE1985" s="93"/>
      <c r="AF1985" s="93"/>
      <c r="AG1985" s="93"/>
      <c r="AH1985" s="93"/>
    </row>
    <row r="1986" spans="1:34" ht="15" customHeight="1" x14ac:dyDescent="0.3">
      <c r="A1986" s="93"/>
      <c r="B1986" s="93"/>
      <c r="C1986" s="93"/>
      <c r="D1986" s="93"/>
      <c r="E1986" s="93"/>
      <c r="F1986" s="93"/>
      <c r="G1986" s="93"/>
      <c r="H1986" s="93"/>
      <c r="I1986" s="93"/>
      <c r="J1986" s="93"/>
      <c r="K1986" s="93"/>
      <c r="L1986" s="93"/>
      <c r="M1986" s="93"/>
      <c r="N1986" s="93"/>
      <c r="O1986" s="93"/>
      <c r="P1986" s="93"/>
      <c r="Q1986" s="93"/>
      <c r="R1986" s="93"/>
      <c r="S1986" s="93"/>
      <c r="T1986" s="93"/>
      <c r="U1986" s="93"/>
      <c r="V1986" s="93"/>
      <c r="W1986" s="93"/>
      <c r="X1986" s="93"/>
      <c r="Y1986" s="93"/>
      <c r="Z1986" s="93"/>
      <c r="AA1986" s="93"/>
      <c r="AB1986" s="93"/>
      <c r="AC1986" s="93"/>
      <c r="AD1986" s="93"/>
      <c r="AE1986" s="93"/>
      <c r="AF1986" s="93"/>
      <c r="AG1986" s="93"/>
      <c r="AH1986" s="93"/>
    </row>
    <row r="1987" spans="1:34" ht="15" customHeight="1" x14ac:dyDescent="0.3">
      <c r="A1987" s="93"/>
      <c r="B1987" s="93"/>
      <c r="C1987" s="93"/>
      <c r="D1987" s="93"/>
      <c r="E1987" s="93"/>
      <c r="F1987" s="93"/>
      <c r="G1987" s="93"/>
      <c r="H1987" s="93"/>
      <c r="I1987" s="93"/>
      <c r="J1987" s="93"/>
      <c r="K1987" s="93"/>
      <c r="L1987" s="93"/>
      <c r="M1987" s="93"/>
      <c r="N1987" s="93"/>
      <c r="O1987" s="93"/>
      <c r="P1987" s="93"/>
      <c r="Q1987" s="93"/>
      <c r="R1987" s="93"/>
      <c r="S1987" s="93"/>
      <c r="T1987" s="93"/>
      <c r="U1987" s="93"/>
      <c r="V1987" s="93"/>
      <c r="W1987" s="93"/>
      <c r="X1987" s="93"/>
      <c r="Y1987" s="93"/>
      <c r="Z1987" s="93"/>
      <c r="AA1987" s="93"/>
      <c r="AB1987" s="93"/>
      <c r="AC1987" s="93"/>
      <c r="AD1987" s="93"/>
      <c r="AE1987" s="93"/>
      <c r="AF1987" s="93"/>
      <c r="AG1987" s="93"/>
      <c r="AH1987" s="93"/>
    </row>
    <row r="1988" spans="1:34" ht="15" customHeight="1" x14ac:dyDescent="0.3">
      <c r="A1988" s="93"/>
      <c r="B1988" s="93"/>
      <c r="C1988" s="93"/>
      <c r="D1988" s="93"/>
      <c r="E1988" s="93"/>
      <c r="F1988" s="93"/>
      <c r="G1988" s="93"/>
      <c r="H1988" s="93"/>
      <c r="I1988" s="93"/>
      <c r="J1988" s="93"/>
      <c r="K1988" s="93"/>
      <c r="L1988" s="93"/>
      <c r="M1988" s="93"/>
      <c r="N1988" s="93"/>
      <c r="O1988" s="93"/>
      <c r="P1988" s="93"/>
      <c r="Q1988" s="93"/>
      <c r="R1988" s="93"/>
      <c r="S1988" s="93"/>
      <c r="T1988" s="93"/>
      <c r="U1988" s="93"/>
      <c r="V1988" s="93"/>
      <c r="W1988" s="93"/>
      <c r="X1988" s="93"/>
      <c r="Y1988" s="93"/>
      <c r="Z1988" s="93"/>
      <c r="AA1988" s="93"/>
      <c r="AB1988" s="93"/>
      <c r="AC1988" s="93"/>
      <c r="AD1988" s="93"/>
      <c r="AE1988" s="93"/>
      <c r="AF1988" s="93"/>
      <c r="AG1988" s="93"/>
      <c r="AH1988" s="93"/>
    </row>
    <row r="1989" spans="1:34" ht="15" customHeight="1" x14ac:dyDescent="0.3">
      <c r="A1989" s="93"/>
      <c r="B1989" s="93"/>
      <c r="C1989" s="93"/>
      <c r="D1989" s="93"/>
      <c r="E1989" s="93"/>
      <c r="F1989" s="93"/>
      <c r="G1989" s="93"/>
      <c r="H1989" s="93"/>
      <c r="I1989" s="93"/>
      <c r="J1989" s="93"/>
      <c r="K1989" s="93"/>
      <c r="L1989" s="93"/>
      <c r="M1989" s="93"/>
      <c r="N1989" s="93"/>
      <c r="O1989" s="93"/>
      <c r="P1989" s="93"/>
      <c r="Q1989" s="93"/>
      <c r="R1989" s="93"/>
      <c r="S1989" s="93"/>
      <c r="T1989" s="93"/>
      <c r="U1989" s="93"/>
      <c r="V1989" s="93"/>
      <c r="W1989" s="93"/>
      <c r="X1989" s="93"/>
      <c r="Y1989" s="93"/>
      <c r="Z1989" s="93"/>
      <c r="AA1989" s="93"/>
      <c r="AB1989" s="93"/>
      <c r="AC1989" s="93"/>
      <c r="AD1989" s="93"/>
      <c r="AE1989" s="93"/>
      <c r="AF1989" s="93"/>
      <c r="AG1989" s="93"/>
      <c r="AH1989" s="93"/>
    </row>
    <row r="1990" spans="1:34" ht="15" customHeight="1" x14ac:dyDescent="0.3">
      <c r="A1990" s="93"/>
      <c r="B1990" s="93"/>
      <c r="C1990" s="93"/>
      <c r="D1990" s="93"/>
      <c r="E1990" s="93"/>
      <c r="F1990" s="93"/>
      <c r="G1990" s="93"/>
      <c r="H1990" s="93"/>
      <c r="I1990" s="93"/>
      <c r="J1990" s="93"/>
      <c r="K1990" s="93"/>
      <c r="L1990" s="93"/>
      <c r="M1990" s="93"/>
      <c r="N1990" s="93"/>
      <c r="O1990" s="93"/>
      <c r="P1990" s="93"/>
      <c r="Q1990" s="93"/>
      <c r="R1990" s="93"/>
      <c r="S1990" s="93"/>
      <c r="T1990" s="93"/>
      <c r="U1990" s="93"/>
      <c r="V1990" s="93"/>
      <c r="W1990" s="93"/>
      <c r="X1990" s="93"/>
      <c r="Y1990" s="93"/>
      <c r="Z1990" s="93"/>
      <c r="AA1990" s="93"/>
      <c r="AB1990" s="93"/>
      <c r="AC1990" s="93"/>
      <c r="AD1990" s="93"/>
      <c r="AE1990" s="93"/>
      <c r="AF1990" s="93"/>
      <c r="AG1990" s="93"/>
      <c r="AH1990" s="93"/>
    </row>
    <row r="1991" spans="1:34" ht="15" customHeight="1" x14ac:dyDescent="0.3">
      <c r="A1991" s="93"/>
      <c r="B1991" s="93"/>
      <c r="C1991" s="93"/>
      <c r="D1991" s="93"/>
      <c r="E1991" s="93"/>
      <c r="F1991" s="93"/>
      <c r="G1991" s="93"/>
      <c r="H1991" s="93"/>
      <c r="I1991" s="93"/>
      <c r="J1991" s="93"/>
      <c r="K1991" s="93"/>
      <c r="L1991" s="93"/>
      <c r="M1991" s="93"/>
      <c r="N1991" s="93"/>
      <c r="O1991" s="93"/>
      <c r="P1991" s="93"/>
      <c r="Q1991" s="93"/>
      <c r="R1991" s="93"/>
      <c r="S1991" s="93"/>
      <c r="T1991" s="93"/>
      <c r="U1991" s="93"/>
      <c r="V1991" s="93"/>
      <c r="W1991" s="93"/>
      <c r="X1991" s="93"/>
      <c r="Y1991" s="93"/>
      <c r="Z1991" s="93"/>
      <c r="AA1991" s="93"/>
      <c r="AB1991" s="93"/>
      <c r="AC1991" s="93"/>
      <c r="AD1991" s="93"/>
      <c r="AE1991" s="93"/>
      <c r="AF1991" s="93"/>
      <c r="AG1991" s="93"/>
      <c r="AH1991" s="93"/>
    </row>
    <row r="1992" spans="1:34" ht="15" customHeight="1" x14ac:dyDescent="0.3">
      <c r="A1992" s="93"/>
      <c r="B1992" s="93"/>
      <c r="C1992" s="93"/>
      <c r="D1992" s="93"/>
      <c r="E1992" s="93"/>
      <c r="F1992" s="93"/>
      <c r="G1992" s="93"/>
      <c r="H1992" s="93"/>
      <c r="I1992" s="93"/>
      <c r="J1992" s="93"/>
      <c r="K1992" s="93"/>
      <c r="L1992" s="93"/>
      <c r="M1992" s="93"/>
      <c r="N1992" s="93"/>
      <c r="O1992" s="93"/>
      <c r="P1992" s="93"/>
      <c r="Q1992" s="93"/>
      <c r="R1992" s="93"/>
      <c r="S1992" s="93"/>
      <c r="T1992" s="93"/>
      <c r="U1992" s="93"/>
      <c r="V1992" s="93"/>
      <c r="W1992" s="93"/>
      <c r="X1992" s="93"/>
      <c r="Y1992" s="93"/>
      <c r="Z1992" s="93"/>
      <c r="AA1992" s="93"/>
      <c r="AB1992" s="93"/>
      <c r="AC1992" s="93"/>
      <c r="AD1992" s="93"/>
      <c r="AE1992" s="93"/>
      <c r="AF1992" s="93"/>
      <c r="AG1992" s="93"/>
      <c r="AH1992" s="93"/>
    </row>
    <row r="1993" spans="1:34" ht="15" customHeight="1" x14ac:dyDescent="0.3">
      <c r="A1993" s="93"/>
      <c r="B1993" s="93"/>
      <c r="C1993" s="93"/>
      <c r="D1993" s="93"/>
      <c r="E1993" s="93"/>
      <c r="F1993" s="93"/>
      <c r="G1993" s="93"/>
      <c r="H1993" s="93"/>
      <c r="I1993" s="93"/>
      <c r="J1993" s="93"/>
      <c r="K1993" s="93"/>
      <c r="L1993" s="93"/>
      <c r="M1993" s="93"/>
      <c r="N1993" s="93"/>
      <c r="O1993" s="93"/>
      <c r="P1993" s="93"/>
      <c r="Q1993" s="93"/>
      <c r="R1993" s="93"/>
      <c r="S1993" s="93"/>
      <c r="T1993" s="93"/>
      <c r="U1993" s="93"/>
      <c r="V1993" s="93"/>
      <c r="W1993" s="93"/>
      <c r="X1993" s="93"/>
      <c r="Y1993" s="93"/>
      <c r="Z1993" s="93"/>
      <c r="AA1993" s="93"/>
      <c r="AB1993" s="93"/>
      <c r="AC1993" s="93"/>
      <c r="AD1993" s="93"/>
      <c r="AE1993" s="93"/>
      <c r="AF1993" s="93"/>
      <c r="AG1993" s="93"/>
      <c r="AH1993" s="93"/>
    </row>
    <row r="1994" spans="1:34" ht="15" customHeight="1" x14ac:dyDescent="0.3">
      <c r="A1994" s="93"/>
      <c r="B1994" s="93"/>
      <c r="C1994" s="93"/>
      <c r="D1994" s="93"/>
      <c r="E1994" s="93"/>
      <c r="F1994" s="93"/>
      <c r="G1994" s="93"/>
      <c r="H1994" s="93"/>
      <c r="I1994" s="93"/>
      <c r="J1994" s="93"/>
      <c r="K1994" s="93"/>
      <c r="L1994" s="93"/>
      <c r="M1994" s="93"/>
      <c r="N1994" s="93"/>
      <c r="O1994" s="93"/>
      <c r="P1994" s="93"/>
      <c r="Q1994" s="93"/>
      <c r="R1994" s="93"/>
      <c r="S1994" s="93"/>
      <c r="T1994" s="93"/>
      <c r="U1994" s="93"/>
      <c r="V1994" s="93"/>
      <c r="W1994" s="93"/>
      <c r="X1994" s="93"/>
      <c r="Y1994" s="93"/>
      <c r="Z1994" s="93"/>
      <c r="AA1994" s="93"/>
      <c r="AB1994" s="93"/>
      <c r="AC1994" s="93"/>
      <c r="AD1994" s="93"/>
      <c r="AE1994" s="93"/>
      <c r="AF1994" s="93"/>
      <c r="AG1994" s="93"/>
      <c r="AH1994" s="93"/>
    </row>
    <row r="1995" spans="1:34" ht="15" customHeight="1" x14ac:dyDescent="0.3">
      <c r="A1995" s="93"/>
      <c r="B1995" s="93"/>
      <c r="C1995" s="93"/>
      <c r="D1995" s="93"/>
      <c r="E1995" s="93"/>
      <c r="F1995" s="93"/>
      <c r="G1995" s="93"/>
      <c r="H1995" s="93"/>
      <c r="I1995" s="93"/>
      <c r="J1995" s="93"/>
      <c r="K1995" s="93"/>
      <c r="L1995" s="93"/>
      <c r="M1995" s="93"/>
      <c r="N1995" s="93"/>
      <c r="O1995" s="93"/>
      <c r="P1995" s="93"/>
      <c r="Q1995" s="93"/>
      <c r="R1995" s="93"/>
      <c r="S1995" s="93"/>
      <c r="T1995" s="93"/>
      <c r="U1995" s="93"/>
      <c r="V1995" s="93"/>
      <c r="W1995" s="93"/>
      <c r="X1995" s="93"/>
      <c r="Y1995" s="93"/>
      <c r="Z1995" s="93"/>
      <c r="AA1995" s="93"/>
      <c r="AB1995" s="93"/>
      <c r="AC1995" s="93"/>
      <c r="AD1995" s="93"/>
      <c r="AE1995" s="93"/>
      <c r="AF1995" s="93"/>
      <c r="AG1995" s="93"/>
      <c r="AH1995" s="93"/>
    </row>
    <row r="1996" spans="1:34" ht="15" customHeight="1" x14ac:dyDescent="0.3">
      <c r="A1996" s="93"/>
      <c r="B1996" s="93"/>
      <c r="C1996" s="93"/>
      <c r="D1996" s="93"/>
      <c r="E1996" s="93"/>
      <c r="F1996" s="93"/>
      <c r="G1996" s="93"/>
      <c r="H1996" s="93"/>
      <c r="I1996" s="93"/>
      <c r="J1996" s="93"/>
      <c r="K1996" s="93"/>
      <c r="L1996" s="93"/>
      <c r="M1996" s="93"/>
      <c r="N1996" s="93"/>
      <c r="O1996" s="93"/>
      <c r="P1996" s="93"/>
      <c r="Q1996" s="93"/>
      <c r="R1996" s="93"/>
      <c r="S1996" s="93"/>
      <c r="T1996" s="93"/>
      <c r="U1996" s="93"/>
      <c r="V1996" s="93"/>
      <c r="W1996" s="93"/>
      <c r="X1996" s="93"/>
      <c r="Y1996" s="93"/>
      <c r="Z1996" s="93"/>
      <c r="AA1996" s="93"/>
      <c r="AB1996" s="93"/>
      <c r="AC1996" s="93"/>
      <c r="AD1996" s="93"/>
      <c r="AE1996" s="93"/>
      <c r="AF1996" s="93"/>
      <c r="AG1996" s="93"/>
      <c r="AH1996" s="93"/>
    </row>
    <row r="1997" spans="1:34" ht="15" customHeight="1" x14ac:dyDescent="0.3">
      <c r="A1997" s="93"/>
      <c r="B1997" s="93"/>
      <c r="C1997" s="93"/>
      <c r="D1997" s="93"/>
      <c r="E1997" s="93"/>
      <c r="F1997" s="93"/>
      <c r="G1997" s="93"/>
      <c r="H1997" s="93"/>
      <c r="I1997" s="93"/>
      <c r="J1997" s="93"/>
      <c r="K1997" s="93"/>
      <c r="L1997" s="93"/>
      <c r="M1997" s="93"/>
      <c r="N1997" s="93"/>
      <c r="O1997" s="93"/>
      <c r="P1997" s="93"/>
      <c r="Q1997" s="93"/>
      <c r="R1997" s="93"/>
      <c r="S1997" s="93"/>
      <c r="T1997" s="93"/>
      <c r="U1997" s="93"/>
      <c r="V1997" s="93"/>
      <c r="W1997" s="93"/>
      <c r="X1997" s="93"/>
      <c r="Y1997" s="93"/>
      <c r="Z1997" s="93"/>
      <c r="AA1997" s="93"/>
      <c r="AB1997" s="93"/>
      <c r="AC1997" s="93"/>
      <c r="AD1997" s="93"/>
      <c r="AE1997" s="93"/>
      <c r="AF1997" s="93"/>
      <c r="AG1997" s="93"/>
      <c r="AH1997" s="93"/>
    </row>
    <row r="1998" spans="1:34" ht="15" customHeight="1" x14ac:dyDescent="0.3">
      <c r="A1998" s="93"/>
      <c r="B1998" s="93"/>
      <c r="C1998" s="93"/>
      <c r="D1998" s="93"/>
      <c r="E1998" s="93"/>
      <c r="F1998" s="93"/>
      <c r="G1998" s="93"/>
      <c r="H1998" s="93"/>
      <c r="I1998" s="93"/>
      <c r="J1998" s="93"/>
      <c r="K1998" s="93"/>
      <c r="L1998" s="93"/>
      <c r="M1998" s="93"/>
      <c r="N1998" s="93"/>
      <c r="O1998" s="93"/>
      <c r="P1998" s="93"/>
      <c r="Q1998" s="93"/>
      <c r="R1998" s="93"/>
      <c r="S1998" s="93"/>
      <c r="T1998" s="93"/>
      <c r="U1998" s="93"/>
      <c r="V1998" s="93"/>
      <c r="W1998" s="93"/>
      <c r="X1998" s="93"/>
      <c r="Y1998" s="93"/>
      <c r="Z1998" s="93"/>
      <c r="AA1998" s="93"/>
      <c r="AB1998" s="93"/>
      <c r="AC1998" s="93"/>
      <c r="AD1998" s="93"/>
      <c r="AE1998" s="93"/>
      <c r="AF1998" s="93"/>
      <c r="AG1998" s="93"/>
      <c r="AH1998" s="93"/>
    </row>
    <row r="1999" spans="1:34" ht="15" customHeight="1" x14ac:dyDescent="0.3">
      <c r="A1999" s="93"/>
      <c r="B1999" s="93"/>
      <c r="C1999" s="93"/>
      <c r="D1999" s="93"/>
      <c r="E1999" s="93"/>
      <c r="F1999" s="93"/>
      <c r="G1999" s="93"/>
      <c r="H1999" s="93"/>
      <c r="I1999" s="93"/>
      <c r="J1999" s="93"/>
      <c r="K1999" s="93"/>
      <c r="L1999" s="93"/>
      <c r="M1999" s="93"/>
      <c r="N1999" s="93"/>
      <c r="O1999" s="93"/>
      <c r="P1999" s="93"/>
      <c r="Q1999" s="93"/>
      <c r="R1999" s="93"/>
      <c r="S1999" s="93"/>
      <c r="T1999" s="93"/>
      <c r="U1999" s="93"/>
      <c r="V1999" s="93"/>
      <c r="W1999" s="93"/>
      <c r="X1999" s="93"/>
      <c r="Y1999" s="93"/>
      <c r="Z1999" s="93"/>
      <c r="AA1999" s="93"/>
      <c r="AB1999" s="93"/>
      <c r="AC1999" s="93"/>
      <c r="AD1999" s="93"/>
      <c r="AE1999" s="93"/>
      <c r="AF1999" s="93"/>
      <c r="AG1999" s="93"/>
      <c r="AH1999" s="93"/>
    </row>
    <row r="2000" spans="1:34" ht="15" customHeight="1" x14ac:dyDescent="0.3">
      <c r="A2000" s="93"/>
      <c r="B2000" s="93"/>
      <c r="C2000" s="93"/>
      <c r="D2000" s="93"/>
      <c r="E2000" s="93"/>
      <c r="F2000" s="93"/>
      <c r="G2000" s="93"/>
      <c r="H2000" s="93"/>
      <c r="I2000" s="93"/>
      <c r="J2000" s="93"/>
      <c r="K2000" s="93"/>
      <c r="L2000" s="93"/>
      <c r="M2000" s="93"/>
      <c r="N2000" s="93"/>
      <c r="O2000" s="93"/>
      <c r="P2000" s="93"/>
      <c r="Q2000" s="93"/>
      <c r="R2000" s="93"/>
      <c r="S2000" s="93"/>
      <c r="T2000" s="93"/>
      <c r="U2000" s="93"/>
      <c r="V2000" s="93"/>
      <c r="W2000" s="93"/>
      <c r="X2000" s="93"/>
      <c r="Y2000" s="93"/>
      <c r="Z2000" s="93"/>
      <c r="AA2000" s="93"/>
      <c r="AB2000" s="93"/>
      <c r="AC2000" s="93"/>
      <c r="AD2000" s="93"/>
      <c r="AE2000" s="93"/>
      <c r="AF2000" s="93"/>
      <c r="AG2000" s="93"/>
      <c r="AH2000" s="93"/>
    </row>
    <row r="2001" spans="1:34" ht="15" customHeight="1" x14ac:dyDescent="0.3">
      <c r="A2001" s="93"/>
      <c r="B2001" s="93"/>
      <c r="C2001" s="93"/>
      <c r="D2001" s="93"/>
      <c r="E2001" s="93"/>
      <c r="F2001" s="93"/>
      <c r="G2001" s="93"/>
      <c r="H2001" s="93"/>
      <c r="I2001" s="93"/>
      <c r="J2001" s="93"/>
      <c r="K2001" s="93"/>
      <c r="L2001" s="93"/>
      <c r="M2001" s="93"/>
      <c r="N2001" s="93"/>
      <c r="O2001" s="93"/>
      <c r="P2001" s="93"/>
      <c r="Q2001" s="93"/>
      <c r="R2001" s="93"/>
      <c r="S2001" s="93"/>
      <c r="T2001" s="93"/>
      <c r="U2001" s="93"/>
      <c r="V2001" s="93"/>
      <c r="W2001" s="93"/>
      <c r="X2001" s="93"/>
      <c r="Y2001" s="93"/>
      <c r="Z2001" s="93"/>
      <c r="AA2001" s="93"/>
      <c r="AB2001" s="93"/>
      <c r="AC2001" s="93"/>
      <c r="AD2001" s="93"/>
      <c r="AE2001" s="93"/>
      <c r="AF2001" s="93"/>
      <c r="AG2001" s="93"/>
      <c r="AH2001" s="93"/>
    </row>
    <row r="2002" spans="1:34" ht="15" customHeight="1" x14ac:dyDescent="0.3">
      <c r="A2002" s="93"/>
      <c r="B2002" s="93"/>
      <c r="C2002" s="93"/>
      <c r="D2002" s="93"/>
      <c r="E2002" s="93"/>
      <c r="F2002" s="93"/>
      <c r="G2002" s="93"/>
      <c r="H2002" s="93"/>
      <c r="I2002" s="93"/>
      <c r="J2002" s="93"/>
      <c r="K2002" s="93"/>
      <c r="L2002" s="93"/>
      <c r="M2002" s="93"/>
      <c r="N2002" s="93"/>
      <c r="O2002" s="93"/>
      <c r="P2002" s="93"/>
      <c r="Q2002" s="93"/>
      <c r="R2002" s="93"/>
      <c r="S2002" s="93"/>
      <c r="T2002" s="93"/>
      <c r="U2002" s="93"/>
      <c r="V2002" s="93"/>
      <c r="W2002" s="93"/>
      <c r="X2002" s="93"/>
      <c r="Y2002" s="93"/>
      <c r="Z2002" s="93"/>
      <c r="AA2002" s="93"/>
      <c r="AB2002" s="93"/>
      <c r="AC2002" s="93"/>
      <c r="AD2002" s="93"/>
      <c r="AE2002" s="93"/>
      <c r="AF2002" s="93"/>
      <c r="AG2002" s="93"/>
      <c r="AH2002" s="93"/>
    </row>
    <row r="2003" spans="1:34" ht="15" customHeight="1" x14ac:dyDescent="0.3">
      <c r="A2003" s="93"/>
      <c r="B2003" s="93"/>
      <c r="C2003" s="93"/>
      <c r="D2003" s="93"/>
      <c r="E2003" s="93"/>
      <c r="F2003" s="93"/>
      <c r="G2003" s="93"/>
      <c r="H2003" s="93"/>
      <c r="I2003" s="93"/>
      <c r="J2003" s="93"/>
      <c r="K2003" s="93"/>
      <c r="L2003" s="93"/>
      <c r="M2003" s="93"/>
      <c r="N2003" s="93"/>
      <c r="O2003" s="93"/>
      <c r="P2003" s="93"/>
      <c r="Q2003" s="93"/>
      <c r="R2003" s="93"/>
      <c r="S2003" s="93"/>
      <c r="T2003" s="93"/>
      <c r="U2003" s="93"/>
      <c r="V2003" s="93"/>
      <c r="W2003" s="93"/>
      <c r="X2003" s="93"/>
      <c r="Y2003" s="93"/>
      <c r="Z2003" s="93"/>
      <c r="AA2003" s="93"/>
      <c r="AB2003" s="93"/>
      <c r="AC2003" s="93"/>
      <c r="AD2003" s="93"/>
      <c r="AE2003" s="93"/>
      <c r="AF2003" s="93"/>
      <c r="AG2003" s="93"/>
      <c r="AH2003" s="93"/>
    </row>
    <row r="2004" spans="1:34" ht="15" customHeight="1" x14ac:dyDescent="0.3">
      <c r="A2004" s="93"/>
      <c r="B2004" s="93"/>
      <c r="C2004" s="93"/>
      <c r="D2004" s="93"/>
      <c r="E2004" s="93"/>
      <c r="F2004" s="93"/>
      <c r="G2004" s="93"/>
      <c r="H2004" s="93"/>
      <c r="I2004" s="93"/>
      <c r="J2004" s="93"/>
      <c r="K2004" s="93"/>
      <c r="L2004" s="93"/>
      <c r="M2004" s="93"/>
      <c r="N2004" s="93"/>
      <c r="O2004" s="93"/>
      <c r="P2004" s="93"/>
      <c r="Q2004" s="93"/>
      <c r="R2004" s="93"/>
      <c r="S2004" s="93"/>
      <c r="T2004" s="93"/>
      <c r="U2004" s="93"/>
      <c r="V2004" s="93"/>
      <c r="W2004" s="93"/>
      <c r="X2004" s="93"/>
      <c r="Y2004" s="93"/>
      <c r="Z2004" s="93"/>
      <c r="AA2004" s="93"/>
      <c r="AB2004" s="93"/>
      <c r="AC2004" s="93"/>
      <c r="AD2004" s="93"/>
      <c r="AE2004" s="93"/>
      <c r="AF2004" s="93"/>
      <c r="AG2004" s="93"/>
      <c r="AH2004" s="93"/>
    </row>
    <row r="2005" spans="1:34" ht="15" customHeight="1" x14ac:dyDescent="0.3">
      <c r="A2005" s="93"/>
      <c r="B2005" s="93"/>
      <c r="C2005" s="93"/>
      <c r="D2005" s="93"/>
      <c r="E2005" s="93"/>
      <c r="F2005" s="93"/>
      <c r="G2005" s="93"/>
      <c r="H2005" s="93"/>
      <c r="I2005" s="93"/>
      <c r="J2005" s="93"/>
      <c r="K2005" s="93"/>
      <c r="L2005" s="93"/>
      <c r="M2005" s="93"/>
      <c r="N2005" s="93"/>
      <c r="O2005" s="93"/>
      <c r="P2005" s="93"/>
      <c r="Q2005" s="93"/>
      <c r="R2005" s="93"/>
      <c r="S2005" s="93"/>
      <c r="T2005" s="93"/>
      <c r="U2005" s="93"/>
      <c r="V2005" s="93"/>
      <c r="W2005" s="93"/>
      <c r="X2005" s="93"/>
      <c r="Y2005" s="93"/>
      <c r="Z2005" s="93"/>
      <c r="AA2005" s="93"/>
      <c r="AB2005" s="93"/>
      <c r="AC2005" s="93"/>
      <c r="AD2005" s="93"/>
      <c r="AE2005" s="93"/>
      <c r="AF2005" s="93"/>
      <c r="AG2005" s="93"/>
      <c r="AH2005" s="93"/>
    </row>
    <row r="2006" spans="1:34" ht="15" customHeight="1" x14ac:dyDescent="0.3">
      <c r="A2006" s="93"/>
      <c r="B2006" s="93"/>
      <c r="C2006" s="93"/>
      <c r="D2006" s="93"/>
      <c r="E2006" s="93"/>
      <c r="F2006" s="93"/>
      <c r="G2006" s="93"/>
      <c r="H2006" s="93"/>
      <c r="I2006" s="93"/>
      <c r="J2006" s="93"/>
      <c r="K2006" s="93"/>
      <c r="L2006" s="93"/>
      <c r="M2006" s="93"/>
      <c r="N2006" s="93"/>
      <c r="O2006" s="93"/>
      <c r="P2006" s="93"/>
      <c r="Q2006" s="93"/>
      <c r="R2006" s="93"/>
      <c r="S2006" s="93"/>
      <c r="T2006" s="93"/>
      <c r="U2006" s="93"/>
      <c r="V2006" s="93"/>
      <c r="W2006" s="93"/>
      <c r="X2006" s="93"/>
      <c r="Y2006" s="93"/>
      <c r="Z2006" s="93"/>
      <c r="AA2006" s="93"/>
      <c r="AB2006" s="93"/>
      <c r="AC2006" s="93"/>
      <c r="AD2006" s="93"/>
      <c r="AE2006" s="93"/>
      <c r="AF2006" s="93"/>
      <c r="AG2006" s="93"/>
      <c r="AH2006" s="93"/>
    </row>
    <row r="2007" spans="1:34" ht="15" customHeight="1" x14ac:dyDescent="0.3">
      <c r="A2007" s="93"/>
      <c r="B2007" s="93"/>
      <c r="C2007" s="93"/>
      <c r="D2007" s="93"/>
      <c r="E2007" s="93"/>
      <c r="F2007" s="93"/>
      <c r="G2007" s="93"/>
      <c r="H2007" s="93"/>
      <c r="I2007" s="93"/>
      <c r="J2007" s="93"/>
      <c r="K2007" s="93"/>
      <c r="L2007" s="93"/>
      <c r="M2007" s="93"/>
      <c r="N2007" s="93"/>
      <c r="O2007" s="93"/>
      <c r="P2007" s="93"/>
      <c r="Q2007" s="93"/>
      <c r="R2007" s="93"/>
      <c r="S2007" s="93"/>
      <c r="T2007" s="93"/>
      <c r="U2007" s="93"/>
      <c r="V2007" s="93"/>
      <c r="W2007" s="93"/>
      <c r="X2007" s="93"/>
      <c r="Y2007" s="93"/>
      <c r="Z2007" s="93"/>
      <c r="AA2007" s="93"/>
      <c r="AB2007" s="93"/>
      <c r="AC2007" s="93"/>
      <c r="AD2007" s="93"/>
      <c r="AE2007" s="93"/>
      <c r="AF2007" s="93"/>
      <c r="AG2007" s="93"/>
      <c r="AH2007" s="93"/>
    </row>
    <row r="2008" spans="1:34" ht="15" customHeight="1" x14ac:dyDescent="0.3">
      <c r="A2008" s="93"/>
      <c r="B2008" s="93"/>
      <c r="C2008" s="93"/>
      <c r="D2008" s="93"/>
      <c r="E2008" s="93"/>
      <c r="F2008" s="93"/>
      <c r="G2008" s="93"/>
      <c r="H2008" s="93"/>
      <c r="I2008" s="93"/>
      <c r="J2008" s="93"/>
      <c r="K2008" s="93"/>
      <c r="L2008" s="93"/>
      <c r="M2008" s="93"/>
      <c r="N2008" s="93"/>
      <c r="O2008" s="93"/>
      <c r="P2008" s="93"/>
      <c r="Q2008" s="93"/>
      <c r="R2008" s="93"/>
      <c r="S2008" s="93"/>
      <c r="T2008" s="93"/>
      <c r="U2008" s="93"/>
      <c r="V2008" s="93"/>
      <c r="W2008" s="93"/>
      <c r="X2008" s="93"/>
      <c r="Y2008" s="93"/>
      <c r="Z2008" s="93"/>
      <c r="AA2008" s="93"/>
      <c r="AB2008" s="93"/>
      <c r="AC2008" s="93"/>
      <c r="AD2008" s="93"/>
      <c r="AE2008" s="93"/>
      <c r="AF2008" s="93"/>
      <c r="AG2008" s="93"/>
      <c r="AH2008" s="93"/>
    </row>
    <row r="2009" spans="1:34" ht="15" customHeight="1" x14ac:dyDescent="0.3">
      <c r="A2009" s="93"/>
      <c r="B2009" s="93"/>
      <c r="C2009" s="93"/>
      <c r="D2009" s="93"/>
      <c r="E2009" s="93"/>
      <c r="F2009" s="93"/>
      <c r="G2009" s="93"/>
      <c r="H2009" s="93"/>
      <c r="I2009" s="93"/>
      <c r="J2009" s="93"/>
      <c r="K2009" s="93"/>
      <c r="L2009" s="93"/>
      <c r="M2009" s="93"/>
      <c r="N2009" s="93"/>
      <c r="O2009" s="93"/>
      <c r="P2009" s="93"/>
      <c r="Q2009" s="93"/>
      <c r="R2009" s="93"/>
      <c r="S2009" s="93"/>
      <c r="T2009" s="93"/>
      <c r="U2009" s="93"/>
      <c r="V2009" s="93"/>
      <c r="W2009" s="93"/>
      <c r="X2009" s="93"/>
      <c r="Y2009" s="93"/>
      <c r="Z2009" s="93"/>
      <c r="AA2009" s="93"/>
      <c r="AB2009" s="93"/>
      <c r="AC2009" s="93"/>
      <c r="AD2009" s="93"/>
      <c r="AE2009" s="93"/>
      <c r="AF2009" s="93"/>
      <c r="AG2009" s="93"/>
      <c r="AH2009" s="93"/>
    </row>
    <row r="2010" spans="1:34" ht="15" customHeight="1" x14ac:dyDescent="0.3">
      <c r="A2010" s="93"/>
      <c r="B2010" s="93"/>
      <c r="C2010" s="93"/>
      <c r="D2010" s="93"/>
      <c r="E2010" s="93"/>
      <c r="F2010" s="93"/>
      <c r="G2010" s="93"/>
      <c r="H2010" s="93"/>
      <c r="I2010" s="93"/>
      <c r="J2010" s="93"/>
      <c r="K2010" s="93"/>
      <c r="L2010" s="93"/>
      <c r="M2010" s="93"/>
      <c r="N2010" s="93"/>
      <c r="O2010" s="93"/>
      <c r="P2010" s="93"/>
      <c r="Q2010" s="93"/>
      <c r="R2010" s="93"/>
      <c r="S2010" s="93"/>
      <c r="T2010" s="93"/>
      <c r="U2010" s="93"/>
      <c r="V2010" s="93"/>
      <c r="W2010" s="93"/>
      <c r="X2010" s="93"/>
      <c r="Y2010" s="93"/>
      <c r="Z2010" s="93"/>
      <c r="AA2010" s="93"/>
      <c r="AB2010" s="93"/>
      <c r="AC2010" s="93"/>
      <c r="AD2010" s="93"/>
      <c r="AE2010" s="93"/>
      <c r="AF2010" s="93"/>
      <c r="AG2010" s="93"/>
      <c r="AH2010" s="93"/>
    </row>
    <row r="2011" spans="1:34" ht="15" customHeight="1" x14ac:dyDescent="0.3">
      <c r="A2011" s="93"/>
      <c r="B2011" s="93"/>
      <c r="C2011" s="93"/>
      <c r="D2011" s="93"/>
      <c r="E2011" s="93"/>
      <c r="F2011" s="93"/>
      <c r="G2011" s="93"/>
      <c r="H2011" s="93"/>
      <c r="I2011" s="93"/>
      <c r="J2011" s="93"/>
      <c r="K2011" s="93"/>
      <c r="L2011" s="93"/>
      <c r="M2011" s="93"/>
      <c r="N2011" s="93"/>
      <c r="O2011" s="93"/>
      <c r="P2011" s="93"/>
      <c r="Q2011" s="93"/>
      <c r="R2011" s="93"/>
      <c r="S2011" s="93"/>
      <c r="T2011" s="93"/>
      <c r="U2011" s="93"/>
      <c r="V2011" s="93"/>
      <c r="W2011" s="93"/>
      <c r="X2011" s="93"/>
      <c r="Y2011" s="93"/>
      <c r="Z2011" s="93"/>
      <c r="AA2011" s="93"/>
      <c r="AB2011" s="93"/>
      <c r="AC2011" s="93"/>
      <c r="AD2011" s="93"/>
      <c r="AE2011" s="93"/>
      <c r="AF2011" s="93"/>
      <c r="AG2011" s="93"/>
      <c r="AH2011" s="93"/>
    </row>
    <row r="2012" spans="1:34" ht="15" customHeight="1" x14ac:dyDescent="0.3">
      <c r="A2012" s="93"/>
      <c r="B2012" s="93"/>
      <c r="C2012" s="93"/>
      <c r="D2012" s="93"/>
      <c r="E2012" s="93"/>
      <c r="F2012" s="93"/>
      <c r="G2012" s="93"/>
      <c r="H2012" s="93"/>
      <c r="I2012" s="93"/>
      <c r="J2012" s="93"/>
      <c r="K2012" s="93"/>
      <c r="L2012" s="93"/>
      <c r="M2012" s="93"/>
      <c r="N2012" s="93"/>
      <c r="O2012" s="93"/>
      <c r="P2012" s="93"/>
      <c r="Q2012" s="93"/>
      <c r="R2012" s="93"/>
      <c r="S2012" s="93"/>
      <c r="T2012" s="93"/>
      <c r="U2012" s="93"/>
      <c r="V2012" s="93"/>
      <c r="W2012" s="93"/>
      <c r="X2012" s="93"/>
      <c r="Y2012" s="93"/>
      <c r="Z2012" s="93"/>
      <c r="AA2012" s="93"/>
      <c r="AB2012" s="93"/>
      <c r="AC2012" s="93"/>
      <c r="AD2012" s="93"/>
      <c r="AE2012" s="93"/>
      <c r="AF2012" s="93"/>
      <c r="AG2012" s="93"/>
      <c r="AH2012" s="93"/>
    </row>
    <row r="2013" spans="1:34" ht="15" customHeight="1" x14ac:dyDescent="0.3">
      <c r="A2013" s="93"/>
      <c r="B2013" s="93"/>
      <c r="C2013" s="93"/>
      <c r="D2013" s="93"/>
      <c r="E2013" s="93"/>
      <c r="F2013" s="93"/>
      <c r="G2013" s="93"/>
      <c r="H2013" s="93"/>
      <c r="I2013" s="93"/>
      <c r="J2013" s="93"/>
      <c r="K2013" s="93"/>
      <c r="L2013" s="93"/>
      <c r="M2013" s="93"/>
      <c r="N2013" s="93"/>
      <c r="O2013" s="93"/>
      <c r="P2013" s="93"/>
      <c r="Q2013" s="93"/>
      <c r="R2013" s="93"/>
      <c r="S2013" s="93"/>
      <c r="T2013" s="93"/>
      <c r="U2013" s="93"/>
      <c r="V2013" s="93"/>
      <c r="W2013" s="93"/>
      <c r="X2013" s="93"/>
      <c r="Y2013" s="93"/>
      <c r="Z2013" s="93"/>
      <c r="AA2013" s="93"/>
      <c r="AB2013" s="93"/>
      <c r="AC2013" s="93"/>
      <c r="AD2013" s="93"/>
      <c r="AE2013" s="93"/>
      <c r="AF2013" s="93"/>
      <c r="AG2013" s="93"/>
      <c r="AH2013" s="93"/>
    </row>
    <row r="2014" spans="1:34" ht="15" customHeight="1" x14ac:dyDescent="0.3">
      <c r="A2014" s="93"/>
      <c r="B2014" s="93"/>
      <c r="C2014" s="93"/>
      <c r="D2014" s="93"/>
      <c r="E2014" s="93"/>
      <c r="F2014" s="93"/>
      <c r="G2014" s="93"/>
      <c r="H2014" s="93"/>
      <c r="I2014" s="93"/>
      <c r="J2014" s="93"/>
      <c r="K2014" s="93"/>
      <c r="L2014" s="93"/>
      <c r="M2014" s="93"/>
      <c r="N2014" s="93"/>
      <c r="O2014" s="93"/>
      <c r="P2014" s="93"/>
      <c r="Q2014" s="93"/>
      <c r="R2014" s="93"/>
      <c r="S2014" s="93"/>
      <c r="T2014" s="93"/>
      <c r="U2014" s="93"/>
      <c r="V2014" s="93"/>
      <c r="W2014" s="93"/>
      <c r="X2014" s="93"/>
      <c r="Y2014" s="93"/>
      <c r="Z2014" s="93"/>
      <c r="AA2014" s="93"/>
      <c r="AB2014" s="93"/>
      <c r="AC2014" s="93"/>
      <c r="AD2014" s="93"/>
      <c r="AE2014" s="93"/>
      <c r="AF2014" s="93"/>
      <c r="AG2014" s="93"/>
      <c r="AH2014" s="93"/>
    </row>
    <row r="2015" spans="1:34" ht="15" customHeight="1" x14ac:dyDescent="0.3">
      <c r="A2015" s="93"/>
      <c r="B2015" s="93"/>
      <c r="C2015" s="93"/>
      <c r="D2015" s="93"/>
      <c r="E2015" s="93"/>
      <c r="F2015" s="93"/>
      <c r="G2015" s="93"/>
      <c r="H2015" s="93"/>
      <c r="I2015" s="93"/>
      <c r="J2015" s="93"/>
      <c r="K2015" s="93"/>
      <c r="L2015" s="93"/>
      <c r="M2015" s="93"/>
      <c r="N2015" s="93"/>
      <c r="O2015" s="93"/>
      <c r="P2015" s="93"/>
      <c r="Q2015" s="93"/>
      <c r="R2015" s="93"/>
      <c r="S2015" s="93"/>
      <c r="T2015" s="93"/>
      <c r="U2015" s="93"/>
      <c r="V2015" s="93"/>
      <c r="W2015" s="93"/>
      <c r="X2015" s="93"/>
      <c r="Y2015" s="93"/>
      <c r="Z2015" s="93"/>
      <c r="AA2015" s="93"/>
      <c r="AB2015" s="93"/>
      <c r="AC2015" s="93"/>
      <c r="AD2015" s="93"/>
      <c r="AE2015" s="93"/>
      <c r="AF2015" s="93"/>
      <c r="AG2015" s="93"/>
      <c r="AH2015" s="93"/>
    </row>
    <row r="2016" spans="1:34" ht="15" customHeight="1" x14ac:dyDescent="0.3">
      <c r="A2016" s="93"/>
      <c r="B2016" s="93"/>
      <c r="C2016" s="93"/>
      <c r="D2016" s="93"/>
      <c r="E2016" s="93"/>
      <c r="F2016" s="93"/>
      <c r="G2016" s="93"/>
      <c r="H2016" s="93"/>
      <c r="I2016" s="93"/>
      <c r="J2016" s="93"/>
      <c r="K2016" s="93"/>
      <c r="L2016" s="93"/>
      <c r="M2016" s="93"/>
      <c r="N2016" s="93"/>
      <c r="O2016" s="93"/>
      <c r="P2016" s="93"/>
      <c r="Q2016" s="93"/>
      <c r="R2016" s="93"/>
      <c r="S2016" s="93"/>
      <c r="T2016" s="93"/>
      <c r="U2016" s="93"/>
      <c r="V2016" s="93"/>
      <c r="W2016" s="93"/>
      <c r="X2016" s="93"/>
      <c r="Y2016" s="93"/>
      <c r="Z2016" s="93"/>
      <c r="AA2016" s="93"/>
      <c r="AB2016" s="93"/>
      <c r="AC2016" s="93"/>
      <c r="AD2016" s="93"/>
      <c r="AE2016" s="93"/>
      <c r="AF2016" s="93"/>
      <c r="AG2016" s="93"/>
      <c r="AH2016" s="93"/>
    </row>
    <row r="2017" spans="1:34" ht="15" customHeight="1" x14ac:dyDescent="0.3">
      <c r="A2017" s="93"/>
      <c r="B2017" s="93"/>
      <c r="C2017" s="93"/>
      <c r="D2017" s="93"/>
      <c r="E2017" s="93"/>
      <c r="F2017" s="93"/>
      <c r="G2017" s="93"/>
      <c r="H2017" s="93"/>
      <c r="I2017" s="93"/>
      <c r="J2017" s="93"/>
      <c r="K2017" s="93"/>
      <c r="L2017" s="93"/>
      <c r="M2017" s="93"/>
      <c r="N2017" s="93"/>
      <c r="O2017" s="93"/>
      <c r="P2017" s="93"/>
      <c r="Q2017" s="93"/>
      <c r="R2017" s="93"/>
      <c r="S2017" s="93"/>
      <c r="T2017" s="93"/>
      <c r="U2017" s="93"/>
      <c r="V2017" s="93"/>
      <c r="W2017" s="93"/>
      <c r="X2017" s="93"/>
      <c r="Y2017" s="93"/>
      <c r="Z2017" s="93"/>
      <c r="AA2017" s="93"/>
      <c r="AB2017" s="93"/>
      <c r="AC2017" s="93"/>
      <c r="AD2017" s="93"/>
      <c r="AE2017" s="93"/>
      <c r="AF2017" s="93"/>
      <c r="AG2017" s="93"/>
      <c r="AH2017" s="93"/>
    </row>
    <row r="2018" spans="1:34" ht="15" customHeight="1" x14ac:dyDescent="0.3">
      <c r="A2018" s="93"/>
      <c r="B2018" s="93"/>
      <c r="C2018" s="93"/>
      <c r="D2018" s="93"/>
      <c r="E2018" s="93"/>
      <c r="F2018" s="93"/>
      <c r="G2018" s="93"/>
      <c r="H2018" s="93"/>
      <c r="I2018" s="93"/>
      <c r="J2018" s="93"/>
      <c r="K2018" s="93"/>
      <c r="L2018" s="93"/>
      <c r="M2018" s="93"/>
      <c r="N2018" s="93"/>
      <c r="O2018" s="93"/>
      <c r="P2018" s="93"/>
      <c r="Q2018" s="93"/>
      <c r="R2018" s="93"/>
      <c r="S2018" s="93"/>
      <c r="T2018" s="93"/>
      <c r="U2018" s="93"/>
      <c r="V2018" s="93"/>
      <c r="W2018" s="93"/>
      <c r="X2018" s="93"/>
      <c r="Y2018" s="93"/>
      <c r="Z2018" s="93"/>
      <c r="AA2018" s="93"/>
      <c r="AB2018" s="93"/>
      <c r="AC2018" s="93"/>
      <c r="AD2018" s="93"/>
      <c r="AE2018" s="93"/>
      <c r="AF2018" s="93"/>
      <c r="AG2018" s="93"/>
      <c r="AH2018" s="93"/>
    </row>
    <row r="2019" spans="1:34" ht="15" customHeight="1" x14ac:dyDescent="0.3">
      <c r="A2019" s="93"/>
      <c r="B2019" s="93"/>
      <c r="C2019" s="93"/>
      <c r="D2019" s="93"/>
      <c r="E2019" s="93"/>
      <c r="F2019" s="93"/>
      <c r="G2019" s="93"/>
      <c r="H2019" s="93"/>
      <c r="I2019" s="93"/>
      <c r="J2019" s="93"/>
      <c r="K2019" s="93"/>
      <c r="L2019" s="93"/>
      <c r="M2019" s="93"/>
      <c r="N2019" s="93"/>
      <c r="O2019" s="93"/>
      <c r="P2019" s="93"/>
      <c r="Q2019" s="93"/>
      <c r="R2019" s="93"/>
      <c r="S2019" s="93"/>
      <c r="T2019" s="93"/>
      <c r="U2019" s="93"/>
      <c r="V2019" s="93"/>
      <c r="W2019" s="93"/>
      <c r="X2019" s="93"/>
      <c r="Y2019" s="93"/>
      <c r="Z2019" s="93"/>
      <c r="AA2019" s="93"/>
      <c r="AB2019" s="93"/>
      <c r="AC2019" s="93"/>
      <c r="AD2019" s="93"/>
      <c r="AE2019" s="93"/>
      <c r="AF2019" s="93"/>
      <c r="AG2019" s="93"/>
      <c r="AH2019" s="93"/>
    </row>
    <row r="2020" spans="1:34" ht="15" customHeight="1" x14ac:dyDescent="0.3">
      <c r="A2020" s="93"/>
      <c r="B2020" s="93"/>
      <c r="C2020" s="93"/>
      <c r="D2020" s="93"/>
      <c r="E2020" s="93"/>
      <c r="F2020" s="93"/>
      <c r="G2020" s="93"/>
      <c r="H2020" s="93"/>
      <c r="I2020" s="93"/>
      <c r="J2020" s="93"/>
      <c r="K2020" s="93"/>
      <c r="L2020" s="93"/>
      <c r="M2020" s="93"/>
      <c r="N2020" s="93"/>
      <c r="O2020" s="93"/>
      <c r="P2020" s="93"/>
      <c r="Q2020" s="93"/>
      <c r="R2020" s="93"/>
      <c r="S2020" s="93"/>
      <c r="T2020" s="93"/>
      <c r="U2020" s="93"/>
      <c r="V2020" s="93"/>
      <c r="W2020" s="93"/>
      <c r="X2020" s="93"/>
      <c r="Y2020" s="93"/>
      <c r="Z2020" s="93"/>
      <c r="AA2020" s="93"/>
      <c r="AB2020" s="93"/>
      <c r="AC2020" s="93"/>
      <c r="AD2020" s="93"/>
      <c r="AE2020" s="93"/>
      <c r="AF2020" s="93"/>
      <c r="AG2020" s="93"/>
      <c r="AH2020" s="93"/>
    </row>
    <row r="2021" spans="1:34" ht="15" customHeight="1" x14ac:dyDescent="0.3">
      <c r="A2021" s="93"/>
      <c r="B2021" s="90"/>
      <c r="C2021" s="90"/>
      <c r="D2021" s="90"/>
      <c r="E2021" s="90"/>
      <c r="F2021" s="90"/>
      <c r="G2021" s="90"/>
      <c r="H2021" s="90"/>
      <c r="I2021" s="90"/>
      <c r="J2021" s="90"/>
      <c r="K2021" s="90"/>
      <c r="L2021" s="90"/>
      <c r="M2021" s="90"/>
      <c r="N2021" s="90"/>
      <c r="O2021" s="90"/>
      <c r="P2021" s="90"/>
      <c r="Q2021" s="90"/>
      <c r="R2021" s="90"/>
      <c r="S2021" s="90"/>
      <c r="T2021" s="90"/>
      <c r="U2021" s="90"/>
      <c r="V2021" s="90"/>
      <c r="W2021" s="90"/>
      <c r="X2021" s="90"/>
      <c r="Y2021" s="90"/>
      <c r="Z2021" s="90"/>
      <c r="AA2021" s="90"/>
      <c r="AB2021" s="90"/>
      <c r="AC2021" s="90"/>
      <c r="AD2021" s="90"/>
      <c r="AE2021" s="90"/>
      <c r="AF2021" s="90"/>
      <c r="AG2021" s="93"/>
      <c r="AH2021" s="93"/>
    </row>
    <row r="2022" spans="1:34" ht="15" customHeight="1" x14ac:dyDescent="0.3">
      <c r="A2022" s="93"/>
      <c r="B2022" s="93"/>
      <c r="C2022" s="93"/>
      <c r="D2022" s="93"/>
      <c r="E2022" s="93"/>
      <c r="F2022" s="93"/>
      <c r="G2022" s="93"/>
      <c r="H2022" s="93"/>
      <c r="I2022" s="93"/>
      <c r="J2022" s="93"/>
      <c r="K2022" s="93"/>
      <c r="L2022" s="93"/>
      <c r="M2022" s="93"/>
      <c r="N2022" s="93"/>
      <c r="O2022" s="93"/>
      <c r="P2022" s="93"/>
      <c r="Q2022" s="93"/>
      <c r="R2022" s="93"/>
      <c r="S2022" s="93"/>
      <c r="T2022" s="93"/>
      <c r="U2022" s="93"/>
      <c r="V2022" s="93"/>
      <c r="W2022" s="93"/>
      <c r="X2022" s="93"/>
      <c r="Y2022" s="93"/>
      <c r="Z2022" s="93"/>
      <c r="AA2022" s="93"/>
      <c r="AB2022" s="93"/>
      <c r="AC2022" s="93"/>
      <c r="AD2022" s="93"/>
      <c r="AE2022" s="93"/>
      <c r="AF2022" s="93"/>
      <c r="AG2022" s="93"/>
      <c r="AH2022" s="93"/>
    </row>
    <row r="2023" spans="1:34" ht="15" customHeight="1" x14ac:dyDescent="0.3">
      <c r="A2023" s="93"/>
      <c r="B2023" s="93"/>
      <c r="C2023" s="93"/>
      <c r="D2023" s="93"/>
      <c r="E2023" s="93"/>
      <c r="F2023" s="93"/>
      <c r="G2023" s="93"/>
      <c r="H2023" s="93"/>
      <c r="I2023" s="93"/>
      <c r="J2023" s="93"/>
      <c r="K2023" s="93"/>
      <c r="L2023" s="93"/>
      <c r="M2023" s="93"/>
      <c r="N2023" s="93"/>
      <c r="O2023" s="93"/>
      <c r="P2023" s="93"/>
      <c r="Q2023" s="93"/>
      <c r="R2023" s="93"/>
      <c r="S2023" s="93"/>
      <c r="T2023" s="93"/>
      <c r="U2023" s="93"/>
      <c r="V2023" s="93"/>
      <c r="W2023" s="93"/>
      <c r="X2023" s="93"/>
      <c r="Y2023" s="93"/>
      <c r="Z2023" s="93"/>
      <c r="AA2023" s="93"/>
      <c r="AB2023" s="93"/>
      <c r="AC2023" s="93"/>
      <c r="AD2023" s="93"/>
      <c r="AE2023" s="93"/>
      <c r="AF2023" s="93"/>
      <c r="AG2023" s="93"/>
      <c r="AH2023" s="93"/>
    </row>
    <row r="2024" spans="1:34" ht="15" customHeight="1" x14ac:dyDescent="0.3">
      <c r="A2024" s="93"/>
      <c r="B2024" s="93"/>
      <c r="C2024" s="93"/>
      <c r="D2024" s="93"/>
      <c r="E2024" s="93"/>
      <c r="F2024" s="93"/>
      <c r="G2024" s="93"/>
      <c r="H2024" s="93"/>
      <c r="I2024" s="93"/>
      <c r="J2024" s="93"/>
      <c r="K2024" s="93"/>
      <c r="L2024" s="93"/>
      <c r="M2024" s="93"/>
      <c r="N2024" s="93"/>
      <c r="O2024" s="93"/>
      <c r="P2024" s="93"/>
      <c r="Q2024" s="93"/>
      <c r="R2024" s="93"/>
      <c r="S2024" s="93"/>
      <c r="T2024" s="93"/>
      <c r="U2024" s="93"/>
      <c r="V2024" s="93"/>
      <c r="W2024" s="93"/>
      <c r="X2024" s="93"/>
      <c r="Y2024" s="93"/>
      <c r="Z2024" s="93"/>
      <c r="AA2024" s="93"/>
      <c r="AB2024" s="93"/>
      <c r="AC2024" s="93"/>
      <c r="AD2024" s="93"/>
      <c r="AE2024" s="93"/>
      <c r="AF2024" s="93"/>
      <c r="AG2024" s="93"/>
      <c r="AH2024" s="93"/>
    </row>
    <row r="2025" spans="1:34" ht="15" customHeight="1" x14ac:dyDescent="0.3">
      <c r="A2025" s="93"/>
      <c r="B2025" s="93"/>
      <c r="C2025" s="93"/>
      <c r="D2025" s="93"/>
      <c r="E2025" s="93"/>
      <c r="F2025" s="93"/>
      <c r="G2025" s="93"/>
      <c r="H2025" s="93"/>
      <c r="I2025" s="93"/>
      <c r="J2025" s="93"/>
      <c r="K2025" s="93"/>
      <c r="L2025" s="93"/>
      <c r="M2025" s="93"/>
      <c r="N2025" s="93"/>
      <c r="O2025" s="93"/>
      <c r="P2025" s="93"/>
      <c r="Q2025" s="93"/>
      <c r="R2025" s="93"/>
      <c r="S2025" s="93"/>
      <c r="T2025" s="93"/>
      <c r="U2025" s="93"/>
      <c r="V2025" s="93"/>
      <c r="W2025" s="93"/>
      <c r="X2025" s="93"/>
      <c r="Y2025" s="93"/>
      <c r="Z2025" s="93"/>
      <c r="AA2025" s="93"/>
      <c r="AB2025" s="93"/>
      <c r="AC2025" s="93"/>
      <c r="AD2025" s="93"/>
      <c r="AE2025" s="93"/>
      <c r="AF2025" s="93"/>
      <c r="AG2025" s="93"/>
      <c r="AH2025" s="93"/>
    </row>
    <row r="2026" spans="1:34" ht="15" customHeight="1" x14ac:dyDescent="0.3">
      <c r="A2026" s="93"/>
      <c r="B2026" s="93"/>
      <c r="C2026" s="93"/>
      <c r="D2026" s="93"/>
      <c r="E2026" s="93"/>
      <c r="F2026" s="93"/>
      <c r="G2026" s="93"/>
      <c r="H2026" s="93"/>
      <c r="I2026" s="93"/>
      <c r="J2026" s="93"/>
      <c r="K2026" s="93"/>
      <c r="L2026" s="93"/>
      <c r="M2026" s="93"/>
      <c r="N2026" s="93"/>
      <c r="O2026" s="93"/>
      <c r="P2026" s="93"/>
      <c r="Q2026" s="93"/>
      <c r="R2026" s="93"/>
      <c r="S2026" s="93"/>
      <c r="T2026" s="93"/>
      <c r="U2026" s="93"/>
      <c r="V2026" s="93"/>
      <c r="W2026" s="93"/>
      <c r="X2026" s="93"/>
      <c r="Y2026" s="93"/>
      <c r="Z2026" s="93"/>
      <c r="AA2026" s="93"/>
      <c r="AB2026" s="93"/>
      <c r="AC2026" s="93"/>
      <c r="AD2026" s="93"/>
      <c r="AE2026" s="93"/>
      <c r="AF2026" s="93"/>
      <c r="AG2026" s="93"/>
      <c r="AH2026" s="93"/>
    </row>
    <row r="2027" spans="1:34" ht="15" customHeight="1" x14ac:dyDescent="0.3">
      <c r="A2027" s="93"/>
      <c r="B2027" s="93"/>
      <c r="C2027" s="93"/>
      <c r="D2027" s="93"/>
      <c r="E2027" s="93"/>
      <c r="F2027" s="93"/>
      <c r="G2027" s="93"/>
      <c r="H2027" s="93"/>
      <c r="I2027" s="93"/>
      <c r="J2027" s="93"/>
      <c r="K2027" s="93"/>
      <c r="L2027" s="93"/>
      <c r="M2027" s="93"/>
      <c r="N2027" s="93"/>
      <c r="O2027" s="93"/>
      <c r="P2027" s="93"/>
      <c r="Q2027" s="93"/>
      <c r="R2027" s="93"/>
      <c r="S2027" s="93"/>
      <c r="T2027" s="93"/>
      <c r="U2027" s="93"/>
      <c r="V2027" s="93"/>
      <c r="W2027" s="93"/>
      <c r="X2027" s="93"/>
      <c r="Y2027" s="93"/>
      <c r="Z2027" s="93"/>
      <c r="AA2027" s="93"/>
      <c r="AB2027" s="93"/>
      <c r="AC2027" s="93"/>
      <c r="AD2027" s="93"/>
      <c r="AE2027" s="93"/>
      <c r="AF2027" s="93"/>
      <c r="AG2027" s="93"/>
      <c r="AH2027" s="93"/>
    </row>
    <row r="2028" spans="1:34" ht="15" customHeight="1" x14ac:dyDescent="0.3">
      <c r="A2028" s="93"/>
      <c r="B2028" s="93"/>
      <c r="C2028" s="93"/>
      <c r="D2028" s="93"/>
      <c r="E2028" s="93"/>
      <c r="F2028" s="93"/>
      <c r="G2028" s="93"/>
      <c r="H2028" s="93"/>
      <c r="I2028" s="93"/>
      <c r="J2028" s="93"/>
      <c r="K2028" s="93"/>
      <c r="L2028" s="93"/>
      <c r="M2028" s="93"/>
      <c r="N2028" s="93"/>
      <c r="O2028" s="93"/>
      <c r="P2028" s="93"/>
      <c r="Q2028" s="93"/>
      <c r="R2028" s="93"/>
      <c r="S2028" s="93"/>
      <c r="T2028" s="93"/>
      <c r="U2028" s="93"/>
      <c r="V2028" s="93"/>
      <c r="W2028" s="93"/>
      <c r="X2028" s="93"/>
      <c r="Y2028" s="93"/>
      <c r="Z2028" s="93"/>
      <c r="AA2028" s="93"/>
      <c r="AB2028" s="93"/>
      <c r="AC2028" s="93"/>
      <c r="AD2028" s="93"/>
      <c r="AE2028" s="93"/>
      <c r="AF2028" s="93"/>
      <c r="AG2028" s="93"/>
      <c r="AH2028" s="93"/>
    </row>
    <row r="2029" spans="1:34" ht="15" customHeight="1" x14ac:dyDescent="0.3">
      <c r="A2029" s="93"/>
      <c r="B2029" s="93"/>
      <c r="C2029" s="93"/>
      <c r="D2029" s="93"/>
      <c r="E2029" s="93"/>
      <c r="F2029" s="93"/>
      <c r="G2029" s="93"/>
      <c r="H2029" s="93"/>
      <c r="I2029" s="93"/>
      <c r="J2029" s="93"/>
      <c r="K2029" s="93"/>
      <c r="L2029" s="93"/>
      <c r="M2029" s="93"/>
      <c r="N2029" s="93"/>
      <c r="O2029" s="93"/>
      <c r="P2029" s="93"/>
      <c r="Q2029" s="93"/>
      <c r="R2029" s="93"/>
      <c r="S2029" s="93"/>
      <c r="T2029" s="93"/>
      <c r="U2029" s="93"/>
      <c r="V2029" s="93"/>
      <c r="W2029" s="93"/>
      <c r="X2029" s="93"/>
      <c r="Y2029" s="93"/>
      <c r="Z2029" s="93"/>
      <c r="AA2029" s="93"/>
      <c r="AB2029" s="93"/>
      <c r="AC2029" s="93"/>
      <c r="AD2029" s="93"/>
      <c r="AE2029" s="93"/>
      <c r="AF2029" s="93"/>
      <c r="AG2029" s="93"/>
      <c r="AH2029" s="93"/>
    </row>
    <row r="2030" spans="1:34" ht="15" customHeight="1" x14ac:dyDescent="0.3">
      <c r="A2030" s="93"/>
      <c r="B2030" s="90"/>
      <c r="C2030" s="90"/>
      <c r="D2030" s="90"/>
      <c r="E2030" s="90"/>
      <c r="F2030" s="90"/>
      <c r="G2030" s="90"/>
      <c r="H2030" s="90"/>
      <c r="I2030" s="90"/>
      <c r="J2030" s="90"/>
      <c r="K2030" s="90"/>
      <c r="L2030" s="90"/>
      <c r="M2030" s="90"/>
      <c r="N2030" s="90"/>
      <c r="O2030" s="90"/>
      <c r="P2030" s="90"/>
      <c r="Q2030" s="90"/>
      <c r="R2030" s="90"/>
      <c r="S2030" s="90"/>
      <c r="T2030" s="90"/>
      <c r="U2030" s="90"/>
      <c r="V2030" s="90"/>
      <c r="W2030" s="90"/>
      <c r="X2030" s="90"/>
      <c r="Y2030" s="90"/>
      <c r="Z2030" s="90"/>
      <c r="AA2030" s="90"/>
      <c r="AB2030" s="90"/>
      <c r="AC2030" s="90"/>
      <c r="AD2030" s="90"/>
      <c r="AE2030" s="90"/>
      <c r="AF2030" s="90"/>
      <c r="AG2030" s="93"/>
      <c r="AH2030" s="93"/>
    </row>
    <row r="2031" spans="1:34" ht="15" customHeight="1" x14ac:dyDescent="0.3">
      <c r="A2031" s="93"/>
      <c r="B2031" s="80"/>
      <c r="C2031" s="80"/>
      <c r="D2031" s="80"/>
      <c r="E2031" s="80"/>
      <c r="F2031" s="80"/>
      <c r="G2031" s="80"/>
      <c r="H2031" s="80"/>
      <c r="I2031" s="80"/>
      <c r="J2031" s="80"/>
      <c r="K2031" s="80"/>
      <c r="L2031" s="80"/>
      <c r="M2031" s="80"/>
      <c r="N2031" s="80"/>
      <c r="O2031" s="80"/>
      <c r="P2031" s="80"/>
      <c r="Q2031" s="80"/>
      <c r="R2031" s="80"/>
      <c r="S2031" s="80"/>
      <c r="T2031" s="80"/>
      <c r="U2031" s="80"/>
      <c r="V2031" s="80"/>
      <c r="W2031" s="80"/>
      <c r="X2031" s="80"/>
      <c r="Y2031" s="80"/>
      <c r="Z2031" s="80"/>
      <c r="AA2031" s="80"/>
      <c r="AB2031" s="80"/>
      <c r="AC2031" s="80"/>
      <c r="AD2031" s="80"/>
      <c r="AE2031" s="80"/>
      <c r="AF2031" s="80"/>
      <c r="AG2031" s="93"/>
      <c r="AH2031" s="93"/>
    </row>
    <row r="2032" spans="1:34" ht="15" customHeight="1" x14ac:dyDescent="0.3">
      <c r="A2032" s="93"/>
      <c r="B2032" s="93"/>
      <c r="C2032" s="93"/>
      <c r="D2032" s="93"/>
      <c r="E2032" s="93"/>
      <c r="F2032" s="93"/>
      <c r="G2032" s="93"/>
      <c r="H2032" s="93"/>
      <c r="I2032" s="93"/>
      <c r="J2032" s="93"/>
      <c r="K2032" s="93"/>
      <c r="L2032" s="93"/>
      <c r="M2032" s="93"/>
      <c r="N2032" s="93"/>
      <c r="O2032" s="93"/>
      <c r="P2032" s="93"/>
      <c r="Q2032" s="93"/>
      <c r="R2032" s="93"/>
      <c r="S2032" s="93"/>
      <c r="T2032" s="93"/>
      <c r="U2032" s="93"/>
      <c r="V2032" s="93"/>
      <c r="W2032" s="93"/>
      <c r="X2032" s="93"/>
      <c r="Y2032" s="93"/>
      <c r="Z2032" s="93"/>
      <c r="AA2032" s="93"/>
      <c r="AB2032" s="93"/>
      <c r="AC2032" s="93"/>
      <c r="AD2032" s="93"/>
      <c r="AE2032" s="93"/>
      <c r="AF2032" s="93"/>
      <c r="AG2032" s="93"/>
      <c r="AH2032" s="93"/>
    </row>
    <row r="2033" spans="1:34" ht="15" customHeight="1" x14ac:dyDescent="0.3">
      <c r="A2033" s="93"/>
      <c r="B2033" s="93"/>
      <c r="C2033" s="93"/>
      <c r="D2033" s="93"/>
      <c r="E2033" s="93"/>
      <c r="F2033" s="93"/>
      <c r="G2033" s="93"/>
      <c r="H2033" s="93"/>
      <c r="I2033" s="93"/>
      <c r="J2033" s="93"/>
      <c r="K2033" s="93"/>
      <c r="L2033" s="93"/>
      <c r="M2033" s="93"/>
      <c r="N2033" s="93"/>
      <c r="O2033" s="93"/>
      <c r="P2033" s="93"/>
      <c r="Q2033" s="93"/>
      <c r="R2033" s="93"/>
      <c r="S2033" s="93"/>
      <c r="T2033" s="93"/>
      <c r="U2033" s="93"/>
      <c r="V2033" s="93"/>
      <c r="W2033" s="93"/>
      <c r="X2033" s="93"/>
      <c r="Y2033" s="93"/>
      <c r="Z2033" s="93"/>
      <c r="AA2033" s="93"/>
      <c r="AB2033" s="93"/>
      <c r="AC2033" s="93"/>
      <c r="AD2033" s="93"/>
      <c r="AE2033" s="93"/>
      <c r="AF2033" s="93"/>
      <c r="AG2033" s="93"/>
      <c r="AH2033" s="93"/>
    </row>
    <row r="2034" spans="1:34" ht="15" customHeight="1" x14ac:dyDescent="0.3">
      <c r="A2034" s="93"/>
      <c r="B2034" s="93"/>
      <c r="C2034" s="93"/>
      <c r="D2034" s="93"/>
      <c r="E2034" s="93"/>
      <c r="F2034" s="93"/>
      <c r="G2034" s="93"/>
      <c r="H2034" s="93"/>
      <c r="I2034" s="93"/>
      <c r="J2034" s="93"/>
      <c r="K2034" s="93"/>
      <c r="L2034" s="93"/>
      <c r="M2034" s="93"/>
      <c r="N2034" s="93"/>
      <c r="O2034" s="93"/>
      <c r="P2034" s="93"/>
      <c r="Q2034" s="93"/>
      <c r="R2034" s="93"/>
      <c r="S2034" s="93"/>
      <c r="T2034" s="93"/>
      <c r="U2034" s="93"/>
      <c r="V2034" s="93"/>
      <c r="W2034" s="93"/>
      <c r="X2034" s="93"/>
      <c r="Y2034" s="93"/>
      <c r="Z2034" s="93"/>
      <c r="AA2034" s="93"/>
      <c r="AB2034" s="93"/>
      <c r="AC2034" s="93"/>
      <c r="AD2034" s="93"/>
      <c r="AE2034" s="93"/>
      <c r="AF2034" s="93"/>
      <c r="AG2034" s="93"/>
      <c r="AH2034" s="93"/>
    </row>
    <row r="2035" spans="1:34" ht="15" customHeight="1" x14ac:dyDescent="0.3">
      <c r="A2035" s="93"/>
      <c r="B2035" s="93"/>
      <c r="C2035" s="93"/>
      <c r="D2035" s="93"/>
      <c r="E2035" s="93"/>
      <c r="F2035" s="93"/>
      <c r="G2035" s="93"/>
      <c r="H2035" s="93"/>
      <c r="I2035" s="93"/>
      <c r="J2035" s="93"/>
      <c r="K2035" s="93"/>
      <c r="L2035" s="93"/>
      <c r="M2035" s="93"/>
      <c r="N2035" s="93"/>
      <c r="O2035" s="93"/>
      <c r="P2035" s="93"/>
      <c r="Q2035" s="93"/>
      <c r="R2035" s="93"/>
      <c r="S2035" s="93"/>
      <c r="T2035" s="93"/>
      <c r="U2035" s="93"/>
      <c r="V2035" s="93"/>
      <c r="W2035" s="93"/>
      <c r="X2035" s="93"/>
      <c r="Y2035" s="93"/>
      <c r="Z2035" s="93"/>
      <c r="AA2035" s="93"/>
      <c r="AB2035" s="93"/>
      <c r="AC2035" s="93"/>
      <c r="AD2035" s="93"/>
      <c r="AE2035" s="93"/>
      <c r="AF2035" s="93"/>
      <c r="AG2035" s="93"/>
      <c r="AH2035" s="93"/>
    </row>
    <row r="2036" spans="1:34" ht="15" customHeight="1" x14ac:dyDescent="0.3">
      <c r="A2036" s="93"/>
      <c r="B2036" s="93"/>
      <c r="C2036" s="93"/>
      <c r="D2036" s="93"/>
      <c r="E2036" s="93"/>
      <c r="F2036" s="93"/>
      <c r="G2036" s="93"/>
      <c r="H2036" s="93"/>
      <c r="I2036" s="93"/>
      <c r="J2036" s="93"/>
      <c r="K2036" s="93"/>
      <c r="L2036" s="93"/>
      <c r="M2036" s="93"/>
      <c r="N2036" s="93"/>
      <c r="O2036" s="93"/>
      <c r="P2036" s="93"/>
      <c r="Q2036" s="93"/>
      <c r="R2036" s="93"/>
      <c r="S2036" s="93"/>
      <c r="T2036" s="93"/>
      <c r="U2036" s="93"/>
      <c r="V2036" s="93"/>
      <c r="W2036" s="93"/>
      <c r="X2036" s="93"/>
      <c r="Y2036" s="93"/>
      <c r="Z2036" s="93"/>
      <c r="AA2036" s="93"/>
      <c r="AB2036" s="93"/>
      <c r="AC2036" s="93"/>
      <c r="AD2036" s="93"/>
      <c r="AE2036" s="93"/>
      <c r="AF2036" s="93"/>
      <c r="AG2036" s="93"/>
      <c r="AH2036" s="93"/>
    </row>
    <row r="2037" spans="1:34" ht="15" customHeight="1" x14ac:dyDescent="0.3">
      <c r="A2037" s="93"/>
      <c r="B2037" s="93"/>
      <c r="C2037" s="93"/>
      <c r="D2037" s="93"/>
      <c r="E2037" s="93"/>
      <c r="F2037" s="93"/>
      <c r="G2037" s="93"/>
      <c r="H2037" s="93"/>
      <c r="I2037" s="93"/>
      <c r="J2037" s="93"/>
      <c r="K2037" s="93"/>
      <c r="L2037" s="93"/>
      <c r="M2037" s="93"/>
      <c r="N2037" s="93"/>
      <c r="O2037" s="93"/>
      <c r="P2037" s="93"/>
      <c r="Q2037" s="93"/>
      <c r="R2037" s="93"/>
      <c r="S2037" s="93"/>
      <c r="T2037" s="93"/>
      <c r="U2037" s="93"/>
      <c r="V2037" s="93"/>
      <c r="W2037" s="93"/>
      <c r="X2037" s="93"/>
      <c r="Y2037" s="93"/>
      <c r="Z2037" s="93"/>
      <c r="AA2037" s="93"/>
      <c r="AB2037" s="93"/>
      <c r="AC2037" s="93"/>
      <c r="AD2037" s="93"/>
      <c r="AE2037" s="93"/>
      <c r="AF2037" s="93"/>
      <c r="AG2037" s="93"/>
      <c r="AH2037" s="93"/>
    </row>
    <row r="2038" spans="1:34" ht="15" customHeight="1" x14ac:dyDescent="0.3">
      <c r="A2038" s="93"/>
      <c r="B2038" s="93"/>
      <c r="C2038" s="93"/>
      <c r="D2038" s="93"/>
      <c r="E2038" s="93"/>
      <c r="F2038" s="93"/>
      <c r="G2038" s="93"/>
      <c r="H2038" s="93"/>
      <c r="I2038" s="93"/>
      <c r="J2038" s="93"/>
      <c r="K2038" s="93"/>
      <c r="L2038" s="93"/>
      <c r="M2038" s="93"/>
      <c r="N2038" s="93"/>
      <c r="O2038" s="93"/>
      <c r="P2038" s="93"/>
      <c r="Q2038" s="93"/>
      <c r="R2038" s="93"/>
      <c r="S2038" s="93"/>
      <c r="T2038" s="93"/>
      <c r="U2038" s="93"/>
      <c r="V2038" s="93"/>
      <c r="W2038" s="93"/>
      <c r="X2038" s="93"/>
      <c r="Y2038" s="93"/>
      <c r="Z2038" s="93"/>
      <c r="AA2038" s="93"/>
      <c r="AB2038" s="93"/>
      <c r="AC2038" s="93"/>
      <c r="AD2038" s="93"/>
      <c r="AE2038" s="93"/>
      <c r="AF2038" s="93"/>
      <c r="AG2038" s="93"/>
      <c r="AH2038" s="93"/>
    </row>
    <row r="2039" spans="1:34" ht="15" customHeight="1" x14ac:dyDescent="0.3">
      <c r="A2039" s="93"/>
      <c r="B2039" s="93"/>
      <c r="C2039" s="93"/>
      <c r="D2039" s="93"/>
      <c r="E2039" s="93"/>
      <c r="F2039" s="93"/>
      <c r="G2039" s="93"/>
      <c r="H2039" s="93"/>
      <c r="I2039" s="93"/>
      <c r="J2039" s="93"/>
      <c r="K2039" s="93"/>
      <c r="L2039" s="93"/>
      <c r="M2039" s="93"/>
      <c r="N2039" s="93"/>
      <c r="O2039" s="93"/>
      <c r="P2039" s="93"/>
      <c r="Q2039" s="93"/>
      <c r="R2039" s="93"/>
      <c r="S2039" s="93"/>
      <c r="T2039" s="93"/>
      <c r="U2039" s="93"/>
      <c r="V2039" s="93"/>
      <c r="W2039" s="93"/>
      <c r="X2039" s="93"/>
      <c r="Y2039" s="93"/>
      <c r="Z2039" s="93"/>
      <c r="AA2039" s="93"/>
      <c r="AB2039" s="93"/>
      <c r="AC2039" s="93"/>
      <c r="AD2039" s="93"/>
      <c r="AE2039" s="93"/>
      <c r="AF2039" s="93"/>
      <c r="AG2039" s="93"/>
      <c r="AH2039" s="93"/>
    </row>
    <row r="2040" spans="1:34" ht="15" customHeight="1" x14ac:dyDescent="0.3">
      <c r="A2040" s="93"/>
      <c r="B2040" s="93"/>
      <c r="C2040" s="93"/>
      <c r="D2040" s="93"/>
      <c r="E2040" s="93"/>
      <c r="F2040" s="93"/>
      <c r="G2040" s="93"/>
      <c r="H2040" s="93"/>
      <c r="I2040" s="93"/>
      <c r="J2040" s="93"/>
      <c r="K2040" s="93"/>
      <c r="L2040" s="93"/>
      <c r="M2040" s="93"/>
      <c r="N2040" s="93"/>
      <c r="O2040" s="93"/>
      <c r="P2040" s="93"/>
      <c r="Q2040" s="93"/>
      <c r="R2040" s="93"/>
      <c r="S2040" s="93"/>
      <c r="T2040" s="93"/>
      <c r="U2040" s="93"/>
      <c r="V2040" s="93"/>
      <c r="W2040" s="93"/>
      <c r="X2040" s="93"/>
      <c r="Y2040" s="93"/>
      <c r="Z2040" s="93"/>
      <c r="AA2040" s="93"/>
      <c r="AB2040" s="93"/>
      <c r="AC2040" s="93"/>
      <c r="AD2040" s="93"/>
      <c r="AE2040" s="93"/>
      <c r="AF2040" s="93"/>
      <c r="AG2040" s="93"/>
      <c r="AH2040" s="93"/>
    </row>
    <row r="2041" spans="1:34" ht="15" customHeight="1" x14ac:dyDescent="0.3">
      <c r="A2041" s="93"/>
      <c r="B2041" s="93"/>
      <c r="C2041" s="93"/>
      <c r="D2041" s="93"/>
      <c r="E2041" s="93"/>
      <c r="F2041" s="93"/>
      <c r="G2041" s="93"/>
      <c r="H2041" s="93"/>
      <c r="I2041" s="93"/>
      <c r="J2041" s="93"/>
      <c r="K2041" s="93"/>
      <c r="L2041" s="93"/>
      <c r="M2041" s="93"/>
      <c r="N2041" s="93"/>
      <c r="O2041" s="93"/>
      <c r="P2041" s="93"/>
      <c r="Q2041" s="93"/>
      <c r="R2041" s="93"/>
      <c r="S2041" s="93"/>
      <c r="T2041" s="93"/>
      <c r="U2041" s="93"/>
      <c r="V2041" s="93"/>
      <c r="W2041" s="93"/>
      <c r="X2041" s="93"/>
      <c r="Y2041" s="93"/>
      <c r="Z2041" s="93"/>
      <c r="AA2041" s="93"/>
      <c r="AB2041" s="93"/>
      <c r="AC2041" s="93"/>
      <c r="AD2041" s="93"/>
      <c r="AE2041" s="93"/>
      <c r="AF2041" s="93"/>
      <c r="AG2041" s="93"/>
      <c r="AH2041" s="93"/>
    </row>
    <row r="2042" spans="1:34" ht="15" customHeight="1" x14ac:dyDescent="0.3">
      <c r="A2042" s="93"/>
      <c r="B2042" s="93"/>
      <c r="C2042" s="93"/>
      <c r="D2042" s="93"/>
      <c r="E2042" s="93"/>
      <c r="F2042" s="93"/>
      <c r="G2042" s="93"/>
      <c r="H2042" s="93"/>
      <c r="I2042" s="93"/>
      <c r="J2042" s="93"/>
      <c r="K2042" s="93"/>
      <c r="L2042" s="93"/>
      <c r="M2042" s="93"/>
      <c r="N2042" s="93"/>
      <c r="O2042" s="93"/>
      <c r="P2042" s="93"/>
      <c r="Q2042" s="93"/>
      <c r="R2042" s="93"/>
      <c r="S2042" s="93"/>
      <c r="T2042" s="93"/>
      <c r="U2042" s="93"/>
      <c r="V2042" s="93"/>
      <c r="W2042" s="93"/>
      <c r="X2042" s="93"/>
      <c r="Y2042" s="93"/>
      <c r="Z2042" s="93"/>
      <c r="AA2042" s="93"/>
      <c r="AB2042" s="93"/>
      <c r="AC2042" s="93"/>
      <c r="AD2042" s="93"/>
      <c r="AE2042" s="93"/>
      <c r="AF2042" s="93"/>
      <c r="AG2042" s="93"/>
      <c r="AH2042" s="93"/>
    </row>
    <row r="2043" spans="1:34" ht="15" customHeight="1" x14ac:dyDescent="0.3">
      <c r="A2043" s="93"/>
      <c r="B2043" s="93"/>
      <c r="C2043" s="93"/>
      <c r="D2043" s="93"/>
      <c r="E2043" s="93"/>
      <c r="F2043" s="93"/>
      <c r="G2043" s="93"/>
      <c r="H2043" s="93"/>
      <c r="I2043" s="93"/>
      <c r="J2043" s="93"/>
      <c r="K2043" s="93"/>
      <c r="L2043" s="93"/>
      <c r="M2043" s="93"/>
      <c r="N2043" s="93"/>
      <c r="O2043" s="93"/>
      <c r="P2043" s="93"/>
      <c r="Q2043" s="93"/>
      <c r="R2043" s="93"/>
      <c r="S2043" s="93"/>
      <c r="T2043" s="93"/>
      <c r="U2043" s="93"/>
      <c r="V2043" s="93"/>
      <c r="W2043" s="93"/>
      <c r="X2043" s="93"/>
      <c r="Y2043" s="93"/>
      <c r="Z2043" s="93"/>
      <c r="AA2043" s="93"/>
      <c r="AB2043" s="93"/>
      <c r="AC2043" s="93"/>
      <c r="AD2043" s="93"/>
      <c r="AE2043" s="93"/>
      <c r="AF2043" s="93"/>
      <c r="AG2043" s="93"/>
      <c r="AH2043" s="93"/>
    </row>
    <row r="2044" spans="1:34" ht="15" customHeight="1" x14ac:dyDescent="0.3">
      <c r="A2044" s="93"/>
      <c r="B2044" s="93"/>
      <c r="C2044" s="93"/>
      <c r="D2044" s="93"/>
      <c r="E2044" s="93"/>
      <c r="F2044" s="93"/>
      <c r="G2044" s="93"/>
      <c r="H2044" s="93"/>
      <c r="I2044" s="93"/>
      <c r="J2044" s="93"/>
      <c r="K2044" s="93"/>
      <c r="L2044" s="93"/>
      <c r="M2044" s="93"/>
      <c r="N2044" s="93"/>
      <c r="O2044" s="93"/>
      <c r="P2044" s="93"/>
      <c r="Q2044" s="93"/>
      <c r="R2044" s="93"/>
      <c r="S2044" s="93"/>
      <c r="T2044" s="93"/>
      <c r="U2044" s="93"/>
      <c r="V2044" s="93"/>
      <c r="W2044" s="93"/>
      <c r="X2044" s="93"/>
      <c r="Y2044" s="93"/>
      <c r="Z2044" s="93"/>
      <c r="AA2044" s="93"/>
      <c r="AB2044" s="93"/>
      <c r="AC2044" s="93"/>
      <c r="AD2044" s="93"/>
      <c r="AE2044" s="93"/>
      <c r="AF2044" s="93"/>
      <c r="AG2044" s="93"/>
      <c r="AH2044" s="93"/>
    </row>
    <row r="2045" spans="1:34" ht="15" customHeight="1" x14ac:dyDescent="0.3">
      <c r="A2045" s="93"/>
      <c r="B2045" s="93"/>
      <c r="C2045" s="93"/>
      <c r="D2045" s="93"/>
      <c r="E2045" s="93"/>
      <c r="F2045" s="93"/>
      <c r="G2045" s="93"/>
      <c r="H2045" s="93"/>
      <c r="I2045" s="93"/>
      <c r="J2045" s="93"/>
      <c r="K2045" s="93"/>
      <c r="L2045" s="93"/>
      <c r="M2045" s="93"/>
      <c r="N2045" s="93"/>
      <c r="O2045" s="93"/>
      <c r="P2045" s="93"/>
      <c r="Q2045" s="93"/>
      <c r="R2045" s="93"/>
      <c r="S2045" s="93"/>
      <c r="T2045" s="93"/>
      <c r="U2045" s="93"/>
      <c r="V2045" s="93"/>
      <c r="W2045" s="93"/>
      <c r="X2045" s="93"/>
      <c r="Y2045" s="93"/>
      <c r="Z2045" s="93"/>
      <c r="AA2045" s="93"/>
      <c r="AB2045" s="93"/>
      <c r="AC2045" s="93"/>
      <c r="AD2045" s="93"/>
      <c r="AE2045" s="93"/>
      <c r="AF2045" s="93"/>
      <c r="AG2045" s="93"/>
      <c r="AH2045" s="93"/>
    </row>
    <row r="2046" spans="1:34" ht="15" customHeight="1" x14ac:dyDescent="0.3">
      <c r="A2046" s="93"/>
      <c r="B2046" s="93"/>
      <c r="C2046" s="93"/>
      <c r="D2046" s="93"/>
      <c r="E2046" s="93"/>
      <c r="F2046" s="93"/>
      <c r="G2046" s="93"/>
      <c r="H2046" s="93"/>
      <c r="I2046" s="93"/>
      <c r="J2046" s="93"/>
      <c r="K2046" s="93"/>
      <c r="L2046" s="93"/>
      <c r="M2046" s="93"/>
      <c r="N2046" s="93"/>
      <c r="O2046" s="93"/>
      <c r="P2046" s="93"/>
      <c r="Q2046" s="93"/>
      <c r="R2046" s="93"/>
      <c r="S2046" s="93"/>
      <c r="T2046" s="93"/>
      <c r="U2046" s="93"/>
      <c r="V2046" s="93"/>
      <c r="W2046" s="93"/>
      <c r="X2046" s="93"/>
      <c r="Y2046" s="93"/>
      <c r="Z2046" s="93"/>
      <c r="AA2046" s="93"/>
      <c r="AB2046" s="93"/>
      <c r="AC2046" s="93"/>
      <c r="AD2046" s="93"/>
      <c r="AE2046" s="93"/>
      <c r="AF2046" s="93"/>
      <c r="AG2046" s="93"/>
      <c r="AH2046" s="93"/>
    </row>
    <row r="2047" spans="1:34" ht="15" customHeight="1" x14ac:dyDescent="0.3">
      <c r="A2047" s="93"/>
      <c r="B2047" s="93"/>
      <c r="C2047" s="93"/>
      <c r="D2047" s="93"/>
      <c r="E2047" s="93"/>
      <c r="F2047" s="93"/>
      <c r="G2047" s="93"/>
      <c r="H2047" s="93"/>
      <c r="I2047" s="93"/>
      <c r="J2047" s="93"/>
      <c r="K2047" s="93"/>
      <c r="L2047" s="93"/>
      <c r="M2047" s="93"/>
      <c r="N2047" s="93"/>
      <c r="O2047" s="93"/>
      <c r="P2047" s="93"/>
      <c r="Q2047" s="93"/>
      <c r="R2047" s="93"/>
      <c r="S2047" s="93"/>
      <c r="T2047" s="93"/>
      <c r="U2047" s="93"/>
      <c r="V2047" s="93"/>
      <c r="W2047" s="93"/>
      <c r="X2047" s="93"/>
      <c r="Y2047" s="93"/>
      <c r="Z2047" s="93"/>
      <c r="AA2047" s="93"/>
      <c r="AB2047" s="93"/>
      <c r="AC2047" s="93"/>
      <c r="AD2047" s="93"/>
      <c r="AE2047" s="93"/>
      <c r="AF2047" s="93"/>
      <c r="AG2047" s="93"/>
      <c r="AH2047" s="93"/>
    </row>
    <row r="2048" spans="1:34" ht="15" customHeight="1" x14ac:dyDescent="0.3">
      <c r="A2048" s="93"/>
      <c r="B2048" s="93"/>
      <c r="C2048" s="93"/>
      <c r="D2048" s="93"/>
      <c r="E2048" s="93"/>
      <c r="F2048" s="93"/>
      <c r="G2048" s="93"/>
      <c r="H2048" s="93"/>
      <c r="I2048" s="93"/>
      <c r="J2048" s="93"/>
      <c r="K2048" s="93"/>
      <c r="L2048" s="93"/>
      <c r="M2048" s="93"/>
      <c r="N2048" s="93"/>
      <c r="O2048" s="93"/>
      <c r="P2048" s="93"/>
      <c r="Q2048" s="93"/>
      <c r="R2048" s="93"/>
      <c r="S2048" s="93"/>
      <c r="T2048" s="93"/>
      <c r="U2048" s="93"/>
      <c r="V2048" s="93"/>
      <c r="W2048" s="93"/>
      <c r="X2048" s="93"/>
      <c r="Y2048" s="93"/>
      <c r="Z2048" s="93"/>
      <c r="AA2048" s="93"/>
      <c r="AB2048" s="93"/>
      <c r="AC2048" s="93"/>
      <c r="AD2048" s="93"/>
      <c r="AE2048" s="93"/>
      <c r="AF2048" s="93"/>
      <c r="AG2048" s="93"/>
      <c r="AH2048" s="93"/>
    </row>
    <row r="2049" spans="1:34" ht="15" customHeight="1" x14ac:dyDescent="0.3">
      <c r="A2049" s="93"/>
      <c r="B2049" s="93"/>
      <c r="C2049" s="93"/>
      <c r="D2049" s="93"/>
      <c r="E2049" s="93"/>
      <c r="F2049" s="93"/>
      <c r="G2049" s="93"/>
      <c r="H2049" s="93"/>
      <c r="I2049" s="93"/>
      <c r="J2049" s="93"/>
      <c r="K2049" s="93"/>
      <c r="L2049" s="93"/>
      <c r="M2049" s="93"/>
      <c r="N2049" s="93"/>
      <c r="O2049" s="93"/>
      <c r="P2049" s="93"/>
      <c r="Q2049" s="93"/>
      <c r="R2049" s="93"/>
      <c r="S2049" s="93"/>
      <c r="T2049" s="93"/>
      <c r="U2049" s="93"/>
      <c r="V2049" s="93"/>
      <c r="W2049" s="93"/>
      <c r="X2049" s="93"/>
      <c r="Y2049" s="93"/>
      <c r="Z2049" s="93"/>
      <c r="AA2049" s="93"/>
      <c r="AB2049" s="93"/>
      <c r="AC2049" s="93"/>
      <c r="AD2049" s="93"/>
      <c r="AE2049" s="93"/>
      <c r="AF2049" s="93"/>
      <c r="AG2049" s="93"/>
      <c r="AH2049" s="93"/>
    </row>
    <row r="2050" spans="1:34" ht="15" customHeight="1" x14ac:dyDescent="0.3">
      <c r="A2050" s="93"/>
      <c r="B2050" s="93"/>
      <c r="C2050" s="93"/>
      <c r="D2050" s="93"/>
      <c r="E2050" s="93"/>
      <c r="F2050" s="93"/>
      <c r="G2050" s="93"/>
      <c r="H2050" s="93"/>
      <c r="I2050" s="93"/>
      <c r="J2050" s="93"/>
      <c r="K2050" s="93"/>
      <c r="L2050" s="93"/>
      <c r="M2050" s="93"/>
      <c r="N2050" s="93"/>
      <c r="O2050" s="93"/>
      <c r="P2050" s="93"/>
      <c r="Q2050" s="93"/>
      <c r="R2050" s="93"/>
      <c r="S2050" s="93"/>
      <c r="T2050" s="93"/>
      <c r="U2050" s="93"/>
      <c r="V2050" s="93"/>
      <c r="W2050" s="93"/>
      <c r="X2050" s="93"/>
      <c r="Y2050" s="93"/>
      <c r="Z2050" s="93"/>
      <c r="AA2050" s="93"/>
      <c r="AB2050" s="93"/>
      <c r="AC2050" s="93"/>
      <c r="AD2050" s="93"/>
      <c r="AE2050" s="93"/>
      <c r="AF2050" s="93"/>
      <c r="AG2050" s="93"/>
      <c r="AH2050" s="93"/>
    </row>
    <row r="2051" spans="1:34" ht="15" customHeight="1" x14ac:dyDescent="0.3">
      <c r="A2051" s="93"/>
      <c r="B2051" s="93"/>
      <c r="C2051" s="93"/>
      <c r="D2051" s="93"/>
      <c r="E2051" s="93"/>
      <c r="F2051" s="93"/>
      <c r="G2051" s="93"/>
      <c r="H2051" s="93"/>
      <c r="I2051" s="93"/>
      <c r="J2051" s="93"/>
      <c r="K2051" s="93"/>
      <c r="L2051" s="93"/>
      <c r="M2051" s="93"/>
      <c r="N2051" s="93"/>
      <c r="O2051" s="93"/>
      <c r="P2051" s="93"/>
      <c r="Q2051" s="93"/>
      <c r="R2051" s="93"/>
      <c r="S2051" s="93"/>
      <c r="T2051" s="93"/>
      <c r="U2051" s="93"/>
      <c r="V2051" s="93"/>
      <c r="W2051" s="93"/>
      <c r="X2051" s="93"/>
      <c r="Y2051" s="93"/>
      <c r="Z2051" s="93"/>
      <c r="AA2051" s="93"/>
      <c r="AB2051" s="93"/>
      <c r="AC2051" s="93"/>
      <c r="AD2051" s="93"/>
      <c r="AE2051" s="93"/>
      <c r="AF2051" s="93"/>
      <c r="AG2051" s="93"/>
      <c r="AH2051" s="93"/>
    </row>
    <row r="2052" spans="1:34" ht="15" customHeight="1" x14ac:dyDescent="0.3">
      <c r="A2052" s="93"/>
      <c r="B2052" s="93"/>
      <c r="C2052" s="93"/>
      <c r="D2052" s="93"/>
      <c r="E2052" s="93"/>
      <c r="F2052" s="93"/>
      <c r="G2052" s="93"/>
      <c r="H2052" s="93"/>
      <c r="I2052" s="93"/>
      <c r="J2052" s="93"/>
      <c r="K2052" s="93"/>
      <c r="L2052" s="93"/>
      <c r="M2052" s="93"/>
      <c r="N2052" s="93"/>
      <c r="O2052" s="93"/>
      <c r="P2052" s="93"/>
      <c r="Q2052" s="93"/>
      <c r="R2052" s="93"/>
      <c r="S2052" s="93"/>
      <c r="T2052" s="93"/>
      <c r="U2052" s="93"/>
      <c r="V2052" s="93"/>
      <c r="W2052" s="93"/>
      <c r="X2052" s="93"/>
      <c r="Y2052" s="93"/>
      <c r="Z2052" s="93"/>
      <c r="AA2052" s="93"/>
      <c r="AB2052" s="93"/>
      <c r="AC2052" s="93"/>
      <c r="AD2052" s="93"/>
      <c r="AE2052" s="93"/>
      <c r="AF2052" s="93"/>
      <c r="AG2052" s="93"/>
      <c r="AH2052" s="93"/>
    </row>
    <row r="2053" spans="1:34" ht="15" customHeight="1" x14ac:dyDescent="0.3">
      <c r="A2053" s="93"/>
      <c r="B2053" s="93"/>
      <c r="C2053" s="93"/>
      <c r="D2053" s="93"/>
      <c r="E2053" s="93"/>
      <c r="F2053" s="93"/>
      <c r="G2053" s="93"/>
      <c r="H2053" s="93"/>
      <c r="I2053" s="93"/>
      <c r="J2053" s="93"/>
      <c r="K2053" s="93"/>
      <c r="L2053" s="93"/>
      <c r="M2053" s="93"/>
      <c r="N2053" s="93"/>
      <c r="O2053" s="93"/>
      <c r="P2053" s="93"/>
      <c r="Q2053" s="93"/>
      <c r="R2053" s="93"/>
      <c r="S2053" s="93"/>
      <c r="T2053" s="93"/>
      <c r="U2053" s="93"/>
      <c r="V2053" s="93"/>
      <c r="W2053" s="93"/>
      <c r="X2053" s="93"/>
      <c r="Y2053" s="93"/>
      <c r="Z2053" s="93"/>
      <c r="AA2053" s="93"/>
      <c r="AB2053" s="93"/>
      <c r="AC2053" s="93"/>
      <c r="AD2053" s="93"/>
      <c r="AE2053" s="93"/>
      <c r="AF2053" s="93"/>
      <c r="AG2053" s="93"/>
      <c r="AH2053" s="93"/>
    </row>
    <row r="2054" spans="1:34" ht="15" customHeight="1" x14ac:dyDescent="0.3">
      <c r="A2054" s="93"/>
      <c r="B2054" s="93"/>
      <c r="C2054" s="93"/>
      <c r="D2054" s="93"/>
      <c r="E2054" s="93"/>
      <c r="F2054" s="93"/>
      <c r="G2054" s="93"/>
      <c r="H2054" s="93"/>
      <c r="I2054" s="93"/>
      <c r="J2054" s="93"/>
      <c r="K2054" s="93"/>
      <c r="L2054" s="93"/>
      <c r="M2054" s="93"/>
      <c r="N2054" s="93"/>
      <c r="O2054" s="93"/>
      <c r="P2054" s="93"/>
      <c r="Q2054" s="93"/>
      <c r="R2054" s="93"/>
      <c r="S2054" s="93"/>
      <c r="T2054" s="93"/>
      <c r="U2054" s="93"/>
      <c r="V2054" s="93"/>
      <c r="W2054" s="93"/>
      <c r="X2054" s="93"/>
      <c r="Y2054" s="93"/>
      <c r="Z2054" s="93"/>
      <c r="AA2054" s="93"/>
      <c r="AB2054" s="93"/>
      <c r="AC2054" s="93"/>
      <c r="AD2054" s="93"/>
      <c r="AE2054" s="93"/>
      <c r="AF2054" s="93"/>
      <c r="AG2054" s="93"/>
      <c r="AH2054" s="93"/>
    </row>
    <row r="2055" spans="1:34" ht="15" customHeight="1" x14ac:dyDescent="0.3">
      <c r="A2055" s="93"/>
      <c r="B2055" s="93"/>
      <c r="C2055" s="93"/>
      <c r="D2055" s="93"/>
      <c r="E2055" s="93"/>
      <c r="F2055" s="93"/>
      <c r="G2055" s="93"/>
      <c r="H2055" s="93"/>
      <c r="I2055" s="93"/>
      <c r="J2055" s="93"/>
      <c r="K2055" s="93"/>
      <c r="L2055" s="93"/>
      <c r="M2055" s="93"/>
      <c r="N2055" s="93"/>
      <c r="O2055" s="93"/>
      <c r="P2055" s="93"/>
      <c r="Q2055" s="93"/>
      <c r="R2055" s="93"/>
      <c r="S2055" s="93"/>
      <c r="T2055" s="93"/>
      <c r="U2055" s="93"/>
      <c r="V2055" s="93"/>
      <c r="W2055" s="93"/>
      <c r="X2055" s="93"/>
      <c r="Y2055" s="93"/>
      <c r="Z2055" s="93"/>
      <c r="AA2055" s="93"/>
      <c r="AB2055" s="93"/>
      <c r="AC2055" s="93"/>
      <c r="AD2055" s="93"/>
      <c r="AE2055" s="93"/>
      <c r="AF2055" s="93"/>
      <c r="AG2055" s="93"/>
      <c r="AH2055" s="93"/>
    </row>
    <row r="2056" spans="1:34" ht="15" customHeight="1" x14ac:dyDescent="0.3">
      <c r="A2056" s="93"/>
      <c r="B2056" s="93"/>
      <c r="C2056" s="93"/>
      <c r="D2056" s="93"/>
      <c r="E2056" s="93"/>
      <c r="F2056" s="93"/>
      <c r="G2056" s="93"/>
      <c r="H2056" s="93"/>
      <c r="I2056" s="93"/>
      <c r="J2056" s="93"/>
      <c r="K2056" s="93"/>
      <c r="L2056" s="93"/>
      <c r="M2056" s="93"/>
      <c r="N2056" s="93"/>
      <c r="O2056" s="93"/>
      <c r="P2056" s="93"/>
      <c r="Q2056" s="93"/>
      <c r="R2056" s="93"/>
      <c r="S2056" s="93"/>
      <c r="T2056" s="93"/>
      <c r="U2056" s="93"/>
      <c r="V2056" s="93"/>
      <c r="W2056" s="93"/>
      <c r="X2056" s="93"/>
      <c r="Y2056" s="93"/>
      <c r="Z2056" s="93"/>
      <c r="AA2056" s="93"/>
      <c r="AB2056" s="93"/>
      <c r="AC2056" s="93"/>
      <c r="AD2056" s="93"/>
      <c r="AE2056" s="93"/>
      <c r="AF2056" s="93"/>
      <c r="AG2056" s="93"/>
      <c r="AH2056" s="93"/>
    </row>
    <row r="2057" spans="1:34" ht="15" customHeight="1" x14ac:dyDescent="0.3">
      <c r="A2057" s="93"/>
      <c r="B2057" s="93"/>
      <c r="C2057" s="93"/>
      <c r="D2057" s="93"/>
      <c r="E2057" s="93"/>
      <c r="F2057" s="93"/>
      <c r="G2057" s="93"/>
      <c r="H2057" s="93"/>
      <c r="I2057" s="93"/>
      <c r="J2057" s="93"/>
      <c r="K2057" s="93"/>
      <c r="L2057" s="93"/>
      <c r="M2057" s="93"/>
      <c r="N2057" s="93"/>
      <c r="O2057" s="93"/>
      <c r="P2057" s="93"/>
      <c r="Q2057" s="93"/>
      <c r="R2057" s="93"/>
      <c r="S2057" s="93"/>
      <c r="T2057" s="93"/>
      <c r="U2057" s="93"/>
      <c r="V2057" s="93"/>
      <c r="W2057" s="93"/>
      <c r="X2057" s="93"/>
      <c r="Y2057" s="93"/>
      <c r="Z2057" s="93"/>
      <c r="AA2057" s="93"/>
      <c r="AB2057" s="93"/>
      <c r="AC2057" s="93"/>
      <c r="AD2057" s="93"/>
      <c r="AE2057" s="93"/>
      <c r="AF2057" s="93"/>
      <c r="AG2057" s="93"/>
      <c r="AH2057" s="93"/>
    </row>
    <row r="2058" spans="1:34" ht="15" customHeight="1" x14ac:dyDescent="0.3">
      <c r="A2058" s="93"/>
      <c r="B2058" s="93"/>
      <c r="C2058" s="93"/>
      <c r="D2058" s="93"/>
      <c r="E2058" s="93"/>
      <c r="F2058" s="93"/>
      <c r="G2058" s="93"/>
      <c r="H2058" s="93"/>
      <c r="I2058" s="93"/>
      <c r="J2058" s="93"/>
      <c r="K2058" s="93"/>
      <c r="L2058" s="93"/>
      <c r="M2058" s="93"/>
      <c r="N2058" s="93"/>
      <c r="O2058" s="93"/>
      <c r="P2058" s="93"/>
      <c r="Q2058" s="93"/>
      <c r="R2058" s="93"/>
      <c r="S2058" s="93"/>
      <c r="T2058" s="93"/>
      <c r="U2058" s="93"/>
      <c r="V2058" s="93"/>
      <c r="W2058" s="93"/>
      <c r="X2058" s="93"/>
      <c r="Y2058" s="93"/>
      <c r="Z2058" s="93"/>
      <c r="AA2058" s="93"/>
      <c r="AB2058" s="93"/>
      <c r="AC2058" s="93"/>
      <c r="AD2058" s="93"/>
      <c r="AE2058" s="93"/>
      <c r="AF2058" s="93"/>
      <c r="AG2058" s="93"/>
      <c r="AH2058" s="93"/>
    </row>
    <row r="2059" spans="1:34" ht="15" customHeight="1" x14ac:dyDescent="0.3">
      <c r="A2059" s="93"/>
      <c r="B2059" s="93"/>
      <c r="C2059" s="93"/>
      <c r="D2059" s="93"/>
      <c r="E2059" s="93"/>
      <c r="F2059" s="93"/>
      <c r="G2059" s="93"/>
      <c r="H2059" s="93"/>
      <c r="I2059" s="93"/>
      <c r="J2059" s="93"/>
      <c r="K2059" s="93"/>
      <c r="L2059" s="93"/>
      <c r="M2059" s="93"/>
      <c r="N2059" s="93"/>
      <c r="O2059" s="93"/>
      <c r="P2059" s="93"/>
      <c r="Q2059" s="93"/>
      <c r="R2059" s="93"/>
      <c r="S2059" s="93"/>
      <c r="T2059" s="93"/>
      <c r="U2059" s="93"/>
      <c r="V2059" s="93"/>
      <c r="W2059" s="93"/>
      <c r="X2059" s="93"/>
      <c r="Y2059" s="93"/>
      <c r="Z2059" s="93"/>
      <c r="AA2059" s="93"/>
      <c r="AB2059" s="93"/>
      <c r="AC2059" s="93"/>
      <c r="AD2059" s="93"/>
      <c r="AE2059" s="93"/>
      <c r="AF2059" s="93"/>
      <c r="AG2059" s="93"/>
      <c r="AH2059" s="93"/>
    </row>
    <row r="2060" spans="1:34" ht="15" customHeight="1" x14ac:dyDescent="0.3">
      <c r="A2060" s="93"/>
      <c r="B2060" s="93"/>
      <c r="C2060" s="93"/>
      <c r="D2060" s="93"/>
      <c r="E2060" s="93"/>
      <c r="F2060" s="93"/>
      <c r="G2060" s="93"/>
      <c r="H2060" s="93"/>
      <c r="I2060" s="93"/>
      <c r="J2060" s="93"/>
      <c r="K2060" s="93"/>
      <c r="L2060" s="93"/>
      <c r="M2060" s="93"/>
      <c r="N2060" s="93"/>
      <c r="O2060" s="93"/>
      <c r="P2060" s="93"/>
      <c r="Q2060" s="93"/>
      <c r="R2060" s="93"/>
      <c r="S2060" s="93"/>
      <c r="T2060" s="93"/>
      <c r="U2060" s="93"/>
      <c r="V2060" s="93"/>
      <c r="W2060" s="93"/>
      <c r="X2060" s="93"/>
      <c r="Y2060" s="93"/>
      <c r="Z2060" s="93"/>
      <c r="AA2060" s="93"/>
      <c r="AB2060" s="93"/>
      <c r="AC2060" s="93"/>
      <c r="AD2060" s="93"/>
      <c r="AE2060" s="93"/>
      <c r="AF2060" s="93"/>
      <c r="AG2060" s="93"/>
      <c r="AH2060" s="93"/>
    </row>
    <row r="2061" spans="1:34" ht="15" customHeight="1" x14ac:dyDescent="0.3">
      <c r="A2061" s="93"/>
      <c r="B2061" s="93"/>
      <c r="C2061" s="93"/>
      <c r="D2061" s="93"/>
      <c r="E2061" s="93"/>
      <c r="F2061" s="93"/>
      <c r="G2061" s="93"/>
      <c r="H2061" s="93"/>
      <c r="I2061" s="93"/>
      <c r="J2061" s="93"/>
      <c r="K2061" s="93"/>
      <c r="L2061" s="93"/>
      <c r="M2061" s="93"/>
      <c r="N2061" s="93"/>
      <c r="O2061" s="93"/>
      <c r="P2061" s="93"/>
      <c r="Q2061" s="93"/>
      <c r="R2061" s="93"/>
      <c r="S2061" s="93"/>
      <c r="T2061" s="93"/>
      <c r="U2061" s="93"/>
      <c r="V2061" s="93"/>
      <c r="W2061" s="93"/>
      <c r="X2061" s="93"/>
      <c r="Y2061" s="93"/>
      <c r="Z2061" s="93"/>
      <c r="AA2061" s="93"/>
      <c r="AB2061" s="93"/>
      <c r="AC2061" s="93"/>
      <c r="AD2061" s="93"/>
      <c r="AE2061" s="93"/>
      <c r="AF2061" s="93"/>
      <c r="AG2061" s="93"/>
      <c r="AH2061" s="93"/>
    </row>
    <row r="2062" spans="1:34" ht="15" customHeight="1" x14ac:dyDescent="0.3">
      <c r="A2062" s="93"/>
      <c r="B2062" s="93"/>
      <c r="C2062" s="93"/>
      <c r="D2062" s="93"/>
      <c r="E2062" s="93"/>
      <c r="F2062" s="93"/>
      <c r="G2062" s="93"/>
      <c r="H2062" s="93"/>
      <c r="I2062" s="93"/>
      <c r="J2062" s="93"/>
      <c r="K2062" s="93"/>
      <c r="L2062" s="93"/>
      <c r="M2062" s="93"/>
      <c r="N2062" s="93"/>
      <c r="O2062" s="93"/>
      <c r="P2062" s="93"/>
      <c r="Q2062" s="93"/>
      <c r="R2062" s="93"/>
      <c r="S2062" s="93"/>
      <c r="T2062" s="93"/>
      <c r="U2062" s="93"/>
      <c r="V2062" s="93"/>
      <c r="W2062" s="93"/>
      <c r="X2062" s="93"/>
      <c r="Y2062" s="93"/>
      <c r="Z2062" s="93"/>
      <c r="AA2062" s="93"/>
      <c r="AB2062" s="93"/>
      <c r="AC2062" s="93"/>
      <c r="AD2062" s="93"/>
      <c r="AE2062" s="93"/>
      <c r="AF2062" s="93"/>
      <c r="AG2062" s="93"/>
      <c r="AH2062" s="93"/>
    </row>
    <row r="2063" spans="1:34" ht="15" customHeight="1" x14ac:dyDescent="0.3">
      <c r="A2063" s="93"/>
      <c r="B2063" s="93"/>
      <c r="C2063" s="93"/>
      <c r="D2063" s="93"/>
      <c r="E2063" s="93"/>
      <c r="F2063" s="93"/>
      <c r="G2063" s="93"/>
      <c r="H2063" s="93"/>
      <c r="I2063" s="93"/>
      <c r="J2063" s="93"/>
      <c r="K2063" s="93"/>
      <c r="L2063" s="93"/>
      <c r="M2063" s="93"/>
      <c r="N2063" s="93"/>
      <c r="O2063" s="93"/>
      <c r="P2063" s="93"/>
      <c r="Q2063" s="93"/>
      <c r="R2063" s="93"/>
      <c r="S2063" s="93"/>
      <c r="T2063" s="93"/>
      <c r="U2063" s="93"/>
      <c r="V2063" s="93"/>
      <c r="W2063" s="93"/>
      <c r="X2063" s="93"/>
      <c r="Y2063" s="93"/>
      <c r="Z2063" s="93"/>
      <c r="AA2063" s="93"/>
      <c r="AB2063" s="93"/>
      <c r="AC2063" s="93"/>
      <c r="AD2063" s="93"/>
      <c r="AE2063" s="93"/>
      <c r="AF2063" s="93"/>
      <c r="AG2063" s="93"/>
      <c r="AH2063" s="93"/>
    </row>
    <row r="2064" spans="1:34" ht="15" customHeight="1" x14ac:dyDescent="0.3">
      <c r="A2064" s="93"/>
      <c r="B2064" s="93"/>
      <c r="C2064" s="93"/>
      <c r="D2064" s="93"/>
      <c r="E2064" s="93"/>
      <c r="F2064" s="93"/>
      <c r="G2064" s="93"/>
      <c r="H2064" s="93"/>
      <c r="I2064" s="93"/>
      <c r="J2064" s="93"/>
      <c r="K2064" s="93"/>
      <c r="L2064" s="93"/>
      <c r="M2064" s="93"/>
      <c r="N2064" s="93"/>
      <c r="O2064" s="93"/>
      <c r="P2064" s="93"/>
      <c r="Q2064" s="93"/>
      <c r="R2064" s="93"/>
      <c r="S2064" s="93"/>
      <c r="T2064" s="93"/>
      <c r="U2064" s="93"/>
      <c r="V2064" s="93"/>
      <c r="W2064" s="93"/>
      <c r="X2064" s="93"/>
      <c r="Y2064" s="93"/>
      <c r="Z2064" s="93"/>
      <c r="AA2064" s="93"/>
      <c r="AB2064" s="93"/>
      <c r="AC2064" s="93"/>
      <c r="AD2064" s="93"/>
      <c r="AE2064" s="93"/>
      <c r="AF2064" s="93"/>
      <c r="AG2064" s="93"/>
      <c r="AH2064" s="93"/>
    </row>
    <row r="2065" spans="1:34" ht="15" customHeight="1" x14ac:dyDescent="0.3">
      <c r="A2065" s="93"/>
      <c r="B2065" s="93"/>
      <c r="C2065" s="93"/>
      <c r="D2065" s="93"/>
      <c r="E2065" s="93"/>
      <c r="F2065" s="93"/>
      <c r="G2065" s="93"/>
      <c r="H2065" s="93"/>
      <c r="I2065" s="93"/>
      <c r="J2065" s="93"/>
      <c r="K2065" s="93"/>
      <c r="L2065" s="93"/>
      <c r="M2065" s="93"/>
      <c r="N2065" s="93"/>
      <c r="O2065" s="93"/>
      <c r="P2065" s="93"/>
      <c r="Q2065" s="93"/>
      <c r="R2065" s="93"/>
      <c r="S2065" s="93"/>
      <c r="T2065" s="93"/>
      <c r="U2065" s="93"/>
      <c r="V2065" s="93"/>
      <c r="W2065" s="93"/>
      <c r="X2065" s="93"/>
      <c r="Y2065" s="93"/>
      <c r="Z2065" s="93"/>
      <c r="AA2065" s="93"/>
      <c r="AB2065" s="93"/>
      <c r="AC2065" s="93"/>
      <c r="AD2065" s="93"/>
      <c r="AE2065" s="93"/>
      <c r="AF2065" s="93"/>
      <c r="AG2065" s="93"/>
      <c r="AH2065" s="93"/>
    </row>
    <row r="2066" spans="1:34" ht="15" customHeight="1" x14ac:dyDescent="0.3">
      <c r="A2066" s="93"/>
      <c r="B2066" s="93"/>
      <c r="C2066" s="93"/>
      <c r="D2066" s="93"/>
      <c r="E2066" s="93"/>
      <c r="F2066" s="93"/>
      <c r="G2066" s="93"/>
      <c r="H2066" s="93"/>
      <c r="I2066" s="93"/>
      <c r="J2066" s="93"/>
      <c r="K2066" s="93"/>
      <c r="L2066" s="93"/>
      <c r="M2066" s="93"/>
      <c r="N2066" s="93"/>
      <c r="O2066" s="93"/>
      <c r="P2066" s="93"/>
      <c r="Q2066" s="93"/>
      <c r="R2066" s="93"/>
      <c r="S2066" s="93"/>
      <c r="T2066" s="93"/>
      <c r="U2066" s="93"/>
      <c r="V2066" s="93"/>
      <c r="W2066" s="93"/>
      <c r="X2066" s="93"/>
      <c r="Y2066" s="93"/>
      <c r="Z2066" s="93"/>
      <c r="AA2066" s="93"/>
      <c r="AB2066" s="93"/>
      <c r="AC2066" s="93"/>
      <c r="AD2066" s="93"/>
      <c r="AE2066" s="93"/>
      <c r="AF2066" s="93"/>
      <c r="AG2066" s="93"/>
      <c r="AH2066" s="93"/>
    </row>
    <row r="2067" spans="1:34" ht="15" customHeight="1" x14ac:dyDescent="0.3">
      <c r="A2067" s="93"/>
      <c r="B2067" s="93"/>
      <c r="C2067" s="93"/>
      <c r="D2067" s="93"/>
      <c r="E2067" s="93"/>
      <c r="F2067" s="93"/>
      <c r="G2067" s="93"/>
      <c r="H2067" s="93"/>
      <c r="I2067" s="93"/>
      <c r="J2067" s="93"/>
      <c r="K2067" s="93"/>
      <c r="L2067" s="93"/>
      <c r="M2067" s="93"/>
      <c r="N2067" s="93"/>
      <c r="O2067" s="93"/>
      <c r="P2067" s="93"/>
      <c r="Q2067" s="93"/>
      <c r="R2067" s="93"/>
      <c r="S2067" s="93"/>
      <c r="T2067" s="93"/>
      <c r="U2067" s="93"/>
      <c r="V2067" s="93"/>
      <c r="W2067" s="93"/>
      <c r="X2067" s="93"/>
      <c r="Y2067" s="93"/>
      <c r="Z2067" s="93"/>
      <c r="AA2067" s="93"/>
      <c r="AB2067" s="93"/>
      <c r="AC2067" s="93"/>
      <c r="AD2067" s="93"/>
      <c r="AE2067" s="93"/>
      <c r="AF2067" s="93"/>
      <c r="AG2067" s="93"/>
      <c r="AH2067" s="93"/>
    </row>
    <row r="2068" spans="1:34" ht="15" customHeight="1" x14ac:dyDescent="0.3">
      <c r="A2068" s="93"/>
      <c r="B2068" s="93"/>
      <c r="C2068" s="93"/>
      <c r="D2068" s="93"/>
      <c r="E2068" s="93"/>
      <c r="F2068" s="93"/>
      <c r="G2068" s="93"/>
      <c r="H2068" s="93"/>
      <c r="I2068" s="93"/>
      <c r="J2068" s="93"/>
      <c r="K2068" s="93"/>
      <c r="L2068" s="93"/>
      <c r="M2068" s="93"/>
      <c r="N2068" s="93"/>
      <c r="O2068" s="93"/>
      <c r="P2068" s="93"/>
      <c r="Q2068" s="93"/>
      <c r="R2068" s="93"/>
      <c r="S2068" s="93"/>
      <c r="T2068" s="93"/>
      <c r="U2068" s="93"/>
      <c r="V2068" s="93"/>
      <c r="W2068" s="93"/>
      <c r="X2068" s="93"/>
      <c r="Y2068" s="93"/>
      <c r="Z2068" s="93"/>
      <c r="AA2068" s="93"/>
      <c r="AB2068" s="93"/>
      <c r="AC2068" s="93"/>
      <c r="AD2068" s="93"/>
      <c r="AE2068" s="93"/>
      <c r="AF2068" s="93"/>
      <c r="AG2068" s="93"/>
      <c r="AH2068" s="93"/>
    </row>
    <row r="2069" spans="1:34" ht="15" customHeight="1" x14ac:dyDescent="0.3">
      <c r="A2069" s="93"/>
      <c r="B2069" s="93"/>
      <c r="C2069" s="93"/>
      <c r="D2069" s="93"/>
      <c r="E2069" s="93"/>
      <c r="F2069" s="93"/>
      <c r="G2069" s="93"/>
      <c r="H2069" s="93"/>
      <c r="I2069" s="93"/>
      <c r="J2069" s="93"/>
      <c r="K2069" s="93"/>
      <c r="L2069" s="93"/>
      <c r="M2069" s="93"/>
      <c r="N2069" s="93"/>
      <c r="O2069" s="93"/>
      <c r="P2069" s="93"/>
      <c r="Q2069" s="93"/>
      <c r="R2069" s="93"/>
      <c r="S2069" s="93"/>
      <c r="T2069" s="93"/>
      <c r="U2069" s="93"/>
      <c r="V2069" s="93"/>
      <c r="W2069" s="93"/>
      <c r="X2069" s="93"/>
      <c r="Y2069" s="93"/>
      <c r="Z2069" s="93"/>
      <c r="AA2069" s="93"/>
      <c r="AB2069" s="93"/>
      <c r="AC2069" s="93"/>
      <c r="AD2069" s="93"/>
      <c r="AE2069" s="93"/>
      <c r="AF2069" s="93"/>
      <c r="AG2069" s="93"/>
      <c r="AH2069" s="93"/>
    </row>
    <row r="2070" spans="1:34" ht="15" customHeight="1" x14ac:dyDescent="0.3">
      <c r="A2070" s="93"/>
      <c r="B2070" s="93"/>
      <c r="C2070" s="93"/>
      <c r="D2070" s="93"/>
      <c r="E2070" s="93"/>
      <c r="F2070" s="93"/>
      <c r="G2070" s="93"/>
      <c r="H2070" s="93"/>
      <c r="I2070" s="93"/>
      <c r="J2070" s="93"/>
      <c r="K2070" s="93"/>
      <c r="L2070" s="93"/>
      <c r="M2070" s="93"/>
      <c r="N2070" s="93"/>
      <c r="O2070" s="93"/>
      <c r="P2070" s="93"/>
      <c r="Q2070" s="93"/>
      <c r="R2070" s="93"/>
      <c r="S2070" s="93"/>
      <c r="T2070" s="93"/>
      <c r="U2070" s="93"/>
      <c r="V2070" s="93"/>
      <c r="W2070" s="93"/>
      <c r="X2070" s="93"/>
      <c r="Y2070" s="93"/>
      <c r="Z2070" s="93"/>
      <c r="AA2070" s="93"/>
      <c r="AB2070" s="93"/>
      <c r="AC2070" s="93"/>
      <c r="AD2070" s="93"/>
      <c r="AE2070" s="93"/>
      <c r="AF2070" s="93"/>
      <c r="AG2070" s="93"/>
      <c r="AH2070" s="93"/>
    </row>
    <row r="2071" spans="1:34" ht="15" customHeight="1" x14ac:dyDescent="0.3">
      <c r="A2071" s="93"/>
      <c r="B2071" s="93"/>
      <c r="C2071" s="93"/>
      <c r="D2071" s="93"/>
      <c r="E2071" s="93"/>
      <c r="F2071" s="93"/>
      <c r="G2071" s="93"/>
      <c r="H2071" s="93"/>
      <c r="I2071" s="93"/>
      <c r="J2071" s="93"/>
      <c r="K2071" s="93"/>
      <c r="L2071" s="93"/>
      <c r="M2071" s="93"/>
      <c r="N2071" s="93"/>
      <c r="O2071" s="93"/>
      <c r="P2071" s="93"/>
      <c r="Q2071" s="93"/>
      <c r="R2071" s="93"/>
      <c r="S2071" s="93"/>
      <c r="T2071" s="93"/>
      <c r="U2071" s="93"/>
      <c r="V2071" s="93"/>
      <c r="W2071" s="93"/>
      <c r="X2071" s="93"/>
      <c r="Y2071" s="93"/>
      <c r="Z2071" s="93"/>
      <c r="AA2071" s="93"/>
      <c r="AB2071" s="93"/>
      <c r="AC2071" s="93"/>
      <c r="AD2071" s="93"/>
      <c r="AE2071" s="93"/>
      <c r="AF2071" s="93"/>
      <c r="AG2071" s="93"/>
      <c r="AH2071" s="93"/>
    </row>
    <row r="2072" spans="1:34" ht="15" customHeight="1" x14ac:dyDescent="0.3">
      <c r="A2072" s="93"/>
      <c r="B2072" s="93"/>
      <c r="C2072" s="93"/>
      <c r="D2072" s="93"/>
      <c r="E2072" s="93"/>
      <c r="F2072" s="93"/>
      <c r="G2072" s="93"/>
      <c r="H2072" s="93"/>
      <c r="I2072" s="93"/>
      <c r="J2072" s="93"/>
      <c r="K2072" s="93"/>
      <c r="L2072" s="93"/>
      <c r="M2072" s="93"/>
      <c r="N2072" s="93"/>
      <c r="O2072" s="93"/>
      <c r="P2072" s="93"/>
      <c r="Q2072" s="93"/>
      <c r="R2072" s="93"/>
      <c r="S2072" s="93"/>
      <c r="T2072" s="93"/>
      <c r="U2072" s="93"/>
      <c r="V2072" s="93"/>
      <c r="W2072" s="93"/>
      <c r="X2072" s="93"/>
      <c r="Y2072" s="93"/>
      <c r="Z2072" s="93"/>
      <c r="AA2072" s="93"/>
      <c r="AB2072" s="93"/>
      <c r="AC2072" s="93"/>
      <c r="AD2072" s="93"/>
      <c r="AE2072" s="93"/>
      <c r="AF2072" s="93"/>
      <c r="AG2072" s="93"/>
      <c r="AH2072" s="93"/>
    </row>
    <row r="2073" spans="1:34" ht="15" customHeight="1" x14ac:dyDescent="0.3">
      <c r="A2073" s="93"/>
      <c r="B2073" s="93"/>
      <c r="C2073" s="93"/>
      <c r="D2073" s="93"/>
      <c r="E2073" s="93"/>
      <c r="F2073" s="93"/>
      <c r="G2073" s="93"/>
      <c r="H2073" s="93"/>
      <c r="I2073" s="93"/>
      <c r="J2073" s="93"/>
      <c r="K2073" s="93"/>
      <c r="L2073" s="93"/>
      <c r="M2073" s="93"/>
      <c r="N2073" s="93"/>
      <c r="O2073" s="93"/>
      <c r="P2073" s="93"/>
      <c r="Q2073" s="93"/>
      <c r="R2073" s="93"/>
      <c r="S2073" s="93"/>
      <c r="T2073" s="93"/>
      <c r="U2073" s="93"/>
      <c r="V2073" s="93"/>
      <c r="W2073" s="93"/>
      <c r="X2073" s="93"/>
      <c r="Y2073" s="93"/>
      <c r="Z2073" s="93"/>
      <c r="AA2073" s="93"/>
      <c r="AB2073" s="93"/>
      <c r="AC2073" s="93"/>
      <c r="AD2073" s="93"/>
      <c r="AE2073" s="93"/>
      <c r="AF2073" s="93"/>
      <c r="AG2073" s="93"/>
      <c r="AH2073" s="93"/>
    </row>
    <row r="2074" spans="1:34" ht="15" customHeight="1" x14ac:dyDescent="0.3">
      <c r="A2074" s="93"/>
      <c r="B2074" s="93"/>
      <c r="C2074" s="93"/>
      <c r="D2074" s="93"/>
      <c r="E2074" s="93"/>
      <c r="F2074" s="93"/>
      <c r="G2074" s="93"/>
      <c r="H2074" s="93"/>
      <c r="I2074" s="93"/>
      <c r="J2074" s="93"/>
      <c r="K2074" s="93"/>
      <c r="L2074" s="93"/>
      <c r="M2074" s="93"/>
      <c r="N2074" s="93"/>
      <c r="O2074" s="93"/>
      <c r="P2074" s="93"/>
      <c r="Q2074" s="93"/>
      <c r="R2074" s="93"/>
      <c r="S2074" s="93"/>
      <c r="T2074" s="93"/>
      <c r="U2074" s="93"/>
      <c r="V2074" s="93"/>
      <c r="W2074" s="93"/>
      <c r="X2074" s="93"/>
      <c r="Y2074" s="93"/>
      <c r="Z2074" s="93"/>
      <c r="AA2074" s="93"/>
      <c r="AB2074" s="93"/>
      <c r="AC2074" s="93"/>
      <c r="AD2074" s="93"/>
      <c r="AE2074" s="93"/>
      <c r="AF2074" s="93"/>
      <c r="AG2074" s="93"/>
      <c r="AH2074" s="93"/>
    </row>
    <row r="2075" spans="1:34" ht="15" customHeight="1" x14ac:dyDescent="0.3">
      <c r="A2075" s="93"/>
      <c r="B2075" s="93"/>
      <c r="C2075" s="93"/>
      <c r="D2075" s="93"/>
      <c r="E2075" s="93"/>
      <c r="F2075" s="93"/>
      <c r="G2075" s="93"/>
      <c r="H2075" s="93"/>
      <c r="I2075" s="93"/>
      <c r="J2075" s="93"/>
      <c r="K2075" s="93"/>
      <c r="L2075" s="93"/>
      <c r="M2075" s="93"/>
      <c r="N2075" s="93"/>
      <c r="O2075" s="93"/>
      <c r="P2075" s="93"/>
      <c r="Q2075" s="93"/>
      <c r="R2075" s="93"/>
      <c r="S2075" s="93"/>
      <c r="T2075" s="93"/>
      <c r="U2075" s="93"/>
      <c r="V2075" s="93"/>
      <c r="W2075" s="93"/>
      <c r="X2075" s="93"/>
      <c r="Y2075" s="93"/>
      <c r="Z2075" s="93"/>
      <c r="AA2075" s="93"/>
      <c r="AB2075" s="93"/>
      <c r="AC2075" s="93"/>
      <c r="AD2075" s="93"/>
      <c r="AE2075" s="93"/>
      <c r="AF2075" s="93"/>
      <c r="AG2075" s="93"/>
      <c r="AH2075" s="93"/>
    </row>
    <row r="2076" spans="1:34" ht="15" customHeight="1" x14ac:dyDescent="0.3">
      <c r="A2076" s="93"/>
      <c r="B2076" s="93"/>
      <c r="C2076" s="93"/>
      <c r="D2076" s="93"/>
      <c r="E2076" s="93"/>
      <c r="F2076" s="93"/>
      <c r="G2076" s="93"/>
      <c r="H2076" s="93"/>
      <c r="I2076" s="93"/>
      <c r="J2076" s="93"/>
      <c r="K2076" s="93"/>
      <c r="L2076" s="93"/>
      <c r="M2076" s="93"/>
      <c r="N2076" s="93"/>
      <c r="O2076" s="93"/>
      <c r="P2076" s="93"/>
      <c r="Q2076" s="93"/>
      <c r="R2076" s="93"/>
      <c r="S2076" s="93"/>
      <c r="T2076" s="93"/>
      <c r="U2076" s="93"/>
      <c r="V2076" s="93"/>
      <c r="W2076" s="93"/>
      <c r="X2076" s="93"/>
      <c r="Y2076" s="93"/>
      <c r="Z2076" s="93"/>
      <c r="AA2076" s="93"/>
      <c r="AB2076" s="93"/>
      <c r="AC2076" s="93"/>
      <c r="AD2076" s="93"/>
      <c r="AE2076" s="93"/>
      <c r="AF2076" s="93"/>
      <c r="AG2076" s="93"/>
      <c r="AH2076" s="93"/>
    </row>
    <row r="2077" spans="1:34" ht="15" customHeight="1" x14ac:dyDescent="0.3">
      <c r="A2077" s="93"/>
      <c r="B2077" s="93"/>
      <c r="C2077" s="93"/>
      <c r="D2077" s="93"/>
      <c r="E2077" s="93"/>
      <c r="F2077" s="93"/>
      <c r="G2077" s="93"/>
      <c r="H2077" s="93"/>
      <c r="I2077" s="93"/>
      <c r="J2077" s="93"/>
      <c r="K2077" s="93"/>
      <c r="L2077" s="93"/>
      <c r="M2077" s="93"/>
      <c r="N2077" s="93"/>
      <c r="O2077" s="93"/>
      <c r="P2077" s="93"/>
      <c r="Q2077" s="93"/>
      <c r="R2077" s="93"/>
      <c r="S2077" s="93"/>
      <c r="T2077" s="93"/>
      <c r="U2077" s="93"/>
      <c r="V2077" s="93"/>
      <c r="W2077" s="93"/>
      <c r="X2077" s="93"/>
      <c r="Y2077" s="93"/>
      <c r="Z2077" s="93"/>
      <c r="AA2077" s="93"/>
      <c r="AB2077" s="93"/>
      <c r="AC2077" s="93"/>
      <c r="AD2077" s="93"/>
      <c r="AE2077" s="93"/>
      <c r="AF2077" s="93"/>
      <c r="AG2077" s="93"/>
      <c r="AH2077" s="93"/>
    </row>
    <row r="2078" spans="1:34" ht="15" customHeight="1" x14ac:dyDescent="0.3">
      <c r="A2078" s="93"/>
      <c r="B2078" s="93"/>
      <c r="C2078" s="93"/>
      <c r="D2078" s="93"/>
      <c r="E2078" s="93"/>
      <c r="F2078" s="93"/>
      <c r="G2078" s="93"/>
      <c r="H2078" s="93"/>
      <c r="I2078" s="93"/>
      <c r="J2078" s="93"/>
      <c r="K2078" s="93"/>
      <c r="L2078" s="93"/>
      <c r="M2078" s="93"/>
      <c r="N2078" s="93"/>
      <c r="O2078" s="93"/>
      <c r="P2078" s="93"/>
      <c r="Q2078" s="93"/>
      <c r="R2078" s="93"/>
      <c r="S2078" s="93"/>
      <c r="T2078" s="93"/>
      <c r="U2078" s="93"/>
      <c r="V2078" s="93"/>
      <c r="W2078" s="93"/>
      <c r="X2078" s="93"/>
      <c r="Y2078" s="93"/>
      <c r="Z2078" s="93"/>
      <c r="AA2078" s="93"/>
      <c r="AB2078" s="93"/>
      <c r="AC2078" s="93"/>
      <c r="AD2078" s="93"/>
      <c r="AE2078" s="93"/>
      <c r="AF2078" s="93"/>
      <c r="AG2078" s="93"/>
      <c r="AH2078" s="93"/>
    </row>
    <row r="2079" spans="1:34" ht="15" customHeight="1" x14ac:dyDescent="0.3">
      <c r="A2079" s="93"/>
      <c r="B2079" s="93"/>
      <c r="C2079" s="93"/>
      <c r="D2079" s="93"/>
      <c r="E2079" s="93"/>
      <c r="F2079" s="93"/>
      <c r="G2079" s="93"/>
      <c r="H2079" s="93"/>
      <c r="I2079" s="93"/>
      <c r="J2079" s="93"/>
      <c r="K2079" s="93"/>
      <c r="L2079" s="93"/>
      <c r="M2079" s="93"/>
      <c r="N2079" s="93"/>
      <c r="O2079" s="93"/>
      <c r="P2079" s="93"/>
      <c r="Q2079" s="93"/>
      <c r="R2079" s="93"/>
      <c r="S2079" s="93"/>
      <c r="T2079" s="93"/>
      <c r="U2079" s="93"/>
      <c r="V2079" s="93"/>
      <c r="W2079" s="93"/>
      <c r="X2079" s="93"/>
      <c r="Y2079" s="93"/>
      <c r="Z2079" s="93"/>
      <c r="AA2079" s="93"/>
      <c r="AB2079" s="93"/>
      <c r="AC2079" s="93"/>
      <c r="AD2079" s="93"/>
      <c r="AE2079" s="93"/>
      <c r="AF2079" s="93"/>
      <c r="AG2079" s="93"/>
      <c r="AH2079" s="93"/>
    </row>
    <row r="2080" spans="1:34" ht="15" customHeight="1" x14ac:dyDescent="0.3">
      <c r="A2080" s="93"/>
      <c r="B2080" s="93"/>
      <c r="C2080" s="93"/>
      <c r="D2080" s="93"/>
      <c r="E2080" s="93"/>
      <c r="F2080" s="93"/>
      <c r="G2080" s="93"/>
      <c r="H2080" s="93"/>
      <c r="I2080" s="93"/>
      <c r="J2080" s="93"/>
      <c r="K2080" s="93"/>
      <c r="L2080" s="93"/>
      <c r="M2080" s="93"/>
      <c r="N2080" s="93"/>
      <c r="O2080" s="93"/>
      <c r="P2080" s="93"/>
      <c r="Q2080" s="93"/>
      <c r="R2080" s="93"/>
      <c r="S2080" s="93"/>
      <c r="T2080" s="93"/>
      <c r="U2080" s="93"/>
      <c r="V2080" s="93"/>
      <c r="W2080" s="93"/>
      <c r="X2080" s="93"/>
      <c r="Y2080" s="93"/>
      <c r="Z2080" s="93"/>
      <c r="AA2080" s="93"/>
      <c r="AB2080" s="93"/>
      <c r="AC2080" s="93"/>
      <c r="AD2080" s="93"/>
      <c r="AE2080" s="93"/>
      <c r="AF2080" s="93"/>
      <c r="AG2080" s="93"/>
      <c r="AH2080" s="93"/>
    </row>
    <row r="2081" spans="1:34" ht="15" customHeight="1" x14ac:dyDescent="0.3">
      <c r="A2081" s="93"/>
      <c r="B2081" s="93"/>
      <c r="C2081" s="93"/>
      <c r="D2081" s="93"/>
      <c r="E2081" s="93"/>
      <c r="F2081" s="93"/>
      <c r="G2081" s="93"/>
      <c r="H2081" s="93"/>
      <c r="I2081" s="93"/>
      <c r="J2081" s="93"/>
      <c r="K2081" s="93"/>
      <c r="L2081" s="93"/>
      <c r="M2081" s="93"/>
      <c r="N2081" s="93"/>
      <c r="O2081" s="93"/>
      <c r="P2081" s="93"/>
      <c r="Q2081" s="93"/>
      <c r="R2081" s="93"/>
      <c r="S2081" s="93"/>
      <c r="T2081" s="93"/>
      <c r="U2081" s="93"/>
      <c r="V2081" s="93"/>
      <c r="W2081" s="93"/>
      <c r="X2081" s="93"/>
      <c r="Y2081" s="93"/>
      <c r="Z2081" s="93"/>
      <c r="AA2081" s="93"/>
      <c r="AB2081" s="93"/>
      <c r="AC2081" s="93"/>
      <c r="AD2081" s="93"/>
      <c r="AE2081" s="93"/>
      <c r="AF2081" s="93"/>
      <c r="AG2081" s="93"/>
      <c r="AH2081" s="93"/>
    </row>
    <row r="2082" spans="1:34" ht="15" customHeight="1" x14ac:dyDescent="0.3">
      <c r="A2082" s="93"/>
      <c r="B2082" s="93"/>
      <c r="C2082" s="93"/>
      <c r="D2082" s="93"/>
      <c r="E2082" s="93"/>
      <c r="F2082" s="93"/>
      <c r="G2082" s="93"/>
      <c r="H2082" s="93"/>
      <c r="I2082" s="93"/>
      <c r="J2082" s="93"/>
      <c r="K2082" s="93"/>
      <c r="L2082" s="93"/>
      <c r="M2082" s="93"/>
      <c r="N2082" s="93"/>
      <c r="O2082" s="93"/>
      <c r="P2082" s="93"/>
      <c r="Q2082" s="93"/>
      <c r="R2082" s="93"/>
      <c r="S2082" s="93"/>
      <c r="T2082" s="93"/>
      <c r="U2082" s="93"/>
      <c r="V2082" s="93"/>
      <c r="W2082" s="93"/>
      <c r="X2082" s="93"/>
      <c r="Y2082" s="93"/>
      <c r="Z2082" s="93"/>
      <c r="AA2082" s="93"/>
      <c r="AB2082" s="93"/>
      <c r="AC2082" s="93"/>
      <c r="AD2082" s="93"/>
      <c r="AE2082" s="93"/>
      <c r="AF2082" s="93"/>
      <c r="AG2082" s="93"/>
      <c r="AH2082" s="93"/>
    </row>
    <row r="2083" spans="1:34" ht="15" customHeight="1" x14ac:dyDescent="0.3">
      <c r="A2083" s="93"/>
      <c r="B2083" s="93"/>
      <c r="C2083" s="93"/>
      <c r="D2083" s="93"/>
      <c r="E2083" s="93"/>
      <c r="F2083" s="93"/>
      <c r="G2083" s="93"/>
      <c r="H2083" s="93"/>
      <c r="I2083" s="93"/>
      <c r="J2083" s="93"/>
      <c r="K2083" s="93"/>
      <c r="L2083" s="93"/>
      <c r="M2083" s="93"/>
      <c r="N2083" s="93"/>
      <c r="O2083" s="93"/>
      <c r="P2083" s="93"/>
      <c r="Q2083" s="93"/>
      <c r="R2083" s="93"/>
      <c r="S2083" s="93"/>
      <c r="T2083" s="93"/>
      <c r="U2083" s="93"/>
      <c r="V2083" s="93"/>
      <c r="W2083" s="93"/>
      <c r="X2083" s="93"/>
      <c r="Y2083" s="93"/>
      <c r="Z2083" s="93"/>
      <c r="AA2083" s="93"/>
      <c r="AB2083" s="93"/>
      <c r="AC2083" s="93"/>
      <c r="AD2083" s="93"/>
      <c r="AE2083" s="93"/>
      <c r="AF2083" s="93"/>
      <c r="AG2083" s="93"/>
      <c r="AH2083" s="93"/>
    </row>
    <row r="2084" spans="1:34" ht="15" customHeight="1" x14ac:dyDescent="0.3">
      <c r="A2084" s="93"/>
      <c r="B2084" s="93"/>
      <c r="C2084" s="93"/>
      <c r="D2084" s="93"/>
      <c r="E2084" s="93"/>
      <c r="F2084" s="93"/>
      <c r="G2084" s="93"/>
      <c r="H2084" s="93"/>
      <c r="I2084" s="93"/>
      <c r="J2084" s="93"/>
      <c r="K2084" s="93"/>
      <c r="L2084" s="93"/>
      <c r="M2084" s="93"/>
      <c r="N2084" s="93"/>
      <c r="O2084" s="93"/>
      <c r="P2084" s="93"/>
      <c r="Q2084" s="93"/>
      <c r="R2084" s="93"/>
      <c r="S2084" s="93"/>
      <c r="T2084" s="93"/>
      <c r="U2084" s="93"/>
      <c r="V2084" s="93"/>
      <c r="W2084" s="93"/>
      <c r="X2084" s="93"/>
      <c r="Y2084" s="93"/>
      <c r="Z2084" s="93"/>
      <c r="AA2084" s="93"/>
      <c r="AB2084" s="93"/>
      <c r="AC2084" s="93"/>
      <c r="AD2084" s="93"/>
      <c r="AE2084" s="93"/>
      <c r="AF2084" s="93"/>
      <c r="AG2084" s="93"/>
      <c r="AH2084" s="93"/>
    </row>
    <row r="2085" spans="1:34" ht="15" customHeight="1" x14ac:dyDescent="0.3">
      <c r="A2085" s="93"/>
      <c r="B2085" s="93"/>
      <c r="C2085" s="93"/>
      <c r="D2085" s="93"/>
      <c r="E2085" s="93"/>
      <c r="F2085" s="93"/>
      <c r="G2085" s="93"/>
      <c r="H2085" s="93"/>
      <c r="I2085" s="93"/>
      <c r="J2085" s="93"/>
      <c r="K2085" s="93"/>
      <c r="L2085" s="93"/>
      <c r="M2085" s="93"/>
      <c r="N2085" s="93"/>
      <c r="O2085" s="93"/>
      <c r="P2085" s="93"/>
      <c r="Q2085" s="93"/>
      <c r="R2085" s="93"/>
      <c r="S2085" s="93"/>
      <c r="T2085" s="93"/>
      <c r="U2085" s="93"/>
      <c r="V2085" s="93"/>
      <c r="W2085" s="93"/>
      <c r="X2085" s="93"/>
      <c r="Y2085" s="93"/>
      <c r="Z2085" s="93"/>
      <c r="AA2085" s="93"/>
      <c r="AB2085" s="93"/>
      <c r="AC2085" s="93"/>
      <c r="AD2085" s="93"/>
      <c r="AE2085" s="93"/>
      <c r="AF2085" s="93"/>
      <c r="AG2085" s="93"/>
      <c r="AH2085" s="93"/>
    </row>
    <row r="2086" spans="1:34" ht="15" customHeight="1" x14ac:dyDescent="0.3">
      <c r="A2086" s="93"/>
      <c r="B2086" s="93"/>
      <c r="C2086" s="93"/>
      <c r="D2086" s="93"/>
      <c r="E2086" s="93"/>
      <c r="F2086" s="93"/>
      <c r="G2086" s="93"/>
      <c r="H2086" s="93"/>
      <c r="I2086" s="93"/>
      <c r="J2086" s="93"/>
      <c r="K2086" s="93"/>
      <c r="L2086" s="93"/>
      <c r="M2086" s="93"/>
      <c r="N2086" s="93"/>
      <c r="O2086" s="93"/>
      <c r="P2086" s="93"/>
      <c r="Q2086" s="93"/>
      <c r="R2086" s="93"/>
      <c r="S2086" s="93"/>
      <c r="T2086" s="93"/>
      <c r="U2086" s="93"/>
      <c r="V2086" s="93"/>
      <c r="W2086" s="93"/>
      <c r="X2086" s="93"/>
      <c r="Y2086" s="93"/>
      <c r="Z2086" s="93"/>
      <c r="AA2086" s="93"/>
      <c r="AB2086" s="93"/>
      <c r="AC2086" s="93"/>
      <c r="AD2086" s="93"/>
      <c r="AE2086" s="93"/>
      <c r="AF2086" s="93"/>
      <c r="AG2086" s="93"/>
      <c r="AH2086" s="93"/>
    </row>
    <row r="2087" spans="1:34" ht="15" customHeight="1" x14ac:dyDescent="0.3">
      <c r="A2087" s="93"/>
      <c r="B2087" s="93"/>
      <c r="C2087" s="93"/>
      <c r="D2087" s="93"/>
      <c r="E2087" s="93"/>
      <c r="F2087" s="93"/>
      <c r="G2087" s="93"/>
      <c r="H2087" s="93"/>
      <c r="I2087" s="93"/>
      <c r="J2087" s="93"/>
      <c r="K2087" s="93"/>
      <c r="L2087" s="93"/>
      <c r="M2087" s="93"/>
      <c r="N2087" s="93"/>
      <c r="O2087" s="93"/>
      <c r="P2087" s="93"/>
      <c r="Q2087" s="93"/>
      <c r="R2087" s="93"/>
      <c r="S2087" s="93"/>
      <c r="T2087" s="93"/>
      <c r="U2087" s="93"/>
      <c r="V2087" s="93"/>
      <c r="W2087" s="93"/>
      <c r="X2087" s="93"/>
      <c r="Y2087" s="93"/>
      <c r="Z2087" s="93"/>
      <c r="AA2087" s="93"/>
      <c r="AB2087" s="93"/>
      <c r="AC2087" s="93"/>
      <c r="AD2087" s="93"/>
      <c r="AE2087" s="93"/>
      <c r="AF2087" s="93"/>
      <c r="AG2087" s="93"/>
      <c r="AH2087" s="93"/>
    </row>
    <row r="2088" spans="1:34" ht="15" customHeight="1" x14ac:dyDescent="0.3">
      <c r="A2088" s="93"/>
      <c r="B2088" s="93"/>
      <c r="C2088" s="93"/>
      <c r="D2088" s="93"/>
      <c r="E2088" s="93"/>
      <c r="F2088" s="93"/>
      <c r="G2088" s="93"/>
      <c r="H2088" s="93"/>
      <c r="I2088" s="93"/>
      <c r="J2088" s="93"/>
      <c r="K2088" s="93"/>
      <c r="L2088" s="93"/>
      <c r="M2088" s="93"/>
      <c r="N2088" s="93"/>
      <c r="O2088" s="93"/>
      <c r="P2088" s="93"/>
      <c r="Q2088" s="93"/>
      <c r="R2088" s="93"/>
      <c r="S2088" s="93"/>
      <c r="T2088" s="93"/>
      <c r="U2088" s="93"/>
      <c r="V2088" s="93"/>
      <c r="W2088" s="93"/>
      <c r="X2088" s="93"/>
      <c r="Y2088" s="93"/>
      <c r="Z2088" s="93"/>
      <c r="AA2088" s="93"/>
      <c r="AB2088" s="93"/>
      <c r="AC2088" s="93"/>
      <c r="AD2088" s="93"/>
      <c r="AE2088" s="93"/>
      <c r="AF2088" s="93"/>
      <c r="AG2088" s="93"/>
      <c r="AH2088" s="93"/>
    </row>
    <row r="2089" spans="1:34" ht="15" customHeight="1" x14ac:dyDescent="0.3">
      <c r="A2089" s="93"/>
      <c r="B2089" s="93"/>
      <c r="C2089" s="93"/>
      <c r="D2089" s="93"/>
      <c r="E2089" s="93"/>
      <c r="F2089" s="93"/>
      <c r="G2089" s="93"/>
      <c r="H2089" s="93"/>
      <c r="I2089" s="93"/>
      <c r="J2089" s="93"/>
      <c r="K2089" s="93"/>
      <c r="L2089" s="93"/>
      <c r="M2089" s="93"/>
      <c r="N2089" s="93"/>
      <c r="O2089" s="93"/>
      <c r="P2089" s="93"/>
      <c r="Q2089" s="93"/>
      <c r="R2089" s="93"/>
      <c r="S2089" s="93"/>
      <c r="T2089" s="93"/>
      <c r="U2089" s="93"/>
      <c r="V2089" s="93"/>
      <c r="W2089" s="93"/>
      <c r="X2089" s="93"/>
      <c r="Y2089" s="93"/>
      <c r="Z2089" s="93"/>
      <c r="AA2089" s="93"/>
      <c r="AB2089" s="93"/>
      <c r="AC2089" s="93"/>
      <c r="AD2089" s="93"/>
      <c r="AE2089" s="93"/>
      <c r="AF2089" s="93"/>
      <c r="AG2089" s="93"/>
      <c r="AH2089" s="93"/>
    </row>
    <row r="2090" spans="1:34" ht="15" customHeight="1" x14ac:dyDescent="0.3">
      <c r="A2090" s="93"/>
      <c r="B2090" s="93"/>
      <c r="C2090" s="93"/>
      <c r="D2090" s="93"/>
      <c r="E2090" s="93"/>
      <c r="F2090" s="93"/>
      <c r="G2090" s="93"/>
      <c r="H2090" s="93"/>
      <c r="I2090" s="93"/>
      <c r="J2090" s="93"/>
      <c r="K2090" s="93"/>
      <c r="L2090" s="93"/>
      <c r="M2090" s="93"/>
      <c r="N2090" s="93"/>
      <c r="O2090" s="93"/>
      <c r="P2090" s="93"/>
      <c r="Q2090" s="93"/>
      <c r="R2090" s="93"/>
      <c r="S2090" s="93"/>
      <c r="T2090" s="93"/>
      <c r="U2090" s="93"/>
      <c r="V2090" s="93"/>
      <c r="W2090" s="93"/>
      <c r="X2090" s="93"/>
      <c r="Y2090" s="93"/>
      <c r="Z2090" s="93"/>
      <c r="AA2090" s="93"/>
      <c r="AB2090" s="93"/>
      <c r="AC2090" s="93"/>
      <c r="AD2090" s="93"/>
      <c r="AE2090" s="93"/>
      <c r="AF2090" s="93"/>
      <c r="AG2090" s="93"/>
      <c r="AH2090" s="93"/>
    </row>
    <row r="2091" spans="1:34" ht="15" customHeight="1" x14ac:dyDescent="0.3">
      <c r="A2091" s="93"/>
      <c r="B2091" s="93"/>
      <c r="C2091" s="93"/>
      <c r="D2091" s="93"/>
      <c r="E2091" s="93"/>
      <c r="F2091" s="93"/>
      <c r="G2091" s="93"/>
      <c r="H2091" s="93"/>
      <c r="I2091" s="93"/>
      <c r="J2091" s="93"/>
      <c r="K2091" s="93"/>
      <c r="L2091" s="93"/>
      <c r="M2091" s="93"/>
      <c r="N2091" s="93"/>
      <c r="O2091" s="93"/>
      <c r="P2091" s="93"/>
      <c r="Q2091" s="93"/>
      <c r="R2091" s="93"/>
      <c r="S2091" s="93"/>
      <c r="T2091" s="93"/>
      <c r="U2091" s="93"/>
      <c r="V2091" s="93"/>
      <c r="W2091" s="93"/>
      <c r="X2091" s="93"/>
      <c r="Y2091" s="93"/>
      <c r="Z2091" s="93"/>
      <c r="AA2091" s="93"/>
      <c r="AB2091" s="93"/>
      <c r="AC2091" s="93"/>
      <c r="AD2091" s="93"/>
      <c r="AE2091" s="93"/>
      <c r="AF2091" s="93"/>
      <c r="AG2091" s="93"/>
      <c r="AH2091" s="93"/>
    </row>
    <row r="2092" spans="1:34" ht="15" customHeight="1" x14ac:dyDescent="0.3">
      <c r="A2092" s="93"/>
      <c r="B2092" s="93"/>
      <c r="C2092" s="93"/>
      <c r="D2092" s="93"/>
      <c r="E2092" s="93"/>
      <c r="F2092" s="93"/>
      <c r="G2092" s="93"/>
      <c r="H2092" s="93"/>
      <c r="I2092" s="93"/>
      <c r="J2092" s="93"/>
      <c r="K2092" s="93"/>
      <c r="L2092" s="93"/>
      <c r="M2092" s="93"/>
      <c r="N2092" s="93"/>
      <c r="O2092" s="93"/>
      <c r="P2092" s="93"/>
      <c r="Q2092" s="93"/>
      <c r="R2092" s="93"/>
      <c r="S2092" s="93"/>
      <c r="T2092" s="93"/>
      <c r="U2092" s="93"/>
      <c r="V2092" s="93"/>
      <c r="W2092" s="93"/>
      <c r="X2092" s="93"/>
      <c r="Y2092" s="93"/>
      <c r="Z2092" s="93"/>
      <c r="AA2092" s="93"/>
      <c r="AB2092" s="93"/>
      <c r="AC2092" s="93"/>
      <c r="AD2092" s="93"/>
      <c r="AE2092" s="93"/>
      <c r="AF2092" s="93"/>
      <c r="AG2092" s="93"/>
      <c r="AH2092" s="93"/>
    </row>
    <row r="2093" spans="1:34" ht="15" customHeight="1" x14ac:dyDescent="0.3">
      <c r="A2093" s="93"/>
      <c r="B2093" s="93"/>
      <c r="C2093" s="93"/>
      <c r="D2093" s="93"/>
      <c r="E2093" s="93"/>
      <c r="F2093" s="93"/>
      <c r="G2093" s="93"/>
      <c r="H2093" s="93"/>
      <c r="I2093" s="93"/>
      <c r="J2093" s="93"/>
      <c r="K2093" s="93"/>
      <c r="L2093" s="93"/>
      <c r="M2093" s="93"/>
      <c r="N2093" s="93"/>
      <c r="O2093" s="93"/>
      <c r="P2093" s="93"/>
      <c r="Q2093" s="93"/>
      <c r="R2093" s="93"/>
      <c r="S2093" s="93"/>
      <c r="T2093" s="93"/>
      <c r="U2093" s="93"/>
      <c r="V2093" s="93"/>
      <c r="W2093" s="93"/>
      <c r="X2093" s="93"/>
      <c r="Y2093" s="93"/>
      <c r="Z2093" s="93"/>
      <c r="AA2093" s="93"/>
      <c r="AB2093" s="93"/>
      <c r="AC2093" s="93"/>
      <c r="AD2093" s="93"/>
      <c r="AE2093" s="93"/>
      <c r="AF2093" s="93"/>
      <c r="AG2093" s="93"/>
      <c r="AH2093" s="93"/>
    </row>
    <row r="2094" spans="1:34" ht="15" customHeight="1" x14ac:dyDescent="0.3">
      <c r="A2094" s="93"/>
      <c r="B2094" s="93"/>
      <c r="C2094" s="93"/>
      <c r="D2094" s="93"/>
      <c r="E2094" s="93"/>
      <c r="F2094" s="93"/>
      <c r="G2094" s="93"/>
      <c r="H2094" s="93"/>
      <c r="I2094" s="93"/>
      <c r="J2094" s="93"/>
      <c r="K2094" s="93"/>
      <c r="L2094" s="93"/>
      <c r="M2094" s="93"/>
      <c r="N2094" s="93"/>
      <c r="O2094" s="93"/>
      <c r="P2094" s="93"/>
      <c r="Q2094" s="93"/>
      <c r="R2094" s="93"/>
      <c r="S2094" s="93"/>
      <c r="T2094" s="93"/>
      <c r="U2094" s="93"/>
      <c r="V2094" s="93"/>
      <c r="W2094" s="93"/>
      <c r="X2094" s="93"/>
      <c r="Y2094" s="93"/>
      <c r="Z2094" s="93"/>
      <c r="AA2094" s="93"/>
      <c r="AB2094" s="93"/>
      <c r="AC2094" s="93"/>
      <c r="AD2094" s="93"/>
      <c r="AE2094" s="93"/>
      <c r="AF2094" s="93"/>
      <c r="AG2094" s="93"/>
      <c r="AH2094" s="93"/>
    </row>
    <row r="2095" spans="1:34" ht="15" customHeight="1" x14ac:dyDescent="0.3">
      <c r="A2095" s="93"/>
      <c r="B2095" s="93"/>
      <c r="C2095" s="93"/>
      <c r="D2095" s="93"/>
      <c r="E2095" s="93"/>
      <c r="F2095" s="93"/>
      <c r="G2095" s="93"/>
      <c r="H2095" s="93"/>
      <c r="I2095" s="93"/>
      <c r="J2095" s="93"/>
      <c r="K2095" s="93"/>
      <c r="L2095" s="93"/>
      <c r="M2095" s="93"/>
      <c r="N2095" s="93"/>
      <c r="O2095" s="93"/>
      <c r="P2095" s="93"/>
      <c r="Q2095" s="93"/>
      <c r="R2095" s="93"/>
      <c r="S2095" s="93"/>
      <c r="T2095" s="93"/>
      <c r="U2095" s="93"/>
      <c r="V2095" s="93"/>
      <c r="W2095" s="93"/>
      <c r="X2095" s="93"/>
      <c r="Y2095" s="93"/>
      <c r="Z2095" s="93"/>
      <c r="AA2095" s="93"/>
      <c r="AB2095" s="93"/>
      <c r="AC2095" s="93"/>
      <c r="AD2095" s="93"/>
      <c r="AE2095" s="93"/>
      <c r="AF2095" s="93"/>
      <c r="AG2095" s="93"/>
      <c r="AH2095" s="93"/>
    </row>
    <row r="2096" spans="1:34" ht="15" customHeight="1" x14ac:dyDescent="0.3">
      <c r="A2096" s="93"/>
      <c r="B2096" s="93"/>
      <c r="C2096" s="93"/>
      <c r="D2096" s="93"/>
      <c r="E2096" s="93"/>
      <c r="F2096" s="93"/>
      <c r="G2096" s="93"/>
      <c r="H2096" s="93"/>
      <c r="I2096" s="93"/>
      <c r="J2096" s="93"/>
      <c r="K2096" s="93"/>
      <c r="L2096" s="93"/>
      <c r="M2096" s="93"/>
      <c r="N2096" s="93"/>
      <c r="O2096" s="93"/>
      <c r="P2096" s="93"/>
      <c r="Q2096" s="93"/>
      <c r="R2096" s="93"/>
      <c r="S2096" s="93"/>
      <c r="T2096" s="93"/>
      <c r="U2096" s="93"/>
      <c r="V2096" s="93"/>
      <c r="W2096" s="93"/>
      <c r="X2096" s="93"/>
      <c r="Y2096" s="93"/>
      <c r="Z2096" s="93"/>
      <c r="AA2096" s="93"/>
      <c r="AB2096" s="93"/>
      <c r="AC2096" s="93"/>
      <c r="AD2096" s="93"/>
      <c r="AE2096" s="93"/>
      <c r="AF2096" s="93"/>
      <c r="AG2096" s="93"/>
      <c r="AH2096" s="93"/>
    </row>
    <row r="2097" spans="1:34" ht="15" customHeight="1" x14ac:dyDescent="0.3">
      <c r="A2097" s="93"/>
      <c r="B2097" s="93"/>
      <c r="C2097" s="93"/>
      <c r="D2097" s="93"/>
      <c r="E2097" s="93"/>
      <c r="F2097" s="93"/>
      <c r="G2097" s="93"/>
      <c r="H2097" s="93"/>
      <c r="I2097" s="93"/>
      <c r="J2097" s="93"/>
      <c r="K2097" s="93"/>
      <c r="L2097" s="93"/>
      <c r="M2097" s="93"/>
      <c r="N2097" s="93"/>
      <c r="O2097" s="93"/>
      <c r="P2097" s="93"/>
      <c r="Q2097" s="93"/>
      <c r="R2097" s="93"/>
      <c r="S2097" s="93"/>
      <c r="T2097" s="93"/>
      <c r="U2097" s="93"/>
      <c r="V2097" s="93"/>
      <c r="W2097" s="93"/>
      <c r="X2097" s="93"/>
      <c r="Y2097" s="93"/>
      <c r="Z2097" s="93"/>
      <c r="AA2097" s="93"/>
      <c r="AB2097" s="93"/>
      <c r="AC2097" s="93"/>
      <c r="AD2097" s="93"/>
      <c r="AE2097" s="93"/>
      <c r="AF2097" s="93"/>
      <c r="AG2097" s="93"/>
      <c r="AH2097" s="93"/>
    </row>
    <row r="2098" spans="1:34" ht="15" customHeight="1" x14ac:dyDescent="0.3">
      <c r="A2098" s="93"/>
      <c r="B2098" s="93"/>
      <c r="C2098" s="93"/>
      <c r="D2098" s="93"/>
      <c r="E2098" s="93"/>
      <c r="F2098" s="93"/>
      <c r="G2098" s="93"/>
      <c r="H2098" s="93"/>
      <c r="I2098" s="93"/>
      <c r="J2098" s="93"/>
      <c r="K2098" s="93"/>
      <c r="L2098" s="93"/>
      <c r="M2098" s="93"/>
      <c r="N2098" s="93"/>
      <c r="O2098" s="93"/>
      <c r="P2098" s="93"/>
      <c r="Q2098" s="93"/>
      <c r="R2098" s="93"/>
      <c r="S2098" s="93"/>
      <c r="T2098" s="93"/>
      <c r="U2098" s="93"/>
      <c r="V2098" s="93"/>
      <c r="W2098" s="93"/>
      <c r="X2098" s="93"/>
      <c r="Y2098" s="93"/>
      <c r="Z2098" s="93"/>
      <c r="AA2098" s="93"/>
      <c r="AB2098" s="93"/>
      <c r="AC2098" s="93"/>
      <c r="AD2098" s="93"/>
      <c r="AE2098" s="93"/>
      <c r="AF2098" s="93"/>
      <c r="AG2098" s="93"/>
      <c r="AH2098" s="93"/>
    </row>
    <row r="2099" spans="1:34" ht="15" customHeight="1" x14ac:dyDescent="0.3">
      <c r="A2099" s="93"/>
      <c r="B2099" s="93"/>
      <c r="C2099" s="93"/>
      <c r="D2099" s="93"/>
      <c r="E2099" s="93"/>
      <c r="F2099" s="93"/>
      <c r="G2099" s="93"/>
      <c r="H2099" s="93"/>
      <c r="I2099" s="93"/>
      <c r="J2099" s="93"/>
      <c r="K2099" s="93"/>
      <c r="L2099" s="93"/>
      <c r="M2099" s="93"/>
      <c r="N2099" s="93"/>
      <c r="O2099" s="93"/>
      <c r="P2099" s="93"/>
      <c r="Q2099" s="93"/>
      <c r="R2099" s="93"/>
      <c r="S2099" s="93"/>
      <c r="T2099" s="93"/>
      <c r="U2099" s="93"/>
      <c r="V2099" s="93"/>
      <c r="W2099" s="93"/>
      <c r="X2099" s="93"/>
      <c r="Y2099" s="93"/>
      <c r="Z2099" s="93"/>
      <c r="AA2099" s="93"/>
      <c r="AB2099" s="93"/>
      <c r="AC2099" s="93"/>
      <c r="AD2099" s="93"/>
      <c r="AE2099" s="93"/>
      <c r="AF2099" s="93"/>
      <c r="AG2099" s="93"/>
      <c r="AH2099" s="93"/>
    </row>
    <row r="2100" spans="1:34" ht="15" customHeight="1" x14ac:dyDescent="0.3">
      <c r="A2100" s="93"/>
      <c r="B2100" s="93"/>
      <c r="C2100" s="93"/>
      <c r="D2100" s="93"/>
      <c r="E2100" s="93"/>
      <c r="F2100" s="93"/>
      <c r="G2100" s="93"/>
      <c r="H2100" s="93"/>
      <c r="I2100" s="93"/>
      <c r="J2100" s="93"/>
      <c r="K2100" s="93"/>
      <c r="L2100" s="93"/>
      <c r="M2100" s="93"/>
      <c r="N2100" s="93"/>
      <c r="O2100" s="93"/>
      <c r="P2100" s="93"/>
      <c r="Q2100" s="93"/>
      <c r="R2100" s="93"/>
      <c r="S2100" s="93"/>
      <c r="T2100" s="93"/>
      <c r="U2100" s="93"/>
      <c r="V2100" s="93"/>
      <c r="W2100" s="93"/>
      <c r="X2100" s="93"/>
      <c r="Y2100" s="93"/>
      <c r="Z2100" s="93"/>
      <c r="AA2100" s="93"/>
      <c r="AB2100" s="93"/>
      <c r="AC2100" s="93"/>
      <c r="AD2100" s="93"/>
      <c r="AE2100" s="93"/>
      <c r="AF2100" s="93"/>
      <c r="AG2100" s="93"/>
      <c r="AH2100" s="93"/>
    </row>
    <row r="2101" spans="1:34" ht="15" customHeight="1" x14ac:dyDescent="0.3">
      <c r="A2101" s="93"/>
      <c r="B2101" s="93"/>
      <c r="C2101" s="93"/>
      <c r="D2101" s="93"/>
      <c r="E2101" s="93"/>
      <c r="F2101" s="93"/>
      <c r="G2101" s="93"/>
      <c r="H2101" s="93"/>
      <c r="I2101" s="93"/>
      <c r="J2101" s="93"/>
      <c r="K2101" s="93"/>
      <c r="L2101" s="93"/>
      <c r="M2101" s="93"/>
      <c r="N2101" s="93"/>
      <c r="O2101" s="93"/>
      <c r="P2101" s="93"/>
      <c r="Q2101" s="93"/>
      <c r="R2101" s="93"/>
      <c r="S2101" s="93"/>
      <c r="T2101" s="93"/>
      <c r="U2101" s="93"/>
      <c r="V2101" s="93"/>
      <c r="W2101" s="93"/>
      <c r="X2101" s="93"/>
      <c r="Y2101" s="93"/>
      <c r="Z2101" s="93"/>
      <c r="AA2101" s="93"/>
      <c r="AB2101" s="93"/>
      <c r="AC2101" s="93"/>
      <c r="AD2101" s="93"/>
      <c r="AE2101" s="93"/>
      <c r="AF2101" s="93"/>
      <c r="AG2101" s="93"/>
      <c r="AH2101" s="93"/>
    </row>
    <row r="2102" spans="1:34" ht="15" customHeight="1" x14ac:dyDescent="0.3">
      <c r="A2102" s="93"/>
      <c r="B2102" s="93"/>
      <c r="C2102" s="93"/>
      <c r="D2102" s="93"/>
      <c r="E2102" s="93"/>
      <c r="F2102" s="93"/>
      <c r="G2102" s="93"/>
      <c r="H2102" s="93"/>
      <c r="I2102" s="93"/>
      <c r="J2102" s="93"/>
      <c r="K2102" s="93"/>
      <c r="L2102" s="93"/>
      <c r="M2102" s="93"/>
      <c r="N2102" s="93"/>
      <c r="O2102" s="93"/>
      <c r="P2102" s="93"/>
      <c r="Q2102" s="93"/>
      <c r="R2102" s="93"/>
      <c r="S2102" s="93"/>
      <c r="T2102" s="93"/>
      <c r="U2102" s="93"/>
      <c r="V2102" s="93"/>
      <c r="W2102" s="93"/>
      <c r="X2102" s="93"/>
      <c r="Y2102" s="93"/>
      <c r="Z2102" s="93"/>
      <c r="AA2102" s="93"/>
      <c r="AB2102" s="93"/>
      <c r="AC2102" s="93"/>
      <c r="AD2102" s="93"/>
      <c r="AE2102" s="93"/>
      <c r="AF2102" s="93"/>
      <c r="AG2102" s="93"/>
      <c r="AH2102" s="93"/>
    </row>
    <row r="2103" spans="1:34" ht="15" customHeight="1" x14ac:dyDescent="0.3">
      <c r="A2103" s="93"/>
      <c r="B2103" s="93"/>
      <c r="C2103" s="93"/>
      <c r="D2103" s="93"/>
      <c r="E2103" s="93"/>
      <c r="F2103" s="93"/>
      <c r="G2103" s="93"/>
      <c r="H2103" s="93"/>
      <c r="I2103" s="93"/>
      <c r="J2103" s="93"/>
      <c r="K2103" s="93"/>
      <c r="L2103" s="93"/>
      <c r="M2103" s="93"/>
      <c r="N2103" s="93"/>
      <c r="O2103" s="93"/>
      <c r="P2103" s="93"/>
      <c r="Q2103" s="93"/>
      <c r="R2103" s="93"/>
      <c r="S2103" s="93"/>
      <c r="T2103" s="93"/>
      <c r="U2103" s="93"/>
      <c r="V2103" s="93"/>
      <c r="W2103" s="93"/>
      <c r="X2103" s="93"/>
      <c r="Y2103" s="93"/>
      <c r="Z2103" s="93"/>
      <c r="AA2103" s="93"/>
      <c r="AB2103" s="93"/>
      <c r="AC2103" s="93"/>
      <c r="AD2103" s="93"/>
      <c r="AE2103" s="93"/>
      <c r="AF2103" s="93"/>
      <c r="AG2103" s="93"/>
      <c r="AH2103" s="93"/>
    </row>
    <row r="2104" spans="1:34" ht="15" customHeight="1" x14ac:dyDescent="0.3">
      <c r="A2104" s="93"/>
      <c r="B2104" s="93"/>
      <c r="C2104" s="93"/>
      <c r="D2104" s="93"/>
      <c r="E2104" s="93"/>
      <c r="F2104" s="93"/>
      <c r="G2104" s="93"/>
      <c r="H2104" s="93"/>
      <c r="I2104" s="93"/>
      <c r="J2104" s="93"/>
      <c r="K2104" s="93"/>
      <c r="L2104" s="93"/>
      <c r="M2104" s="93"/>
      <c r="N2104" s="93"/>
      <c r="O2104" s="93"/>
      <c r="P2104" s="93"/>
      <c r="Q2104" s="93"/>
      <c r="R2104" s="93"/>
      <c r="S2104" s="93"/>
      <c r="T2104" s="93"/>
      <c r="U2104" s="93"/>
      <c r="V2104" s="93"/>
      <c r="W2104" s="93"/>
      <c r="X2104" s="93"/>
      <c r="Y2104" s="93"/>
      <c r="Z2104" s="93"/>
      <c r="AA2104" s="93"/>
      <c r="AB2104" s="93"/>
      <c r="AC2104" s="93"/>
      <c r="AD2104" s="93"/>
      <c r="AE2104" s="93"/>
      <c r="AF2104" s="93"/>
      <c r="AG2104" s="93"/>
      <c r="AH2104" s="93"/>
    </row>
    <row r="2105" spans="1:34" ht="15" customHeight="1" x14ac:dyDescent="0.3">
      <c r="A2105" s="93"/>
      <c r="B2105" s="93"/>
      <c r="C2105" s="93"/>
      <c r="D2105" s="93"/>
      <c r="E2105" s="93"/>
      <c r="F2105" s="93"/>
      <c r="G2105" s="93"/>
      <c r="H2105" s="93"/>
      <c r="I2105" s="93"/>
      <c r="J2105" s="93"/>
      <c r="K2105" s="93"/>
      <c r="L2105" s="93"/>
      <c r="M2105" s="93"/>
      <c r="N2105" s="93"/>
      <c r="O2105" s="93"/>
      <c r="P2105" s="93"/>
      <c r="Q2105" s="93"/>
      <c r="R2105" s="93"/>
      <c r="S2105" s="93"/>
      <c r="T2105" s="93"/>
      <c r="U2105" s="93"/>
      <c r="V2105" s="93"/>
      <c r="W2105" s="93"/>
      <c r="X2105" s="93"/>
      <c r="Y2105" s="93"/>
      <c r="Z2105" s="93"/>
      <c r="AA2105" s="93"/>
      <c r="AB2105" s="93"/>
      <c r="AC2105" s="93"/>
      <c r="AD2105" s="93"/>
      <c r="AE2105" s="93"/>
      <c r="AF2105" s="93"/>
      <c r="AG2105" s="93"/>
      <c r="AH2105" s="93"/>
    </row>
    <row r="2106" spans="1:34" ht="15" customHeight="1" x14ac:dyDescent="0.3">
      <c r="A2106" s="93"/>
      <c r="B2106" s="93"/>
      <c r="C2106" s="93"/>
      <c r="D2106" s="93"/>
      <c r="E2106" s="93"/>
      <c r="F2106" s="93"/>
      <c r="G2106" s="93"/>
      <c r="H2106" s="93"/>
      <c r="I2106" s="93"/>
      <c r="J2106" s="93"/>
      <c r="K2106" s="93"/>
      <c r="L2106" s="93"/>
      <c r="M2106" s="93"/>
      <c r="N2106" s="93"/>
      <c r="O2106" s="93"/>
      <c r="P2106" s="93"/>
      <c r="Q2106" s="93"/>
      <c r="R2106" s="93"/>
      <c r="S2106" s="93"/>
      <c r="T2106" s="93"/>
      <c r="U2106" s="93"/>
      <c r="V2106" s="93"/>
      <c r="W2106" s="93"/>
      <c r="X2106" s="93"/>
      <c r="Y2106" s="93"/>
      <c r="Z2106" s="93"/>
      <c r="AA2106" s="93"/>
      <c r="AB2106" s="93"/>
      <c r="AC2106" s="93"/>
      <c r="AD2106" s="93"/>
      <c r="AE2106" s="93"/>
      <c r="AF2106" s="93"/>
      <c r="AG2106" s="93"/>
      <c r="AH2106" s="93"/>
    </row>
    <row r="2107" spans="1:34" ht="15" customHeight="1" x14ac:dyDescent="0.3">
      <c r="A2107" s="93"/>
      <c r="B2107" s="93"/>
      <c r="C2107" s="93"/>
      <c r="D2107" s="93"/>
      <c r="E2107" s="93"/>
      <c r="F2107" s="93"/>
      <c r="G2107" s="93"/>
      <c r="H2107" s="93"/>
      <c r="I2107" s="93"/>
      <c r="J2107" s="93"/>
      <c r="K2107" s="93"/>
      <c r="L2107" s="93"/>
      <c r="M2107" s="93"/>
      <c r="N2107" s="93"/>
      <c r="O2107" s="93"/>
      <c r="P2107" s="93"/>
      <c r="Q2107" s="93"/>
      <c r="R2107" s="93"/>
      <c r="S2107" s="93"/>
      <c r="T2107" s="93"/>
      <c r="U2107" s="93"/>
      <c r="V2107" s="93"/>
      <c r="W2107" s="93"/>
      <c r="X2107" s="93"/>
      <c r="Y2107" s="93"/>
      <c r="Z2107" s="93"/>
      <c r="AA2107" s="93"/>
      <c r="AB2107" s="93"/>
      <c r="AC2107" s="93"/>
      <c r="AD2107" s="93"/>
      <c r="AE2107" s="93"/>
      <c r="AF2107" s="93"/>
      <c r="AG2107" s="93"/>
      <c r="AH2107" s="93"/>
    </row>
    <row r="2108" spans="1:34" ht="15" customHeight="1" x14ac:dyDescent="0.3">
      <c r="A2108" s="93"/>
      <c r="B2108" s="93"/>
      <c r="C2108" s="93"/>
      <c r="D2108" s="93"/>
      <c r="E2108" s="93"/>
      <c r="F2108" s="93"/>
      <c r="G2108" s="93"/>
      <c r="H2108" s="93"/>
      <c r="I2108" s="93"/>
      <c r="J2108" s="93"/>
      <c r="K2108" s="93"/>
      <c r="L2108" s="93"/>
      <c r="M2108" s="93"/>
      <c r="N2108" s="93"/>
      <c r="O2108" s="93"/>
      <c r="P2108" s="93"/>
      <c r="Q2108" s="93"/>
      <c r="R2108" s="93"/>
      <c r="S2108" s="93"/>
      <c r="T2108" s="93"/>
      <c r="U2108" s="93"/>
      <c r="V2108" s="93"/>
      <c r="W2108" s="93"/>
      <c r="X2108" s="93"/>
      <c r="Y2108" s="93"/>
      <c r="Z2108" s="93"/>
      <c r="AA2108" s="93"/>
      <c r="AB2108" s="93"/>
      <c r="AC2108" s="93"/>
      <c r="AD2108" s="93"/>
      <c r="AE2108" s="93"/>
      <c r="AF2108" s="93"/>
      <c r="AG2108" s="93"/>
      <c r="AH2108" s="93"/>
    </row>
    <row r="2109" spans="1:34" ht="15" customHeight="1" x14ac:dyDescent="0.3">
      <c r="A2109" s="93"/>
      <c r="B2109" s="93"/>
      <c r="C2109" s="93"/>
      <c r="D2109" s="93"/>
      <c r="E2109" s="93"/>
      <c r="F2109" s="93"/>
      <c r="G2109" s="93"/>
      <c r="H2109" s="93"/>
      <c r="I2109" s="93"/>
      <c r="J2109" s="93"/>
      <c r="K2109" s="93"/>
      <c r="L2109" s="93"/>
      <c r="M2109" s="93"/>
      <c r="N2109" s="93"/>
      <c r="O2109" s="93"/>
      <c r="P2109" s="93"/>
      <c r="Q2109" s="93"/>
      <c r="R2109" s="93"/>
      <c r="S2109" s="93"/>
      <c r="T2109" s="93"/>
      <c r="U2109" s="93"/>
      <c r="V2109" s="93"/>
      <c r="W2109" s="93"/>
      <c r="X2109" s="93"/>
      <c r="Y2109" s="93"/>
      <c r="Z2109" s="93"/>
      <c r="AA2109" s="93"/>
      <c r="AB2109" s="93"/>
      <c r="AC2109" s="93"/>
      <c r="AD2109" s="93"/>
      <c r="AE2109" s="93"/>
      <c r="AF2109" s="93"/>
      <c r="AG2109" s="93"/>
      <c r="AH2109" s="93"/>
    </row>
    <row r="2110" spans="1:34" ht="15" customHeight="1" x14ac:dyDescent="0.3">
      <c r="A2110" s="93"/>
      <c r="B2110" s="93"/>
      <c r="C2110" s="93"/>
      <c r="D2110" s="93"/>
      <c r="E2110" s="93"/>
      <c r="F2110" s="93"/>
      <c r="G2110" s="93"/>
      <c r="H2110" s="93"/>
      <c r="I2110" s="93"/>
      <c r="J2110" s="93"/>
      <c r="K2110" s="93"/>
      <c r="L2110" s="93"/>
      <c r="M2110" s="93"/>
      <c r="N2110" s="93"/>
      <c r="O2110" s="93"/>
      <c r="P2110" s="93"/>
      <c r="Q2110" s="93"/>
      <c r="R2110" s="93"/>
      <c r="S2110" s="93"/>
      <c r="T2110" s="93"/>
      <c r="U2110" s="93"/>
      <c r="V2110" s="93"/>
      <c r="W2110" s="93"/>
      <c r="X2110" s="93"/>
      <c r="Y2110" s="93"/>
      <c r="Z2110" s="93"/>
      <c r="AA2110" s="93"/>
      <c r="AB2110" s="93"/>
      <c r="AC2110" s="93"/>
      <c r="AD2110" s="93"/>
      <c r="AE2110" s="93"/>
      <c r="AF2110" s="93"/>
      <c r="AG2110" s="93"/>
      <c r="AH2110" s="93"/>
    </row>
    <row r="2111" spans="1:34" ht="15" customHeight="1" x14ac:dyDescent="0.3">
      <c r="A2111" s="93"/>
      <c r="B2111" s="93"/>
      <c r="C2111" s="93"/>
      <c r="D2111" s="93"/>
      <c r="E2111" s="93"/>
      <c r="F2111" s="93"/>
      <c r="G2111" s="93"/>
      <c r="H2111" s="93"/>
      <c r="I2111" s="93"/>
      <c r="J2111" s="93"/>
      <c r="K2111" s="93"/>
      <c r="L2111" s="93"/>
      <c r="M2111" s="93"/>
      <c r="N2111" s="93"/>
      <c r="O2111" s="93"/>
      <c r="P2111" s="93"/>
      <c r="Q2111" s="93"/>
      <c r="R2111" s="93"/>
      <c r="S2111" s="93"/>
      <c r="T2111" s="93"/>
      <c r="U2111" s="93"/>
      <c r="V2111" s="93"/>
      <c r="W2111" s="93"/>
      <c r="X2111" s="93"/>
      <c r="Y2111" s="93"/>
      <c r="Z2111" s="93"/>
      <c r="AA2111" s="93"/>
      <c r="AB2111" s="93"/>
      <c r="AC2111" s="93"/>
      <c r="AD2111" s="93"/>
      <c r="AE2111" s="93"/>
      <c r="AF2111" s="93"/>
      <c r="AG2111" s="93"/>
      <c r="AH2111" s="93"/>
    </row>
    <row r="2112" spans="1:34" ht="15" customHeight="1" x14ac:dyDescent="0.3">
      <c r="A2112" s="93"/>
      <c r="B2112" s="93"/>
      <c r="C2112" s="93"/>
      <c r="D2112" s="93"/>
      <c r="E2112" s="93"/>
      <c r="F2112" s="93"/>
      <c r="G2112" s="93"/>
      <c r="H2112" s="93"/>
      <c r="I2112" s="93"/>
      <c r="J2112" s="93"/>
      <c r="K2112" s="93"/>
      <c r="L2112" s="93"/>
      <c r="M2112" s="93"/>
      <c r="N2112" s="93"/>
      <c r="O2112" s="93"/>
      <c r="P2112" s="93"/>
      <c r="Q2112" s="93"/>
      <c r="R2112" s="93"/>
      <c r="S2112" s="93"/>
      <c r="T2112" s="93"/>
      <c r="U2112" s="93"/>
      <c r="V2112" s="93"/>
      <c r="W2112" s="93"/>
      <c r="X2112" s="93"/>
      <c r="Y2112" s="93"/>
      <c r="Z2112" s="93"/>
      <c r="AA2112" s="93"/>
      <c r="AB2112" s="93"/>
      <c r="AC2112" s="93"/>
      <c r="AD2112" s="93"/>
      <c r="AE2112" s="93"/>
      <c r="AF2112" s="93"/>
      <c r="AG2112" s="93"/>
      <c r="AH2112" s="93"/>
    </row>
    <row r="2113" spans="1:34" ht="15" customHeight="1" x14ac:dyDescent="0.3">
      <c r="A2113" s="93"/>
      <c r="B2113" s="93"/>
      <c r="C2113" s="93"/>
      <c r="D2113" s="93"/>
      <c r="E2113" s="93"/>
      <c r="F2113" s="93"/>
      <c r="G2113" s="93"/>
      <c r="H2113" s="93"/>
      <c r="I2113" s="93"/>
      <c r="J2113" s="93"/>
      <c r="K2113" s="93"/>
      <c r="L2113" s="93"/>
      <c r="M2113" s="93"/>
      <c r="N2113" s="93"/>
      <c r="O2113" s="93"/>
      <c r="P2113" s="93"/>
      <c r="Q2113" s="93"/>
      <c r="R2113" s="93"/>
      <c r="S2113" s="93"/>
      <c r="T2113" s="93"/>
      <c r="U2113" s="93"/>
      <c r="V2113" s="93"/>
      <c r="W2113" s="93"/>
      <c r="X2113" s="93"/>
      <c r="Y2113" s="93"/>
      <c r="Z2113" s="93"/>
      <c r="AA2113" s="93"/>
      <c r="AB2113" s="93"/>
      <c r="AC2113" s="93"/>
      <c r="AD2113" s="93"/>
      <c r="AE2113" s="93"/>
      <c r="AF2113" s="93"/>
      <c r="AG2113" s="93"/>
      <c r="AH2113" s="93"/>
    </row>
    <row r="2114" spans="1:34" ht="15" customHeight="1" x14ac:dyDescent="0.3">
      <c r="A2114" s="93"/>
      <c r="B2114" s="93"/>
      <c r="C2114" s="93"/>
      <c r="D2114" s="93"/>
      <c r="E2114" s="93"/>
      <c r="F2114" s="93"/>
      <c r="G2114" s="93"/>
      <c r="H2114" s="93"/>
      <c r="I2114" s="93"/>
      <c r="J2114" s="93"/>
      <c r="K2114" s="93"/>
      <c r="L2114" s="93"/>
      <c r="M2114" s="93"/>
      <c r="N2114" s="93"/>
      <c r="O2114" s="93"/>
      <c r="P2114" s="93"/>
      <c r="Q2114" s="93"/>
      <c r="R2114" s="93"/>
      <c r="S2114" s="93"/>
      <c r="T2114" s="93"/>
      <c r="U2114" s="93"/>
      <c r="V2114" s="93"/>
      <c r="W2114" s="93"/>
      <c r="X2114" s="93"/>
      <c r="Y2114" s="93"/>
      <c r="Z2114" s="93"/>
      <c r="AA2114" s="93"/>
      <c r="AB2114" s="93"/>
      <c r="AC2114" s="93"/>
      <c r="AD2114" s="93"/>
      <c r="AE2114" s="93"/>
      <c r="AF2114" s="93"/>
      <c r="AG2114" s="93"/>
      <c r="AH2114" s="93"/>
    </row>
    <row r="2115" spans="1:34" ht="15" customHeight="1" x14ac:dyDescent="0.3">
      <c r="A2115" s="93"/>
      <c r="B2115" s="93"/>
      <c r="C2115" s="93"/>
      <c r="D2115" s="93"/>
      <c r="E2115" s="93"/>
      <c r="F2115" s="93"/>
      <c r="G2115" s="93"/>
      <c r="H2115" s="93"/>
      <c r="I2115" s="93"/>
      <c r="J2115" s="93"/>
      <c r="K2115" s="93"/>
      <c r="L2115" s="93"/>
      <c r="M2115" s="93"/>
      <c r="N2115" s="93"/>
      <c r="O2115" s="93"/>
      <c r="P2115" s="93"/>
      <c r="Q2115" s="93"/>
      <c r="R2115" s="93"/>
      <c r="S2115" s="93"/>
      <c r="T2115" s="93"/>
      <c r="U2115" s="93"/>
      <c r="V2115" s="93"/>
      <c r="W2115" s="93"/>
      <c r="X2115" s="93"/>
      <c r="Y2115" s="93"/>
      <c r="Z2115" s="93"/>
      <c r="AA2115" s="93"/>
      <c r="AB2115" s="93"/>
      <c r="AC2115" s="93"/>
      <c r="AD2115" s="93"/>
      <c r="AE2115" s="93"/>
      <c r="AF2115" s="93"/>
      <c r="AG2115" s="93"/>
      <c r="AH2115" s="93"/>
    </row>
    <row r="2116" spans="1:34" ht="15" customHeight="1" x14ac:dyDescent="0.3">
      <c r="A2116" s="93"/>
      <c r="B2116" s="93"/>
      <c r="C2116" s="93"/>
      <c r="D2116" s="93"/>
      <c r="E2116" s="93"/>
      <c r="F2116" s="93"/>
      <c r="G2116" s="93"/>
      <c r="H2116" s="93"/>
      <c r="I2116" s="93"/>
      <c r="J2116" s="93"/>
      <c r="K2116" s="93"/>
      <c r="L2116" s="93"/>
      <c r="M2116" s="93"/>
      <c r="N2116" s="93"/>
      <c r="O2116" s="93"/>
      <c r="P2116" s="93"/>
      <c r="Q2116" s="93"/>
      <c r="R2116" s="93"/>
      <c r="S2116" s="93"/>
      <c r="T2116" s="93"/>
      <c r="U2116" s="93"/>
      <c r="V2116" s="93"/>
      <c r="W2116" s="93"/>
      <c r="X2116" s="93"/>
      <c r="Y2116" s="93"/>
      <c r="Z2116" s="93"/>
      <c r="AA2116" s="93"/>
      <c r="AB2116" s="93"/>
      <c r="AC2116" s="93"/>
      <c r="AD2116" s="93"/>
      <c r="AE2116" s="93"/>
      <c r="AF2116" s="93"/>
      <c r="AG2116" s="93"/>
      <c r="AH2116" s="93"/>
    </row>
    <row r="2117" spans="1:34" ht="15" customHeight="1" x14ac:dyDescent="0.3">
      <c r="A2117" s="93"/>
      <c r="B2117" s="93"/>
      <c r="C2117" s="93"/>
      <c r="D2117" s="93"/>
      <c r="E2117" s="93"/>
      <c r="F2117" s="93"/>
      <c r="G2117" s="93"/>
      <c r="H2117" s="93"/>
      <c r="I2117" s="93"/>
      <c r="J2117" s="93"/>
      <c r="K2117" s="93"/>
      <c r="L2117" s="93"/>
      <c r="M2117" s="93"/>
      <c r="N2117" s="93"/>
      <c r="O2117" s="93"/>
      <c r="P2117" s="93"/>
      <c r="Q2117" s="93"/>
      <c r="R2117" s="93"/>
      <c r="S2117" s="93"/>
      <c r="T2117" s="93"/>
      <c r="U2117" s="93"/>
      <c r="V2117" s="93"/>
      <c r="W2117" s="93"/>
      <c r="X2117" s="93"/>
      <c r="Y2117" s="93"/>
      <c r="Z2117" s="93"/>
      <c r="AA2117" s="93"/>
      <c r="AB2117" s="93"/>
      <c r="AC2117" s="93"/>
      <c r="AD2117" s="93"/>
      <c r="AE2117" s="93"/>
      <c r="AF2117" s="93"/>
      <c r="AG2117" s="93"/>
      <c r="AH2117" s="93"/>
    </row>
    <row r="2118" spans="1:34" ht="15" customHeight="1" x14ac:dyDescent="0.3">
      <c r="A2118" s="93"/>
      <c r="B2118" s="93"/>
      <c r="C2118" s="93"/>
      <c r="D2118" s="93"/>
      <c r="E2118" s="93"/>
      <c r="F2118" s="93"/>
      <c r="G2118" s="93"/>
      <c r="H2118" s="93"/>
      <c r="I2118" s="93"/>
      <c r="J2118" s="93"/>
      <c r="K2118" s="93"/>
      <c r="L2118" s="93"/>
      <c r="M2118" s="93"/>
      <c r="N2118" s="93"/>
      <c r="O2118" s="93"/>
      <c r="P2118" s="93"/>
      <c r="Q2118" s="93"/>
      <c r="R2118" s="93"/>
      <c r="S2118" s="93"/>
      <c r="T2118" s="93"/>
      <c r="U2118" s="93"/>
      <c r="V2118" s="93"/>
      <c r="W2118" s="93"/>
      <c r="X2118" s="93"/>
      <c r="Y2118" s="93"/>
      <c r="Z2118" s="93"/>
      <c r="AA2118" s="93"/>
      <c r="AB2118" s="93"/>
      <c r="AC2118" s="93"/>
      <c r="AD2118" s="93"/>
      <c r="AE2118" s="93"/>
      <c r="AF2118" s="93"/>
      <c r="AG2118" s="93"/>
      <c r="AH2118" s="93"/>
    </row>
    <row r="2119" spans="1:34" ht="15" customHeight="1" x14ac:dyDescent="0.3">
      <c r="A2119" s="93"/>
      <c r="B2119" s="93"/>
      <c r="C2119" s="93"/>
      <c r="D2119" s="93"/>
      <c r="E2119" s="93"/>
      <c r="F2119" s="93"/>
      <c r="G2119" s="93"/>
      <c r="H2119" s="93"/>
      <c r="I2119" s="93"/>
      <c r="J2119" s="93"/>
      <c r="K2119" s="93"/>
      <c r="L2119" s="93"/>
      <c r="M2119" s="93"/>
      <c r="N2119" s="93"/>
      <c r="O2119" s="93"/>
      <c r="P2119" s="93"/>
      <c r="Q2119" s="93"/>
      <c r="R2119" s="93"/>
      <c r="S2119" s="93"/>
      <c r="T2119" s="93"/>
      <c r="U2119" s="93"/>
      <c r="V2119" s="93"/>
      <c r="W2119" s="93"/>
      <c r="X2119" s="93"/>
      <c r="Y2119" s="93"/>
      <c r="Z2119" s="93"/>
      <c r="AA2119" s="93"/>
      <c r="AB2119" s="93"/>
      <c r="AC2119" s="93"/>
      <c r="AD2119" s="93"/>
      <c r="AE2119" s="93"/>
      <c r="AF2119" s="93"/>
      <c r="AG2119" s="93"/>
      <c r="AH2119" s="93"/>
    </row>
    <row r="2120" spans="1:34" ht="15" customHeight="1" x14ac:dyDescent="0.3">
      <c r="A2120" s="93"/>
      <c r="B2120" s="93"/>
      <c r="C2120" s="93"/>
      <c r="D2120" s="93"/>
      <c r="E2120" s="93"/>
      <c r="F2120" s="93"/>
      <c r="G2120" s="93"/>
      <c r="H2120" s="93"/>
      <c r="I2120" s="93"/>
      <c r="J2120" s="93"/>
      <c r="K2120" s="93"/>
      <c r="L2120" s="93"/>
      <c r="M2120" s="93"/>
      <c r="N2120" s="93"/>
      <c r="O2120" s="93"/>
      <c r="P2120" s="93"/>
      <c r="Q2120" s="93"/>
      <c r="R2120" s="93"/>
      <c r="S2120" s="93"/>
      <c r="T2120" s="93"/>
      <c r="U2120" s="93"/>
      <c r="V2120" s="93"/>
      <c r="W2120" s="93"/>
      <c r="X2120" s="93"/>
      <c r="Y2120" s="93"/>
      <c r="Z2120" s="93"/>
      <c r="AA2120" s="93"/>
      <c r="AB2120" s="93"/>
      <c r="AC2120" s="93"/>
      <c r="AD2120" s="93"/>
      <c r="AE2120" s="93"/>
      <c r="AF2120" s="93"/>
      <c r="AG2120" s="93"/>
      <c r="AH2120" s="93"/>
    </row>
    <row r="2121" spans="1:34" ht="15" customHeight="1" x14ac:dyDescent="0.3">
      <c r="A2121" s="93"/>
      <c r="B2121" s="93"/>
      <c r="C2121" s="93"/>
      <c r="D2121" s="93"/>
      <c r="E2121" s="93"/>
      <c r="F2121" s="93"/>
      <c r="G2121" s="93"/>
      <c r="H2121" s="93"/>
      <c r="I2121" s="93"/>
      <c r="J2121" s="93"/>
      <c r="K2121" s="93"/>
      <c r="L2121" s="93"/>
      <c r="M2121" s="93"/>
      <c r="N2121" s="93"/>
      <c r="O2121" s="93"/>
      <c r="P2121" s="93"/>
      <c r="Q2121" s="93"/>
      <c r="R2121" s="93"/>
      <c r="S2121" s="93"/>
      <c r="T2121" s="93"/>
      <c r="U2121" s="93"/>
      <c r="V2121" s="93"/>
      <c r="W2121" s="93"/>
      <c r="X2121" s="93"/>
      <c r="Y2121" s="93"/>
      <c r="Z2121" s="93"/>
      <c r="AA2121" s="93"/>
      <c r="AB2121" s="93"/>
      <c r="AC2121" s="93"/>
      <c r="AD2121" s="93"/>
      <c r="AE2121" s="93"/>
      <c r="AF2121" s="93"/>
      <c r="AG2121" s="93"/>
      <c r="AH2121" s="93"/>
    </row>
    <row r="2122" spans="1:34" ht="15" customHeight="1" x14ac:dyDescent="0.3">
      <c r="A2122" s="93"/>
      <c r="B2122" s="93"/>
      <c r="C2122" s="93"/>
      <c r="D2122" s="93"/>
      <c r="E2122" s="93"/>
      <c r="F2122" s="93"/>
      <c r="G2122" s="93"/>
      <c r="H2122" s="93"/>
      <c r="I2122" s="93"/>
      <c r="J2122" s="93"/>
      <c r="K2122" s="93"/>
      <c r="L2122" s="93"/>
      <c r="M2122" s="93"/>
      <c r="N2122" s="93"/>
      <c r="O2122" s="93"/>
      <c r="P2122" s="93"/>
      <c r="Q2122" s="93"/>
      <c r="R2122" s="93"/>
      <c r="S2122" s="93"/>
      <c r="T2122" s="93"/>
      <c r="U2122" s="93"/>
      <c r="V2122" s="93"/>
      <c r="W2122" s="93"/>
      <c r="X2122" s="93"/>
      <c r="Y2122" s="93"/>
      <c r="Z2122" s="93"/>
      <c r="AA2122" s="93"/>
      <c r="AB2122" s="93"/>
      <c r="AC2122" s="93"/>
      <c r="AD2122" s="93"/>
      <c r="AE2122" s="93"/>
      <c r="AF2122" s="93"/>
      <c r="AG2122" s="93"/>
      <c r="AH2122" s="93"/>
    </row>
    <row r="2123" spans="1:34" ht="15" customHeight="1" x14ac:dyDescent="0.3">
      <c r="A2123" s="93"/>
      <c r="B2123" s="93"/>
      <c r="C2123" s="93"/>
      <c r="D2123" s="93"/>
      <c r="E2123" s="93"/>
      <c r="F2123" s="93"/>
      <c r="G2123" s="93"/>
      <c r="H2123" s="93"/>
      <c r="I2123" s="93"/>
      <c r="J2123" s="93"/>
      <c r="K2123" s="93"/>
      <c r="L2123" s="93"/>
      <c r="M2123" s="93"/>
      <c r="N2123" s="93"/>
      <c r="O2123" s="93"/>
      <c r="P2123" s="93"/>
      <c r="Q2123" s="93"/>
      <c r="R2123" s="93"/>
      <c r="S2123" s="93"/>
      <c r="T2123" s="93"/>
      <c r="U2123" s="93"/>
      <c r="V2123" s="93"/>
      <c r="W2123" s="93"/>
      <c r="X2123" s="93"/>
      <c r="Y2123" s="93"/>
      <c r="Z2123" s="93"/>
      <c r="AA2123" s="93"/>
      <c r="AB2123" s="93"/>
      <c r="AC2123" s="93"/>
      <c r="AD2123" s="93"/>
      <c r="AE2123" s="93"/>
      <c r="AF2123" s="93"/>
      <c r="AG2123" s="93"/>
      <c r="AH2123" s="93"/>
    </row>
    <row r="2124" spans="1:34" ht="15" customHeight="1" x14ac:dyDescent="0.3">
      <c r="A2124" s="93"/>
      <c r="B2124" s="93"/>
      <c r="C2124" s="93"/>
      <c r="D2124" s="93"/>
      <c r="E2124" s="93"/>
      <c r="F2124" s="93"/>
      <c r="G2124" s="93"/>
      <c r="H2124" s="93"/>
      <c r="I2124" s="93"/>
      <c r="J2124" s="93"/>
      <c r="K2124" s="93"/>
      <c r="L2124" s="93"/>
      <c r="M2124" s="93"/>
      <c r="N2124" s="93"/>
      <c r="O2124" s="93"/>
      <c r="P2124" s="93"/>
      <c r="Q2124" s="93"/>
      <c r="R2124" s="93"/>
      <c r="S2124" s="93"/>
      <c r="T2124" s="93"/>
      <c r="U2124" s="93"/>
      <c r="V2124" s="93"/>
      <c r="W2124" s="93"/>
      <c r="X2124" s="93"/>
      <c r="Y2124" s="93"/>
      <c r="Z2124" s="93"/>
      <c r="AA2124" s="93"/>
      <c r="AB2124" s="93"/>
      <c r="AC2124" s="93"/>
      <c r="AD2124" s="93"/>
      <c r="AE2124" s="93"/>
      <c r="AF2124" s="93"/>
      <c r="AG2124" s="93"/>
      <c r="AH2124" s="93"/>
    </row>
    <row r="2125" spans="1:34" ht="15" customHeight="1" x14ac:dyDescent="0.3">
      <c r="A2125" s="93"/>
      <c r="B2125" s="93"/>
      <c r="C2125" s="93"/>
      <c r="D2125" s="93"/>
      <c r="E2125" s="93"/>
      <c r="F2125" s="93"/>
      <c r="G2125" s="93"/>
      <c r="H2125" s="93"/>
      <c r="I2125" s="93"/>
      <c r="J2125" s="93"/>
      <c r="K2125" s="93"/>
      <c r="L2125" s="93"/>
      <c r="M2125" s="93"/>
      <c r="N2125" s="93"/>
      <c r="O2125" s="93"/>
      <c r="P2125" s="93"/>
      <c r="Q2125" s="93"/>
      <c r="R2125" s="93"/>
      <c r="S2125" s="93"/>
      <c r="T2125" s="93"/>
      <c r="U2125" s="93"/>
      <c r="V2125" s="93"/>
      <c r="W2125" s="93"/>
      <c r="X2125" s="93"/>
      <c r="Y2125" s="93"/>
      <c r="Z2125" s="93"/>
      <c r="AA2125" s="93"/>
      <c r="AB2125" s="93"/>
      <c r="AC2125" s="93"/>
      <c r="AD2125" s="93"/>
      <c r="AE2125" s="93"/>
      <c r="AF2125" s="93"/>
      <c r="AG2125" s="93"/>
      <c r="AH2125" s="93"/>
    </row>
    <row r="2126" spans="1:34" ht="15" customHeight="1" x14ac:dyDescent="0.3">
      <c r="A2126" s="93"/>
      <c r="B2126" s="93"/>
      <c r="C2126" s="93"/>
      <c r="D2126" s="93"/>
      <c r="E2126" s="93"/>
      <c r="F2126" s="93"/>
      <c r="G2126" s="93"/>
      <c r="H2126" s="93"/>
      <c r="I2126" s="93"/>
      <c r="J2126" s="93"/>
      <c r="K2126" s="93"/>
      <c r="L2126" s="93"/>
      <c r="M2126" s="93"/>
      <c r="N2126" s="93"/>
      <c r="O2126" s="93"/>
      <c r="P2126" s="93"/>
      <c r="Q2126" s="93"/>
      <c r="R2126" s="93"/>
      <c r="S2126" s="93"/>
      <c r="T2126" s="93"/>
      <c r="U2126" s="93"/>
      <c r="V2126" s="93"/>
      <c r="W2126" s="93"/>
      <c r="X2126" s="93"/>
      <c r="Y2126" s="93"/>
      <c r="Z2126" s="93"/>
      <c r="AA2126" s="93"/>
      <c r="AB2126" s="93"/>
      <c r="AC2126" s="93"/>
      <c r="AD2126" s="93"/>
      <c r="AE2126" s="93"/>
      <c r="AF2126" s="93"/>
      <c r="AG2126" s="93"/>
      <c r="AH2126" s="93"/>
    </row>
    <row r="2127" spans="1:34" ht="15" customHeight="1" x14ac:dyDescent="0.3">
      <c r="A2127" s="93"/>
      <c r="B2127" s="93"/>
      <c r="C2127" s="93"/>
      <c r="D2127" s="93"/>
      <c r="E2127" s="93"/>
      <c r="F2127" s="93"/>
      <c r="G2127" s="93"/>
      <c r="H2127" s="93"/>
      <c r="I2127" s="93"/>
      <c r="J2127" s="93"/>
      <c r="K2127" s="93"/>
      <c r="L2127" s="93"/>
      <c r="M2127" s="93"/>
      <c r="N2127" s="93"/>
      <c r="O2127" s="93"/>
      <c r="P2127" s="93"/>
      <c r="Q2127" s="93"/>
      <c r="R2127" s="93"/>
      <c r="S2127" s="93"/>
      <c r="T2127" s="93"/>
      <c r="U2127" s="93"/>
      <c r="V2127" s="93"/>
      <c r="W2127" s="93"/>
      <c r="X2127" s="93"/>
      <c r="Y2127" s="93"/>
      <c r="Z2127" s="93"/>
      <c r="AA2127" s="93"/>
      <c r="AB2127" s="93"/>
      <c r="AC2127" s="93"/>
      <c r="AD2127" s="93"/>
      <c r="AE2127" s="93"/>
      <c r="AF2127" s="93"/>
      <c r="AG2127" s="93"/>
      <c r="AH2127" s="93"/>
    </row>
    <row r="2128" spans="1:34" ht="15" customHeight="1" x14ac:dyDescent="0.3">
      <c r="A2128" s="93"/>
      <c r="B2128" s="93"/>
      <c r="C2128" s="93"/>
      <c r="D2128" s="93"/>
      <c r="E2128" s="93"/>
      <c r="F2128" s="93"/>
      <c r="G2128" s="93"/>
      <c r="H2128" s="93"/>
      <c r="I2128" s="93"/>
      <c r="J2128" s="93"/>
      <c r="K2128" s="93"/>
      <c r="L2128" s="93"/>
      <c r="M2128" s="93"/>
      <c r="N2128" s="93"/>
      <c r="O2128" s="93"/>
      <c r="P2128" s="93"/>
      <c r="Q2128" s="93"/>
      <c r="R2128" s="93"/>
      <c r="S2128" s="93"/>
      <c r="T2128" s="93"/>
      <c r="U2128" s="93"/>
      <c r="V2128" s="93"/>
      <c r="W2128" s="93"/>
      <c r="X2128" s="93"/>
      <c r="Y2128" s="93"/>
      <c r="Z2128" s="93"/>
      <c r="AA2128" s="93"/>
      <c r="AB2128" s="93"/>
      <c r="AC2128" s="93"/>
      <c r="AD2128" s="93"/>
      <c r="AE2128" s="93"/>
      <c r="AF2128" s="93"/>
      <c r="AG2128" s="93"/>
      <c r="AH2128" s="93"/>
    </row>
    <row r="2129" spans="1:34" ht="15" customHeight="1" x14ac:dyDescent="0.3">
      <c r="A2129" s="93"/>
      <c r="B2129" s="93"/>
      <c r="C2129" s="93"/>
      <c r="D2129" s="93"/>
      <c r="E2129" s="93"/>
      <c r="F2129" s="93"/>
      <c r="G2129" s="93"/>
      <c r="H2129" s="93"/>
      <c r="I2129" s="93"/>
      <c r="J2129" s="93"/>
      <c r="K2129" s="93"/>
      <c r="L2129" s="93"/>
      <c r="M2129" s="93"/>
      <c r="N2129" s="93"/>
      <c r="O2129" s="93"/>
      <c r="P2129" s="93"/>
      <c r="Q2129" s="93"/>
      <c r="R2129" s="93"/>
      <c r="S2129" s="93"/>
      <c r="T2129" s="93"/>
      <c r="U2129" s="93"/>
      <c r="V2129" s="93"/>
      <c r="W2129" s="93"/>
      <c r="X2129" s="93"/>
      <c r="Y2129" s="93"/>
      <c r="Z2129" s="93"/>
      <c r="AA2129" s="93"/>
      <c r="AB2129" s="93"/>
      <c r="AC2129" s="93"/>
      <c r="AD2129" s="93"/>
      <c r="AE2129" s="93"/>
      <c r="AF2129" s="93"/>
      <c r="AG2129" s="93"/>
      <c r="AH2129" s="93"/>
    </row>
    <row r="2130" spans="1:34" ht="15" customHeight="1" x14ac:dyDescent="0.3">
      <c r="A2130" s="93"/>
      <c r="B2130" s="93"/>
      <c r="C2130" s="93"/>
      <c r="D2130" s="93"/>
      <c r="E2130" s="93"/>
      <c r="F2130" s="93"/>
      <c r="G2130" s="93"/>
      <c r="H2130" s="93"/>
      <c r="I2130" s="93"/>
      <c r="J2130" s="93"/>
      <c r="K2130" s="93"/>
      <c r="L2130" s="93"/>
      <c r="M2130" s="93"/>
      <c r="N2130" s="93"/>
      <c r="O2130" s="93"/>
      <c r="P2130" s="93"/>
      <c r="Q2130" s="93"/>
      <c r="R2130" s="93"/>
      <c r="S2130" s="93"/>
      <c r="T2130" s="93"/>
      <c r="U2130" s="93"/>
      <c r="V2130" s="93"/>
      <c r="W2130" s="93"/>
      <c r="X2130" s="93"/>
      <c r="Y2130" s="93"/>
      <c r="Z2130" s="93"/>
      <c r="AA2130" s="93"/>
      <c r="AB2130" s="93"/>
      <c r="AC2130" s="93"/>
      <c r="AD2130" s="93"/>
      <c r="AE2130" s="93"/>
      <c r="AF2130" s="93"/>
      <c r="AG2130" s="93"/>
      <c r="AH2130" s="93"/>
    </row>
    <row r="2131" spans="1:34" ht="15" customHeight="1" x14ac:dyDescent="0.3">
      <c r="A2131" s="93"/>
      <c r="B2131" s="93"/>
      <c r="C2131" s="93"/>
      <c r="D2131" s="93"/>
      <c r="E2131" s="93"/>
      <c r="F2131" s="93"/>
      <c r="G2131" s="93"/>
      <c r="H2131" s="93"/>
      <c r="I2131" s="93"/>
      <c r="J2131" s="93"/>
      <c r="K2131" s="93"/>
      <c r="L2131" s="93"/>
      <c r="M2131" s="93"/>
      <c r="N2131" s="93"/>
      <c r="O2131" s="93"/>
      <c r="P2131" s="93"/>
      <c r="Q2131" s="93"/>
      <c r="R2131" s="93"/>
      <c r="S2131" s="93"/>
      <c r="T2131" s="93"/>
      <c r="U2131" s="93"/>
      <c r="V2131" s="93"/>
      <c r="W2131" s="93"/>
      <c r="X2131" s="93"/>
      <c r="Y2131" s="93"/>
      <c r="Z2131" s="93"/>
      <c r="AA2131" s="93"/>
      <c r="AB2131" s="93"/>
      <c r="AC2131" s="93"/>
      <c r="AD2131" s="93"/>
      <c r="AE2131" s="93"/>
      <c r="AF2131" s="93"/>
      <c r="AG2131" s="93"/>
      <c r="AH2131" s="93"/>
    </row>
    <row r="2132" spans="1:34" ht="15" customHeight="1" x14ac:dyDescent="0.3">
      <c r="A2132" s="93"/>
      <c r="B2132" s="93"/>
      <c r="C2132" s="93"/>
      <c r="D2132" s="93"/>
      <c r="E2132" s="93"/>
      <c r="F2132" s="93"/>
      <c r="G2132" s="93"/>
      <c r="H2132" s="93"/>
      <c r="I2132" s="93"/>
      <c r="J2132" s="93"/>
      <c r="K2132" s="93"/>
      <c r="L2132" s="93"/>
      <c r="M2132" s="93"/>
      <c r="N2132" s="93"/>
      <c r="O2132" s="93"/>
      <c r="P2132" s="93"/>
      <c r="Q2132" s="93"/>
      <c r="R2132" s="93"/>
      <c r="S2132" s="93"/>
      <c r="T2132" s="93"/>
      <c r="U2132" s="93"/>
      <c r="V2132" s="93"/>
      <c r="W2132" s="93"/>
      <c r="X2132" s="93"/>
      <c r="Y2132" s="93"/>
      <c r="Z2132" s="93"/>
      <c r="AA2132" s="93"/>
      <c r="AB2132" s="93"/>
      <c r="AC2132" s="93"/>
      <c r="AD2132" s="93"/>
      <c r="AE2132" s="93"/>
      <c r="AF2132" s="93"/>
      <c r="AG2132" s="93"/>
      <c r="AH2132" s="93"/>
    </row>
    <row r="2133" spans="1:34" ht="15" customHeight="1" x14ac:dyDescent="0.3">
      <c r="A2133" s="93"/>
      <c r="B2133" s="93"/>
      <c r="C2133" s="93"/>
      <c r="D2133" s="93"/>
      <c r="E2133" s="93"/>
      <c r="F2133" s="93"/>
      <c r="G2133" s="93"/>
      <c r="H2133" s="93"/>
      <c r="I2133" s="93"/>
      <c r="J2133" s="93"/>
      <c r="K2133" s="93"/>
      <c r="L2133" s="93"/>
      <c r="M2133" s="93"/>
      <c r="N2133" s="93"/>
      <c r="O2133" s="93"/>
      <c r="P2133" s="93"/>
      <c r="Q2133" s="93"/>
      <c r="R2133" s="93"/>
      <c r="S2133" s="93"/>
      <c r="T2133" s="93"/>
      <c r="U2133" s="93"/>
      <c r="V2133" s="93"/>
      <c r="W2133" s="93"/>
      <c r="X2133" s="93"/>
      <c r="Y2133" s="93"/>
      <c r="Z2133" s="93"/>
      <c r="AA2133" s="93"/>
      <c r="AB2133" s="93"/>
      <c r="AC2133" s="93"/>
      <c r="AD2133" s="93"/>
      <c r="AE2133" s="93"/>
      <c r="AF2133" s="93"/>
      <c r="AG2133" s="93"/>
      <c r="AH2133" s="93"/>
    </row>
    <row r="2134" spans="1:34" ht="15" customHeight="1" x14ac:dyDescent="0.3">
      <c r="A2134" s="93"/>
      <c r="B2134" s="93"/>
      <c r="C2134" s="93"/>
      <c r="D2134" s="93"/>
      <c r="E2134" s="93"/>
      <c r="F2134" s="93"/>
      <c r="G2134" s="93"/>
      <c r="H2134" s="93"/>
      <c r="I2134" s="93"/>
      <c r="J2134" s="93"/>
      <c r="K2134" s="93"/>
      <c r="L2134" s="93"/>
      <c r="M2134" s="93"/>
      <c r="N2134" s="93"/>
      <c r="O2134" s="93"/>
      <c r="P2134" s="93"/>
      <c r="Q2134" s="93"/>
      <c r="R2134" s="93"/>
      <c r="S2134" s="93"/>
      <c r="T2134" s="93"/>
      <c r="U2134" s="93"/>
      <c r="V2134" s="93"/>
      <c r="W2134" s="93"/>
      <c r="X2134" s="93"/>
      <c r="Y2134" s="93"/>
      <c r="Z2134" s="93"/>
      <c r="AA2134" s="93"/>
      <c r="AB2134" s="93"/>
      <c r="AC2134" s="93"/>
      <c r="AD2134" s="93"/>
      <c r="AE2134" s="93"/>
      <c r="AF2134" s="93"/>
      <c r="AG2134" s="93"/>
      <c r="AH2134" s="93"/>
    </row>
    <row r="2135" spans="1:34" ht="15" customHeight="1" x14ac:dyDescent="0.3">
      <c r="A2135" s="93"/>
      <c r="B2135" s="93"/>
      <c r="C2135" s="93"/>
      <c r="D2135" s="93"/>
      <c r="E2135" s="93"/>
      <c r="F2135" s="93"/>
      <c r="G2135" s="93"/>
      <c r="H2135" s="93"/>
      <c r="I2135" s="93"/>
      <c r="J2135" s="93"/>
      <c r="K2135" s="93"/>
      <c r="L2135" s="93"/>
      <c r="M2135" s="93"/>
      <c r="N2135" s="93"/>
      <c r="O2135" s="93"/>
      <c r="P2135" s="93"/>
      <c r="Q2135" s="93"/>
      <c r="R2135" s="93"/>
      <c r="S2135" s="93"/>
      <c r="T2135" s="93"/>
      <c r="U2135" s="93"/>
      <c r="V2135" s="93"/>
      <c r="W2135" s="93"/>
      <c r="X2135" s="93"/>
      <c r="Y2135" s="93"/>
      <c r="Z2135" s="93"/>
      <c r="AA2135" s="93"/>
      <c r="AB2135" s="93"/>
      <c r="AC2135" s="93"/>
      <c r="AD2135" s="93"/>
      <c r="AE2135" s="93"/>
      <c r="AF2135" s="93"/>
      <c r="AG2135" s="93"/>
      <c r="AH2135" s="93"/>
    </row>
    <row r="2136" spans="1:34" ht="15" customHeight="1" x14ac:dyDescent="0.3">
      <c r="A2136" s="93"/>
      <c r="B2136" s="93"/>
      <c r="C2136" s="93"/>
      <c r="D2136" s="93"/>
      <c r="E2136" s="93"/>
      <c r="F2136" s="93"/>
      <c r="G2136" s="93"/>
      <c r="H2136" s="93"/>
      <c r="I2136" s="93"/>
      <c r="J2136" s="93"/>
      <c r="K2136" s="93"/>
      <c r="L2136" s="93"/>
      <c r="M2136" s="93"/>
      <c r="N2136" s="93"/>
      <c r="O2136" s="93"/>
      <c r="P2136" s="93"/>
      <c r="Q2136" s="93"/>
      <c r="R2136" s="93"/>
      <c r="S2136" s="93"/>
      <c r="T2136" s="93"/>
      <c r="U2136" s="93"/>
      <c r="V2136" s="93"/>
      <c r="W2136" s="93"/>
      <c r="X2136" s="93"/>
      <c r="Y2136" s="93"/>
      <c r="Z2136" s="93"/>
      <c r="AA2136" s="93"/>
      <c r="AB2136" s="93"/>
      <c r="AC2136" s="93"/>
      <c r="AD2136" s="93"/>
      <c r="AE2136" s="93"/>
      <c r="AF2136" s="93"/>
      <c r="AG2136" s="93"/>
      <c r="AH2136" s="93"/>
    </row>
    <row r="2137" spans="1:34" ht="15" customHeight="1" x14ac:dyDescent="0.3">
      <c r="A2137" s="93"/>
      <c r="B2137" s="93"/>
      <c r="C2137" s="93"/>
      <c r="D2137" s="93"/>
      <c r="E2137" s="93"/>
      <c r="F2137" s="93"/>
      <c r="G2137" s="93"/>
      <c r="H2137" s="93"/>
      <c r="I2137" s="93"/>
      <c r="J2137" s="93"/>
      <c r="K2137" s="93"/>
      <c r="L2137" s="93"/>
      <c r="M2137" s="93"/>
      <c r="N2137" s="93"/>
      <c r="O2137" s="93"/>
      <c r="P2137" s="93"/>
      <c r="Q2137" s="93"/>
      <c r="R2137" s="93"/>
      <c r="S2137" s="93"/>
      <c r="T2137" s="93"/>
      <c r="U2137" s="93"/>
      <c r="V2137" s="93"/>
      <c r="W2137" s="93"/>
      <c r="X2137" s="93"/>
      <c r="Y2137" s="93"/>
      <c r="Z2137" s="93"/>
      <c r="AA2137" s="93"/>
      <c r="AB2137" s="93"/>
      <c r="AC2137" s="93"/>
      <c r="AD2137" s="93"/>
      <c r="AE2137" s="93"/>
      <c r="AF2137" s="93"/>
      <c r="AG2137" s="93"/>
      <c r="AH2137" s="93"/>
    </row>
    <row r="2138" spans="1:34" ht="15" customHeight="1" x14ac:dyDescent="0.3">
      <c r="A2138" s="93"/>
      <c r="B2138" s="93"/>
      <c r="C2138" s="93"/>
      <c r="D2138" s="93"/>
      <c r="E2138" s="93"/>
      <c r="F2138" s="93"/>
      <c r="G2138" s="93"/>
      <c r="H2138" s="93"/>
      <c r="I2138" s="93"/>
      <c r="J2138" s="93"/>
      <c r="K2138" s="93"/>
      <c r="L2138" s="93"/>
      <c r="M2138" s="93"/>
      <c r="N2138" s="93"/>
      <c r="O2138" s="93"/>
      <c r="P2138" s="93"/>
      <c r="Q2138" s="93"/>
      <c r="R2138" s="93"/>
      <c r="S2138" s="93"/>
      <c r="T2138" s="93"/>
      <c r="U2138" s="93"/>
      <c r="V2138" s="93"/>
      <c r="W2138" s="93"/>
      <c r="X2138" s="93"/>
      <c r="Y2138" s="93"/>
      <c r="Z2138" s="93"/>
      <c r="AA2138" s="93"/>
      <c r="AB2138" s="93"/>
      <c r="AC2138" s="93"/>
      <c r="AD2138" s="93"/>
      <c r="AE2138" s="93"/>
      <c r="AF2138" s="93"/>
      <c r="AG2138" s="93"/>
      <c r="AH2138" s="93"/>
    </row>
    <row r="2139" spans="1:34" ht="15" customHeight="1" x14ac:dyDescent="0.3">
      <c r="A2139" s="93"/>
      <c r="B2139" s="93"/>
      <c r="C2139" s="93"/>
      <c r="D2139" s="93"/>
      <c r="E2139" s="93"/>
      <c r="F2139" s="93"/>
      <c r="G2139" s="93"/>
      <c r="H2139" s="93"/>
      <c r="I2139" s="93"/>
      <c r="J2139" s="93"/>
      <c r="K2139" s="93"/>
      <c r="L2139" s="93"/>
      <c r="M2139" s="93"/>
      <c r="N2139" s="93"/>
      <c r="O2139" s="93"/>
      <c r="P2139" s="93"/>
      <c r="Q2139" s="93"/>
      <c r="R2139" s="93"/>
      <c r="S2139" s="93"/>
      <c r="T2139" s="93"/>
      <c r="U2139" s="93"/>
      <c r="V2139" s="93"/>
      <c r="W2139" s="93"/>
      <c r="X2139" s="93"/>
      <c r="Y2139" s="93"/>
      <c r="Z2139" s="93"/>
      <c r="AA2139" s="93"/>
      <c r="AB2139" s="93"/>
      <c r="AC2139" s="93"/>
      <c r="AD2139" s="93"/>
      <c r="AE2139" s="93"/>
      <c r="AF2139" s="93"/>
      <c r="AG2139" s="93"/>
      <c r="AH2139" s="93"/>
    </row>
    <row r="2140" spans="1:34" ht="15" customHeight="1" x14ac:dyDescent="0.3">
      <c r="A2140" s="93"/>
      <c r="B2140" s="93"/>
      <c r="C2140" s="93"/>
      <c r="D2140" s="93"/>
      <c r="E2140" s="93"/>
      <c r="F2140" s="93"/>
      <c r="G2140" s="93"/>
      <c r="H2140" s="93"/>
      <c r="I2140" s="93"/>
      <c r="J2140" s="93"/>
      <c r="K2140" s="93"/>
      <c r="L2140" s="93"/>
      <c r="M2140" s="93"/>
      <c r="N2140" s="93"/>
      <c r="O2140" s="93"/>
      <c r="P2140" s="93"/>
      <c r="Q2140" s="93"/>
      <c r="R2140" s="93"/>
      <c r="S2140" s="93"/>
      <c r="T2140" s="93"/>
      <c r="U2140" s="93"/>
      <c r="V2140" s="93"/>
      <c r="W2140" s="93"/>
      <c r="X2140" s="93"/>
      <c r="Y2140" s="93"/>
      <c r="Z2140" s="93"/>
      <c r="AA2140" s="93"/>
      <c r="AB2140" s="93"/>
      <c r="AC2140" s="93"/>
      <c r="AD2140" s="93"/>
      <c r="AE2140" s="93"/>
      <c r="AF2140" s="93"/>
      <c r="AG2140" s="93"/>
      <c r="AH2140" s="93"/>
    </row>
    <row r="2141" spans="1:34" ht="15" customHeight="1" x14ac:dyDescent="0.3">
      <c r="A2141" s="93"/>
      <c r="B2141" s="93"/>
      <c r="C2141" s="93"/>
      <c r="D2141" s="93"/>
      <c r="E2141" s="93"/>
      <c r="F2141" s="93"/>
      <c r="G2141" s="93"/>
      <c r="H2141" s="93"/>
      <c r="I2141" s="93"/>
      <c r="J2141" s="93"/>
      <c r="K2141" s="93"/>
      <c r="L2141" s="93"/>
      <c r="M2141" s="93"/>
      <c r="N2141" s="93"/>
      <c r="O2141" s="93"/>
      <c r="P2141" s="93"/>
      <c r="Q2141" s="93"/>
      <c r="R2141" s="93"/>
      <c r="S2141" s="93"/>
      <c r="T2141" s="93"/>
      <c r="U2141" s="93"/>
      <c r="V2141" s="93"/>
      <c r="W2141" s="93"/>
      <c r="X2141" s="93"/>
      <c r="Y2141" s="93"/>
      <c r="Z2141" s="93"/>
      <c r="AA2141" s="93"/>
      <c r="AB2141" s="93"/>
      <c r="AC2141" s="93"/>
      <c r="AD2141" s="93"/>
      <c r="AE2141" s="93"/>
      <c r="AF2141" s="93"/>
      <c r="AG2141" s="93"/>
      <c r="AH2141" s="93"/>
    </row>
    <row r="2142" spans="1:34" ht="15" customHeight="1" x14ac:dyDescent="0.3">
      <c r="A2142" s="93"/>
      <c r="B2142" s="93"/>
      <c r="C2142" s="93"/>
      <c r="D2142" s="93"/>
      <c r="E2142" s="93"/>
      <c r="F2142" s="93"/>
      <c r="G2142" s="93"/>
      <c r="H2142" s="93"/>
      <c r="I2142" s="93"/>
      <c r="J2142" s="93"/>
      <c r="K2142" s="93"/>
      <c r="L2142" s="93"/>
      <c r="M2142" s="93"/>
      <c r="N2142" s="93"/>
      <c r="O2142" s="93"/>
      <c r="P2142" s="93"/>
      <c r="Q2142" s="93"/>
      <c r="R2142" s="93"/>
      <c r="S2142" s="93"/>
      <c r="T2142" s="93"/>
      <c r="U2142" s="93"/>
      <c r="V2142" s="93"/>
      <c r="W2142" s="93"/>
      <c r="X2142" s="93"/>
      <c r="Y2142" s="93"/>
      <c r="Z2142" s="93"/>
      <c r="AA2142" s="93"/>
      <c r="AB2142" s="93"/>
      <c r="AC2142" s="93"/>
      <c r="AD2142" s="93"/>
      <c r="AE2142" s="93"/>
      <c r="AF2142" s="93"/>
      <c r="AG2142" s="93"/>
      <c r="AH2142" s="93"/>
    </row>
    <row r="2143" spans="1:34" ht="15" customHeight="1" x14ac:dyDescent="0.3">
      <c r="A2143" s="93"/>
      <c r="B2143" s="93"/>
      <c r="C2143" s="93"/>
      <c r="D2143" s="93"/>
      <c r="E2143" s="93"/>
      <c r="F2143" s="93"/>
      <c r="G2143" s="93"/>
      <c r="H2143" s="93"/>
      <c r="I2143" s="93"/>
      <c r="J2143" s="93"/>
      <c r="K2143" s="93"/>
      <c r="L2143" s="93"/>
      <c r="M2143" s="93"/>
      <c r="N2143" s="93"/>
      <c r="O2143" s="93"/>
      <c r="P2143" s="93"/>
      <c r="Q2143" s="93"/>
      <c r="R2143" s="93"/>
      <c r="S2143" s="93"/>
      <c r="T2143" s="93"/>
      <c r="U2143" s="93"/>
      <c r="V2143" s="93"/>
      <c r="W2143" s="93"/>
      <c r="X2143" s="93"/>
      <c r="Y2143" s="93"/>
      <c r="Z2143" s="93"/>
      <c r="AA2143" s="93"/>
      <c r="AB2143" s="93"/>
      <c r="AC2143" s="93"/>
      <c r="AD2143" s="93"/>
      <c r="AE2143" s="93"/>
      <c r="AF2143" s="93"/>
      <c r="AG2143" s="93"/>
      <c r="AH2143" s="93"/>
    </row>
    <row r="2144" spans="1:34" ht="15" customHeight="1" x14ac:dyDescent="0.3">
      <c r="A2144" s="93"/>
      <c r="B2144" s="93"/>
      <c r="C2144" s="93"/>
      <c r="D2144" s="93"/>
      <c r="E2144" s="93"/>
      <c r="F2144" s="93"/>
      <c r="G2144" s="93"/>
      <c r="H2144" s="93"/>
      <c r="I2144" s="93"/>
      <c r="J2144" s="93"/>
      <c r="K2144" s="93"/>
      <c r="L2144" s="93"/>
      <c r="M2144" s="93"/>
      <c r="N2144" s="93"/>
      <c r="O2144" s="93"/>
      <c r="P2144" s="93"/>
      <c r="Q2144" s="93"/>
      <c r="R2144" s="93"/>
      <c r="S2144" s="93"/>
      <c r="T2144" s="93"/>
      <c r="U2144" s="93"/>
      <c r="V2144" s="93"/>
      <c r="W2144" s="93"/>
      <c r="X2144" s="93"/>
      <c r="Y2144" s="93"/>
      <c r="Z2144" s="93"/>
      <c r="AA2144" s="93"/>
      <c r="AB2144" s="93"/>
      <c r="AC2144" s="93"/>
      <c r="AD2144" s="93"/>
      <c r="AE2144" s="93"/>
      <c r="AF2144" s="93"/>
      <c r="AG2144" s="93"/>
      <c r="AH2144" s="93"/>
    </row>
    <row r="2145" spans="1:34" ht="15" customHeight="1" x14ac:dyDescent="0.3">
      <c r="A2145" s="93"/>
      <c r="B2145" s="93"/>
      <c r="C2145" s="93"/>
      <c r="D2145" s="93"/>
      <c r="E2145" s="93"/>
      <c r="F2145" s="93"/>
      <c r="G2145" s="93"/>
      <c r="H2145" s="93"/>
      <c r="I2145" s="93"/>
      <c r="J2145" s="93"/>
      <c r="K2145" s="93"/>
      <c r="L2145" s="93"/>
      <c r="M2145" s="93"/>
      <c r="N2145" s="93"/>
      <c r="O2145" s="93"/>
      <c r="P2145" s="93"/>
      <c r="Q2145" s="93"/>
      <c r="R2145" s="93"/>
      <c r="S2145" s="93"/>
      <c r="T2145" s="93"/>
      <c r="U2145" s="93"/>
      <c r="V2145" s="93"/>
      <c r="W2145" s="93"/>
      <c r="X2145" s="93"/>
      <c r="Y2145" s="93"/>
      <c r="Z2145" s="93"/>
      <c r="AA2145" s="93"/>
      <c r="AB2145" s="93"/>
      <c r="AC2145" s="93"/>
      <c r="AD2145" s="93"/>
      <c r="AE2145" s="93"/>
      <c r="AF2145" s="93"/>
      <c r="AG2145" s="93"/>
      <c r="AH2145" s="93"/>
    </row>
    <row r="2146" spans="1:34" ht="15" customHeight="1" x14ac:dyDescent="0.3">
      <c r="A2146" s="93"/>
      <c r="B2146" s="93"/>
      <c r="C2146" s="93"/>
      <c r="D2146" s="93"/>
      <c r="E2146" s="93"/>
      <c r="F2146" s="93"/>
      <c r="G2146" s="93"/>
      <c r="H2146" s="93"/>
      <c r="I2146" s="93"/>
      <c r="J2146" s="93"/>
      <c r="K2146" s="93"/>
      <c r="L2146" s="93"/>
      <c r="M2146" s="93"/>
      <c r="N2146" s="93"/>
      <c r="O2146" s="93"/>
      <c r="P2146" s="93"/>
      <c r="Q2146" s="93"/>
      <c r="R2146" s="93"/>
      <c r="S2146" s="93"/>
      <c r="T2146" s="93"/>
      <c r="U2146" s="93"/>
      <c r="V2146" s="93"/>
      <c r="W2146" s="93"/>
      <c r="X2146" s="93"/>
      <c r="Y2146" s="93"/>
      <c r="Z2146" s="93"/>
      <c r="AA2146" s="93"/>
      <c r="AB2146" s="93"/>
      <c r="AC2146" s="93"/>
      <c r="AD2146" s="93"/>
      <c r="AE2146" s="93"/>
      <c r="AF2146" s="93"/>
      <c r="AG2146" s="93"/>
      <c r="AH2146" s="93"/>
    </row>
    <row r="2147" spans="1:34" ht="15" customHeight="1" x14ac:dyDescent="0.3">
      <c r="A2147" s="93"/>
      <c r="B2147" s="90"/>
      <c r="C2147" s="90"/>
      <c r="D2147" s="90"/>
      <c r="E2147" s="90"/>
      <c r="F2147" s="90"/>
      <c r="G2147" s="90"/>
      <c r="H2147" s="90"/>
      <c r="I2147" s="90"/>
      <c r="J2147" s="90"/>
      <c r="K2147" s="90"/>
      <c r="L2147" s="90"/>
      <c r="M2147" s="90"/>
      <c r="N2147" s="90"/>
      <c r="O2147" s="90"/>
      <c r="P2147" s="90"/>
      <c r="Q2147" s="90"/>
      <c r="R2147" s="90"/>
      <c r="S2147" s="90"/>
      <c r="T2147" s="90"/>
      <c r="U2147" s="90"/>
      <c r="V2147" s="90"/>
      <c r="W2147" s="90"/>
      <c r="X2147" s="90"/>
      <c r="Y2147" s="90"/>
      <c r="Z2147" s="90"/>
      <c r="AA2147" s="90"/>
      <c r="AB2147" s="90"/>
      <c r="AC2147" s="90"/>
      <c r="AD2147" s="90"/>
      <c r="AE2147" s="90"/>
      <c r="AF2147" s="90"/>
      <c r="AG2147" s="93"/>
      <c r="AH2147" s="93"/>
    </row>
    <row r="2148" spans="1:34" ht="15" customHeight="1" x14ac:dyDescent="0.3">
      <c r="A2148" s="93"/>
      <c r="B2148" s="93"/>
      <c r="C2148" s="93"/>
      <c r="D2148" s="93"/>
      <c r="E2148" s="93"/>
      <c r="F2148" s="93"/>
      <c r="G2148" s="93"/>
      <c r="H2148" s="93"/>
      <c r="I2148" s="93"/>
      <c r="J2148" s="93"/>
      <c r="K2148" s="93"/>
      <c r="L2148" s="93"/>
      <c r="M2148" s="93"/>
      <c r="N2148" s="93"/>
      <c r="O2148" s="93"/>
      <c r="P2148" s="93"/>
      <c r="Q2148" s="93"/>
      <c r="R2148" s="93"/>
      <c r="S2148" s="93"/>
      <c r="T2148" s="93"/>
      <c r="U2148" s="93"/>
      <c r="V2148" s="93"/>
      <c r="W2148" s="93"/>
      <c r="X2148" s="93"/>
      <c r="Y2148" s="93"/>
      <c r="Z2148" s="93"/>
      <c r="AA2148" s="93"/>
      <c r="AB2148" s="93"/>
      <c r="AC2148" s="93"/>
      <c r="AD2148" s="93"/>
      <c r="AE2148" s="93"/>
      <c r="AF2148" s="93"/>
      <c r="AG2148" s="93"/>
      <c r="AH2148" s="93"/>
    </row>
    <row r="2149" spans="1:34" ht="15" customHeight="1" x14ac:dyDescent="0.3">
      <c r="A2149" s="93"/>
      <c r="B2149" s="90"/>
      <c r="C2149" s="90"/>
      <c r="D2149" s="90"/>
      <c r="E2149" s="90"/>
      <c r="F2149" s="90"/>
      <c r="G2149" s="90"/>
      <c r="H2149" s="90"/>
      <c r="I2149" s="90"/>
      <c r="J2149" s="90"/>
      <c r="K2149" s="90"/>
      <c r="L2149" s="90"/>
      <c r="M2149" s="90"/>
      <c r="N2149" s="90"/>
      <c r="O2149" s="90"/>
      <c r="P2149" s="90"/>
      <c r="Q2149" s="90"/>
      <c r="R2149" s="90"/>
      <c r="S2149" s="90"/>
      <c r="T2149" s="90"/>
      <c r="U2149" s="90"/>
      <c r="V2149" s="90"/>
      <c r="W2149" s="90"/>
      <c r="X2149" s="90"/>
      <c r="Y2149" s="90"/>
      <c r="Z2149" s="90"/>
      <c r="AA2149" s="90"/>
      <c r="AB2149" s="90"/>
      <c r="AC2149" s="90"/>
      <c r="AD2149" s="90"/>
      <c r="AE2149" s="90"/>
      <c r="AF2149" s="90"/>
      <c r="AG2149" s="93"/>
      <c r="AH2149" s="93"/>
    </row>
    <row r="2150" spans="1:34" ht="15" customHeight="1" x14ac:dyDescent="0.3">
      <c r="A2150" s="93"/>
      <c r="B2150" s="90"/>
      <c r="C2150" s="90"/>
      <c r="D2150" s="90"/>
      <c r="E2150" s="90"/>
      <c r="F2150" s="90"/>
      <c r="G2150" s="90"/>
      <c r="H2150" s="90"/>
      <c r="I2150" s="90"/>
      <c r="J2150" s="90"/>
      <c r="K2150" s="90"/>
      <c r="L2150" s="90"/>
      <c r="M2150" s="90"/>
      <c r="N2150" s="90"/>
      <c r="O2150" s="90"/>
      <c r="P2150" s="90"/>
      <c r="Q2150" s="90"/>
      <c r="R2150" s="90"/>
      <c r="S2150" s="90"/>
      <c r="T2150" s="90"/>
      <c r="U2150" s="90"/>
      <c r="V2150" s="90"/>
      <c r="W2150" s="90"/>
      <c r="X2150" s="90"/>
      <c r="Y2150" s="90"/>
      <c r="Z2150" s="90"/>
      <c r="AA2150" s="90"/>
      <c r="AB2150" s="90"/>
      <c r="AC2150" s="90"/>
      <c r="AD2150" s="90"/>
      <c r="AE2150" s="90"/>
      <c r="AF2150" s="90"/>
      <c r="AG2150" s="93"/>
      <c r="AH2150" s="93"/>
    </row>
    <row r="2151" spans="1:34" ht="15" customHeight="1" x14ac:dyDescent="0.3">
      <c r="A2151" s="93"/>
      <c r="B2151" s="93"/>
      <c r="C2151" s="93"/>
      <c r="D2151" s="93"/>
      <c r="E2151" s="93"/>
      <c r="F2151" s="93"/>
      <c r="G2151" s="93"/>
      <c r="H2151" s="93"/>
      <c r="I2151" s="93"/>
      <c r="J2151" s="93"/>
      <c r="K2151" s="93"/>
      <c r="L2151" s="93"/>
      <c r="M2151" s="93"/>
      <c r="N2151" s="93"/>
      <c r="O2151" s="93"/>
      <c r="P2151" s="93"/>
      <c r="Q2151" s="93"/>
      <c r="R2151" s="93"/>
      <c r="S2151" s="93"/>
      <c r="T2151" s="93"/>
      <c r="U2151" s="93"/>
      <c r="V2151" s="93"/>
      <c r="W2151" s="93"/>
      <c r="X2151" s="93"/>
      <c r="Y2151" s="93"/>
      <c r="Z2151" s="93"/>
      <c r="AA2151" s="93"/>
      <c r="AB2151" s="93"/>
      <c r="AC2151" s="93"/>
      <c r="AD2151" s="93"/>
      <c r="AE2151" s="93"/>
      <c r="AF2151" s="93"/>
      <c r="AG2151" s="93"/>
      <c r="AH2151" s="93"/>
    </row>
    <row r="2152" spans="1:34" ht="15" customHeight="1" x14ac:dyDescent="0.3">
      <c r="A2152" s="93"/>
      <c r="B2152" s="90"/>
      <c r="C2152" s="90"/>
      <c r="D2152" s="90"/>
      <c r="E2152" s="90"/>
      <c r="F2152" s="90"/>
      <c r="G2152" s="90"/>
      <c r="H2152" s="90"/>
      <c r="I2152" s="90"/>
      <c r="J2152" s="90"/>
      <c r="K2152" s="90"/>
      <c r="L2152" s="90"/>
      <c r="M2152" s="90"/>
      <c r="N2152" s="90"/>
      <c r="O2152" s="90"/>
      <c r="P2152" s="90"/>
      <c r="Q2152" s="90"/>
      <c r="R2152" s="90"/>
      <c r="S2152" s="90"/>
      <c r="T2152" s="90"/>
      <c r="U2152" s="90"/>
      <c r="V2152" s="90"/>
      <c r="W2152" s="90"/>
      <c r="X2152" s="90"/>
      <c r="Y2152" s="90"/>
      <c r="Z2152" s="90"/>
      <c r="AA2152" s="90"/>
      <c r="AB2152" s="90"/>
      <c r="AC2152" s="90"/>
      <c r="AD2152" s="90"/>
      <c r="AE2152" s="90"/>
      <c r="AF2152" s="90"/>
      <c r="AG2152" s="93"/>
      <c r="AH2152" s="93"/>
    </row>
    <row r="2153" spans="1:34" ht="15" customHeight="1" x14ac:dyDescent="0.3">
      <c r="A2153" s="93"/>
      <c r="B2153" s="80"/>
      <c r="C2153" s="80"/>
      <c r="D2153" s="80"/>
      <c r="E2153" s="80"/>
      <c r="F2153" s="80"/>
      <c r="G2153" s="80"/>
      <c r="H2153" s="80"/>
      <c r="I2153" s="80"/>
      <c r="J2153" s="80"/>
      <c r="K2153" s="80"/>
      <c r="L2153" s="80"/>
      <c r="M2153" s="80"/>
      <c r="N2153" s="80"/>
      <c r="O2153" s="80"/>
      <c r="P2153" s="80"/>
      <c r="Q2153" s="80"/>
      <c r="R2153" s="80"/>
      <c r="S2153" s="80"/>
      <c r="T2153" s="80"/>
      <c r="U2153" s="80"/>
      <c r="V2153" s="80"/>
      <c r="W2153" s="80"/>
      <c r="X2153" s="80"/>
      <c r="Y2153" s="80"/>
      <c r="Z2153" s="80"/>
      <c r="AA2153" s="80"/>
      <c r="AB2153" s="80"/>
      <c r="AC2153" s="80"/>
      <c r="AD2153" s="80"/>
      <c r="AE2153" s="80"/>
      <c r="AF2153" s="80"/>
      <c r="AG2153" s="93"/>
      <c r="AH2153" s="93"/>
    </row>
    <row r="2154" spans="1:34" ht="15" customHeight="1" x14ac:dyDescent="0.3">
      <c r="A2154" s="93"/>
      <c r="B2154" s="93"/>
      <c r="C2154" s="93"/>
      <c r="D2154" s="93"/>
      <c r="E2154" s="93"/>
      <c r="F2154" s="93"/>
      <c r="G2154" s="93"/>
      <c r="H2154" s="93"/>
      <c r="I2154" s="93"/>
      <c r="J2154" s="93"/>
      <c r="K2154" s="93"/>
      <c r="L2154" s="93"/>
      <c r="M2154" s="93"/>
      <c r="N2154" s="93"/>
      <c r="O2154" s="93"/>
      <c r="P2154" s="93"/>
      <c r="Q2154" s="93"/>
      <c r="R2154" s="93"/>
      <c r="S2154" s="93"/>
      <c r="T2154" s="93"/>
      <c r="U2154" s="93"/>
      <c r="V2154" s="93"/>
      <c r="W2154" s="93"/>
      <c r="X2154" s="93"/>
      <c r="Y2154" s="93"/>
      <c r="Z2154" s="93"/>
      <c r="AA2154" s="93"/>
      <c r="AB2154" s="93"/>
      <c r="AC2154" s="93"/>
      <c r="AD2154" s="93"/>
      <c r="AE2154" s="93"/>
      <c r="AF2154" s="93"/>
      <c r="AG2154" s="93"/>
      <c r="AH2154" s="93"/>
    </row>
    <row r="2155" spans="1:34" ht="15" customHeight="1" x14ac:dyDescent="0.3">
      <c r="A2155" s="93"/>
      <c r="B2155" s="93"/>
      <c r="C2155" s="93"/>
      <c r="D2155" s="93"/>
      <c r="E2155" s="93"/>
      <c r="F2155" s="93"/>
      <c r="G2155" s="93"/>
      <c r="H2155" s="93"/>
      <c r="I2155" s="93"/>
      <c r="J2155" s="93"/>
      <c r="K2155" s="93"/>
      <c r="L2155" s="93"/>
      <c r="M2155" s="93"/>
      <c r="N2155" s="93"/>
      <c r="O2155" s="93"/>
      <c r="P2155" s="93"/>
      <c r="Q2155" s="93"/>
      <c r="R2155" s="93"/>
      <c r="S2155" s="93"/>
      <c r="T2155" s="93"/>
      <c r="U2155" s="93"/>
      <c r="V2155" s="93"/>
      <c r="W2155" s="93"/>
      <c r="X2155" s="93"/>
      <c r="Y2155" s="93"/>
      <c r="Z2155" s="93"/>
      <c r="AA2155" s="93"/>
      <c r="AB2155" s="93"/>
      <c r="AC2155" s="93"/>
      <c r="AD2155" s="93"/>
      <c r="AE2155" s="93"/>
      <c r="AF2155" s="93"/>
      <c r="AG2155" s="93"/>
      <c r="AH2155" s="93"/>
    </row>
    <row r="2156" spans="1:34" ht="15" customHeight="1" x14ac:dyDescent="0.3">
      <c r="A2156" s="93"/>
      <c r="B2156" s="93"/>
      <c r="C2156" s="93"/>
      <c r="D2156" s="93"/>
      <c r="E2156" s="93"/>
      <c r="F2156" s="93"/>
      <c r="G2156" s="93"/>
      <c r="H2156" s="93"/>
      <c r="I2156" s="93"/>
      <c r="J2156" s="93"/>
      <c r="K2156" s="93"/>
      <c r="L2156" s="93"/>
      <c r="M2156" s="93"/>
      <c r="N2156" s="93"/>
      <c r="O2156" s="93"/>
      <c r="P2156" s="93"/>
      <c r="Q2156" s="93"/>
      <c r="R2156" s="93"/>
      <c r="S2156" s="93"/>
      <c r="T2156" s="93"/>
      <c r="U2156" s="93"/>
      <c r="V2156" s="93"/>
      <c r="W2156" s="93"/>
      <c r="X2156" s="93"/>
      <c r="Y2156" s="93"/>
      <c r="Z2156" s="93"/>
      <c r="AA2156" s="93"/>
      <c r="AB2156" s="93"/>
      <c r="AC2156" s="93"/>
      <c r="AD2156" s="93"/>
      <c r="AE2156" s="93"/>
      <c r="AF2156" s="93"/>
      <c r="AG2156" s="93"/>
      <c r="AH2156" s="93"/>
    </row>
    <row r="2157" spans="1:34" ht="15" customHeight="1" x14ac:dyDescent="0.3">
      <c r="A2157" s="93"/>
      <c r="B2157" s="93"/>
      <c r="C2157" s="93"/>
      <c r="D2157" s="93"/>
      <c r="E2157" s="93"/>
      <c r="F2157" s="93"/>
      <c r="G2157" s="93"/>
      <c r="H2157" s="93"/>
      <c r="I2157" s="93"/>
      <c r="J2157" s="93"/>
      <c r="K2157" s="93"/>
      <c r="L2157" s="93"/>
      <c r="M2157" s="93"/>
      <c r="N2157" s="93"/>
      <c r="O2157" s="93"/>
      <c r="P2157" s="93"/>
      <c r="Q2157" s="93"/>
      <c r="R2157" s="93"/>
      <c r="S2157" s="93"/>
      <c r="T2157" s="93"/>
      <c r="U2157" s="93"/>
      <c r="V2157" s="93"/>
      <c r="W2157" s="93"/>
      <c r="X2157" s="93"/>
      <c r="Y2157" s="93"/>
      <c r="Z2157" s="93"/>
      <c r="AA2157" s="93"/>
      <c r="AB2157" s="93"/>
      <c r="AC2157" s="93"/>
      <c r="AD2157" s="93"/>
      <c r="AE2157" s="93"/>
      <c r="AF2157" s="93"/>
      <c r="AG2157" s="93"/>
      <c r="AH2157" s="93"/>
    </row>
    <row r="2158" spans="1:34" ht="15" customHeight="1" x14ac:dyDescent="0.3">
      <c r="A2158" s="93"/>
      <c r="B2158" s="93"/>
      <c r="C2158" s="93"/>
      <c r="D2158" s="93"/>
      <c r="E2158" s="93"/>
      <c r="F2158" s="93"/>
      <c r="G2158" s="93"/>
      <c r="H2158" s="93"/>
      <c r="I2158" s="93"/>
      <c r="J2158" s="93"/>
      <c r="K2158" s="93"/>
      <c r="L2158" s="93"/>
      <c r="M2158" s="93"/>
      <c r="N2158" s="93"/>
      <c r="O2158" s="93"/>
      <c r="P2158" s="93"/>
      <c r="Q2158" s="93"/>
      <c r="R2158" s="93"/>
      <c r="S2158" s="93"/>
      <c r="T2158" s="93"/>
      <c r="U2158" s="93"/>
      <c r="V2158" s="93"/>
      <c r="W2158" s="93"/>
      <c r="X2158" s="93"/>
      <c r="Y2158" s="93"/>
      <c r="Z2158" s="93"/>
      <c r="AA2158" s="93"/>
      <c r="AB2158" s="93"/>
      <c r="AC2158" s="93"/>
      <c r="AD2158" s="93"/>
      <c r="AE2158" s="93"/>
      <c r="AF2158" s="93"/>
      <c r="AG2158" s="93"/>
      <c r="AH2158" s="93"/>
    </row>
    <row r="2159" spans="1:34" ht="15" customHeight="1" x14ac:dyDescent="0.3">
      <c r="A2159" s="93"/>
      <c r="B2159" s="93"/>
      <c r="C2159" s="93"/>
      <c r="D2159" s="93"/>
      <c r="E2159" s="93"/>
      <c r="F2159" s="93"/>
      <c r="G2159" s="93"/>
      <c r="H2159" s="93"/>
      <c r="I2159" s="93"/>
      <c r="J2159" s="93"/>
      <c r="K2159" s="93"/>
      <c r="L2159" s="93"/>
      <c r="M2159" s="93"/>
      <c r="N2159" s="93"/>
      <c r="O2159" s="93"/>
      <c r="P2159" s="93"/>
      <c r="Q2159" s="93"/>
      <c r="R2159" s="93"/>
      <c r="S2159" s="93"/>
      <c r="T2159" s="93"/>
      <c r="U2159" s="93"/>
      <c r="V2159" s="93"/>
      <c r="W2159" s="93"/>
      <c r="X2159" s="93"/>
      <c r="Y2159" s="93"/>
      <c r="Z2159" s="93"/>
      <c r="AA2159" s="93"/>
      <c r="AB2159" s="93"/>
      <c r="AC2159" s="93"/>
      <c r="AD2159" s="93"/>
      <c r="AE2159" s="93"/>
      <c r="AF2159" s="93"/>
      <c r="AG2159" s="93"/>
      <c r="AH2159" s="93"/>
    </row>
    <row r="2160" spans="1:34" ht="15" customHeight="1" x14ac:dyDescent="0.3">
      <c r="A2160" s="93"/>
      <c r="B2160" s="93"/>
      <c r="C2160" s="93"/>
      <c r="D2160" s="93"/>
      <c r="E2160" s="93"/>
      <c r="F2160" s="93"/>
      <c r="G2160" s="93"/>
      <c r="H2160" s="93"/>
      <c r="I2160" s="93"/>
      <c r="J2160" s="93"/>
      <c r="K2160" s="93"/>
      <c r="L2160" s="93"/>
      <c r="M2160" s="93"/>
      <c r="N2160" s="93"/>
      <c r="O2160" s="93"/>
      <c r="P2160" s="93"/>
      <c r="Q2160" s="93"/>
      <c r="R2160" s="93"/>
      <c r="S2160" s="93"/>
      <c r="T2160" s="93"/>
      <c r="U2160" s="93"/>
      <c r="V2160" s="93"/>
      <c r="W2160" s="93"/>
      <c r="X2160" s="93"/>
      <c r="Y2160" s="93"/>
      <c r="Z2160" s="93"/>
      <c r="AA2160" s="93"/>
      <c r="AB2160" s="93"/>
      <c r="AC2160" s="93"/>
      <c r="AD2160" s="93"/>
      <c r="AE2160" s="93"/>
      <c r="AF2160" s="93"/>
      <c r="AG2160" s="93"/>
      <c r="AH2160" s="93"/>
    </row>
    <row r="2161" spans="1:34" ht="15" customHeight="1" x14ac:dyDescent="0.3">
      <c r="A2161" s="93"/>
      <c r="B2161" s="93"/>
      <c r="C2161" s="93"/>
      <c r="D2161" s="93"/>
      <c r="E2161" s="93"/>
      <c r="F2161" s="93"/>
      <c r="G2161" s="93"/>
      <c r="H2161" s="93"/>
      <c r="I2161" s="93"/>
      <c r="J2161" s="93"/>
      <c r="K2161" s="93"/>
      <c r="L2161" s="93"/>
      <c r="M2161" s="93"/>
      <c r="N2161" s="93"/>
      <c r="O2161" s="93"/>
      <c r="P2161" s="93"/>
      <c r="Q2161" s="93"/>
      <c r="R2161" s="93"/>
      <c r="S2161" s="93"/>
      <c r="T2161" s="93"/>
      <c r="U2161" s="93"/>
      <c r="V2161" s="93"/>
      <c r="W2161" s="93"/>
      <c r="X2161" s="93"/>
      <c r="Y2161" s="93"/>
      <c r="Z2161" s="93"/>
      <c r="AA2161" s="93"/>
      <c r="AB2161" s="93"/>
      <c r="AC2161" s="93"/>
      <c r="AD2161" s="93"/>
      <c r="AE2161" s="93"/>
      <c r="AF2161" s="93"/>
      <c r="AG2161" s="93"/>
      <c r="AH2161" s="93"/>
    </row>
    <row r="2162" spans="1:34" ht="15" customHeight="1" x14ac:dyDescent="0.3">
      <c r="A2162" s="93"/>
      <c r="B2162" s="93"/>
      <c r="C2162" s="93"/>
      <c r="D2162" s="93"/>
      <c r="E2162" s="93"/>
      <c r="F2162" s="93"/>
      <c r="G2162" s="93"/>
      <c r="H2162" s="93"/>
      <c r="I2162" s="93"/>
      <c r="J2162" s="93"/>
      <c r="K2162" s="93"/>
      <c r="L2162" s="93"/>
      <c r="M2162" s="93"/>
      <c r="N2162" s="93"/>
      <c r="O2162" s="93"/>
      <c r="P2162" s="93"/>
      <c r="Q2162" s="93"/>
      <c r="R2162" s="93"/>
      <c r="S2162" s="93"/>
      <c r="T2162" s="93"/>
      <c r="U2162" s="93"/>
      <c r="V2162" s="93"/>
      <c r="W2162" s="93"/>
      <c r="X2162" s="93"/>
      <c r="Y2162" s="93"/>
      <c r="Z2162" s="93"/>
      <c r="AA2162" s="93"/>
      <c r="AB2162" s="93"/>
      <c r="AC2162" s="93"/>
      <c r="AD2162" s="93"/>
      <c r="AE2162" s="93"/>
      <c r="AF2162" s="93"/>
      <c r="AG2162" s="93"/>
      <c r="AH2162" s="93"/>
    </row>
    <row r="2163" spans="1:34" ht="15" customHeight="1" x14ac:dyDescent="0.3">
      <c r="A2163" s="93"/>
      <c r="B2163" s="93"/>
      <c r="C2163" s="93"/>
      <c r="D2163" s="93"/>
      <c r="E2163" s="93"/>
      <c r="F2163" s="93"/>
      <c r="G2163" s="93"/>
      <c r="H2163" s="93"/>
      <c r="I2163" s="93"/>
      <c r="J2163" s="93"/>
      <c r="K2163" s="93"/>
      <c r="L2163" s="93"/>
      <c r="M2163" s="93"/>
      <c r="N2163" s="93"/>
      <c r="O2163" s="93"/>
      <c r="P2163" s="93"/>
      <c r="Q2163" s="93"/>
      <c r="R2163" s="93"/>
      <c r="S2163" s="93"/>
      <c r="T2163" s="93"/>
      <c r="U2163" s="93"/>
      <c r="V2163" s="93"/>
      <c r="W2163" s="93"/>
      <c r="X2163" s="93"/>
      <c r="Y2163" s="93"/>
      <c r="Z2163" s="93"/>
      <c r="AA2163" s="93"/>
      <c r="AB2163" s="93"/>
      <c r="AC2163" s="93"/>
      <c r="AD2163" s="93"/>
      <c r="AE2163" s="93"/>
      <c r="AF2163" s="93"/>
      <c r="AG2163" s="93"/>
      <c r="AH2163" s="93"/>
    </row>
    <row r="2164" spans="1:34" ht="15" customHeight="1" x14ac:dyDescent="0.3">
      <c r="A2164" s="93"/>
      <c r="B2164" s="93"/>
      <c r="C2164" s="93"/>
      <c r="D2164" s="93"/>
      <c r="E2164" s="93"/>
      <c r="F2164" s="93"/>
      <c r="G2164" s="93"/>
      <c r="H2164" s="93"/>
      <c r="I2164" s="93"/>
      <c r="J2164" s="93"/>
      <c r="K2164" s="93"/>
      <c r="L2164" s="93"/>
      <c r="M2164" s="93"/>
      <c r="N2164" s="93"/>
      <c r="O2164" s="93"/>
      <c r="P2164" s="93"/>
      <c r="Q2164" s="93"/>
      <c r="R2164" s="93"/>
      <c r="S2164" s="93"/>
      <c r="T2164" s="93"/>
      <c r="U2164" s="93"/>
      <c r="V2164" s="93"/>
      <c r="W2164" s="93"/>
      <c r="X2164" s="93"/>
      <c r="Y2164" s="93"/>
      <c r="Z2164" s="93"/>
      <c r="AA2164" s="93"/>
      <c r="AB2164" s="93"/>
      <c r="AC2164" s="93"/>
      <c r="AD2164" s="93"/>
      <c r="AE2164" s="93"/>
      <c r="AF2164" s="93"/>
      <c r="AG2164" s="93"/>
      <c r="AH2164" s="93"/>
    </row>
    <row r="2165" spans="1:34" ht="15" customHeight="1" x14ac:dyDescent="0.3">
      <c r="A2165" s="93"/>
      <c r="B2165" s="93"/>
      <c r="C2165" s="93"/>
      <c r="D2165" s="93"/>
      <c r="E2165" s="93"/>
      <c r="F2165" s="93"/>
      <c r="G2165" s="93"/>
      <c r="H2165" s="93"/>
      <c r="I2165" s="93"/>
      <c r="J2165" s="93"/>
      <c r="K2165" s="93"/>
      <c r="L2165" s="93"/>
      <c r="M2165" s="93"/>
      <c r="N2165" s="93"/>
      <c r="O2165" s="93"/>
      <c r="P2165" s="93"/>
      <c r="Q2165" s="93"/>
      <c r="R2165" s="93"/>
      <c r="S2165" s="93"/>
      <c r="T2165" s="93"/>
      <c r="U2165" s="93"/>
      <c r="V2165" s="93"/>
      <c r="W2165" s="93"/>
      <c r="X2165" s="93"/>
      <c r="Y2165" s="93"/>
      <c r="Z2165" s="93"/>
      <c r="AA2165" s="93"/>
      <c r="AB2165" s="93"/>
      <c r="AC2165" s="93"/>
      <c r="AD2165" s="93"/>
      <c r="AE2165" s="93"/>
      <c r="AF2165" s="93"/>
      <c r="AG2165" s="93"/>
      <c r="AH2165" s="93"/>
    </row>
    <row r="2166" spans="1:34" ht="15" customHeight="1" x14ac:dyDescent="0.3">
      <c r="A2166" s="93"/>
      <c r="B2166" s="93"/>
      <c r="C2166" s="93"/>
      <c r="D2166" s="93"/>
      <c r="E2166" s="93"/>
      <c r="F2166" s="93"/>
      <c r="G2166" s="93"/>
      <c r="H2166" s="93"/>
      <c r="I2166" s="93"/>
      <c r="J2166" s="93"/>
      <c r="K2166" s="93"/>
      <c r="L2166" s="93"/>
      <c r="M2166" s="93"/>
      <c r="N2166" s="93"/>
      <c r="O2166" s="93"/>
      <c r="P2166" s="93"/>
      <c r="Q2166" s="93"/>
      <c r="R2166" s="93"/>
      <c r="S2166" s="93"/>
      <c r="T2166" s="93"/>
      <c r="U2166" s="93"/>
      <c r="V2166" s="93"/>
      <c r="W2166" s="93"/>
      <c r="X2166" s="93"/>
      <c r="Y2166" s="93"/>
      <c r="Z2166" s="93"/>
      <c r="AA2166" s="93"/>
      <c r="AB2166" s="93"/>
      <c r="AC2166" s="93"/>
      <c r="AD2166" s="93"/>
      <c r="AE2166" s="93"/>
      <c r="AF2166" s="93"/>
      <c r="AG2166" s="93"/>
      <c r="AH2166" s="93"/>
    </row>
    <row r="2167" spans="1:34" ht="15" customHeight="1" x14ac:dyDescent="0.3">
      <c r="A2167" s="93"/>
      <c r="B2167" s="93"/>
      <c r="C2167" s="93"/>
      <c r="D2167" s="93"/>
      <c r="E2167" s="93"/>
      <c r="F2167" s="93"/>
      <c r="G2167" s="93"/>
      <c r="H2167" s="93"/>
      <c r="I2167" s="93"/>
      <c r="J2167" s="93"/>
      <c r="K2167" s="93"/>
      <c r="L2167" s="93"/>
      <c r="M2167" s="93"/>
      <c r="N2167" s="93"/>
      <c r="O2167" s="93"/>
      <c r="P2167" s="93"/>
      <c r="Q2167" s="93"/>
      <c r="R2167" s="93"/>
      <c r="S2167" s="93"/>
      <c r="T2167" s="93"/>
      <c r="U2167" s="93"/>
      <c r="V2167" s="93"/>
      <c r="W2167" s="93"/>
      <c r="X2167" s="93"/>
      <c r="Y2167" s="93"/>
      <c r="Z2167" s="93"/>
      <c r="AA2167" s="93"/>
      <c r="AB2167" s="93"/>
      <c r="AC2167" s="93"/>
      <c r="AD2167" s="93"/>
      <c r="AE2167" s="93"/>
      <c r="AF2167" s="93"/>
      <c r="AG2167" s="93"/>
      <c r="AH2167" s="93"/>
    </row>
    <row r="2168" spans="1:34" ht="15" customHeight="1" x14ac:dyDescent="0.3">
      <c r="A2168" s="93"/>
      <c r="B2168" s="93"/>
      <c r="C2168" s="93"/>
      <c r="D2168" s="93"/>
      <c r="E2168" s="93"/>
      <c r="F2168" s="93"/>
      <c r="G2168" s="93"/>
      <c r="H2168" s="93"/>
      <c r="I2168" s="93"/>
      <c r="J2168" s="93"/>
      <c r="K2168" s="93"/>
      <c r="L2168" s="93"/>
      <c r="M2168" s="93"/>
      <c r="N2168" s="93"/>
      <c r="O2168" s="93"/>
      <c r="P2168" s="93"/>
      <c r="Q2168" s="93"/>
      <c r="R2168" s="93"/>
      <c r="S2168" s="93"/>
      <c r="T2168" s="93"/>
      <c r="U2168" s="93"/>
      <c r="V2168" s="93"/>
      <c r="W2168" s="93"/>
      <c r="X2168" s="93"/>
      <c r="Y2168" s="93"/>
      <c r="Z2168" s="93"/>
      <c r="AA2168" s="93"/>
      <c r="AB2168" s="93"/>
      <c r="AC2168" s="93"/>
      <c r="AD2168" s="93"/>
      <c r="AE2168" s="93"/>
      <c r="AF2168" s="93"/>
      <c r="AG2168" s="93"/>
      <c r="AH2168" s="93"/>
    </row>
    <row r="2169" spans="1:34" ht="15" customHeight="1" x14ac:dyDescent="0.3">
      <c r="A2169" s="93"/>
      <c r="B2169" s="93"/>
      <c r="C2169" s="93"/>
      <c r="D2169" s="93"/>
      <c r="E2169" s="93"/>
      <c r="F2169" s="93"/>
      <c r="G2169" s="93"/>
      <c r="H2169" s="93"/>
      <c r="I2169" s="93"/>
      <c r="J2169" s="93"/>
      <c r="K2169" s="93"/>
      <c r="L2169" s="93"/>
      <c r="M2169" s="93"/>
      <c r="N2169" s="93"/>
      <c r="O2169" s="93"/>
      <c r="P2169" s="93"/>
      <c r="Q2169" s="93"/>
      <c r="R2169" s="93"/>
      <c r="S2169" s="93"/>
      <c r="T2169" s="93"/>
      <c r="U2169" s="93"/>
      <c r="V2169" s="93"/>
      <c r="W2169" s="93"/>
      <c r="X2169" s="93"/>
      <c r="Y2169" s="93"/>
      <c r="Z2169" s="93"/>
      <c r="AA2169" s="93"/>
      <c r="AB2169" s="93"/>
      <c r="AC2169" s="93"/>
      <c r="AD2169" s="93"/>
      <c r="AE2169" s="93"/>
      <c r="AF2169" s="93"/>
      <c r="AG2169" s="93"/>
      <c r="AH2169" s="93"/>
    </row>
    <row r="2170" spans="1:34" ht="15" customHeight="1" x14ac:dyDescent="0.3">
      <c r="A2170" s="93"/>
      <c r="B2170" s="93"/>
      <c r="C2170" s="93"/>
      <c r="D2170" s="93"/>
      <c r="E2170" s="93"/>
      <c r="F2170" s="93"/>
      <c r="G2170" s="93"/>
      <c r="H2170" s="93"/>
      <c r="I2170" s="93"/>
      <c r="J2170" s="93"/>
      <c r="K2170" s="93"/>
      <c r="L2170" s="93"/>
      <c r="M2170" s="93"/>
      <c r="N2170" s="93"/>
      <c r="O2170" s="93"/>
      <c r="P2170" s="93"/>
      <c r="Q2170" s="93"/>
      <c r="R2170" s="93"/>
      <c r="S2170" s="93"/>
      <c r="T2170" s="93"/>
      <c r="U2170" s="93"/>
      <c r="V2170" s="93"/>
      <c r="W2170" s="93"/>
      <c r="X2170" s="93"/>
      <c r="Y2170" s="93"/>
      <c r="Z2170" s="93"/>
      <c r="AA2170" s="93"/>
      <c r="AB2170" s="93"/>
      <c r="AC2170" s="93"/>
      <c r="AD2170" s="93"/>
      <c r="AE2170" s="93"/>
      <c r="AF2170" s="93"/>
      <c r="AG2170" s="93"/>
      <c r="AH2170" s="93"/>
    </row>
    <row r="2171" spans="1:34" ht="15" customHeight="1" x14ac:dyDescent="0.3">
      <c r="A2171" s="93"/>
      <c r="B2171" s="93"/>
      <c r="C2171" s="93"/>
      <c r="D2171" s="93"/>
      <c r="E2171" s="93"/>
      <c r="F2171" s="93"/>
      <c r="G2171" s="93"/>
      <c r="H2171" s="93"/>
      <c r="I2171" s="93"/>
      <c r="J2171" s="93"/>
      <c r="K2171" s="93"/>
      <c r="L2171" s="93"/>
      <c r="M2171" s="93"/>
      <c r="N2171" s="93"/>
      <c r="O2171" s="93"/>
      <c r="P2171" s="93"/>
      <c r="Q2171" s="93"/>
      <c r="R2171" s="93"/>
      <c r="S2171" s="93"/>
      <c r="T2171" s="93"/>
      <c r="U2171" s="93"/>
      <c r="V2171" s="93"/>
      <c r="W2171" s="93"/>
      <c r="X2171" s="93"/>
      <c r="Y2171" s="93"/>
      <c r="Z2171" s="93"/>
      <c r="AA2171" s="93"/>
      <c r="AB2171" s="93"/>
      <c r="AC2171" s="93"/>
      <c r="AD2171" s="93"/>
      <c r="AE2171" s="93"/>
      <c r="AF2171" s="93"/>
      <c r="AG2171" s="93"/>
      <c r="AH2171" s="93"/>
    </row>
    <row r="2172" spans="1:34" ht="15" customHeight="1" x14ac:dyDescent="0.3">
      <c r="A2172" s="93"/>
      <c r="B2172" s="93"/>
      <c r="C2172" s="93"/>
      <c r="D2172" s="93"/>
      <c r="E2172" s="93"/>
      <c r="F2172" s="93"/>
      <c r="G2172" s="93"/>
      <c r="H2172" s="93"/>
      <c r="I2172" s="93"/>
      <c r="J2172" s="93"/>
      <c r="K2172" s="93"/>
      <c r="L2172" s="93"/>
      <c r="M2172" s="93"/>
      <c r="N2172" s="93"/>
      <c r="O2172" s="93"/>
      <c r="P2172" s="93"/>
      <c r="Q2172" s="93"/>
      <c r="R2172" s="93"/>
      <c r="S2172" s="93"/>
      <c r="T2172" s="93"/>
      <c r="U2172" s="93"/>
      <c r="V2172" s="93"/>
      <c r="W2172" s="93"/>
      <c r="X2172" s="93"/>
      <c r="Y2172" s="93"/>
      <c r="Z2172" s="93"/>
      <c r="AA2172" s="93"/>
      <c r="AB2172" s="93"/>
      <c r="AC2172" s="93"/>
      <c r="AD2172" s="93"/>
      <c r="AE2172" s="93"/>
      <c r="AF2172" s="93"/>
      <c r="AG2172" s="93"/>
      <c r="AH2172" s="93"/>
    </row>
    <row r="2173" spans="1:34" ht="15" customHeight="1" x14ac:dyDescent="0.3">
      <c r="A2173" s="93"/>
      <c r="B2173" s="93"/>
      <c r="C2173" s="93"/>
      <c r="D2173" s="93"/>
      <c r="E2173" s="93"/>
      <c r="F2173" s="93"/>
      <c r="G2173" s="93"/>
      <c r="H2173" s="93"/>
      <c r="I2173" s="93"/>
      <c r="J2173" s="93"/>
      <c r="K2173" s="93"/>
      <c r="L2173" s="93"/>
      <c r="M2173" s="93"/>
      <c r="N2173" s="93"/>
      <c r="O2173" s="93"/>
      <c r="P2173" s="93"/>
      <c r="Q2173" s="93"/>
      <c r="R2173" s="93"/>
      <c r="S2173" s="93"/>
      <c r="T2173" s="93"/>
      <c r="U2173" s="93"/>
      <c r="V2173" s="93"/>
      <c r="W2173" s="93"/>
      <c r="X2173" s="93"/>
      <c r="Y2173" s="93"/>
      <c r="Z2173" s="93"/>
      <c r="AA2173" s="93"/>
      <c r="AB2173" s="93"/>
      <c r="AC2173" s="93"/>
      <c r="AD2173" s="93"/>
      <c r="AE2173" s="93"/>
      <c r="AF2173" s="93"/>
      <c r="AG2173" s="93"/>
      <c r="AH2173" s="93"/>
    </row>
    <row r="2174" spans="1:34" ht="15" customHeight="1" x14ac:dyDescent="0.3">
      <c r="A2174" s="93"/>
      <c r="B2174" s="93"/>
      <c r="C2174" s="93"/>
      <c r="D2174" s="93"/>
      <c r="E2174" s="93"/>
      <c r="F2174" s="93"/>
      <c r="G2174" s="93"/>
      <c r="H2174" s="93"/>
      <c r="I2174" s="93"/>
      <c r="J2174" s="93"/>
      <c r="K2174" s="93"/>
      <c r="L2174" s="93"/>
      <c r="M2174" s="93"/>
      <c r="N2174" s="93"/>
      <c r="O2174" s="93"/>
      <c r="P2174" s="93"/>
      <c r="Q2174" s="93"/>
      <c r="R2174" s="93"/>
      <c r="S2174" s="93"/>
      <c r="T2174" s="93"/>
      <c r="U2174" s="93"/>
      <c r="V2174" s="93"/>
      <c r="W2174" s="93"/>
      <c r="X2174" s="93"/>
      <c r="Y2174" s="93"/>
      <c r="Z2174" s="93"/>
      <c r="AA2174" s="93"/>
      <c r="AB2174" s="93"/>
      <c r="AC2174" s="93"/>
      <c r="AD2174" s="93"/>
      <c r="AE2174" s="93"/>
      <c r="AF2174" s="93"/>
      <c r="AG2174" s="93"/>
      <c r="AH2174" s="93"/>
    </row>
    <row r="2175" spans="1:34" ht="15" customHeight="1" x14ac:dyDescent="0.3">
      <c r="A2175" s="93"/>
      <c r="B2175" s="93"/>
      <c r="C2175" s="93"/>
      <c r="D2175" s="93"/>
      <c r="E2175" s="93"/>
      <c r="F2175" s="93"/>
      <c r="G2175" s="93"/>
      <c r="H2175" s="93"/>
      <c r="I2175" s="93"/>
      <c r="J2175" s="93"/>
      <c r="K2175" s="93"/>
      <c r="L2175" s="93"/>
      <c r="M2175" s="93"/>
      <c r="N2175" s="93"/>
      <c r="O2175" s="93"/>
      <c r="P2175" s="93"/>
      <c r="Q2175" s="93"/>
      <c r="R2175" s="93"/>
      <c r="S2175" s="93"/>
      <c r="T2175" s="93"/>
      <c r="U2175" s="93"/>
      <c r="V2175" s="93"/>
      <c r="W2175" s="93"/>
      <c r="X2175" s="93"/>
      <c r="Y2175" s="93"/>
      <c r="Z2175" s="93"/>
      <c r="AA2175" s="93"/>
      <c r="AB2175" s="93"/>
      <c r="AC2175" s="93"/>
      <c r="AD2175" s="93"/>
      <c r="AE2175" s="93"/>
      <c r="AF2175" s="93"/>
      <c r="AG2175" s="93"/>
      <c r="AH2175" s="93"/>
    </row>
    <row r="2176" spans="1:34" ht="15" customHeight="1" x14ac:dyDescent="0.3">
      <c r="A2176" s="93"/>
      <c r="B2176" s="93"/>
      <c r="C2176" s="93"/>
      <c r="D2176" s="93"/>
      <c r="E2176" s="93"/>
      <c r="F2176" s="93"/>
      <c r="G2176" s="93"/>
      <c r="H2176" s="93"/>
      <c r="I2176" s="93"/>
      <c r="J2176" s="93"/>
      <c r="K2176" s="93"/>
      <c r="L2176" s="93"/>
      <c r="M2176" s="93"/>
      <c r="N2176" s="93"/>
      <c r="O2176" s="93"/>
      <c r="P2176" s="93"/>
      <c r="Q2176" s="93"/>
      <c r="R2176" s="93"/>
      <c r="S2176" s="93"/>
      <c r="T2176" s="93"/>
      <c r="U2176" s="93"/>
      <c r="V2176" s="93"/>
      <c r="W2176" s="93"/>
      <c r="X2176" s="93"/>
      <c r="Y2176" s="93"/>
      <c r="Z2176" s="93"/>
      <c r="AA2176" s="93"/>
      <c r="AB2176" s="93"/>
      <c r="AC2176" s="93"/>
      <c r="AD2176" s="93"/>
      <c r="AE2176" s="93"/>
      <c r="AF2176" s="93"/>
      <c r="AG2176" s="93"/>
      <c r="AH2176" s="93"/>
    </row>
    <row r="2177" spans="1:34" ht="15" customHeight="1" x14ac:dyDescent="0.3">
      <c r="A2177" s="93"/>
      <c r="B2177" s="93"/>
      <c r="C2177" s="93"/>
      <c r="D2177" s="93"/>
      <c r="E2177" s="93"/>
      <c r="F2177" s="93"/>
      <c r="G2177" s="93"/>
      <c r="H2177" s="93"/>
      <c r="I2177" s="93"/>
      <c r="J2177" s="93"/>
      <c r="K2177" s="93"/>
      <c r="L2177" s="93"/>
      <c r="M2177" s="93"/>
      <c r="N2177" s="93"/>
      <c r="O2177" s="93"/>
      <c r="P2177" s="93"/>
      <c r="Q2177" s="93"/>
      <c r="R2177" s="93"/>
      <c r="S2177" s="93"/>
      <c r="T2177" s="93"/>
      <c r="U2177" s="93"/>
      <c r="V2177" s="93"/>
      <c r="W2177" s="93"/>
      <c r="X2177" s="93"/>
      <c r="Y2177" s="93"/>
      <c r="Z2177" s="93"/>
      <c r="AA2177" s="93"/>
      <c r="AB2177" s="93"/>
      <c r="AC2177" s="93"/>
      <c r="AD2177" s="93"/>
      <c r="AE2177" s="93"/>
      <c r="AF2177" s="93"/>
      <c r="AG2177" s="93"/>
      <c r="AH2177" s="93"/>
    </row>
    <row r="2178" spans="1:34" ht="15" customHeight="1" x14ac:dyDescent="0.3">
      <c r="A2178" s="93"/>
      <c r="B2178" s="93"/>
      <c r="C2178" s="93"/>
      <c r="D2178" s="93"/>
      <c r="E2178" s="93"/>
      <c r="F2178" s="93"/>
      <c r="G2178" s="93"/>
      <c r="H2178" s="93"/>
      <c r="I2178" s="93"/>
      <c r="J2178" s="93"/>
      <c r="K2178" s="93"/>
      <c r="L2178" s="93"/>
      <c r="M2178" s="93"/>
      <c r="N2178" s="93"/>
      <c r="O2178" s="93"/>
      <c r="P2178" s="93"/>
      <c r="Q2178" s="93"/>
      <c r="R2178" s="93"/>
      <c r="S2178" s="93"/>
      <c r="T2178" s="93"/>
      <c r="U2178" s="93"/>
      <c r="V2178" s="93"/>
      <c r="W2178" s="93"/>
      <c r="X2178" s="93"/>
      <c r="Y2178" s="93"/>
      <c r="Z2178" s="93"/>
      <c r="AA2178" s="93"/>
      <c r="AB2178" s="93"/>
      <c r="AC2178" s="93"/>
      <c r="AD2178" s="93"/>
      <c r="AE2178" s="93"/>
      <c r="AF2178" s="93"/>
      <c r="AG2178" s="93"/>
      <c r="AH2178" s="93"/>
    </row>
    <row r="2179" spans="1:34" ht="15" customHeight="1" x14ac:dyDescent="0.3">
      <c r="A2179" s="93"/>
      <c r="B2179" s="93"/>
      <c r="C2179" s="93"/>
      <c r="D2179" s="93"/>
      <c r="E2179" s="93"/>
      <c r="F2179" s="93"/>
      <c r="G2179" s="93"/>
      <c r="H2179" s="93"/>
      <c r="I2179" s="93"/>
      <c r="J2179" s="93"/>
      <c r="K2179" s="93"/>
      <c r="L2179" s="93"/>
      <c r="M2179" s="93"/>
      <c r="N2179" s="93"/>
      <c r="O2179" s="93"/>
      <c r="P2179" s="93"/>
      <c r="Q2179" s="93"/>
      <c r="R2179" s="93"/>
      <c r="S2179" s="93"/>
      <c r="T2179" s="93"/>
      <c r="U2179" s="93"/>
      <c r="V2179" s="93"/>
      <c r="W2179" s="93"/>
      <c r="X2179" s="93"/>
      <c r="Y2179" s="93"/>
      <c r="Z2179" s="93"/>
      <c r="AA2179" s="93"/>
      <c r="AB2179" s="93"/>
      <c r="AC2179" s="93"/>
      <c r="AD2179" s="93"/>
      <c r="AE2179" s="93"/>
      <c r="AF2179" s="93"/>
      <c r="AG2179" s="93"/>
      <c r="AH2179" s="93"/>
    </row>
    <row r="2180" spans="1:34" ht="15" customHeight="1" x14ac:dyDescent="0.3">
      <c r="A2180" s="93"/>
      <c r="B2180" s="93"/>
      <c r="C2180" s="93"/>
      <c r="D2180" s="93"/>
      <c r="E2180" s="93"/>
      <c r="F2180" s="93"/>
      <c r="G2180" s="93"/>
      <c r="H2180" s="93"/>
      <c r="I2180" s="93"/>
      <c r="J2180" s="93"/>
      <c r="K2180" s="93"/>
      <c r="L2180" s="93"/>
      <c r="M2180" s="93"/>
      <c r="N2180" s="93"/>
      <c r="O2180" s="93"/>
      <c r="P2180" s="93"/>
      <c r="Q2180" s="93"/>
      <c r="R2180" s="93"/>
      <c r="S2180" s="93"/>
      <c r="T2180" s="93"/>
      <c r="U2180" s="93"/>
      <c r="V2180" s="93"/>
      <c r="W2180" s="93"/>
      <c r="X2180" s="93"/>
      <c r="Y2180" s="93"/>
      <c r="Z2180" s="93"/>
      <c r="AA2180" s="93"/>
      <c r="AB2180" s="93"/>
      <c r="AC2180" s="93"/>
      <c r="AD2180" s="93"/>
      <c r="AE2180" s="93"/>
      <c r="AF2180" s="93"/>
      <c r="AG2180" s="93"/>
      <c r="AH2180" s="93"/>
    </row>
    <row r="2181" spans="1:34" ht="15" customHeight="1" x14ac:dyDescent="0.3">
      <c r="A2181" s="93"/>
      <c r="B2181" s="93"/>
      <c r="C2181" s="93"/>
      <c r="D2181" s="93"/>
      <c r="E2181" s="93"/>
      <c r="F2181" s="93"/>
      <c r="G2181" s="93"/>
      <c r="H2181" s="93"/>
      <c r="I2181" s="93"/>
      <c r="J2181" s="93"/>
      <c r="K2181" s="93"/>
      <c r="L2181" s="93"/>
      <c r="M2181" s="93"/>
      <c r="N2181" s="93"/>
      <c r="O2181" s="93"/>
      <c r="P2181" s="93"/>
      <c r="Q2181" s="93"/>
      <c r="R2181" s="93"/>
      <c r="S2181" s="93"/>
      <c r="T2181" s="93"/>
      <c r="U2181" s="93"/>
      <c r="V2181" s="93"/>
      <c r="W2181" s="93"/>
      <c r="X2181" s="93"/>
      <c r="Y2181" s="93"/>
      <c r="Z2181" s="93"/>
      <c r="AA2181" s="93"/>
      <c r="AB2181" s="93"/>
      <c r="AC2181" s="93"/>
      <c r="AD2181" s="93"/>
      <c r="AE2181" s="93"/>
      <c r="AF2181" s="93"/>
      <c r="AG2181" s="93"/>
      <c r="AH2181" s="93"/>
    </row>
    <row r="2182" spans="1:34" ht="15" customHeight="1" x14ac:dyDescent="0.3">
      <c r="A2182" s="93"/>
      <c r="B2182" s="93"/>
      <c r="C2182" s="93"/>
      <c r="D2182" s="93"/>
      <c r="E2182" s="93"/>
      <c r="F2182" s="93"/>
      <c r="G2182" s="93"/>
      <c r="H2182" s="93"/>
      <c r="I2182" s="93"/>
      <c r="J2182" s="93"/>
      <c r="K2182" s="93"/>
      <c r="L2182" s="93"/>
      <c r="M2182" s="93"/>
      <c r="N2182" s="93"/>
      <c r="O2182" s="93"/>
      <c r="P2182" s="93"/>
      <c r="Q2182" s="93"/>
      <c r="R2182" s="93"/>
      <c r="S2182" s="93"/>
      <c r="T2182" s="93"/>
      <c r="U2182" s="93"/>
      <c r="V2182" s="93"/>
      <c r="W2182" s="93"/>
      <c r="X2182" s="93"/>
      <c r="Y2182" s="93"/>
      <c r="Z2182" s="93"/>
      <c r="AA2182" s="93"/>
      <c r="AB2182" s="93"/>
      <c r="AC2182" s="93"/>
      <c r="AD2182" s="93"/>
      <c r="AE2182" s="93"/>
      <c r="AF2182" s="93"/>
      <c r="AG2182" s="93"/>
      <c r="AH2182" s="93"/>
    </row>
    <row r="2183" spans="1:34" ht="15" customHeight="1" x14ac:dyDescent="0.3">
      <c r="A2183" s="93"/>
      <c r="B2183" s="93"/>
      <c r="C2183" s="93"/>
      <c r="D2183" s="93"/>
      <c r="E2183" s="93"/>
      <c r="F2183" s="93"/>
      <c r="G2183" s="93"/>
      <c r="H2183" s="93"/>
      <c r="I2183" s="93"/>
      <c r="J2183" s="93"/>
      <c r="K2183" s="93"/>
      <c r="L2183" s="93"/>
      <c r="M2183" s="93"/>
      <c r="N2183" s="93"/>
      <c r="O2183" s="93"/>
      <c r="P2183" s="93"/>
      <c r="Q2183" s="93"/>
      <c r="R2183" s="93"/>
      <c r="S2183" s="93"/>
      <c r="T2183" s="93"/>
      <c r="U2183" s="93"/>
      <c r="V2183" s="93"/>
      <c r="W2183" s="93"/>
      <c r="X2183" s="93"/>
      <c r="Y2183" s="93"/>
      <c r="Z2183" s="93"/>
      <c r="AA2183" s="93"/>
      <c r="AB2183" s="93"/>
      <c r="AC2183" s="93"/>
      <c r="AD2183" s="93"/>
      <c r="AE2183" s="93"/>
      <c r="AF2183" s="93"/>
      <c r="AG2183" s="93"/>
      <c r="AH2183" s="93"/>
    </row>
    <row r="2184" spans="1:34" ht="15" customHeight="1" x14ac:dyDescent="0.3">
      <c r="A2184" s="93"/>
      <c r="B2184" s="93"/>
      <c r="C2184" s="93"/>
      <c r="D2184" s="93"/>
      <c r="E2184" s="93"/>
      <c r="F2184" s="93"/>
      <c r="G2184" s="93"/>
      <c r="H2184" s="93"/>
      <c r="I2184" s="93"/>
      <c r="J2184" s="93"/>
      <c r="K2184" s="93"/>
      <c r="L2184" s="93"/>
      <c r="M2184" s="93"/>
      <c r="N2184" s="93"/>
      <c r="O2184" s="93"/>
      <c r="P2184" s="93"/>
      <c r="Q2184" s="93"/>
      <c r="R2184" s="93"/>
      <c r="S2184" s="93"/>
      <c r="T2184" s="93"/>
      <c r="U2184" s="93"/>
      <c r="V2184" s="93"/>
      <c r="W2184" s="93"/>
      <c r="X2184" s="93"/>
      <c r="Y2184" s="93"/>
      <c r="Z2184" s="93"/>
      <c r="AA2184" s="93"/>
      <c r="AB2184" s="93"/>
      <c r="AC2184" s="93"/>
      <c r="AD2184" s="93"/>
      <c r="AE2184" s="93"/>
      <c r="AF2184" s="93"/>
      <c r="AG2184" s="93"/>
      <c r="AH2184" s="93"/>
    </row>
    <row r="2185" spans="1:34" ht="15" customHeight="1" x14ac:dyDescent="0.3">
      <c r="A2185" s="93"/>
      <c r="B2185" s="93"/>
      <c r="C2185" s="93"/>
      <c r="D2185" s="93"/>
      <c r="E2185" s="93"/>
      <c r="F2185" s="93"/>
      <c r="G2185" s="93"/>
      <c r="H2185" s="93"/>
      <c r="I2185" s="93"/>
      <c r="J2185" s="93"/>
      <c r="K2185" s="93"/>
      <c r="L2185" s="93"/>
      <c r="M2185" s="93"/>
      <c r="N2185" s="93"/>
      <c r="O2185" s="93"/>
      <c r="P2185" s="93"/>
      <c r="Q2185" s="93"/>
      <c r="R2185" s="93"/>
      <c r="S2185" s="93"/>
      <c r="T2185" s="93"/>
      <c r="U2185" s="93"/>
      <c r="V2185" s="93"/>
      <c r="W2185" s="93"/>
      <c r="X2185" s="93"/>
      <c r="Y2185" s="93"/>
      <c r="Z2185" s="93"/>
      <c r="AA2185" s="93"/>
      <c r="AB2185" s="93"/>
      <c r="AC2185" s="93"/>
      <c r="AD2185" s="93"/>
      <c r="AE2185" s="93"/>
      <c r="AF2185" s="93"/>
      <c r="AG2185" s="93"/>
      <c r="AH2185" s="93"/>
    </row>
    <row r="2186" spans="1:34" ht="15" customHeight="1" x14ac:dyDescent="0.3">
      <c r="A2186" s="93"/>
      <c r="B2186" s="93"/>
      <c r="C2186" s="93"/>
      <c r="D2186" s="93"/>
      <c r="E2186" s="93"/>
      <c r="F2186" s="93"/>
      <c r="G2186" s="93"/>
      <c r="H2186" s="93"/>
      <c r="I2186" s="93"/>
      <c r="J2186" s="93"/>
      <c r="K2186" s="93"/>
      <c r="L2186" s="93"/>
      <c r="M2186" s="93"/>
      <c r="N2186" s="93"/>
      <c r="O2186" s="93"/>
      <c r="P2186" s="93"/>
      <c r="Q2186" s="93"/>
      <c r="R2186" s="93"/>
      <c r="S2186" s="93"/>
      <c r="T2186" s="93"/>
      <c r="U2186" s="93"/>
      <c r="V2186" s="93"/>
      <c r="W2186" s="93"/>
      <c r="X2186" s="93"/>
      <c r="Y2186" s="93"/>
      <c r="Z2186" s="93"/>
      <c r="AA2186" s="93"/>
      <c r="AB2186" s="93"/>
      <c r="AC2186" s="93"/>
      <c r="AD2186" s="93"/>
      <c r="AE2186" s="93"/>
      <c r="AF2186" s="93"/>
      <c r="AG2186" s="93"/>
      <c r="AH2186" s="93"/>
    </row>
    <row r="2187" spans="1:34" ht="15" customHeight="1" x14ac:dyDescent="0.3">
      <c r="A2187" s="93"/>
      <c r="B2187" s="93"/>
      <c r="C2187" s="93"/>
      <c r="D2187" s="93"/>
      <c r="E2187" s="93"/>
      <c r="F2187" s="93"/>
      <c r="G2187" s="93"/>
      <c r="H2187" s="93"/>
      <c r="I2187" s="93"/>
      <c r="J2187" s="93"/>
      <c r="K2187" s="93"/>
      <c r="L2187" s="93"/>
      <c r="M2187" s="93"/>
      <c r="N2187" s="93"/>
      <c r="O2187" s="93"/>
      <c r="P2187" s="93"/>
      <c r="Q2187" s="93"/>
      <c r="R2187" s="93"/>
      <c r="S2187" s="93"/>
      <c r="T2187" s="93"/>
      <c r="U2187" s="93"/>
      <c r="V2187" s="93"/>
      <c r="W2187" s="93"/>
      <c r="X2187" s="93"/>
      <c r="Y2187" s="93"/>
      <c r="Z2187" s="93"/>
      <c r="AA2187" s="93"/>
      <c r="AB2187" s="93"/>
      <c r="AC2187" s="93"/>
      <c r="AD2187" s="93"/>
      <c r="AE2187" s="93"/>
      <c r="AF2187" s="93"/>
      <c r="AG2187" s="93"/>
      <c r="AH2187" s="93"/>
    </row>
    <row r="2188" spans="1:34" ht="15" customHeight="1" x14ac:dyDescent="0.3">
      <c r="A2188" s="93"/>
      <c r="B2188" s="93"/>
      <c r="C2188" s="93"/>
      <c r="D2188" s="93"/>
      <c r="E2188" s="93"/>
      <c r="F2188" s="93"/>
      <c r="G2188" s="93"/>
      <c r="H2188" s="93"/>
      <c r="I2188" s="93"/>
      <c r="J2188" s="93"/>
      <c r="K2188" s="93"/>
      <c r="L2188" s="93"/>
      <c r="M2188" s="93"/>
      <c r="N2188" s="93"/>
      <c r="O2188" s="93"/>
      <c r="P2188" s="93"/>
      <c r="Q2188" s="93"/>
      <c r="R2188" s="93"/>
      <c r="S2188" s="93"/>
      <c r="T2188" s="93"/>
      <c r="U2188" s="93"/>
      <c r="V2188" s="93"/>
      <c r="W2188" s="93"/>
      <c r="X2188" s="93"/>
      <c r="Y2188" s="93"/>
      <c r="Z2188" s="93"/>
      <c r="AA2188" s="93"/>
      <c r="AB2188" s="93"/>
      <c r="AC2188" s="93"/>
      <c r="AD2188" s="93"/>
      <c r="AE2188" s="93"/>
      <c r="AF2188" s="93"/>
      <c r="AG2188" s="93"/>
      <c r="AH2188" s="93"/>
    </row>
    <row r="2189" spans="1:34" ht="15" customHeight="1" x14ac:dyDescent="0.3">
      <c r="A2189" s="93"/>
      <c r="B2189" s="93"/>
      <c r="C2189" s="93"/>
      <c r="D2189" s="93"/>
      <c r="E2189" s="93"/>
      <c r="F2189" s="93"/>
      <c r="G2189" s="93"/>
      <c r="H2189" s="93"/>
      <c r="I2189" s="93"/>
      <c r="J2189" s="93"/>
      <c r="K2189" s="93"/>
      <c r="L2189" s="93"/>
      <c r="M2189" s="93"/>
      <c r="N2189" s="93"/>
      <c r="O2189" s="93"/>
      <c r="P2189" s="93"/>
      <c r="Q2189" s="93"/>
      <c r="R2189" s="93"/>
      <c r="S2189" s="93"/>
      <c r="T2189" s="93"/>
      <c r="U2189" s="93"/>
      <c r="V2189" s="93"/>
      <c r="W2189" s="93"/>
      <c r="X2189" s="93"/>
      <c r="Y2189" s="93"/>
      <c r="Z2189" s="93"/>
      <c r="AA2189" s="93"/>
      <c r="AB2189" s="93"/>
      <c r="AC2189" s="93"/>
      <c r="AD2189" s="93"/>
      <c r="AE2189" s="93"/>
      <c r="AF2189" s="93"/>
      <c r="AG2189" s="93"/>
      <c r="AH2189" s="93"/>
    </row>
    <row r="2190" spans="1:34" ht="15" customHeight="1" x14ac:dyDescent="0.3">
      <c r="A2190" s="93"/>
      <c r="B2190" s="93"/>
      <c r="C2190" s="93"/>
      <c r="D2190" s="93"/>
      <c r="E2190" s="93"/>
      <c r="F2190" s="93"/>
      <c r="G2190" s="93"/>
      <c r="H2190" s="93"/>
      <c r="I2190" s="93"/>
      <c r="J2190" s="93"/>
      <c r="K2190" s="93"/>
      <c r="L2190" s="93"/>
      <c r="M2190" s="93"/>
      <c r="N2190" s="93"/>
      <c r="O2190" s="93"/>
      <c r="P2190" s="93"/>
      <c r="Q2190" s="93"/>
      <c r="R2190" s="93"/>
      <c r="S2190" s="93"/>
      <c r="T2190" s="93"/>
      <c r="U2190" s="93"/>
      <c r="V2190" s="93"/>
      <c r="W2190" s="93"/>
      <c r="X2190" s="93"/>
      <c r="Y2190" s="93"/>
      <c r="Z2190" s="93"/>
      <c r="AA2190" s="93"/>
      <c r="AB2190" s="93"/>
      <c r="AC2190" s="93"/>
      <c r="AD2190" s="93"/>
      <c r="AE2190" s="93"/>
      <c r="AF2190" s="93"/>
      <c r="AG2190" s="93"/>
      <c r="AH2190" s="93"/>
    </row>
    <row r="2191" spans="1:34" ht="15" customHeight="1" x14ac:dyDescent="0.3">
      <c r="A2191" s="93"/>
      <c r="B2191" s="93"/>
      <c r="C2191" s="93"/>
      <c r="D2191" s="93"/>
      <c r="E2191" s="93"/>
      <c r="F2191" s="93"/>
      <c r="G2191" s="93"/>
      <c r="H2191" s="93"/>
      <c r="I2191" s="93"/>
      <c r="J2191" s="93"/>
      <c r="K2191" s="93"/>
      <c r="L2191" s="93"/>
      <c r="M2191" s="93"/>
      <c r="N2191" s="93"/>
      <c r="O2191" s="93"/>
      <c r="P2191" s="93"/>
      <c r="Q2191" s="93"/>
      <c r="R2191" s="93"/>
      <c r="S2191" s="93"/>
      <c r="T2191" s="93"/>
      <c r="U2191" s="93"/>
      <c r="V2191" s="93"/>
      <c r="W2191" s="93"/>
      <c r="X2191" s="93"/>
      <c r="Y2191" s="93"/>
      <c r="Z2191" s="93"/>
      <c r="AA2191" s="93"/>
      <c r="AB2191" s="93"/>
      <c r="AC2191" s="93"/>
      <c r="AD2191" s="93"/>
      <c r="AE2191" s="93"/>
      <c r="AF2191" s="93"/>
      <c r="AG2191" s="93"/>
      <c r="AH2191" s="93"/>
    </row>
    <row r="2192" spans="1:34" ht="15" customHeight="1" x14ac:dyDescent="0.3">
      <c r="A2192" s="93"/>
      <c r="B2192" s="93"/>
      <c r="C2192" s="93"/>
      <c r="D2192" s="93"/>
      <c r="E2192" s="93"/>
      <c r="F2192" s="93"/>
      <c r="G2192" s="93"/>
      <c r="H2192" s="93"/>
      <c r="I2192" s="93"/>
      <c r="J2192" s="93"/>
      <c r="K2192" s="93"/>
      <c r="L2192" s="93"/>
      <c r="M2192" s="93"/>
      <c r="N2192" s="93"/>
      <c r="O2192" s="93"/>
      <c r="P2192" s="93"/>
      <c r="Q2192" s="93"/>
      <c r="R2192" s="93"/>
      <c r="S2192" s="93"/>
      <c r="T2192" s="93"/>
      <c r="U2192" s="93"/>
      <c r="V2192" s="93"/>
      <c r="W2192" s="93"/>
      <c r="X2192" s="93"/>
      <c r="Y2192" s="93"/>
      <c r="Z2192" s="93"/>
      <c r="AA2192" s="93"/>
      <c r="AB2192" s="93"/>
      <c r="AC2192" s="93"/>
      <c r="AD2192" s="93"/>
      <c r="AE2192" s="93"/>
      <c r="AF2192" s="93"/>
      <c r="AG2192" s="93"/>
      <c r="AH2192" s="93"/>
    </row>
    <row r="2193" spans="1:34" ht="15" customHeight="1" x14ac:dyDescent="0.3">
      <c r="A2193" s="93"/>
      <c r="B2193" s="93"/>
      <c r="C2193" s="93"/>
      <c r="D2193" s="93"/>
      <c r="E2193" s="93"/>
      <c r="F2193" s="93"/>
      <c r="G2193" s="93"/>
      <c r="H2193" s="93"/>
      <c r="I2193" s="93"/>
      <c r="J2193" s="93"/>
      <c r="K2193" s="93"/>
      <c r="L2193" s="93"/>
      <c r="M2193" s="93"/>
      <c r="N2193" s="93"/>
      <c r="O2193" s="93"/>
      <c r="P2193" s="93"/>
      <c r="Q2193" s="93"/>
      <c r="R2193" s="93"/>
      <c r="S2193" s="93"/>
      <c r="T2193" s="93"/>
      <c r="U2193" s="93"/>
      <c r="V2193" s="93"/>
      <c r="W2193" s="93"/>
      <c r="X2193" s="93"/>
      <c r="Y2193" s="93"/>
      <c r="Z2193" s="93"/>
      <c r="AA2193" s="93"/>
      <c r="AB2193" s="93"/>
      <c r="AC2193" s="93"/>
      <c r="AD2193" s="93"/>
      <c r="AE2193" s="93"/>
      <c r="AF2193" s="93"/>
      <c r="AG2193" s="93"/>
      <c r="AH2193" s="93"/>
    </row>
    <row r="2194" spans="1:34" ht="15" customHeight="1" x14ac:dyDescent="0.3">
      <c r="A2194" s="93"/>
      <c r="B2194" s="93"/>
      <c r="C2194" s="93"/>
      <c r="D2194" s="93"/>
      <c r="E2194" s="93"/>
      <c r="F2194" s="93"/>
      <c r="G2194" s="93"/>
      <c r="H2194" s="93"/>
      <c r="I2194" s="93"/>
      <c r="J2194" s="93"/>
      <c r="K2194" s="93"/>
      <c r="L2194" s="93"/>
      <c r="M2194" s="93"/>
      <c r="N2194" s="93"/>
      <c r="O2194" s="93"/>
      <c r="P2194" s="93"/>
      <c r="Q2194" s="93"/>
      <c r="R2194" s="93"/>
      <c r="S2194" s="93"/>
      <c r="T2194" s="93"/>
      <c r="U2194" s="93"/>
      <c r="V2194" s="93"/>
      <c r="W2194" s="93"/>
      <c r="X2194" s="93"/>
      <c r="Y2194" s="93"/>
      <c r="Z2194" s="93"/>
      <c r="AA2194" s="93"/>
      <c r="AB2194" s="93"/>
      <c r="AC2194" s="93"/>
      <c r="AD2194" s="93"/>
      <c r="AE2194" s="93"/>
      <c r="AF2194" s="93"/>
      <c r="AG2194" s="93"/>
      <c r="AH2194" s="93"/>
    </row>
    <row r="2195" spans="1:34" ht="15" customHeight="1" x14ac:dyDescent="0.3">
      <c r="A2195" s="93"/>
      <c r="B2195" s="93"/>
      <c r="C2195" s="93"/>
      <c r="D2195" s="93"/>
      <c r="E2195" s="93"/>
      <c r="F2195" s="93"/>
      <c r="G2195" s="93"/>
      <c r="H2195" s="93"/>
      <c r="I2195" s="93"/>
      <c r="J2195" s="93"/>
      <c r="K2195" s="93"/>
      <c r="L2195" s="93"/>
      <c r="M2195" s="93"/>
      <c r="N2195" s="93"/>
      <c r="O2195" s="93"/>
      <c r="P2195" s="93"/>
      <c r="Q2195" s="93"/>
      <c r="R2195" s="93"/>
      <c r="S2195" s="93"/>
      <c r="T2195" s="93"/>
      <c r="U2195" s="93"/>
      <c r="V2195" s="93"/>
      <c r="W2195" s="93"/>
      <c r="X2195" s="93"/>
      <c r="Y2195" s="93"/>
      <c r="Z2195" s="93"/>
      <c r="AA2195" s="93"/>
      <c r="AB2195" s="93"/>
      <c r="AC2195" s="93"/>
      <c r="AD2195" s="93"/>
      <c r="AE2195" s="93"/>
      <c r="AF2195" s="93"/>
      <c r="AG2195" s="93"/>
      <c r="AH2195" s="93"/>
    </row>
    <row r="2196" spans="1:34" ht="15" customHeight="1" x14ac:dyDescent="0.3">
      <c r="A2196" s="93"/>
      <c r="B2196" s="93"/>
      <c r="C2196" s="93"/>
      <c r="D2196" s="93"/>
      <c r="E2196" s="93"/>
      <c r="F2196" s="93"/>
      <c r="G2196" s="93"/>
      <c r="H2196" s="93"/>
      <c r="I2196" s="93"/>
      <c r="J2196" s="93"/>
      <c r="K2196" s="93"/>
      <c r="L2196" s="93"/>
      <c r="M2196" s="93"/>
      <c r="N2196" s="93"/>
      <c r="O2196" s="93"/>
      <c r="P2196" s="93"/>
      <c r="Q2196" s="93"/>
      <c r="R2196" s="93"/>
      <c r="S2196" s="93"/>
      <c r="T2196" s="93"/>
      <c r="U2196" s="93"/>
      <c r="V2196" s="93"/>
      <c r="W2196" s="93"/>
      <c r="X2196" s="93"/>
      <c r="Y2196" s="93"/>
      <c r="Z2196" s="93"/>
      <c r="AA2196" s="93"/>
      <c r="AB2196" s="93"/>
      <c r="AC2196" s="93"/>
      <c r="AD2196" s="93"/>
      <c r="AE2196" s="93"/>
      <c r="AF2196" s="93"/>
      <c r="AG2196" s="93"/>
      <c r="AH2196" s="93"/>
    </row>
    <row r="2197" spans="1:34" ht="15" customHeight="1" x14ac:dyDescent="0.3">
      <c r="A2197" s="93"/>
      <c r="B2197" s="93"/>
      <c r="C2197" s="93"/>
      <c r="D2197" s="93"/>
      <c r="E2197" s="93"/>
      <c r="F2197" s="93"/>
      <c r="G2197" s="93"/>
      <c r="H2197" s="93"/>
      <c r="I2197" s="93"/>
      <c r="J2197" s="93"/>
      <c r="K2197" s="93"/>
      <c r="L2197" s="93"/>
      <c r="M2197" s="93"/>
      <c r="N2197" s="93"/>
      <c r="O2197" s="93"/>
      <c r="P2197" s="93"/>
      <c r="Q2197" s="93"/>
      <c r="R2197" s="93"/>
      <c r="S2197" s="93"/>
      <c r="T2197" s="93"/>
      <c r="U2197" s="93"/>
      <c r="V2197" s="93"/>
      <c r="W2197" s="93"/>
      <c r="X2197" s="93"/>
      <c r="Y2197" s="93"/>
      <c r="Z2197" s="93"/>
      <c r="AA2197" s="93"/>
      <c r="AB2197" s="93"/>
      <c r="AC2197" s="93"/>
      <c r="AD2197" s="93"/>
      <c r="AE2197" s="93"/>
      <c r="AF2197" s="93"/>
      <c r="AG2197" s="93"/>
      <c r="AH2197" s="93"/>
    </row>
    <row r="2198" spans="1:34" ht="15" customHeight="1" x14ac:dyDescent="0.3">
      <c r="A2198" s="93"/>
      <c r="B2198" s="93"/>
      <c r="C2198" s="93"/>
      <c r="D2198" s="93"/>
      <c r="E2198" s="93"/>
      <c r="F2198" s="93"/>
      <c r="G2198" s="93"/>
      <c r="H2198" s="93"/>
      <c r="I2198" s="93"/>
      <c r="J2198" s="93"/>
      <c r="K2198" s="93"/>
      <c r="L2198" s="93"/>
      <c r="M2198" s="93"/>
      <c r="N2198" s="93"/>
      <c r="O2198" s="93"/>
      <c r="P2198" s="93"/>
      <c r="Q2198" s="93"/>
      <c r="R2198" s="93"/>
      <c r="S2198" s="93"/>
      <c r="T2198" s="93"/>
      <c r="U2198" s="93"/>
      <c r="V2198" s="93"/>
      <c r="W2198" s="93"/>
      <c r="X2198" s="93"/>
      <c r="Y2198" s="93"/>
      <c r="Z2198" s="93"/>
      <c r="AA2198" s="93"/>
      <c r="AB2198" s="93"/>
      <c r="AC2198" s="93"/>
      <c r="AD2198" s="93"/>
      <c r="AE2198" s="93"/>
      <c r="AF2198" s="93"/>
      <c r="AG2198" s="93"/>
      <c r="AH2198" s="93"/>
    </row>
    <row r="2199" spans="1:34" ht="15" customHeight="1" x14ac:dyDescent="0.3">
      <c r="A2199" s="93"/>
      <c r="B2199" s="93"/>
      <c r="C2199" s="93"/>
      <c r="D2199" s="93"/>
      <c r="E2199" s="93"/>
      <c r="F2199" s="93"/>
      <c r="G2199" s="93"/>
      <c r="H2199" s="93"/>
      <c r="I2199" s="93"/>
      <c r="J2199" s="93"/>
      <c r="K2199" s="93"/>
      <c r="L2199" s="93"/>
      <c r="M2199" s="93"/>
      <c r="N2199" s="93"/>
      <c r="O2199" s="93"/>
      <c r="P2199" s="93"/>
      <c r="Q2199" s="93"/>
      <c r="R2199" s="93"/>
      <c r="S2199" s="93"/>
      <c r="T2199" s="93"/>
      <c r="U2199" s="93"/>
      <c r="V2199" s="93"/>
      <c r="W2199" s="93"/>
      <c r="X2199" s="93"/>
      <c r="Y2199" s="93"/>
      <c r="Z2199" s="93"/>
      <c r="AA2199" s="93"/>
      <c r="AB2199" s="93"/>
      <c r="AC2199" s="93"/>
      <c r="AD2199" s="93"/>
      <c r="AE2199" s="93"/>
      <c r="AF2199" s="93"/>
      <c r="AG2199" s="93"/>
      <c r="AH2199" s="93"/>
    </row>
    <row r="2200" spans="1:34" ht="15" customHeight="1" x14ac:dyDescent="0.3">
      <c r="A2200" s="93"/>
      <c r="B2200" s="93"/>
      <c r="C2200" s="93"/>
      <c r="D2200" s="93"/>
      <c r="E2200" s="93"/>
      <c r="F2200" s="93"/>
      <c r="G2200" s="93"/>
      <c r="H2200" s="93"/>
      <c r="I2200" s="93"/>
      <c r="J2200" s="93"/>
      <c r="K2200" s="93"/>
      <c r="L2200" s="93"/>
      <c r="M2200" s="93"/>
      <c r="N2200" s="93"/>
      <c r="O2200" s="93"/>
      <c r="P2200" s="93"/>
      <c r="Q2200" s="93"/>
      <c r="R2200" s="93"/>
      <c r="S2200" s="93"/>
      <c r="T2200" s="93"/>
      <c r="U2200" s="93"/>
      <c r="V2200" s="93"/>
      <c r="W2200" s="93"/>
      <c r="X2200" s="93"/>
      <c r="Y2200" s="93"/>
      <c r="Z2200" s="93"/>
      <c r="AA2200" s="93"/>
      <c r="AB2200" s="93"/>
      <c r="AC2200" s="93"/>
      <c r="AD2200" s="93"/>
      <c r="AE2200" s="93"/>
      <c r="AF2200" s="93"/>
      <c r="AG2200" s="93"/>
      <c r="AH2200" s="93"/>
    </row>
    <row r="2201" spans="1:34" ht="15" customHeight="1" x14ac:dyDescent="0.3">
      <c r="A2201" s="93"/>
      <c r="B2201" s="93"/>
      <c r="C2201" s="93"/>
      <c r="D2201" s="93"/>
      <c r="E2201" s="93"/>
      <c r="F2201" s="93"/>
      <c r="G2201" s="93"/>
      <c r="H2201" s="93"/>
      <c r="I2201" s="93"/>
      <c r="J2201" s="93"/>
      <c r="K2201" s="93"/>
      <c r="L2201" s="93"/>
      <c r="M2201" s="93"/>
      <c r="N2201" s="93"/>
      <c r="O2201" s="93"/>
      <c r="P2201" s="93"/>
      <c r="Q2201" s="93"/>
      <c r="R2201" s="93"/>
      <c r="S2201" s="93"/>
      <c r="T2201" s="93"/>
      <c r="U2201" s="93"/>
      <c r="V2201" s="93"/>
      <c r="W2201" s="93"/>
      <c r="X2201" s="93"/>
      <c r="Y2201" s="93"/>
      <c r="Z2201" s="93"/>
      <c r="AA2201" s="93"/>
      <c r="AB2201" s="93"/>
      <c r="AC2201" s="93"/>
      <c r="AD2201" s="93"/>
      <c r="AE2201" s="93"/>
      <c r="AF2201" s="93"/>
      <c r="AG2201" s="93"/>
      <c r="AH2201" s="93"/>
    </row>
    <row r="2202" spans="1:34" ht="15" customHeight="1" x14ac:dyDescent="0.3">
      <c r="A2202" s="93"/>
      <c r="B2202" s="93"/>
      <c r="C2202" s="93"/>
      <c r="D2202" s="93"/>
      <c r="E2202" s="93"/>
      <c r="F2202" s="93"/>
      <c r="G2202" s="93"/>
      <c r="H2202" s="93"/>
      <c r="I2202" s="93"/>
      <c r="J2202" s="93"/>
      <c r="K2202" s="93"/>
      <c r="L2202" s="93"/>
      <c r="M2202" s="93"/>
      <c r="N2202" s="93"/>
      <c r="O2202" s="93"/>
      <c r="P2202" s="93"/>
      <c r="Q2202" s="93"/>
      <c r="R2202" s="93"/>
      <c r="S2202" s="93"/>
      <c r="T2202" s="93"/>
      <c r="U2202" s="93"/>
      <c r="V2202" s="93"/>
      <c r="W2202" s="93"/>
      <c r="X2202" s="93"/>
      <c r="Y2202" s="93"/>
      <c r="Z2202" s="93"/>
      <c r="AA2202" s="93"/>
      <c r="AB2202" s="93"/>
      <c r="AC2202" s="93"/>
      <c r="AD2202" s="93"/>
      <c r="AE2202" s="93"/>
      <c r="AF2202" s="93"/>
      <c r="AG2202" s="93"/>
      <c r="AH2202" s="93"/>
    </row>
    <row r="2203" spans="1:34" ht="15" customHeight="1" x14ac:dyDescent="0.3">
      <c r="A2203" s="93"/>
      <c r="B2203" s="93"/>
      <c r="C2203" s="93"/>
      <c r="D2203" s="93"/>
      <c r="E2203" s="93"/>
      <c r="F2203" s="93"/>
      <c r="G2203" s="93"/>
      <c r="H2203" s="93"/>
      <c r="I2203" s="93"/>
      <c r="J2203" s="93"/>
      <c r="K2203" s="93"/>
      <c r="L2203" s="93"/>
      <c r="M2203" s="93"/>
      <c r="N2203" s="93"/>
      <c r="O2203" s="93"/>
      <c r="P2203" s="93"/>
      <c r="Q2203" s="93"/>
      <c r="R2203" s="93"/>
      <c r="S2203" s="93"/>
      <c r="T2203" s="93"/>
      <c r="U2203" s="93"/>
      <c r="V2203" s="93"/>
      <c r="W2203" s="93"/>
      <c r="X2203" s="93"/>
      <c r="Y2203" s="93"/>
      <c r="Z2203" s="93"/>
      <c r="AA2203" s="93"/>
      <c r="AB2203" s="93"/>
      <c r="AC2203" s="93"/>
      <c r="AD2203" s="93"/>
      <c r="AE2203" s="93"/>
      <c r="AF2203" s="93"/>
      <c r="AG2203" s="93"/>
      <c r="AH2203" s="93"/>
    </row>
    <row r="2204" spans="1:34" ht="15" customHeight="1" x14ac:dyDescent="0.3">
      <c r="A2204" s="93"/>
      <c r="B2204" s="93"/>
      <c r="C2204" s="93"/>
      <c r="D2204" s="93"/>
      <c r="E2204" s="93"/>
      <c r="F2204" s="93"/>
      <c r="G2204" s="93"/>
      <c r="H2204" s="93"/>
      <c r="I2204" s="93"/>
      <c r="J2204" s="93"/>
      <c r="K2204" s="93"/>
      <c r="L2204" s="93"/>
      <c r="M2204" s="93"/>
      <c r="N2204" s="93"/>
      <c r="O2204" s="93"/>
      <c r="P2204" s="93"/>
      <c r="Q2204" s="93"/>
      <c r="R2204" s="93"/>
      <c r="S2204" s="93"/>
      <c r="T2204" s="93"/>
      <c r="U2204" s="93"/>
      <c r="V2204" s="93"/>
      <c r="W2204" s="93"/>
      <c r="X2204" s="93"/>
      <c r="Y2204" s="93"/>
      <c r="Z2204" s="93"/>
      <c r="AA2204" s="93"/>
      <c r="AB2204" s="93"/>
      <c r="AC2204" s="93"/>
      <c r="AD2204" s="93"/>
      <c r="AE2204" s="93"/>
      <c r="AF2204" s="93"/>
      <c r="AG2204" s="93"/>
      <c r="AH2204" s="93"/>
    </row>
    <row r="2205" spans="1:34" ht="15" customHeight="1" x14ac:dyDescent="0.3">
      <c r="A2205" s="93"/>
      <c r="B2205" s="93"/>
      <c r="C2205" s="93"/>
      <c r="D2205" s="93"/>
      <c r="E2205" s="93"/>
      <c r="F2205" s="93"/>
      <c r="G2205" s="93"/>
      <c r="H2205" s="93"/>
      <c r="I2205" s="93"/>
      <c r="J2205" s="93"/>
      <c r="K2205" s="93"/>
      <c r="L2205" s="93"/>
      <c r="M2205" s="93"/>
      <c r="N2205" s="93"/>
      <c r="O2205" s="93"/>
      <c r="P2205" s="93"/>
      <c r="Q2205" s="93"/>
      <c r="R2205" s="93"/>
      <c r="S2205" s="93"/>
      <c r="T2205" s="93"/>
      <c r="U2205" s="93"/>
      <c r="V2205" s="93"/>
      <c r="W2205" s="93"/>
      <c r="X2205" s="93"/>
      <c r="Y2205" s="93"/>
      <c r="Z2205" s="93"/>
      <c r="AA2205" s="93"/>
      <c r="AB2205" s="93"/>
      <c r="AC2205" s="93"/>
      <c r="AD2205" s="93"/>
      <c r="AE2205" s="93"/>
      <c r="AF2205" s="93"/>
      <c r="AG2205" s="93"/>
      <c r="AH2205" s="93"/>
    </row>
    <row r="2206" spans="1:34" ht="15" customHeight="1" x14ac:dyDescent="0.3">
      <c r="A2206" s="93"/>
      <c r="B2206" s="93"/>
      <c r="C2206" s="93"/>
      <c r="D2206" s="93"/>
      <c r="E2206" s="93"/>
      <c r="F2206" s="93"/>
      <c r="G2206" s="93"/>
      <c r="H2206" s="93"/>
      <c r="I2206" s="93"/>
      <c r="J2206" s="93"/>
      <c r="K2206" s="93"/>
      <c r="L2206" s="93"/>
      <c r="M2206" s="93"/>
      <c r="N2206" s="93"/>
      <c r="O2206" s="93"/>
      <c r="P2206" s="93"/>
      <c r="Q2206" s="93"/>
      <c r="R2206" s="93"/>
      <c r="S2206" s="93"/>
      <c r="T2206" s="93"/>
      <c r="U2206" s="93"/>
      <c r="V2206" s="93"/>
      <c r="W2206" s="93"/>
      <c r="X2206" s="93"/>
      <c r="Y2206" s="93"/>
      <c r="Z2206" s="93"/>
      <c r="AA2206" s="93"/>
      <c r="AB2206" s="93"/>
      <c r="AC2206" s="93"/>
      <c r="AD2206" s="93"/>
      <c r="AE2206" s="93"/>
      <c r="AF2206" s="93"/>
      <c r="AG2206" s="93"/>
      <c r="AH2206" s="93"/>
    </row>
    <row r="2207" spans="1:34" ht="15" customHeight="1" x14ac:dyDescent="0.3">
      <c r="A2207" s="93"/>
      <c r="B2207" s="93"/>
      <c r="C2207" s="93"/>
      <c r="D2207" s="93"/>
      <c r="E2207" s="93"/>
      <c r="F2207" s="93"/>
      <c r="G2207" s="93"/>
      <c r="H2207" s="93"/>
      <c r="I2207" s="93"/>
      <c r="J2207" s="93"/>
      <c r="K2207" s="93"/>
      <c r="L2207" s="93"/>
      <c r="M2207" s="93"/>
      <c r="N2207" s="93"/>
      <c r="O2207" s="93"/>
      <c r="P2207" s="93"/>
      <c r="Q2207" s="93"/>
      <c r="R2207" s="93"/>
      <c r="S2207" s="93"/>
      <c r="T2207" s="93"/>
      <c r="U2207" s="93"/>
      <c r="V2207" s="93"/>
      <c r="W2207" s="93"/>
      <c r="X2207" s="93"/>
      <c r="Y2207" s="93"/>
      <c r="Z2207" s="93"/>
      <c r="AA2207" s="93"/>
      <c r="AB2207" s="93"/>
      <c r="AC2207" s="93"/>
      <c r="AD2207" s="93"/>
      <c r="AE2207" s="93"/>
      <c r="AF2207" s="93"/>
      <c r="AG2207" s="93"/>
      <c r="AH2207" s="93"/>
    </row>
    <row r="2208" spans="1:34" ht="15" customHeight="1" x14ac:dyDescent="0.3">
      <c r="A2208" s="93"/>
      <c r="B2208" s="93"/>
      <c r="C2208" s="93"/>
      <c r="D2208" s="93"/>
      <c r="E2208" s="93"/>
      <c r="F2208" s="93"/>
      <c r="G2208" s="93"/>
      <c r="H2208" s="93"/>
      <c r="I2208" s="93"/>
      <c r="J2208" s="93"/>
      <c r="K2208" s="93"/>
      <c r="L2208" s="93"/>
      <c r="M2208" s="93"/>
      <c r="N2208" s="93"/>
      <c r="O2208" s="93"/>
      <c r="P2208" s="93"/>
      <c r="Q2208" s="93"/>
      <c r="R2208" s="93"/>
      <c r="S2208" s="93"/>
      <c r="T2208" s="93"/>
      <c r="U2208" s="93"/>
      <c r="V2208" s="93"/>
      <c r="W2208" s="93"/>
      <c r="X2208" s="93"/>
      <c r="Y2208" s="93"/>
      <c r="Z2208" s="93"/>
      <c r="AA2208" s="93"/>
      <c r="AB2208" s="93"/>
      <c r="AC2208" s="93"/>
      <c r="AD2208" s="93"/>
      <c r="AE2208" s="93"/>
      <c r="AF2208" s="93"/>
      <c r="AG2208" s="93"/>
      <c r="AH2208" s="93"/>
    </row>
    <row r="2209" spans="1:34" ht="15" customHeight="1" x14ac:dyDescent="0.3">
      <c r="A2209" s="93"/>
      <c r="B2209" s="93"/>
      <c r="C2209" s="93"/>
      <c r="D2209" s="93"/>
      <c r="E2209" s="93"/>
      <c r="F2209" s="93"/>
      <c r="G2209" s="93"/>
      <c r="H2209" s="93"/>
      <c r="I2209" s="93"/>
      <c r="J2209" s="93"/>
      <c r="K2209" s="93"/>
      <c r="L2209" s="93"/>
      <c r="M2209" s="93"/>
      <c r="N2209" s="93"/>
      <c r="O2209" s="93"/>
      <c r="P2209" s="93"/>
      <c r="Q2209" s="93"/>
      <c r="R2209" s="93"/>
      <c r="S2209" s="93"/>
      <c r="T2209" s="93"/>
      <c r="U2209" s="93"/>
      <c r="V2209" s="93"/>
      <c r="W2209" s="93"/>
      <c r="X2209" s="93"/>
      <c r="Y2209" s="93"/>
      <c r="Z2209" s="93"/>
      <c r="AA2209" s="93"/>
      <c r="AB2209" s="93"/>
      <c r="AC2209" s="93"/>
      <c r="AD2209" s="93"/>
      <c r="AE2209" s="93"/>
      <c r="AF2209" s="93"/>
      <c r="AG2209" s="93"/>
      <c r="AH2209" s="93"/>
    </row>
    <row r="2210" spans="1:34" ht="15" customHeight="1" x14ac:dyDescent="0.3">
      <c r="A2210" s="93"/>
      <c r="B2210" s="93"/>
      <c r="C2210" s="93"/>
      <c r="D2210" s="93"/>
      <c r="E2210" s="93"/>
      <c r="F2210" s="93"/>
      <c r="G2210" s="93"/>
      <c r="H2210" s="93"/>
      <c r="I2210" s="93"/>
      <c r="J2210" s="93"/>
      <c r="K2210" s="93"/>
      <c r="L2210" s="93"/>
      <c r="M2210" s="93"/>
      <c r="N2210" s="93"/>
      <c r="O2210" s="93"/>
      <c r="P2210" s="93"/>
      <c r="Q2210" s="93"/>
      <c r="R2210" s="93"/>
      <c r="S2210" s="93"/>
      <c r="T2210" s="93"/>
      <c r="U2210" s="93"/>
      <c r="V2210" s="93"/>
      <c r="W2210" s="93"/>
      <c r="X2210" s="93"/>
      <c r="Y2210" s="93"/>
      <c r="Z2210" s="93"/>
      <c r="AA2210" s="93"/>
      <c r="AB2210" s="93"/>
      <c r="AC2210" s="93"/>
      <c r="AD2210" s="93"/>
      <c r="AE2210" s="93"/>
      <c r="AF2210" s="93"/>
      <c r="AG2210" s="93"/>
      <c r="AH2210" s="93"/>
    </row>
    <row r="2211" spans="1:34" ht="15" customHeight="1" x14ac:dyDescent="0.3">
      <c r="A2211" s="93"/>
      <c r="B2211" s="93"/>
      <c r="C2211" s="93"/>
      <c r="D2211" s="93"/>
      <c r="E2211" s="93"/>
      <c r="F2211" s="93"/>
      <c r="G2211" s="93"/>
      <c r="H2211" s="93"/>
      <c r="I2211" s="93"/>
      <c r="J2211" s="93"/>
      <c r="K2211" s="93"/>
      <c r="L2211" s="93"/>
      <c r="M2211" s="93"/>
      <c r="N2211" s="93"/>
      <c r="O2211" s="93"/>
      <c r="P2211" s="93"/>
      <c r="Q2211" s="93"/>
      <c r="R2211" s="93"/>
      <c r="S2211" s="93"/>
      <c r="T2211" s="93"/>
      <c r="U2211" s="93"/>
      <c r="V2211" s="93"/>
      <c r="W2211" s="93"/>
      <c r="X2211" s="93"/>
      <c r="Y2211" s="93"/>
      <c r="Z2211" s="93"/>
      <c r="AA2211" s="93"/>
      <c r="AB2211" s="93"/>
      <c r="AC2211" s="93"/>
      <c r="AD2211" s="93"/>
      <c r="AE2211" s="93"/>
      <c r="AF2211" s="93"/>
      <c r="AG2211" s="93"/>
      <c r="AH2211" s="93"/>
    </row>
    <row r="2212" spans="1:34" ht="15" customHeight="1" x14ac:dyDescent="0.3">
      <c r="A2212" s="93"/>
      <c r="B2212" s="93"/>
      <c r="C2212" s="93"/>
      <c r="D2212" s="93"/>
      <c r="E2212" s="93"/>
      <c r="F2212" s="93"/>
      <c r="G2212" s="93"/>
      <c r="H2212" s="93"/>
      <c r="I2212" s="93"/>
      <c r="J2212" s="93"/>
      <c r="K2212" s="93"/>
      <c r="L2212" s="93"/>
      <c r="M2212" s="93"/>
      <c r="N2212" s="93"/>
      <c r="O2212" s="93"/>
      <c r="P2212" s="93"/>
      <c r="Q2212" s="93"/>
      <c r="R2212" s="93"/>
      <c r="S2212" s="93"/>
      <c r="T2212" s="93"/>
      <c r="U2212" s="93"/>
      <c r="V2212" s="93"/>
      <c r="W2212" s="93"/>
      <c r="X2212" s="93"/>
      <c r="Y2212" s="93"/>
      <c r="Z2212" s="93"/>
      <c r="AA2212" s="93"/>
      <c r="AB2212" s="93"/>
      <c r="AC2212" s="93"/>
      <c r="AD2212" s="93"/>
      <c r="AE2212" s="93"/>
      <c r="AF2212" s="93"/>
      <c r="AG2212" s="93"/>
      <c r="AH2212" s="93"/>
    </row>
    <row r="2213" spans="1:34" ht="15" customHeight="1" x14ac:dyDescent="0.3">
      <c r="A2213" s="93"/>
      <c r="B2213" s="93"/>
      <c r="C2213" s="93"/>
      <c r="D2213" s="93"/>
      <c r="E2213" s="93"/>
      <c r="F2213" s="93"/>
      <c r="G2213" s="93"/>
      <c r="H2213" s="93"/>
      <c r="I2213" s="93"/>
      <c r="J2213" s="93"/>
      <c r="K2213" s="93"/>
      <c r="L2213" s="93"/>
      <c r="M2213" s="93"/>
      <c r="N2213" s="93"/>
      <c r="O2213" s="93"/>
      <c r="P2213" s="93"/>
      <c r="Q2213" s="93"/>
      <c r="R2213" s="93"/>
      <c r="S2213" s="93"/>
      <c r="T2213" s="93"/>
      <c r="U2213" s="93"/>
      <c r="V2213" s="93"/>
      <c r="W2213" s="93"/>
      <c r="X2213" s="93"/>
      <c r="Y2213" s="93"/>
      <c r="Z2213" s="93"/>
      <c r="AA2213" s="93"/>
      <c r="AB2213" s="93"/>
      <c r="AC2213" s="93"/>
      <c r="AD2213" s="93"/>
      <c r="AE2213" s="93"/>
      <c r="AF2213" s="93"/>
      <c r="AG2213" s="93"/>
      <c r="AH2213" s="93"/>
    </row>
    <row r="2214" spans="1:34" ht="15" customHeight="1" x14ac:dyDescent="0.3">
      <c r="A2214" s="93"/>
      <c r="B2214" s="93"/>
      <c r="C2214" s="93"/>
      <c r="D2214" s="93"/>
      <c r="E2214" s="93"/>
      <c r="F2214" s="93"/>
      <c r="G2214" s="93"/>
      <c r="H2214" s="93"/>
      <c r="I2214" s="93"/>
      <c r="J2214" s="93"/>
      <c r="K2214" s="93"/>
      <c r="L2214" s="93"/>
      <c r="M2214" s="93"/>
      <c r="N2214" s="93"/>
      <c r="O2214" s="93"/>
      <c r="P2214" s="93"/>
      <c r="Q2214" s="93"/>
      <c r="R2214" s="93"/>
      <c r="S2214" s="93"/>
      <c r="T2214" s="93"/>
      <c r="U2214" s="93"/>
      <c r="V2214" s="93"/>
      <c r="W2214" s="93"/>
      <c r="X2214" s="93"/>
      <c r="Y2214" s="93"/>
      <c r="Z2214" s="93"/>
      <c r="AA2214" s="93"/>
      <c r="AB2214" s="93"/>
      <c r="AC2214" s="93"/>
      <c r="AD2214" s="93"/>
      <c r="AE2214" s="93"/>
      <c r="AF2214" s="93"/>
      <c r="AG2214" s="93"/>
      <c r="AH2214" s="93"/>
    </row>
    <row r="2215" spans="1:34" ht="15" customHeight="1" x14ac:dyDescent="0.3">
      <c r="A2215" s="93"/>
      <c r="B2215" s="93"/>
      <c r="C2215" s="93"/>
      <c r="D2215" s="93"/>
      <c r="E2215" s="93"/>
      <c r="F2215" s="93"/>
      <c r="G2215" s="93"/>
      <c r="H2215" s="93"/>
      <c r="I2215" s="93"/>
      <c r="J2215" s="93"/>
      <c r="K2215" s="93"/>
      <c r="L2215" s="93"/>
      <c r="M2215" s="93"/>
      <c r="N2215" s="93"/>
      <c r="O2215" s="93"/>
      <c r="P2215" s="93"/>
      <c r="Q2215" s="93"/>
      <c r="R2215" s="93"/>
      <c r="S2215" s="93"/>
      <c r="T2215" s="93"/>
      <c r="U2215" s="93"/>
      <c r="V2215" s="93"/>
      <c r="W2215" s="93"/>
      <c r="X2215" s="93"/>
      <c r="Y2215" s="93"/>
      <c r="Z2215" s="93"/>
      <c r="AA2215" s="93"/>
      <c r="AB2215" s="93"/>
      <c r="AC2215" s="93"/>
      <c r="AD2215" s="93"/>
      <c r="AE2215" s="93"/>
      <c r="AF2215" s="93"/>
      <c r="AG2215" s="93"/>
      <c r="AH2215" s="93"/>
    </row>
    <row r="2216" spans="1:34" ht="15" customHeight="1" x14ac:dyDescent="0.3">
      <c r="A2216" s="93"/>
      <c r="B2216" s="93"/>
      <c r="C2216" s="93"/>
      <c r="D2216" s="93"/>
      <c r="E2216" s="93"/>
      <c r="F2216" s="93"/>
      <c r="G2216" s="93"/>
      <c r="H2216" s="93"/>
      <c r="I2216" s="93"/>
      <c r="J2216" s="93"/>
      <c r="K2216" s="93"/>
      <c r="L2216" s="93"/>
      <c r="M2216" s="93"/>
      <c r="N2216" s="93"/>
      <c r="O2216" s="93"/>
      <c r="P2216" s="93"/>
      <c r="Q2216" s="93"/>
      <c r="R2216" s="93"/>
      <c r="S2216" s="93"/>
      <c r="T2216" s="93"/>
      <c r="U2216" s="93"/>
      <c r="V2216" s="93"/>
      <c r="W2216" s="93"/>
      <c r="X2216" s="93"/>
      <c r="Y2216" s="93"/>
      <c r="Z2216" s="93"/>
      <c r="AA2216" s="93"/>
      <c r="AB2216" s="93"/>
      <c r="AC2216" s="93"/>
      <c r="AD2216" s="93"/>
      <c r="AE2216" s="93"/>
      <c r="AF2216" s="93"/>
      <c r="AG2216" s="93"/>
      <c r="AH2216" s="93"/>
    </row>
    <row r="2217" spans="1:34" ht="15" customHeight="1" x14ac:dyDescent="0.3">
      <c r="A2217" s="93"/>
      <c r="B2217" s="93"/>
      <c r="C2217" s="93"/>
      <c r="D2217" s="93"/>
      <c r="E2217" s="93"/>
      <c r="F2217" s="93"/>
      <c r="G2217" s="93"/>
      <c r="H2217" s="93"/>
      <c r="I2217" s="93"/>
      <c r="J2217" s="93"/>
      <c r="K2217" s="93"/>
      <c r="L2217" s="93"/>
      <c r="M2217" s="93"/>
      <c r="N2217" s="93"/>
      <c r="O2217" s="93"/>
      <c r="P2217" s="93"/>
      <c r="Q2217" s="93"/>
      <c r="R2217" s="93"/>
      <c r="S2217" s="93"/>
      <c r="T2217" s="93"/>
      <c r="U2217" s="93"/>
      <c r="V2217" s="93"/>
      <c r="W2217" s="93"/>
      <c r="X2217" s="93"/>
      <c r="Y2217" s="93"/>
      <c r="Z2217" s="93"/>
      <c r="AA2217" s="93"/>
      <c r="AB2217" s="93"/>
      <c r="AC2217" s="93"/>
      <c r="AD2217" s="93"/>
      <c r="AE2217" s="93"/>
      <c r="AF2217" s="93"/>
      <c r="AG2217" s="93"/>
      <c r="AH2217" s="93"/>
    </row>
    <row r="2218" spans="1:34" ht="15" customHeight="1" x14ac:dyDescent="0.3">
      <c r="A2218" s="93"/>
      <c r="B2218" s="93"/>
      <c r="C2218" s="93"/>
      <c r="D2218" s="93"/>
      <c r="E2218" s="93"/>
      <c r="F2218" s="93"/>
      <c r="G2218" s="93"/>
      <c r="H2218" s="93"/>
      <c r="I2218" s="93"/>
      <c r="J2218" s="93"/>
      <c r="K2218" s="93"/>
      <c r="L2218" s="93"/>
      <c r="M2218" s="93"/>
      <c r="N2218" s="93"/>
      <c r="O2218" s="93"/>
      <c r="P2218" s="93"/>
      <c r="Q2218" s="93"/>
      <c r="R2218" s="93"/>
      <c r="S2218" s="93"/>
      <c r="T2218" s="93"/>
      <c r="U2218" s="93"/>
      <c r="V2218" s="93"/>
      <c r="W2218" s="93"/>
      <c r="X2218" s="93"/>
      <c r="Y2218" s="93"/>
      <c r="Z2218" s="93"/>
      <c r="AA2218" s="93"/>
      <c r="AB2218" s="93"/>
      <c r="AC2218" s="93"/>
      <c r="AD2218" s="93"/>
      <c r="AE2218" s="93"/>
      <c r="AF2218" s="93"/>
      <c r="AG2218" s="93"/>
      <c r="AH2218" s="93"/>
    </row>
    <row r="2219" spans="1:34" ht="15" customHeight="1" x14ac:dyDescent="0.3">
      <c r="A2219" s="93"/>
      <c r="B2219" s="93"/>
      <c r="C2219" s="93"/>
      <c r="D2219" s="93"/>
      <c r="E2219" s="93"/>
      <c r="F2219" s="93"/>
      <c r="G2219" s="93"/>
      <c r="H2219" s="93"/>
      <c r="I2219" s="93"/>
      <c r="J2219" s="93"/>
      <c r="K2219" s="93"/>
      <c r="L2219" s="93"/>
      <c r="M2219" s="93"/>
      <c r="N2219" s="93"/>
      <c r="O2219" s="93"/>
      <c r="P2219" s="93"/>
      <c r="Q2219" s="93"/>
      <c r="R2219" s="93"/>
      <c r="S2219" s="93"/>
      <c r="T2219" s="93"/>
      <c r="U2219" s="93"/>
      <c r="V2219" s="93"/>
      <c r="W2219" s="93"/>
      <c r="X2219" s="93"/>
      <c r="Y2219" s="93"/>
      <c r="Z2219" s="93"/>
      <c r="AA2219" s="93"/>
      <c r="AB2219" s="93"/>
      <c r="AC2219" s="93"/>
      <c r="AD2219" s="93"/>
      <c r="AE2219" s="93"/>
      <c r="AF2219" s="93"/>
      <c r="AG2219" s="93"/>
      <c r="AH2219" s="93"/>
    </row>
    <row r="2220" spans="1:34" ht="15" customHeight="1" x14ac:dyDescent="0.3">
      <c r="A2220" s="93"/>
      <c r="B2220" s="93"/>
      <c r="C2220" s="93"/>
      <c r="D2220" s="93"/>
      <c r="E2220" s="93"/>
      <c r="F2220" s="93"/>
      <c r="G2220" s="93"/>
      <c r="H2220" s="93"/>
      <c r="I2220" s="93"/>
      <c r="J2220" s="93"/>
      <c r="K2220" s="93"/>
      <c r="L2220" s="93"/>
      <c r="M2220" s="93"/>
      <c r="N2220" s="93"/>
      <c r="O2220" s="93"/>
      <c r="P2220" s="93"/>
      <c r="Q2220" s="93"/>
      <c r="R2220" s="93"/>
      <c r="S2220" s="93"/>
      <c r="T2220" s="93"/>
      <c r="U2220" s="93"/>
      <c r="V2220" s="93"/>
      <c r="W2220" s="93"/>
      <c r="X2220" s="93"/>
      <c r="Y2220" s="93"/>
      <c r="Z2220" s="93"/>
      <c r="AA2220" s="93"/>
      <c r="AB2220" s="93"/>
      <c r="AC2220" s="93"/>
      <c r="AD2220" s="93"/>
      <c r="AE2220" s="93"/>
      <c r="AF2220" s="93"/>
      <c r="AG2220" s="93"/>
      <c r="AH2220" s="93"/>
    </row>
    <row r="2221" spans="1:34" ht="15" customHeight="1" x14ac:dyDescent="0.3">
      <c r="A2221" s="93"/>
      <c r="B2221" s="93"/>
      <c r="C2221" s="93"/>
      <c r="D2221" s="93"/>
      <c r="E2221" s="93"/>
      <c r="F2221" s="93"/>
      <c r="G2221" s="93"/>
      <c r="H2221" s="93"/>
      <c r="I2221" s="93"/>
      <c r="J2221" s="93"/>
      <c r="K2221" s="93"/>
      <c r="L2221" s="93"/>
      <c r="M2221" s="93"/>
      <c r="N2221" s="93"/>
      <c r="O2221" s="93"/>
      <c r="P2221" s="93"/>
      <c r="Q2221" s="93"/>
      <c r="R2221" s="93"/>
      <c r="S2221" s="93"/>
      <c r="T2221" s="93"/>
      <c r="U2221" s="93"/>
      <c r="V2221" s="93"/>
      <c r="W2221" s="93"/>
      <c r="X2221" s="93"/>
      <c r="Y2221" s="93"/>
      <c r="Z2221" s="93"/>
      <c r="AA2221" s="93"/>
      <c r="AB2221" s="93"/>
      <c r="AC2221" s="93"/>
      <c r="AD2221" s="93"/>
      <c r="AE2221" s="93"/>
      <c r="AF2221" s="93"/>
      <c r="AG2221" s="93"/>
      <c r="AH2221" s="93"/>
    </row>
    <row r="2222" spans="1:34" ht="15" customHeight="1" x14ac:dyDescent="0.3">
      <c r="A2222" s="93"/>
      <c r="B2222" s="93"/>
      <c r="C2222" s="93"/>
      <c r="D2222" s="93"/>
      <c r="E2222" s="93"/>
      <c r="F2222" s="93"/>
      <c r="G2222" s="93"/>
      <c r="H2222" s="93"/>
      <c r="I2222" s="93"/>
      <c r="J2222" s="93"/>
      <c r="K2222" s="93"/>
      <c r="L2222" s="93"/>
      <c r="M2222" s="93"/>
      <c r="N2222" s="93"/>
      <c r="O2222" s="93"/>
      <c r="P2222" s="93"/>
      <c r="Q2222" s="93"/>
      <c r="R2222" s="93"/>
      <c r="S2222" s="93"/>
      <c r="T2222" s="93"/>
      <c r="U2222" s="93"/>
      <c r="V2222" s="93"/>
      <c r="W2222" s="93"/>
      <c r="X2222" s="93"/>
      <c r="Y2222" s="93"/>
      <c r="Z2222" s="93"/>
      <c r="AA2222" s="93"/>
      <c r="AB2222" s="93"/>
      <c r="AC2222" s="93"/>
      <c r="AD2222" s="93"/>
      <c r="AE2222" s="93"/>
      <c r="AF2222" s="93"/>
      <c r="AG2222" s="93"/>
      <c r="AH2222" s="93"/>
    </row>
    <row r="2223" spans="1:34" ht="15" customHeight="1" x14ac:dyDescent="0.3">
      <c r="A2223" s="93"/>
      <c r="B2223" s="93"/>
      <c r="C2223" s="93"/>
      <c r="D2223" s="93"/>
      <c r="E2223" s="93"/>
      <c r="F2223" s="93"/>
      <c r="G2223" s="93"/>
      <c r="H2223" s="93"/>
      <c r="I2223" s="93"/>
      <c r="J2223" s="93"/>
      <c r="K2223" s="93"/>
      <c r="L2223" s="93"/>
      <c r="M2223" s="93"/>
      <c r="N2223" s="93"/>
      <c r="O2223" s="93"/>
      <c r="P2223" s="93"/>
      <c r="Q2223" s="93"/>
      <c r="R2223" s="93"/>
      <c r="S2223" s="93"/>
      <c r="T2223" s="93"/>
      <c r="U2223" s="93"/>
      <c r="V2223" s="93"/>
      <c r="W2223" s="93"/>
      <c r="X2223" s="93"/>
      <c r="Y2223" s="93"/>
      <c r="Z2223" s="93"/>
      <c r="AA2223" s="93"/>
      <c r="AB2223" s="93"/>
      <c r="AC2223" s="93"/>
      <c r="AD2223" s="93"/>
      <c r="AE2223" s="93"/>
      <c r="AF2223" s="93"/>
      <c r="AG2223" s="93"/>
      <c r="AH2223" s="93"/>
    </row>
    <row r="2224" spans="1:34" ht="15" customHeight="1" x14ac:dyDescent="0.3">
      <c r="A2224" s="93"/>
      <c r="B2224" s="93"/>
      <c r="C2224" s="93"/>
      <c r="D2224" s="93"/>
      <c r="E2224" s="93"/>
      <c r="F2224" s="93"/>
      <c r="G2224" s="93"/>
      <c r="H2224" s="93"/>
      <c r="I2224" s="93"/>
      <c r="J2224" s="93"/>
      <c r="K2224" s="93"/>
      <c r="L2224" s="93"/>
      <c r="M2224" s="93"/>
      <c r="N2224" s="93"/>
      <c r="O2224" s="93"/>
      <c r="P2224" s="93"/>
      <c r="Q2224" s="93"/>
      <c r="R2224" s="93"/>
      <c r="S2224" s="93"/>
      <c r="T2224" s="93"/>
      <c r="U2224" s="93"/>
      <c r="V2224" s="93"/>
      <c r="W2224" s="93"/>
      <c r="X2224" s="93"/>
      <c r="Y2224" s="93"/>
      <c r="Z2224" s="93"/>
      <c r="AA2224" s="93"/>
      <c r="AB2224" s="93"/>
      <c r="AC2224" s="93"/>
      <c r="AD2224" s="93"/>
      <c r="AE2224" s="93"/>
      <c r="AF2224" s="93"/>
      <c r="AG2224" s="93"/>
      <c r="AH2224" s="93"/>
    </row>
    <row r="2225" spans="1:34" ht="15" customHeight="1" x14ac:dyDescent="0.3">
      <c r="A2225" s="93"/>
      <c r="B2225" s="93"/>
      <c r="C2225" s="93"/>
      <c r="D2225" s="93"/>
      <c r="E2225" s="93"/>
      <c r="F2225" s="93"/>
      <c r="G2225" s="93"/>
      <c r="H2225" s="93"/>
      <c r="I2225" s="93"/>
      <c r="J2225" s="93"/>
      <c r="K2225" s="93"/>
      <c r="L2225" s="93"/>
      <c r="M2225" s="93"/>
      <c r="N2225" s="93"/>
      <c r="O2225" s="93"/>
      <c r="P2225" s="93"/>
      <c r="Q2225" s="93"/>
      <c r="R2225" s="93"/>
      <c r="S2225" s="93"/>
      <c r="T2225" s="93"/>
      <c r="U2225" s="93"/>
      <c r="V2225" s="93"/>
      <c r="W2225" s="93"/>
      <c r="X2225" s="93"/>
      <c r="Y2225" s="93"/>
      <c r="Z2225" s="93"/>
      <c r="AA2225" s="93"/>
      <c r="AB2225" s="93"/>
      <c r="AC2225" s="93"/>
      <c r="AD2225" s="93"/>
      <c r="AE2225" s="93"/>
      <c r="AF2225" s="93"/>
      <c r="AG2225" s="93"/>
      <c r="AH2225" s="93"/>
    </row>
    <row r="2226" spans="1:34" ht="15" customHeight="1" x14ac:dyDescent="0.3">
      <c r="A2226" s="93"/>
      <c r="B2226" s="93"/>
      <c r="C2226" s="93"/>
      <c r="D2226" s="93"/>
      <c r="E2226" s="93"/>
      <c r="F2226" s="93"/>
      <c r="G2226" s="93"/>
      <c r="H2226" s="93"/>
      <c r="I2226" s="93"/>
      <c r="J2226" s="93"/>
      <c r="K2226" s="93"/>
      <c r="L2226" s="93"/>
      <c r="M2226" s="93"/>
      <c r="N2226" s="93"/>
      <c r="O2226" s="93"/>
      <c r="P2226" s="93"/>
      <c r="Q2226" s="93"/>
      <c r="R2226" s="93"/>
      <c r="S2226" s="93"/>
      <c r="T2226" s="93"/>
      <c r="U2226" s="93"/>
      <c r="V2226" s="93"/>
      <c r="W2226" s="93"/>
      <c r="X2226" s="93"/>
      <c r="Y2226" s="93"/>
      <c r="Z2226" s="93"/>
      <c r="AA2226" s="93"/>
      <c r="AB2226" s="93"/>
      <c r="AC2226" s="93"/>
      <c r="AD2226" s="93"/>
      <c r="AE2226" s="93"/>
      <c r="AF2226" s="93"/>
      <c r="AG2226" s="93"/>
      <c r="AH2226" s="93"/>
    </row>
    <row r="2227" spans="1:34" ht="15" customHeight="1" x14ac:dyDescent="0.3">
      <c r="A2227" s="93"/>
      <c r="B2227" s="93"/>
      <c r="C2227" s="93"/>
      <c r="D2227" s="93"/>
      <c r="E2227" s="93"/>
      <c r="F2227" s="93"/>
      <c r="G2227" s="93"/>
      <c r="H2227" s="93"/>
      <c r="I2227" s="93"/>
      <c r="J2227" s="93"/>
      <c r="K2227" s="93"/>
      <c r="L2227" s="93"/>
      <c r="M2227" s="93"/>
      <c r="N2227" s="93"/>
      <c r="O2227" s="93"/>
      <c r="P2227" s="93"/>
      <c r="Q2227" s="93"/>
      <c r="R2227" s="93"/>
      <c r="S2227" s="93"/>
      <c r="T2227" s="93"/>
      <c r="U2227" s="93"/>
      <c r="V2227" s="93"/>
      <c r="W2227" s="93"/>
      <c r="X2227" s="93"/>
      <c r="Y2227" s="93"/>
      <c r="Z2227" s="93"/>
      <c r="AA2227" s="93"/>
      <c r="AB2227" s="93"/>
      <c r="AC2227" s="93"/>
      <c r="AD2227" s="93"/>
      <c r="AE2227" s="93"/>
      <c r="AF2227" s="93"/>
      <c r="AG2227" s="93"/>
      <c r="AH2227" s="93"/>
    </row>
    <row r="2228" spans="1:34" ht="15" customHeight="1" x14ac:dyDescent="0.3">
      <c r="A2228" s="93"/>
      <c r="B2228" s="93"/>
      <c r="C2228" s="93"/>
      <c r="D2228" s="93"/>
      <c r="E2228" s="93"/>
      <c r="F2228" s="93"/>
      <c r="G2228" s="93"/>
      <c r="H2228" s="93"/>
      <c r="I2228" s="93"/>
      <c r="J2228" s="93"/>
      <c r="K2228" s="93"/>
      <c r="L2228" s="93"/>
      <c r="M2228" s="93"/>
      <c r="N2228" s="93"/>
      <c r="O2228" s="93"/>
      <c r="P2228" s="93"/>
      <c r="Q2228" s="93"/>
      <c r="R2228" s="93"/>
      <c r="S2228" s="93"/>
      <c r="T2228" s="93"/>
      <c r="U2228" s="93"/>
      <c r="V2228" s="93"/>
      <c r="W2228" s="93"/>
      <c r="X2228" s="93"/>
      <c r="Y2228" s="93"/>
      <c r="Z2228" s="93"/>
      <c r="AA2228" s="93"/>
      <c r="AB2228" s="93"/>
      <c r="AC2228" s="93"/>
      <c r="AD2228" s="93"/>
      <c r="AE2228" s="93"/>
      <c r="AF2228" s="93"/>
      <c r="AG2228" s="93"/>
      <c r="AH2228" s="93"/>
    </row>
    <row r="2229" spans="1:34" ht="15" customHeight="1" x14ac:dyDescent="0.3">
      <c r="A2229" s="93"/>
      <c r="B2229" s="93"/>
      <c r="C2229" s="93"/>
      <c r="D2229" s="93"/>
      <c r="E2229" s="93"/>
      <c r="F2229" s="93"/>
      <c r="G2229" s="93"/>
      <c r="H2229" s="93"/>
      <c r="I2229" s="93"/>
      <c r="J2229" s="93"/>
      <c r="K2229" s="93"/>
      <c r="L2229" s="93"/>
      <c r="M2229" s="93"/>
      <c r="N2229" s="93"/>
      <c r="O2229" s="93"/>
      <c r="P2229" s="93"/>
      <c r="Q2229" s="93"/>
      <c r="R2229" s="93"/>
      <c r="S2229" s="93"/>
      <c r="T2229" s="93"/>
      <c r="U2229" s="93"/>
      <c r="V2229" s="93"/>
      <c r="W2229" s="93"/>
      <c r="X2229" s="93"/>
      <c r="Y2229" s="93"/>
      <c r="Z2229" s="93"/>
      <c r="AA2229" s="93"/>
      <c r="AB2229" s="93"/>
      <c r="AC2229" s="93"/>
      <c r="AD2229" s="93"/>
      <c r="AE2229" s="93"/>
      <c r="AF2229" s="93"/>
      <c r="AG2229" s="93"/>
      <c r="AH2229" s="93"/>
    </row>
    <row r="2230" spans="1:34" ht="15" customHeight="1" x14ac:dyDescent="0.3">
      <c r="A2230" s="93"/>
      <c r="B2230" s="93"/>
      <c r="C2230" s="93"/>
      <c r="D2230" s="93"/>
      <c r="E2230" s="93"/>
      <c r="F2230" s="93"/>
      <c r="G2230" s="93"/>
      <c r="H2230" s="93"/>
      <c r="I2230" s="93"/>
      <c r="J2230" s="93"/>
      <c r="K2230" s="93"/>
      <c r="L2230" s="93"/>
      <c r="M2230" s="93"/>
      <c r="N2230" s="93"/>
      <c r="O2230" s="93"/>
      <c r="P2230" s="93"/>
      <c r="Q2230" s="93"/>
      <c r="R2230" s="93"/>
      <c r="S2230" s="93"/>
      <c r="T2230" s="93"/>
      <c r="U2230" s="93"/>
      <c r="V2230" s="93"/>
      <c r="W2230" s="93"/>
      <c r="X2230" s="93"/>
      <c r="Y2230" s="93"/>
      <c r="Z2230" s="93"/>
      <c r="AA2230" s="93"/>
      <c r="AB2230" s="93"/>
      <c r="AC2230" s="93"/>
      <c r="AD2230" s="93"/>
      <c r="AE2230" s="93"/>
      <c r="AF2230" s="93"/>
      <c r="AG2230" s="93"/>
      <c r="AH2230" s="93"/>
    </row>
    <row r="2231" spans="1:34" ht="15" customHeight="1" x14ac:dyDescent="0.3">
      <c r="A2231" s="93"/>
      <c r="B2231" s="93"/>
      <c r="C2231" s="93"/>
      <c r="D2231" s="93"/>
      <c r="E2231" s="93"/>
      <c r="F2231" s="93"/>
      <c r="G2231" s="93"/>
      <c r="H2231" s="93"/>
      <c r="I2231" s="93"/>
      <c r="J2231" s="93"/>
      <c r="K2231" s="93"/>
      <c r="L2231" s="93"/>
      <c r="M2231" s="93"/>
      <c r="N2231" s="93"/>
      <c r="O2231" s="93"/>
      <c r="P2231" s="93"/>
      <c r="Q2231" s="93"/>
      <c r="R2231" s="93"/>
      <c r="S2231" s="93"/>
      <c r="T2231" s="93"/>
      <c r="U2231" s="93"/>
      <c r="V2231" s="93"/>
      <c r="W2231" s="93"/>
      <c r="X2231" s="93"/>
      <c r="Y2231" s="93"/>
      <c r="Z2231" s="93"/>
      <c r="AA2231" s="93"/>
      <c r="AB2231" s="93"/>
      <c r="AC2231" s="93"/>
      <c r="AD2231" s="93"/>
      <c r="AE2231" s="93"/>
      <c r="AF2231" s="93"/>
      <c r="AG2231" s="93"/>
      <c r="AH2231" s="93"/>
    </row>
    <row r="2232" spans="1:34" ht="15" customHeight="1" x14ac:dyDescent="0.3">
      <c r="A2232" s="93"/>
      <c r="B2232" s="93"/>
      <c r="C2232" s="93"/>
      <c r="D2232" s="93"/>
      <c r="E2232" s="93"/>
      <c r="F2232" s="93"/>
      <c r="G2232" s="93"/>
      <c r="H2232" s="93"/>
      <c r="I2232" s="93"/>
      <c r="J2232" s="93"/>
      <c r="K2232" s="93"/>
      <c r="L2232" s="93"/>
      <c r="M2232" s="93"/>
      <c r="N2232" s="93"/>
      <c r="O2232" s="93"/>
      <c r="P2232" s="93"/>
      <c r="Q2232" s="93"/>
      <c r="R2232" s="93"/>
      <c r="S2232" s="93"/>
      <c r="T2232" s="93"/>
      <c r="U2232" s="93"/>
      <c r="V2232" s="93"/>
      <c r="W2232" s="93"/>
      <c r="X2232" s="93"/>
      <c r="Y2232" s="93"/>
      <c r="Z2232" s="93"/>
      <c r="AA2232" s="93"/>
      <c r="AB2232" s="93"/>
      <c r="AC2232" s="93"/>
      <c r="AD2232" s="93"/>
      <c r="AE2232" s="93"/>
      <c r="AF2232" s="93"/>
      <c r="AG2232" s="93"/>
      <c r="AH2232" s="93"/>
    </row>
    <row r="2233" spans="1:34" ht="15" customHeight="1" x14ac:dyDescent="0.3">
      <c r="A2233" s="93"/>
      <c r="B2233" s="93"/>
      <c r="C2233" s="93"/>
      <c r="D2233" s="93"/>
      <c r="E2233" s="93"/>
      <c r="F2233" s="93"/>
      <c r="G2233" s="93"/>
      <c r="H2233" s="93"/>
      <c r="I2233" s="93"/>
      <c r="J2233" s="93"/>
      <c r="K2233" s="93"/>
      <c r="L2233" s="93"/>
      <c r="M2233" s="93"/>
      <c r="N2233" s="93"/>
      <c r="O2233" s="93"/>
      <c r="P2233" s="93"/>
      <c r="Q2233" s="93"/>
      <c r="R2233" s="93"/>
      <c r="S2233" s="93"/>
      <c r="T2233" s="93"/>
      <c r="U2233" s="93"/>
      <c r="V2233" s="93"/>
      <c r="W2233" s="93"/>
      <c r="X2233" s="93"/>
      <c r="Y2233" s="93"/>
      <c r="Z2233" s="93"/>
      <c r="AA2233" s="93"/>
      <c r="AB2233" s="93"/>
      <c r="AC2233" s="93"/>
      <c r="AD2233" s="93"/>
      <c r="AE2233" s="93"/>
      <c r="AF2233" s="93"/>
      <c r="AG2233" s="93"/>
      <c r="AH2233" s="93"/>
    </row>
    <row r="2234" spans="1:34" ht="15" customHeight="1" x14ac:dyDescent="0.3">
      <c r="A2234" s="93"/>
      <c r="B2234" s="93"/>
      <c r="C2234" s="93"/>
      <c r="D2234" s="93"/>
      <c r="E2234" s="93"/>
      <c r="F2234" s="93"/>
      <c r="G2234" s="93"/>
      <c r="H2234" s="93"/>
      <c r="I2234" s="93"/>
      <c r="J2234" s="93"/>
      <c r="K2234" s="93"/>
      <c r="L2234" s="93"/>
      <c r="M2234" s="93"/>
      <c r="N2234" s="93"/>
      <c r="O2234" s="93"/>
      <c r="P2234" s="93"/>
      <c r="Q2234" s="93"/>
      <c r="R2234" s="93"/>
      <c r="S2234" s="93"/>
      <c r="T2234" s="93"/>
      <c r="U2234" s="93"/>
      <c r="V2234" s="93"/>
      <c r="W2234" s="93"/>
      <c r="X2234" s="93"/>
      <c r="Y2234" s="93"/>
      <c r="Z2234" s="93"/>
      <c r="AA2234" s="93"/>
      <c r="AB2234" s="93"/>
      <c r="AC2234" s="93"/>
      <c r="AD2234" s="93"/>
      <c r="AE2234" s="93"/>
      <c r="AF2234" s="93"/>
      <c r="AG2234" s="93"/>
      <c r="AH2234" s="93"/>
    </row>
    <row r="2235" spans="1:34" ht="15" customHeight="1" x14ac:dyDescent="0.3">
      <c r="A2235" s="93"/>
      <c r="B2235" s="93"/>
      <c r="C2235" s="93"/>
      <c r="D2235" s="93"/>
      <c r="E2235" s="93"/>
      <c r="F2235" s="93"/>
      <c r="G2235" s="93"/>
      <c r="H2235" s="93"/>
      <c r="I2235" s="93"/>
      <c r="J2235" s="93"/>
      <c r="K2235" s="93"/>
      <c r="L2235" s="93"/>
      <c r="M2235" s="93"/>
      <c r="N2235" s="93"/>
      <c r="O2235" s="93"/>
      <c r="P2235" s="93"/>
      <c r="Q2235" s="93"/>
      <c r="R2235" s="93"/>
      <c r="S2235" s="93"/>
      <c r="T2235" s="93"/>
      <c r="U2235" s="93"/>
      <c r="V2235" s="93"/>
      <c r="W2235" s="93"/>
      <c r="X2235" s="93"/>
      <c r="Y2235" s="93"/>
      <c r="Z2235" s="93"/>
      <c r="AA2235" s="93"/>
      <c r="AB2235" s="93"/>
      <c r="AC2235" s="93"/>
      <c r="AD2235" s="93"/>
      <c r="AE2235" s="93"/>
      <c r="AF2235" s="93"/>
      <c r="AG2235" s="93"/>
      <c r="AH2235" s="93"/>
    </row>
    <row r="2236" spans="1:34" ht="15" customHeight="1" x14ac:dyDescent="0.3">
      <c r="A2236" s="93"/>
      <c r="B2236" s="93"/>
      <c r="C2236" s="93"/>
      <c r="D2236" s="93"/>
      <c r="E2236" s="93"/>
      <c r="F2236" s="93"/>
      <c r="G2236" s="93"/>
      <c r="H2236" s="93"/>
      <c r="I2236" s="93"/>
      <c r="J2236" s="93"/>
      <c r="K2236" s="93"/>
      <c r="L2236" s="93"/>
      <c r="M2236" s="93"/>
      <c r="N2236" s="93"/>
      <c r="O2236" s="93"/>
      <c r="P2236" s="93"/>
      <c r="Q2236" s="93"/>
      <c r="R2236" s="93"/>
      <c r="S2236" s="93"/>
      <c r="T2236" s="93"/>
      <c r="U2236" s="93"/>
      <c r="V2236" s="93"/>
      <c r="W2236" s="93"/>
      <c r="X2236" s="93"/>
      <c r="Y2236" s="93"/>
      <c r="Z2236" s="93"/>
      <c r="AA2236" s="93"/>
      <c r="AB2236" s="93"/>
      <c r="AC2236" s="93"/>
      <c r="AD2236" s="93"/>
      <c r="AE2236" s="93"/>
      <c r="AF2236" s="93"/>
      <c r="AG2236" s="93"/>
      <c r="AH2236" s="93"/>
    </row>
    <row r="2237" spans="1:34" ht="15" customHeight="1" x14ac:dyDescent="0.3">
      <c r="A2237" s="93"/>
      <c r="B2237" s="93"/>
      <c r="C2237" s="93"/>
      <c r="D2237" s="93"/>
      <c r="E2237" s="93"/>
      <c r="F2237" s="93"/>
      <c r="G2237" s="93"/>
      <c r="H2237" s="93"/>
      <c r="I2237" s="93"/>
      <c r="J2237" s="93"/>
      <c r="K2237" s="93"/>
      <c r="L2237" s="93"/>
      <c r="M2237" s="93"/>
      <c r="N2237" s="93"/>
      <c r="O2237" s="93"/>
      <c r="P2237" s="93"/>
      <c r="Q2237" s="93"/>
      <c r="R2237" s="93"/>
      <c r="S2237" s="93"/>
      <c r="T2237" s="93"/>
      <c r="U2237" s="93"/>
      <c r="V2237" s="93"/>
      <c r="W2237" s="93"/>
      <c r="X2237" s="93"/>
      <c r="Y2237" s="93"/>
      <c r="Z2237" s="93"/>
      <c r="AA2237" s="93"/>
      <c r="AB2237" s="93"/>
      <c r="AC2237" s="93"/>
      <c r="AD2237" s="93"/>
      <c r="AE2237" s="93"/>
      <c r="AF2237" s="93"/>
      <c r="AG2237" s="93"/>
      <c r="AH2237" s="93"/>
    </row>
    <row r="2238" spans="1:34" ht="15" customHeight="1" x14ac:dyDescent="0.3">
      <c r="A2238" s="93"/>
      <c r="B2238" s="93"/>
      <c r="C2238" s="93"/>
      <c r="D2238" s="93"/>
      <c r="E2238" s="93"/>
      <c r="F2238" s="93"/>
      <c r="G2238" s="93"/>
      <c r="H2238" s="93"/>
      <c r="I2238" s="93"/>
      <c r="J2238" s="93"/>
      <c r="K2238" s="93"/>
      <c r="L2238" s="93"/>
      <c r="M2238" s="93"/>
      <c r="N2238" s="93"/>
      <c r="O2238" s="93"/>
      <c r="P2238" s="93"/>
      <c r="Q2238" s="93"/>
      <c r="R2238" s="93"/>
      <c r="S2238" s="93"/>
      <c r="T2238" s="93"/>
      <c r="U2238" s="93"/>
      <c r="V2238" s="93"/>
      <c r="W2238" s="93"/>
      <c r="X2238" s="93"/>
      <c r="Y2238" s="93"/>
      <c r="Z2238" s="93"/>
      <c r="AA2238" s="93"/>
      <c r="AB2238" s="93"/>
      <c r="AC2238" s="93"/>
      <c r="AD2238" s="93"/>
      <c r="AE2238" s="93"/>
      <c r="AF2238" s="93"/>
      <c r="AG2238" s="93"/>
      <c r="AH2238" s="93"/>
    </row>
    <row r="2239" spans="1:34" ht="15" customHeight="1" x14ac:dyDescent="0.3">
      <c r="A2239" s="93"/>
      <c r="B2239" s="93"/>
      <c r="C2239" s="93"/>
      <c r="D2239" s="93"/>
      <c r="E2239" s="93"/>
      <c r="F2239" s="93"/>
      <c r="G2239" s="93"/>
      <c r="H2239" s="93"/>
      <c r="I2239" s="93"/>
      <c r="J2239" s="93"/>
      <c r="K2239" s="93"/>
      <c r="L2239" s="93"/>
      <c r="M2239" s="93"/>
      <c r="N2239" s="93"/>
      <c r="O2239" s="93"/>
      <c r="P2239" s="93"/>
      <c r="Q2239" s="93"/>
      <c r="R2239" s="93"/>
      <c r="S2239" s="93"/>
      <c r="T2239" s="93"/>
      <c r="U2239" s="93"/>
      <c r="V2239" s="93"/>
      <c r="W2239" s="93"/>
      <c r="X2239" s="93"/>
      <c r="Y2239" s="93"/>
      <c r="Z2239" s="93"/>
      <c r="AA2239" s="93"/>
      <c r="AB2239" s="93"/>
      <c r="AC2239" s="93"/>
      <c r="AD2239" s="93"/>
      <c r="AE2239" s="93"/>
      <c r="AF2239" s="93"/>
      <c r="AG2239" s="93"/>
      <c r="AH2239" s="93"/>
    </row>
    <row r="2240" spans="1:34" ht="15" customHeight="1" x14ac:dyDescent="0.3">
      <c r="A2240" s="93"/>
      <c r="B2240" s="93"/>
      <c r="C2240" s="93"/>
      <c r="D2240" s="93"/>
      <c r="E2240" s="93"/>
      <c r="F2240" s="93"/>
      <c r="G2240" s="93"/>
      <c r="H2240" s="93"/>
      <c r="I2240" s="93"/>
      <c r="J2240" s="93"/>
      <c r="K2240" s="93"/>
      <c r="L2240" s="93"/>
      <c r="M2240" s="93"/>
      <c r="N2240" s="93"/>
      <c r="O2240" s="93"/>
      <c r="P2240" s="93"/>
      <c r="Q2240" s="93"/>
      <c r="R2240" s="93"/>
      <c r="S2240" s="93"/>
      <c r="T2240" s="93"/>
      <c r="U2240" s="93"/>
      <c r="V2240" s="93"/>
      <c r="W2240" s="93"/>
      <c r="X2240" s="93"/>
      <c r="Y2240" s="93"/>
      <c r="Z2240" s="93"/>
      <c r="AA2240" s="93"/>
      <c r="AB2240" s="93"/>
      <c r="AC2240" s="93"/>
      <c r="AD2240" s="93"/>
      <c r="AE2240" s="93"/>
      <c r="AF2240" s="93"/>
      <c r="AG2240" s="93"/>
      <c r="AH2240" s="93"/>
    </row>
    <row r="2241" spans="1:34" ht="15" customHeight="1" x14ac:dyDescent="0.3">
      <c r="A2241" s="93"/>
      <c r="B2241" s="93"/>
      <c r="C2241" s="93"/>
      <c r="D2241" s="93"/>
      <c r="E2241" s="93"/>
      <c r="F2241" s="93"/>
      <c r="G2241" s="93"/>
      <c r="H2241" s="93"/>
      <c r="I2241" s="93"/>
      <c r="J2241" s="93"/>
      <c r="K2241" s="93"/>
      <c r="L2241" s="93"/>
      <c r="M2241" s="93"/>
      <c r="N2241" s="93"/>
      <c r="O2241" s="93"/>
      <c r="P2241" s="93"/>
      <c r="Q2241" s="93"/>
      <c r="R2241" s="93"/>
      <c r="S2241" s="93"/>
      <c r="T2241" s="93"/>
      <c r="U2241" s="93"/>
      <c r="V2241" s="93"/>
      <c r="W2241" s="93"/>
      <c r="X2241" s="93"/>
      <c r="Y2241" s="93"/>
      <c r="Z2241" s="93"/>
      <c r="AA2241" s="93"/>
      <c r="AB2241" s="93"/>
      <c r="AC2241" s="93"/>
      <c r="AD2241" s="93"/>
      <c r="AE2241" s="93"/>
      <c r="AF2241" s="93"/>
      <c r="AG2241" s="93"/>
      <c r="AH2241" s="93"/>
    </row>
    <row r="2242" spans="1:34" ht="15" customHeight="1" x14ac:dyDescent="0.3">
      <c r="A2242" s="93"/>
      <c r="B2242" s="93"/>
      <c r="C2242" s="93"/>
      <c r="D2242" s="93"/>
      <c r="E2242" s="93"/>
      <c r="F2242" s="93"/>
      <c r="G2242" s="93"/>
      <c r="H2242" s="93"/>
      <c r="I2242" s="93"/>
      <c r="J2242" s="93"/>
      <c r="K2242" s="93"/>
      <c r="L2242" s="93"/>
      <c r="M2242" s="93"/>
      <c r="N2242" s="93"/>
      <c r="O2242" s="93"/>
      <c r="P2242" s="93"/>
      <c r="Q2242" s="93"/>
      <c r="R2242" s="93"/>
      <c r="S2242" s="93"/>
      <c r="T2242" s="93"/>
      <c r="U2242" s="93"/>
      <c r="V2242" s="93"/>
      <c r="W2242" s="93"/>
      <c r="X2242" s="93"/>
      <c r="Y2242" s="93"/>
      <c r="Z2242" s="93"/>
      <c r="AA2242" s="93"/>
      <c r="AB2242" s="93"/>
      <c r="AC2242" s="93"/>
      <c r="AD2242" s="93"/>
      <c r="AE2242" s="93"/>
      <c r="AF2242" s="93"/>
      <c r="AG2242" s="93"/>
      <c r="AH2242" s="93"/>
    </row>
    <row r="2243" spans="1:34" ht="15" customHeight="1" x14ac:dyDescent="0.3">
      <c r="A2243" s="93"/>
      <c r="B2243" s="93"/>
      <c r="C2243" s="93"/>
      <c r="D2243" s="93"/>
      <c r="E2243" s="93"/>
      <c r="F2243" s="93"/>
      <c r="G2243" s="93"/>
      <c r="H2243" s="93"/>
      <c r="I2243" s="93"/>
      <c r="J2243" s="93"/>
      <c r="K2243" s="93"/>
      <c r="L2243" s="93"/>
      <c r="M2243" s="93"/>
      <c r="N2243" s="93"/>
      <c r="O2243" s="93"/>
      <c r="P2243" s="93"/>
      <c r="Q2243" s="93"/>
      <c r="R2243" s="93"/>
      <c r="S2243" s="93"/>
      <c r="T2243" s="93"/>
      <c r="U2243" s="93"/>
      <c r="V2243" s="93"/>
      <c r="W2243" s="93"/>
      <c r="X2243" s="93"/>
      <c r="Y2243" s="93"/>
      <c r="Z2243" s="93"/>
      <c r="AA2243" s="93"/>
      <c r="AB2243" s="93"/>
      <c r="AC2243" s="93"/>
      <c r="AD2243" s="93"/>
      <c r="AE2243" s="93"/>
      <c r="AF2243" s="93"/>
      <c r="AG2243" s="93"/>
      <c r="AH2243" s="93"/>
    </row>
    <row r="2244" spans="1:34" ht="15" customHeight="1" x14ac:dyDescent="0.3">
      <c r="A2244" s="93"/>
      <c r="B2244" s="93"/>
      <c r="C2244" s="93"/>
      <c r="D2244" s="93"/>
      <c r="E2244" s="93"/>
      <c r="F2244" s="93"/>
      <c r="G2244" s="93"/>
      <c r="H2244" s="93"/>
      <c r="I2244" s="93"/>
      <c r="J2244" s="93"/>
      <c r="K2244" s="93"/>
      <c r="L2244" s="93"/>
      <c r="M2244" s="93"/>
      <c r="N2244" s="93"/>
      <c r="O2244" s="93"/>
      <c r="P2244" s="93"/>
      <c r="Q2244" s="93"/>
      <c r="R2244" s="93"/>
      <c r="S2244" s="93"/>
      <c r="T2244" s="93"/>
      <c r="U2244" s="93"/>
      <c r="V2244" s="93"/>
      <c r="W2244" s="93"/>
      <c r="X2244" s="93"/>
      <c r="Y2244" s="93"/>
      <c r="Z2244" s="93"/>
      <c r="AA2244" s="93"/>
      <c r="AB2244" s="93"/>
      <c r="AC2244" s="93"/>
      <c r="AD2244" s="93"/>
      <c r="AE2244" s="93"/>
      <c r="AF2244" s="93"/>
      <c r="AG2244" s="93"/>
      <c r="AH2244" s="93"/>
    </row>
    <row r="2245" spans="1:34" ht="15" customHeight="1" x14ac:dyDescent="0.3">
      <c r="A2245" s="93"/>
      <c r="B2245" s="93"/>
      <c r="C2245" s="93"/>
      <c r="D2245" s="93"/>
      <c r="E2245" s="93"/>
      <c r="F2245" s="93"/>
      <c r="G2245" s="93"/>
      <c r="H2245" s="93"/>
      <c r="I2245" s="93"/>
      <c r="J2245" s="93"/>
      <c r="K2245" s="93"/>
      <c r="L2245" s="93"/>
      <c r="M2245" s="93"/>
      <c r="N2245" s="93"/>
      <c r="O2245" s="93"/>
      <c r="P2245" s="93"/>
      <c r="Q2245" s="93"/>
      <c r="R2245" s="93"/>
      <c r="S2245" s="93"/>
      <c r="T2245" s="93"/>
      <c r="U2245" s="93"/>
      <c r="V2245" s="93"/>
      <c r="W2245" s="93"/>
      <c r="X2245" s="93"/>
      <c r="Y2245" s="93"/>
      <c r="Z2245" s="93"/>
      <c r="AA2245" s="93"/>
      <c r="AB2245" s="93"/>
      <c r="AC2245" s="93"/>
      <c r="AD2245" s="93"/>
      <c r="AE2245" s="93"/>
      <c r="AF2245" s="93"/>
      <c r="AG2245" s="93"/>
      <c r="AH2245" s="93"/>
    </row>
    <row r="2246" spans="1:34" ht="15" customHeight="1" x14ac:dyDescent="0.3">
      <c r="A2246" s="93"/>
      <c r="B2246" s="93"/>
      <c r="C2246" s="93"/>
      <c r="D2246" s="93"/>
      <c r="E2246" s="93"/>
      <c r="F2246" s="93"/>
      <c r="G2246" s="93"/>
      <c r="H2246" s="93"/>
      <c r="I2246" s="93"/>
      <c r="J2246" s="93"/>
      <c r="K2246" s="93"/>
      <c r="L2246" s="93"/>
      <c r="M2246" s="93"/>
      <c r="N2246" s="93"/>
      <c r="O2246" s="93"/>
      <c r="P2246" s="93"/>
      <c r="Q2246" s="93"/>
      <c r="R2246" s="93"/>
      <c r="S2246" s="93"/>
      <c r="T2246" s="93"/>
      <c r="U2246" s="93"/>
      <c r="V2246" s="93"/>
      <c r="W2246" s="93"/>
      <c r="X2246" s="93"/>
      <c r="Y2246" s="93"/>
      <c r="Z2246" s="93"/>
      <c r="AA2246" s="93"/>
      <c r="AB2246" s="93"/>
      <c r="AC2246" s="93"/>
      <c r="AD2246" s="93"/>
      <c r="AE2246" s="93"/>
      <c r="AF2246" s="93"/>
      <c r="AG2246" s="93"/>
      <c r="AH2246" s="93"/>
    </row>
    <row r="2247" spans="1:34" ht="15" customHeight="1" x14ac:dyDescent="0.3">
      <c r="A2247" s="93"/>
      <c r="B2247" s="93"/>
      <c r="C2247" s="93"/>
      <c r="D2247" s="93"/>
      <c r="E2247" s="93"/>
      <c r="F2247" s="93"/>
      <c r="G2247" s="93"/>
      <c r="H2247" s="93"/>
      <c r="I2247" s="93"/>
      <c r="J2247" s="93"/>
      <c r="K2247" s="93"/>
      <c r="L2247" s="93"/>
      <c r="M2247" s="93"/>
      <c r="N2247" s="93"/>
      <c r="O2247" s="93"/>
      <c r="P2247" s="93"/>
      <c r="Q2247" s="93"/>
      <c r="R2247" s="93"/>
      <c r="S2247" s="93"/>
      <c r="T2247" s="93"/>
      <c r="U2247" s="93"/>
      <c r="V2247" s="93"/>
      <c r="W2247" s="93"/>
      <c r="X2247" s="93"/>
      <c r="Y2247" s="93"/>
      <c r="Z2247" s="93"/>
      <c r="AA2247" s="93"/>
      <c r="AB2247" s="93"/>
      <c r="AC2247" s="93"/>
      <c r="AD2247" s="93"/>
      <c r="AE2247" s="93"/>
      <c r="AF2247" s="93"/>
      <c r="AG2247" s="93"/>
      <c r="AH2247" s="93"/>
    </row>
    <row r="2248" spans="1:34" ht="15" customHeight="1" x14ac:dyDescent="0.3">
      <c r="A2248" s="93"/>
      <c r="B2248" s="93"/>
      <c r="C2248" s="93"/>
      <c r="D2248" s="93"/>
      <c r="E2248" s="93"/>
      <c r="F2248" s="93"/>
      <c r="G2248" s="93"/>
      <c r="H2248" s="93"/>
      <c r="I2248" s="93"/>
      <c r="J2248" s="93"/>
      <c r="K2248" s="93"/>
      <c r="L2248" s="93"/>
      <c r="M2248" s="93"/>
      <c r="N2248" s="93"/>
      <c r="O2248" s="93"/>
      <c r="P2248" s="93"/>
      <c r="Q2248" s="93"/>
      <c r="R2248" s="93"/>
      <c r="S2248" s="93"/>
      <c r="T2248" s="93"/>
      <c r="U2248" s="93"/>
      <c r="V2248" s="93"/>
      <c r="W2248" s="93"/>
      <c r="X2248" s="93"/>
      <c r="Y2248" s="93"/>
      <c r="Z2248" s="93"/>
      <c r="AA2248" s="93"/>
      <c r="AB2248" s="93"/>
      <c r="AC2248" s="93"/>
      <c r="AD2248" s="93"/>
      <c r="AE2248" s="93"/>
      <c r="AF2248" s="93"/>
      <c r="AG2248" s="93"/>
      <c r="AH2248" s="93"/>
    </row>
    <row r="2249" spans="1:34" ht="15" customHeight="1" x14ac:dyDescent="0.3">
      <c r="A2249" s="93"/>
      <c r="B2249" s="93"/>
      <c r="C2249" s="93"/>
      <c r="D2249" s="93"/>
      <c r="E2249" s="93"/>
      <c r="F2249" s="93"/>
      <c r="G2249" s="93"/>
      <c r="H2249" s="93"/>
      <c r="I2249" s="93"/>
      <c r="J2249" s="93"/>
      <c r="K2249" s="93"/>
      <c r="L2249" s="93"/>
      <c r="M2249" s="93"/>
      <c r="N2249" s="93"/>
      <c r="O2249" s="93"/>
      <c r="P2249" s="93"/>
      <c r="Q2249" s="93"/>
      <c r="R2249" s="93"/>
      <c r="S2249" s="93"/>
      <c r="T2249" s="93"/>
      <c r="U2249" s="93"/>
      <c r="V2249" s="93"/>
      <c r="W2249" s="93"/>
      <c r="X2249" s="93"/>
      <c r="Y2249" s="93"/>
      <c r="Z2249" s="93"/>
      <c r="AA2249" s="93"/>
      <c r="AB2249" s="93"/>
      <c r="AC2249" s="93"/>
      <c r="AD2249" s="93"/>
      <c r="AE2249" s="93"/>
      <c r="AF2249" s="93"/>
      <c r="AG2249" s="93"/>
      <c r="AH2249" s="93"/>
    </row>
    <row r="2250" spans="1:34" ht="15" customHeight="1" x14ac:dyDescent="0.3">
      <c r="A2250" s="93"/>
      <c r="B2250" s="93"/>
      <c r="C2250" s="93"/>
      <c r="D2250" s="93"/>
      <c r="E2250" s="93"/>
      <c r="F2250" s="93"/>
      <c r="G2250" s="93"/>
      <c r="H2250" s="93"/>
      <c r="I2250" s="93"/>
      <c r="J2250" s="93"/>
      <c r="K2250" s="93"/>
      <c r="L2250" s="93"/>
      <c r="M2250" s="93"/>
      <c r="N2250" s="93"/>
      <c r="O2250" s="93"/>
      <c r="P2250" s="93"/>
      <c r="Q2250" s="93"/>
      <c r="R2250" s="93"/>
      <c r="S2250" s="93"/>
      <c r="T2250" s="93"/>
      <c r="U2250" s="93"/>
      <c r="V2250" s="93"/>
      <c r="W2250" s="93"/>
      <c r="X2250" s="93"/>
      <c r="Y2250" s="93"/>
      <c r="Z2250" s="93"/>
      <c r="AA2250" s="93"/>
      <c r="AB2250" s="93"/>
      <c r="AC2250" s="93"/>
      <c r="AD2250" s="93"/>
      <c r="AE2250" s="93"/>
      <c r="AF2250" s="93"/>
      <c r="AG2250" s="93"/>
      <c r="AH2250" s="93"/>
    </row>
    <row r="2251" spans="1:34" ht="15" customHeight="1" x14ac:dyDescent="0.3">
      <c r="A2251" s="93"/>
      <c r="B2251" s="93"/>
      <c r="C2251" s="93"/>
      <c r="D2251" s="93"/>
      <c r="E2251" s="93"/>
      <c r="F2251" s="93"/>
      <c r="G2251" s="93"/>
      <c r="H2251" s="93"/>
      <c r="I2251" s="93"/>
      <c r="J2251" s="93"/>
      <c r="K2251" s="93"/>
      <c r="L2251" s="93"/>
      <c r="M2251" s="93"/>
      <c r="N2251" s="93"/>
      <c r="O2251" s="93"/>
      <c r="P2251" s="93"/>
      <c r="Q2251" s="93"/>
      <c r="R2251" s="93"/>
      <c r="S2251" s="93"/>
      <c r="T2251" s="93"/>
      <c r="U2251" s="93"/>
      <c r="V2251" s="93"/>
      <c r="W2251" s="93"/>
      <c r="X2251" s="93"/>
      <c r="Y2251" s="93"/>
      <c r="Z2251" s="93"/>
      <c r="AA2251" s="93"/>
      <c r="AB2251" s="93"/>
      <c r="AC2251" s="93"/>
      <c r="AD2251" s="93"/>
      <c r="AE2251" s="93"/>
      <c r="AF2251" s="93"/>
      <c r="AG2251" s="93"/>
      <c r="AH2251" s="93"/>
    </row>
    <row r="2252" spans="1:34" ht="15" customHeight="1" x14ac:dyDescent="0.3">
      <c r="A2252" s="93"/>
      <c r="B2252" s="93"/>
      <c r="C2252" s="93"/>
      <c r="D2252" s="93"/>
      <c r="E2252" s="93"/>
      <c r="F2252" s="93"/>
      <c r="G2252" s="93"/>
      <c r="H2252" s="93"/>
      <c r="I2252" s="93"/>
      <c r="J2252" s="93"/>
      <c r="K2252" s="93"/>
      <c r="L2252" s="93"/>
      <c r="M2252" s="93"/>
      <c r="N2252" s="93"/>
      <c r="O2252" s="93"/>
      <c r="P2252" s="93"/>
      <c r="Q2252" s="93"/>
      <c r="R2252" s="93"/>
      <c r="S2252" s="93"/>
      <c r="T2252" s="93"/>
      <c r="U2252" s="93"/>
      <c r="V2252" s="93"/>
      <c r="W2252" s="93"/>
      <c r="X2252" s="93"/>
      <c r="Y2252" s="93"/>
      <c r="Z2252" s="93"/>
      <c r="AA2252" s="93"/>
      <c r="AB2252" s="93"/>
      <c r="AC2252" s="93"/>
      <c r="AD2252" s="93"/>
      <c r="AE2252" s="93"/>
      <c r="AF2252" s="93"/>
      <c r="AG2252" s="93"/>
      <c r="AH2252" s="93"/>
    </row>
    <row r="2253" spans="1:34" ht="15" customHeight="1" x14ac:dyDescent="0.3">
      <c r="A2253" s="93"/>
      <c r="B2253" s="93"/>
      <c r="C2253" s="93"/>
      <c r="D2253" s="93"/>
      <c r="E2253" s="93"/>
      <c r="F2253" s="93"/>
      <c r="G2253" s="93"/>
      <c r="H2253" s="93"/>
      <c r="I2253" s="93"/>
      <c r="J2253" s="93"/>
      <c r="K2253" s="93"/>
      <c r="L2253" s="93"/>
      <c r="M2253" s="93"/>
      <c r="N2253" s="93"/>
      <c r="O2253" s="93"/>
      <c r="P2253" s="93"/>
      <c r="Q2253" s="93"/>
      <c r="R2253" s="93"/>
      <c r="S2253" s="93"/>
      <c r="T2253" s="93"/>
      <c r="U2253" s="93"/>
      <c r="V2253" s="93"/>
      <c r="W2253" s="93"/>
      <c r="X2253" s="93"/>
      <c r="Y2253" s="93"/>
      <c r="Z2253" s="93"/>
      <c r="AA2253" s="93"/>
      <c r="AB2253" s="93"/>
      <c r="AC2253" s="93"/>
      <c r="AD2253" s="93"/>
      <c r="AE2253" s="93"/>
      <c r="AF2253" s="93"/>
      <c r="AG2253" s="93"/>
      <c r="AH2253" s="93"/>
    </row>
    <row r="2254" spans="1:34" ht="15" customHeight="1" x14ac:dyDescent="0.3">
      <c r="A2254" s="93"/>
      <c r="B2254" s="93"/>
      <c r="C2254" s="93"/>
      <c r="D2254" s="93"/>
      <c r="E2254" s="93"/>
      <c r="F2254" s="93"/>
      <c r="G2254" s="93"/>
      <c r="H2254" s="93"/>
      <c r="I2254" s="93"/>
      <c r="J2254" s="93"/>
      <c r="K2254" s="93"/>
      <c r="L2254" s="93"/>
      <c r="M2254" s="93"/>
      <c r="N2254" s="93"/>
      <c r="O2254" s="93"/>
      <c r="P2254" s="93"/>
      <c r="Q2254" s="93"/>
      <c r="R2254" s="93"/>
      <c r="S2254" s="93"/>
      <c r="T2254" s="93"/>
      <c r="U2254" s="93"/>
      <c r="V2254" s="93"/>
      <c r="W2254" s="93"/>
      <c r="X2254" s="93"/>
      <c r="Y2254" s="93"/>
      <c r="Z2254" s="93"/>
      <c r="AA2254" s="93"/>
      <c r="AB2254" s="93"/>
      <c r="AC2254" s="93"/>
      <c r="AD2254" s="93"/>
      <c r="AE2254" s="93"/>
      <c r="AF2254" s="93"/>
      <c r="AG2254" s="93"/>
      <c r="AH2254" s="93"/>
    </row>
    <row r="2255" spans="1:34" ht="15" customHeight="1" x14ac:dyDescent="0.3">
      <c r="A2255" s="93"/>
      <c r="B2255" s="93"/>
      <c r="C2255" s="93"/>
      <c r="D2255" s="93"/>
      <c r="E2255" s="93"/>
      <c r="F2255" s="93"/>
      <c r="G2255" s="93"/>
      <c r="H2255" s="93"/>
      <c r="I2255" s="93"/>
      <c r="J2255" s="93"/>
      <c r="K2255" s="93"/>
      <c r="L2255" s="93"/>
      <c r="M2255" s="93"/>
      <c r="N2255" s="93"/>
      <c r="O2255" s="93"/>
      <c r="P2255" s="93"/>
      <c r="Q2255" s="93"/>
      <c r="R2255" s="93"/>
      <c r="S2255" s="93"/>
      <c r="T2255" s="93"/>
      <c r="U2255" s="93"/>
      <c r="V2255" s="93"/>
      <c r="W2255" s="93"/>
      <c r="X2255" s="93"/>
      <c r="Y2255" s="93"/>
      <c r="Z2255" s="93"/>
      <c r="AA2255" s="93"/>
      <c r="AB2255" s="93"/>
      <c r="AC2255" s="93"/>
      <c r="AD2255" s="93"/>
      <c r="AE2255" s="93"/>
      <c r="AF2255" s="93"/>
      <c r="AG2255" s="93"/>
      <c r="AH2255" s="93"/>
    </row>
    <row r="2256" spans="1:34" ht="15" customHeight="1" x14ac:dyDescent="0.3">
      <c r="A2256" s="93"/>
      <c r="B2256" s="93"/>
      <c r="C2256" s="93"/>
      <c r="D2256" s="93"/>
      <c r="E2256" s="93"/>
      <c r="F2256" s="93"/>
      <c r="G2256" s="93"/>
      <c r="H2256" s="93"/>
      <c r="I2256" s="93"/>
      <c r="J2256" s="93"/>
      <c r="K2256" s="93"/>
      <c r="L2256" s="93"/>
      <c r="M2256" s="93"/>
      <c r="N2256" s="93"/>
      <c r="O2256" s="93"/>
      <c r="P2256" s="93"/>
      <c r="Q2256" s="93"/>
      <c r="R2256" s="93"/>
      <c r="S2256" s="93"/>
      <c r="T2256" s="93"/>
      <c r="U2256" s="93"/>
      <c r="V2256" s="93"/>
      <c r="W2256" s="93"/>
      <c r="X2256" s="93"/>
      <c r="Y2256" s="93"/>
      <c r="Z2256" s="93"/>
      <c r="AA2256" s="93"/>
      <c r="AB2256" s="93"/>
      <c r="AC2256" s="93"/>
      <c r="AD2256" s="93"/>
      <c r="AE2256" s="93"/>
      <c r="AF2256" s="93"/>
      <c r="AG2256" s="93"/>
      <c r="AH2256" s="93"/>
    </row>
    <row r="2257" spans="1:34" ht="15" customHeight="1" x14ac:dyDescent="0.3">
      <c r="A2257" s="93"/>
      <c r="B2257" s="93"/>
      <c r="C2257" s="93"/>
      <c r="D2257" s="93"/>
      <c r="E2257" s="93"/>
      <c r="F2257" s="93"/>
      <c r="G2257" s="93"/>
      <c r="H2257" s="93"/>
      <c r="I2257" s="93"/>
      <c r="J2257" s="93"/>
      <c r="K2257" s="93"/>
      <c r="L2257" s="93"/>
      <c r="M2257" s="93"/>
      <c r="N2257" s="93"/>
      <c r="O2257" s="93"/>
      <c r="P2257" s="93"/>
      <c r="Q2257" s="93"/>
      <c r="R2257" s="93"/>
      <c r="S2257" s="93"/>
      <c r="T2257" s="93"/>
      <c r="U2257" s="93"/>
      <c r="V2257" s="93"/>
      <c r="W2257" s="93"/>
      <c r="X2257" s="93"/>
      <c r="Y2257" s="93"/>
      <c r="Z2257" s="93"/>
      <c r="AA2257" s="93"/>
      <c r="AB2257" s="93"/>
      <c r="AC2257" s="93"/>
      <c r="AD2257" s="93"/>
      <c r="AE2257" s="93"/>
      <c r="AF2257" s="93"/>
      <c r="AG2257" s="93"/>
      <c r="AH2257" s="93"/>
    </row>
    <row r="2258" spans="1:34" ht="15" customHeight="1" x14ac:dyDescent="0.3">
      <c r="A2258" s="93"/>
      <c r="B2258" s="93"/>
      <c r="C2258" s="93"/>
      <c r="D2258" s="93"/>
      <c r="E2258" s="93"/>
      <c r="F2258" s="93"/>
      <c r="G2258" s="93"/>
      <c r="H2258" s="93"/>
      <c r="I2258" s="93"/>
      <c r="J2258" s="93"/>
      <c r="K2258" s="93"/>
      <c r="L2258" s="93"/>
      <c r="M2258" s="93"/>
      <c r="N2258" s="93"/>
      <c r="O2258" s="93"/>
      <c r="P2258" s="93"/>
      <c r="Q2258" s="93"/>
      <c r="R2258" s="93"/>
      <c r="S2258" s="93"/>
      <c r="T2258" s="93"/>
      <c r="U2258" s="93"/>
      <c r="V2258" s="93"/>
      <c r="W2258" s="93"/>
      <c r="X2258" s="93"/>
      <c r="Y2258" s="93"/>
      <c r="Z2258" s="93"/>
      <c r="AA2258" s="93"/>
      <c r="AB2258" s="93"/>
      <c r="AC2258" s="93"/>
      <c r="AD2258" s="93"/>
      <c r="AE2258" s="93"/>
      <c r="AF2258" s="93"/>
      <c r="AG2258" s="93"/>
      <c r="AH2258" s="93"/>
    </row>
    <row r="2259" spans="1:34" ht="15" customHeight="1" x14ac:dyDescent="0.3">
      <c r="A2259" s="93"/>
      <c r="B2259" s="93"/>
      <c r="C2259" s="93"/>
      <c r="D2259" s="93"/>
      <c r="E2259" s="93"/>
      <c r="F2259" s="93"/>
      <c r="G2259" s="93"/>
      <c r="H2259" s="93"/>
      <c r="I2259" s="93"/>
      <c r="J2259" s="93"/>
      <c r="K2259" s="93"/>
      <c r="L2259" s="93"/>
      <c r="M2259" s="93"/>
      <c r="N2259" s="93"/>
      <c r="O2259" s="93"/>
      <c r="P2259" s="93"/>
      <c r="Q2259" s="93"/>
      <c r="R2259" s="93"/>
      <c r="S2259" s="93"/>
      <c r="T2259" s="93"/>
      <c r="U2259" s="93"/>
      <c r="V2259" s="93"/>
      <c r="W2259" s="93"/>
      <c r="X2259" s="93"/>
      <c r="Y2259" s="93"/>
      <c r="Z2259" s="93"/>
      <c r="AA2259" s="93"/>
      <c r="AB2259" s="93"/>
      <c r="AC2259" s="93"/>
      <c r="AD2259" s="93"/>
      <c r="AE2259" s="93"/>
      <c r="AF2259" s="93"/>
      <c r="AG2259" s="93"/>
      <c r="AH2259" s="93"/>
    </row>
    <row r="2260" spans="1:34" ht="15" customHeight="1" x14ac:dyDescent="0.3">
      <c r="A2260" s="93"/>
      <c r="B2260" s="93"/>
      <c r="C2260" s="93"/>
      <c r="D2260" s="93"/>
      <c r="E2260" s="93"/>
      <c r="F2260" s="93"/>
      <c r="G2260" s="93"/>
      <c r="H2260" s="93"/>
      <c r="I2260" s="93"/>
      <c r="J2260" s="93"/>
      <c r="K2260" s="93"/>
      <c r="L2260" s="93"/>
      <c r="M2260" s="93"/>
      <c r="N2260" s="93"/>
      <c r="O2260" s="93"/>
      <c r="P2260" s="93"/>
      <c r="Q2260" s="93"/>
      <c r="R2260" s="93"/>
      <c r="S2260" s="93"/>
      <c r="T2260" s="93"/>
      <c r="U2260" s="93"/>
      <c r="V2260" s="93"/>
      <c r="W2260" s="93"/>
      <c r="X2260" s="93"/>
      <c r="Y2260" s="93"/>
      <c r="Z2260" s="93"/>
      <c r="AA2260" s="93"/>
      <c r="AB2260" s="93"/>
      <c r="AC2260" s="93"/>
      <c r="AD2260" s="93"/>
      <c r="AE2260" s="93"/>
      <c r="AF2260" s="93"/>
      <c r="AG2260" s="93"/>
      <c r="AH2260" s="93"/>
    </row>
    <row r="2261" spans="1:34" ht="15" customHeight="1" x14ac:dyDescent="0.3">
      <c r="A2261" s="93"/>
      <c r="B2261" s="93"/>
      <c r="C2261" s="93"/>
      <c r="D2261" s="93"/>
      <c r="E2261" s="93"/>
      <c r="F2261" s="93"/>
      <c r="G2261" s="93"/>
      <c r="H2261" s="93"/>
      <c r="I2261" s="93"/>
      <c r="J2261" s="93"/>
      <c r="K2261" s="93"/>
      <c r="L2261" s="93"/>
      <c r="M2261" s="93"/>
      <c r="N2261" s="93"/>
      <c r="O2261" s="93"/>
      <c r="P2261" s="93"/>
      <c r="Q2261" s="93"/>
      <c r="R2261" s="93"/>
      <c r="S2261" s="93"/>
      <c r="T2261" s="93"/>
      <c r="U2261" s="93"/>
      <c r="V2261" s="93"/>
      <c r="W2261" s="93"/>
      <c r="X2261" s="93"/>
      <c r="Y2261" s="93"/>
      <c r="Z2261" s="93"/>
      <c r="AA2261" s="93"/>
      <c r="AB2261" s="93"/>
      <c r="AC2261" s="93"/>
      <c r="AD2261" s="93"/>
      <c r="AE2261" s="93"/>
      <c r="AF2261" s="93"/>
      <c r="AG2261" s="93"/>
      <c r="AH2261" s="93"/>
    </row>
    <row r="2262" spans="1:34" ht="15" customHeight="1" x14ac:dyDescent="0.3">
      <c r="A2262" s="93"/>
      <c r="B2262" s="93"/>
      <c r="C2262" s="93"/>
      <c r="D2262" s="93"/>
      <c r="E2262" s="93"/>
      <c r="F2262" s="93"/>
      <c r="G2262" s="93"/>
      <c r="H2262" s="93"/>
      <c r="I2262" s="93"/>
      <c r="J2262" s="93"/>
      <c r="K2262" s="93"/>
      <c r="L2262" s="93"/>
      <c r="M2262" s="93"/>
      <c r="N2262" s="93"/>
      <c r="O2262" s="93"/>
      <c r="P2262" s="93"/>
      <c r="Q2262" s="93"/>
      <c r="R2262" s="93"/>
      <c r="S2262" s="93"/>
      <c r="T2262" s="93"/>
      <c r="U2262" s="93"/>
      <c r="V2262" s="93"/>
      <c r="W2262" s="93"/>
      <c r="X2262" s="93"/>
      <c r="Y2262" s="93"/>
      <c r="Z2262" s="93"/>
      <c r="AA2262" s="93"/>
      <c r="AB2262" s="93"/>
      <c r="AC2262" s="93"/>
      <c r="AD2262" s="93"/>
      <c r="AE2262" s="93"/>
      <c r="AF2262" s="93"/>
      <c r="AG2262" s="93"/>
      <c r="AH2262" s="93"/>
    </row>
    <row r="2263" spans="1:34" ht="15" customHeight="1" x14ac:dyDescent="0.3">
      <c r="A2263" s="93"/>
      <c r="B2263" s="93"/>
      <c r="C2263" s="93"/>
      <c r="D2263" s="93"/>
      <c r="E2263" s="93"/>
      <c r="F2263" s="93"/>
      <c r="G2263" s="93"/>
      <c r="H2263" s="93"/>
      <c r="I2263" s="93"/>
      <c r="J2263" s="93"/>
      <c r="K2263" s="93"/>
      <c r="L2263" s="93"/>
      <c r="M2263" s="93"/>
      <c r="N2263" s="93"/>
      <c r="O2263" s="93"/>
      <c r="P2263" s="93"/>
      <c r="Q2263" s="93"/>
      <c r="R2263" s="93"/>
      <c r="S2263" s="93"/>
      <c r="T2263" s="93"/>
      <c r="U2263" s="93"/>
      <c r="V2263" s="93"/>
      <c r="W2263" s="93"/>
      <c r="X2263" s="93"/>
      <c r="Y2263" s="93"/>
      <c r="Z2263" s="93"/>
      <c r="AA2263" s="93"/>
      <c r="AB2263" s="93"/>
      <c r="AC2263" s="93"/>
      <c r="AD2263" s="93"/>
      <c r="AE2263" s="93"/>
      <c r="AF2263" s="93"/>
      <c r="AG2263" s="93"/>
      <c r="AH2263" s="93"/>
    </row>
    <row r="2264" spans="1:34" ht="15" customHeight="1" x14ac:dyDescent="0.3">
      <c r="A2264" s="93"/>
      <c r="B2264" s="93"/>
      <c r="C2264" s="93"/>
      <c r="D2264" s="93"/>
      <c r="E2264" s="93"/>
      <c r="F2264" s="93"/>
      <c r="G2264" s="93"/>
      <c r="H2264" s="93"/>
      <c r="I2264" s="93"/>
      <c r="J2264" s="93"/>
      <c r="K2264" s="93"/>
      <c r="L2264" s="93"/>
      <c r="M2264" s="93"/>
      <c r="N2264" s="93"/>
      <c r="O2264" s="93"/>
      <c r="P2264" s="93"/>
      <c r="Q2264" s="93"/>
      <c r="R2264" s="93"/>
      <c r="S2264" s="93"/>
      <c r="T2264" s="93"/>
      <c r="U2264" s="93"/>
      <c r="V2264" s="93"/>
      <c r="W2264" s="93"/>
      <c r="X2264" s="93"/>
      <c r="Y2264" s="93"/>
      <c r="Z2264" s="93"/>
      <c r="AA2264" s="93"/>
      <c r="AB2264" s="93"/>
      <c r="AC2264" s="93"/>
      <c r="AD2264" s="93"/>
      <c r="AE2264" s="93"/>
      <c r="AF2264" s="93"/>
      <c r="AG2264" s="93"/>
      <c r="AH2264" s="93"/>
    </row>
    <row r="2265" spans="1:34" ht="15" customHeight="1" x14ac:dyDescent="0.3">
      <c r="A2265" s="93"/>
      <c r="B2265" s="93"/>
      <c r="C2265" s="93"/>
      <c r="D2265" s="93"/>
      <c r="E2265" s="93"/>
      <c r="F2265" s="93"/>
      <c r="G2265" s="93"/>
      <c r="H2265" s="93"/>
      <c r="I2265" s="93"/>
      <c r="J2265" s="93"/>
      <c r="K2265" s="93"/>
      <c r="L2265" s="93"/>
      <c r="M2265" s="93"/>
      <c r="N2265" s="93"/>
      <c r="O2265" s="93"/>
      <c r="P2265" s="93"/>
      <c r="Q2265" s="93"/>
      <c r="R2265" s="93"/>
      <c r="S2265" s="93"/>
      <c r="T2265" s="93"/>
      <c r="U2265" s="93"/>
      <c r="V2265" s="93"/>
      <c r="W2265" s="93"/>
      <c r="X2265" s="93"/>
      <c r="Y2265" s="93"/>
      <c r="Z2265" s="93"/>
      <c r="AA2265" s="93"/>
      <c r="AB2265" s="93"/>
      <c r="AC2265" s="93"/>
      <c r="AD2265" s="93"/>
      <c r="AE2265" s="93"/>
      <c r="AF2265" s="93"/>
      <c r="AG2265" s="93"/>
      <c r="AH2265" s="93"/>
    </row>
    <row r="2266" spans="1:34" ht="15" customHeight="1" x14ac:dyDescent="0.3">
      <c r="A2266" s="93"/>
      <c r="B2266" s="93"/>
      <c r="C2266" s="93"/>
      <c r="D2266" s="93"/>
      <c r="E2266" s="93"/>
      <c r="F2266" s="93"/>
      <c r="G2266" s="93"/>
      <c r="H2266" s="93"/>
      <c r="I2266" s="93"/>
      <c r="J2266" s="93"/>
      <c r="K2266" s="93"/>
      <c r="L2266" s="93"/>
      <c r="M2266" s="93"/>
      <c r="N2266" s="93"/>
      <c r="O2266" s="93"/>
      <c r="P2266" s="93"/>
      <c r="Q2266" s="93"/>
      <c r="R2266" s="93"/>
      <c r="S2266" s="93"/>
      <c r="T2266" s="93"/>
      <c r="U2266" s="93"/>
      <c r="V2266" s="93"/>
      <c r="W2266" s="93"/>
      <c r="X2266" s="93"/>
      <c r="Y2266" s="93"/>
      <c r="Z2266" s="93"/>
      <c r="AA2266" s="93"/>
      <c r="AB2266" s="93"/>
      <c r="AC2266" s="93"/>
      <c r="AD2266" s="93"/>
      <c r="AE2266" s="93"/>
      <c r="AF2266" s="93"/>
      <c r="AG2266" s="93"/>
      <c r="AH2266" s="93"/>
    </row>
    <row r="2267" spans="1:34" ht="15" customHeight="1" x14ac:dyDescent="0.3">
      <c r="A2267" s="93"/>
      <c r="B2267" s="93"/>
      <c r="C2267" s="93"/>
      <c r="D2267" s="93"/>
      <c r="E2267" s="93"/>
      <c r="F2267" s="93"/>
      <c r="G2267" s="93"/>
      <c r="H2267" s="93"/>
      <c r="I2267" s="93"/>
      <c r="J2267" s="93"/>
      <c r="K2267" s="93"/>
      <c r="L2267" s="93"/>
      <c r="M2267" s="93"/>
      <c r="N2267" s="93"/>
      <c r="O2267" s="93"/>
      <c r="P2267" s="93"/>
      <c r="Q2267" s="93"/>
      <c r="R2267" s="93"/>
      <c r="S2267" s="93"/>
      <c r="T2267" s="93"/>
      <c r="U2267" s="93"/>
      <c r="V2267" s="93"/>
      <c r="W2267" s="93"/>
      <c r="X2267" s="93"/>
      <c r="Y2267" s="93"/>
      <c r="Z2267" s="93"/>
      <c r="AA2267" s="93"/>
      <c r="AB2267" s="93"/>
      <c r="AC2267" s="93"/>
      <c r="AD2267" s="93"/>
      <c r="AE2267" s="93"/>
      <c r="AF2267" s="93"/>
      <c r="AG2267" s="93"/>
      <c r="AH2267" s="93"/>
    </row>
    <row r="2268" spans="1:34" ht="15" customHeight="1" x14ac:dyDescent="0.3">
      <c r="A2268" s="93"/>
      <c r="B2268" s="93"/>
      <c r="C2268" s="93"/>
      <c r="D2268" s="93"/>
      <c r="E2268" s="93"/>
      <c r="F2268" s="93"/>
      <c r="G2268" s="93"/>
      <c r="H2268" s="93"/>
      <c r="I2268" s="93"/>
      <c r="J2268" s="93"/>
      <c r="K2268" s="93"/>
      <c r="L2268" s="93"/>
      <c r="M2268" s="93"/>
      <c r="N2268" s="93"/>
      <c r="O2268" s="93"/>
      <c r="P2268" s="93"/>
      <c r="Q2268" s="93"/>
      <c r="R2268" s="93"/>
      <c r="S2268" s="93"/>
      <c r="T2268" s="93"/>
      <c r="U2268" s="93"/>
      <c r="V2268" s="93"/>
      <c r="W2268" s="93"/>
      <c r="X2268" s="93"/>
      <c r="Y2268" s="93"/>
      <c r="Z2268" s="93"/>
      <c r="AA2268" s="93"/>
      <c r="AB2268" s="93"/>
      <c r="AC2268" s="93"/>
      <c r="AD2268" s="93"/>
      <c r="AE2268" s="93"/>
      <c r="AF2268" s="93"/>
      <c r="AG2268" s="93"/>
      <c r="AH2268" s="93"/>
    </row>
    <row r="2269" spans="1:34" ht="15" customHeight="1" x14ac:dyDescent="0.3">
      <c r="A2269" s="93"/>
      <c r="B2269" s="93"/>
      <c r="C2269" s="93"/>
      <c r="D2269" s="93"/>
      <c r="E2269" s="93"/>
      <c r="F2269" s="93"/>
      <c r="G2269" s="93"/>
      <c r="H2269" s="93"/>
      <c r="I2269" s="93"/>
      <c r="J2269" s="93"/>
      <c r="K2269" s="93"/>
      <c r="L2269" s="93"/>
      <c r="M2269" s="93"/>
      <c r="N2269" s="93"/>
      <c r="O2269" s="93"/>
      <c r="P2269" s="93"/>
      <c r="Q2269" s="93"/>
      <c r="R2269" s="93"/>
      <c r="S2269" s="93"/>
      <c r="T2269" s="93"/>
      <c r="U2269" s="93"/>
      <c r="V2269" s="93"/>
      <c r="W2269" s="93"/>
      <c r="X2269" s="93"/>
      <c r="Y2269" s="93"/>
      <c r="Z2269" s="93"/>
      <c r="AA2269" s="93"/>
      <c r="AB2269" s="93"/>
      <c r="AC2269" s="93"/>
      <c r="AD2269" s="93"/>
      <c r="AE2269" s="93"/>
      <c r="AF2269" s="93"/>
      <c r="AG2269" s="93"/>
      <c r="AH2269" s="93"/>
    </row>
    <row r="2270" spans="1:34" ht="15" customHeight="1" x14ac:dyDescent="0.3">
      <c r="A2270" s="93"/>
      <c r="B2270" s="93"/>
      <c r="C2270" s="93"/>
      <c r="D2270" s="93"/>
      <c r="E2270" s="93"/>
      <c r="F2270" s="93"/>
      <c r="G2270" s="93"/>
      <c r="H2270" s="93"/>
      <c r="I2270" s="93"/>
      <c r="J2270" s="93"/>
      <c r="K2270" s="93"/>
      <c r="L2270" s="93"/>
      <c r="M2270" s="93"/>
      <c r="N2270" s="93"/>
      <c r="O2270" s="93"/>
      <c r="P2270" s="93"/>
      <c r="Q2270" s="93"/>
      <c r="R2270" s="93"/>
      <c r="S2270" s="93"/>
      <c r="T2270" s="93"/>
      <c r="U2270" s="93"/>
      <c r="V2270" s="93"/>
      <c r="W2270" s="93"/>
      <c r="X2270" s="93"/>
      <c r="Y2270" s="93"/>
      <c r="Z2270" s="93"/>
      <c r="AA2270" s="93"/>
      <c r="AB2270" s="93"/>
      <c r="AC2270" s="93"/>
      <c r="AD2270" s="93"/>
      <c r="AE2270" s="93"/>
      <c r="AF2270" s="93"/>
      <c r="AG2270" s="93"/>
      <c r="AH2270" s="93"/>
    </row>
    <row r="2271" spans="1:34" ht="15" customHeight="1" x14ac:dyDescent="0.3">
      <c r="A2271" s="93"/>
      <c r="B2271" s="93"/>
      <c r="C2271" s="93"/>
      <c r="D2271" s="93"/>
      <c r="E2271" s="93"/>
      <c r="F2271" s="93"/>
      <c r="G2271" s="93"/>
      <c r="H2271" s="93"/>
      <c r="I2271" s="93"/>
      <c r="J2271" s="93"/>
      <c r="K2271" s="93"/>
      <c r="L2271" s="93"/>
      <c r="M2271" s="93"/>
      <c r="N2271" s="93"/>
      <c r="O2271" s="93"/>
      <c r="P2271" s="93"/>
      <c r="Q2271" s="93"/>
      <c r="R2271" s="93"/>
      <c r="S2271" s="93"/>
      <c r="T2271" s="93"/>
      <c r="U2271" s="93"/>
      <c r="V2271" s="93"/>
      <c r="W2271" s="93"/>
      <c r="X2271" s="93"/>
      <c r="Y2271" s="93"/>
      <c r="Z2271" s="93"/>
      <c r="AA2271" s="93"/>
      <c r="AB2271" s="93"/>
      <c r="AC2271" s="93"/>
      <c r="AD2271" s="93"/>
      <c r="AE2271" s="93"/>
      <c r="AF2271" s="93"/>
      <c r="AG2271" s="93"/>
      <c r="AH2271" s="93"/>
    </row>
    <row r="2272" spans="1:34" ht="15" customHeight="1" x14ac:dyDescent="0.3">
      <c r="A2272" s="93"/>
      <c r="B2272" s="93"/>
      <c r="C2272" s="93"/>
      <c r="D2272" s="93"/>
      <c r="E2272" s="93"/>
      <c r="F2272" s="93"/>
      <c r="G2272" s="93"/>
      <c r="H2272" s="93"/>
      <c r="I2272" s="93"/>
      <c r="J2272" s="93"/>
      <c r="K2272" s="93"/>
      <c r="L2272" s="93"/>
      <c r="M2272" s="93"/>
      <c r="N2272" s="93"/>
      <c r="O2272" s="93"/>
      <c r="P2272" s="93"/>
      <c r="Q2272" s="93"/>
      <c r="R2272" s="93"/>
      <c r="S2272" s="93"/>
      <c r="T2272" s="93"/>
      <c r="U2272" s="93"/>
      <c r="V2272" s="93"/>
      <c r="W2272" s="93"/>
      <c r="X2272" s="93"/>
      <c r="Y2272" s="93"/>
      <c r="Z2272" s="93"/>
      <c r="AA2272" s="93"/>
      <c r="AB2272" s="93"/>
      <c r="AC2272" s="93"/>
      <c r="AD2272" s="93"/>
      <c r="AE2272" s="93"/>
      <c r="AF2272" s="93"/>
      <c r="AG2272" s="93"/>
      <c r="AH2272" s="93"/>
    </row>
    <row r="2273" spans="1:34" ht="15" customHeight="1" x14ac:dyDescent="0.3">
      <c r="A2273" s="93"/>
      <c r="B2273" s="93"/>
      <c r="C2273" s="93"/>
      <c r="D2273" s="93"/>
      <c r="E2273" s="93"/>
      <c r="F2273" s="93"/>
      <c r="G2273" s="93"/>
      <c r="H2273" s="93"/>
      <c r="I2273" s="93"/>
      <c r="J2273" s="93"/>
      <c r="K2273" s="93"/>
      <c r="L2273" s="93"/>
      <c r="M2273" s="93"/>
      <c r="N2273" s="93"/>
      <c r="O2273" s="93"/>
      <c r="P2273" s="93"/>
      <c r="Q2273" s="93"/>
      <c r="R2273" s="93"/>
      <c r="S2273" s="93"/>
      <c r="T2273" s="93"/>
      <c r="U2273" s="93"/>
      <c r="V2273" s="93"/>
      <c r="W2273" s="93"/>
      <c r="X2273" s="93"/>
      <c r="Y2273" s="93"/>
      <c r="Z2273" s="93"/>
      <c r="AA2273" s="93"/>
      <c r="AB2273" s="93"/>
      <c r="AC2273" s="93"/>
      <c r="AD2273" s="93"/>
      <c r="AE2273" s="93"/>
      <c r="AF2273" s="93"/>
      <c r="AG2273" s="93"/>
      <c r="AH2273" s="93"/>
    </row>
    <row r="2274" spans="1:34" ht="15" customHeight="1" x14ac:dyDescent="0.3">
      <c r="A2274" s="93"/>
      <c r="B2274" s="93"/>
      <c r="C2274" s="93"/>
      <c r="D2274" s="93"/>
      <c r="E2274" s="93"/>
      <c r="F2274" s="93"/>
      <c r="G2274" s="93"/>
      <c r="H2274" s="93"/>
      <c r="I2274" s="93"/>
      <c r="J2274" s="93"/>
      <c r="K2274" s="93"/>
      <c r="L2274" s="93"/>
      <c r="M2274" s="93"/>
      <c r="N2274" s="93"/>
      <c r="O2274" s="93"/>
      <c r="P2274" s="93"/>
      <c r="Q2274" s="93"/>
      <c r="R2274" s="93"/>
      <c r="S2274" s="93"/>
      <c r="T2274" s="93"/>
      <c r="U2274" s="93"/>
      <c r="V2274" s="93"/>
      <c r="W2274" s="93"/>
      <c r="X2274" s="93"/>
      <c r="Y2274" s="93"/>
      <c r="Z2274" s="93"/>
      <c r="AA2274" s="93"/>
      <c r="AB2274" s="93"/>
      <c r="AC2274" s="93"/>
      <c r="AD2274" s="93"/>
      <c r="AE2274" s="93"/>
      <c r="AF2274" s="93"/>
      <c r="AG2274" s="93"/>
      <c r="AH2274" s="93"/>
    </row>
    <row r="2275" spans="1:34" ht="15" customHeight="1" x14ac:dyDescent="0.3">
      <c r="A2275" s="93"/>
      <c r="B2275" s="93"/>
      <c r="C2275" s="93"/>
      <c r="D2275" s="93"/>
      <c r="E2275" s="93"/>
      <c r="F2275" s="93"/>
      <c r="G2275" s="93"/>
      <c r="H2275" s="93"/>
      <c r="I2275" s="93"/>
      <c r="J2275" s="93"/>
      <c r="K2275" s="93"/>
      <c r="L2275" s="93"/>
      <c r="M2275" s="93"/>
      <c r="N2275" s="93"/>
      <c r="O2275" s="93"/>
      <c r="P2275" s="93"/>
      <c r="Q2275" s="93"/>
      <c r="R2275" s="93"/>
      <c r="S2275" s="93"/>
      <c r="T2275" s="93"/>
      <c r="U2275" s="93"/>
      <c r="V2275" s="93"/>
      <c r="W2275" s="93"/>
      <c r="X2275" s="93"/>
      <c r="Y2275" s="93"/>
      <c r="Z2275" s="93"/>
      <c r="AA2275" s="93"/>
      <c r="AB2275" s="93"/>
      <c r="AC2275" s="93"/>
      <c r="AD2275" s="93"/>
      <c r="AE2275" s="93"/>
      <c r="AF2275" s="93"/>
      <c r="AG2275" s="93"/>
      <c r="AH2275" s="93"/>
    </row>
    <row r="2276" spans="1:34" ht="15" customHeight="1" x14ac:dyDescent="0.3">
      <c r="A2276" s="93"/>
      <c r="B2276" s="93"/>
      <c r="C2276" s="93"/>
      <c r="D2276" s="93"/>
      <c r="E2276" s="93"/>
      <c r="F2276" s="93"/>
      <c r="G2276" s="93"/>
      <c r="H2276" s="93"/>
      <c r="I2276" s="93"/>
      <c r="J2276" s="93"/>
      <c r="K2276" s="93"/>
      <c r="L2276" s="93"/>
      <c r="M2276" s="93"/>
      <c r="N2276" s="93"/>
      <c r="O2276" s="93"/>
      <c r="P2276" s="93"/>
      <c r="Q2276" s="93"/>
      <c r="R2276" s="93"/>
      <c r="S2276" s="93"/>
      <c r="T2276" s="93"/>
      <c r="U2276" s="93"/>
      <c r="V2276" s="93"/>
      <c r="W2276" s="93"/>
      <c r="X2276" s="93"/>
      <c r="Y2276" s="93"/>
      <c r="Z2276" s="93"/>
      <c r="AA2276" s="93"/>
      <c r="AB2276" s="93"/>
      <c r="AC2276" s="93"/>
      <c r="AD2276" s="93"/>
      <c r="AE2276" s="93"/>
      <c r="AF2276" s="93"/>
      <c r="AG2276" s="93"/>
      <c r="AH2276" s="93"/>
    </row>
    <row r="2277" spans="1:34" ht="15" customHeight="1" x14ac:dyDescent="0.3">
      <c r="A2277" s="93"/>
      <c r="B2277" s="93"/>
      <c r="C2277" s="93"/>
      <c r="D2277" s="93"/>
      <c r="E2277" s="93"/>
      <c r="F2277" s="93"/>
      <c r="G2277" s="93"/>
      <c r="H2277" s="93"/>
      <c r="I2277" s="93"/>
      <c r="J2277" s="93"/>
      <c r="K2277" s="93"/>
      <c r="L2277" s="93"/>
      <c r="M2277" s="93"/>
      <c r="N2277" s="93"/>
      <c r="O2277" s="93"/>
      <c r="P2277" s="93"/>
      <c r="Q2277" s="93"/>
      <c r="R2277" s="93"/>
      <c r="S2277" s="93"/>
      <c r="T2277" s="93"/>
      <c r="U2277" s="93"/>
      <c r="V2277" s="93"/>
      <c r="W2277" s="93"/>
      <c r="X2277" s="93"/>
      <c r="Y2277" s="93"/>
      <c r="Z2277" s="93"/>
      <c r="AA2277" s="93"/>
      <c r="AB2277" s="93"/>
      <c r="AC2277" s="93"/>
      <c r="AD2277" s="93"/>
      <c r="AE2277" s="93"/>
      <c r="AF2277" s="93"/>
      <c r="AG2277" s="93"/>
      <c r="AH2277" s="93"/>
    </row>
    <row r="2278" spans="1:34" ht="15" customHeight="1" x14ac:dyDescent="0.3">
      <c r="A2278" s="93"/>
      <c r="B2278" s="93"/>
      <c r="C2278" s="93"/>
      <c r="D2278" s="93"/>
      <c r="E2278" s="93"/>
      <c r="F2278" s="93"/>
      <c r="G2278" s="93"/>
      <c r="H2278" s="93"/>
      <c r="I2278" s="93"/>
      <c r="J2278" s="93"/>
      <c r="K2278" s="93"/>
      <c r="L2278" s="93"/>
      <c r="M2278" s="93"/>
      <c r="N2278" s="93"/>
      <c r="O2278" s="93"/>
      <c r="P2278" s="93"/>
      <c r="Q2278" s="93"/>
      <c r="R2278" s="93"/>
      <c r="S2278" s="93"/>
      <c r="T2278" s="93"/>
      <c r="U2278" s="93"/>
      <c r="V2278" s="93"/>
      <c r="W2278" s="93"/>
      <c r="X2278" s="93"/>
      <c r="Y2278" s="93"/>
      <c r="Z2278" s="93"/>
      <c r="AA2278" s="93"/>
      <c r="AB2278" s="93"/>
      <c r="AC2278" s="93"/>
      <c r="AD2278" s="93"/>
      <c r="AE2278" s="93"/>
      <c r="AF2278" s="93"/>
      <c r="AG2278" s="93"/>
      <c r="AH2278" s="93"/>
    </row>
    <row r="2279" spans="1:34" ht="15" customHeight="1" x14ac:dyDescent="0.3">
      <c r="A2279" s="93"/>
      <c r="B2279" s="93"/>
      <c r="C2279" s="93"/>
      <c r="D2279" s="93"/>
      <c r="E2279" s="93"/>
      <c r="F2279" s="93"/>
      <c r="G2279" s="93"/>
      <c r="H2279" s="93"/>
      <c r="I2279" s="93"/>
      <c r="J2279" s="93"/>
      <c r="K2279" s="93"/>
      <c r="L2279" s="93"/>
      <c r="M2279" s="93"/>
      <c r="N2279" s="93"/>
      <c r="O2279" s="93"/>
      <c r="P2279" s="93"/>
      <c r="Q2279" s="93"/>
      <c r="R2279" s="93"/>
      <c r="S2279" s="93"/>
      <c r="T2279" s="93"/>
      <c r="U2279" s="93"/>
      <c r="V2279" s="93"/>
      <c r="W2279" s="93"/>
      <c r="X2279" s="93"/>
      <c r="Y2279" s="93"/>
      <c r="Z2279" s="93"/>
      <c r="AA2279" s="93"/>
      <c r="AB2279" s="93"/>
      <c r="AC2279" s="93"/>
      <c r="AD2279" s="93"/>
      <c r="AE2279" s="93"/>
      <c r="AF2279" s="93"/>
      <c r="AG2279" s="93"/>
      <c r="AH2279" s="93"/>
    </row>
    <row r="2280" spans="1:34" ht="15" customHeight="1" x14ac:dyDescent="0.3">
      <c r="A2280" s="93"/>
      <c r="B2280" s="93"/>
      <c r="C2280" s="93"/>
      <c r="D2280" s="93"/>
      <c r="E2280" s="93"/>
      <c r="F2280" s="93"/>
      <c r="G2280" s="93"/>
      <c r="H2280" s="93"/>
      <c r="I2280" s="93"/>
      <c r="J2280" s="93"/>
      <c r="K2280" s="93"/>
      <c r="L2280" s="93"/>
      <c r="M2280" s="93"/>
      <c r="N2280" s="93"/>
      <c r="O2280" s="93"/>
      <c r="P2280" s="93"/>
      <c r="Q2280" s="93"/>
      <c r="R2280" s="93"/>
      <c r="S2280" s="93"/>
      <c r="T2280" s="93"/>
      <c r="U2280" s="93"/>
      <c r="V2280" s="93"/>
      <c r="W2280" s="93"/>
      <c r="X2280" s="93"/>
      <c r="Y2280" s="93"/>
      <c r="Z2280" s="93"/>
      <c r="AA2280" s="93"/>
      <c r="AB2280" s="93"/>
      <c r="AC2280" s="93"/>
      <c r="AD2280" s="93"/>
      <c r="AE2280" s="93"/>
      <c r="AF2280" s="93"/>
      <c r="AG2280" s="93"/>
      <c r="AH2280" s="93"/>
    </row>
    <row r="2281" spans="1:34" ht="15" customHeight="1" x14ac:dyDescent="0.3">
      <c r="A2281" s="93"/>
      <c r="B2281" s="93"/>
      <c r="C2281" s="93"/>
      <c r="D2281" s="93"/>
      <c r="E2281" s="93"/>
      <c r="F2281" s="93"/>
      <c r="G2281" s="93"/>
      <c r="H2281" s="93"/>
      <c r="I2281" s="93"/>
      <c r="J2281" s="93"/>
      <c r="K2281" s="93"/>
      <c r="L2281" s="93"/>
      <c r="M2281" s="93"/>
      <c r="N2281" s="93"/>
      <c r="O2281" s="93"/>
      <c r="P2281" s="93"/>
      <c r="Q2281" s="93"/>
      <c r="R2281" s="93"/>
      <c r="S2281" s="93"/>
      <c r="T2281" s="93"/>
      <c r="U2281" s="93"/>
      <c r="V2281" s="93"/>
      <c r="W2281" s="93"/>
      <c r="X2281" s="93"/>
      <c r="Y2281" s="93"/>
      <c r="Z2281" s="93"/>
      <c r="AA2281" s="93"/>
      <c r="AB2281" s="93"/>
      <c r="AC2281" s="93"/>
      <c r="AD2281" s="93"/>
      <c r="AE2281" s="93"/>
      <c r="AF2281" s="93"/>
      <c r="AG2281" s="93"/>
      <c r="AH2281" s="93"/>
    </row>
    <row r="2282" spans="1:34" ht="15" customHeight="1" x14ac:dyDescent="0.3">
      <c r="A2282" s="93"/>
      <c r="B2282" s="93"/>
      <c r="C2282" s="93"/>
      <c r="D2282" s="93"/>
      <c r="E2282" s="93"/>
      <c r="F2282" s="93"/>
      <c r="G2282" s="93"/>
      <c r="H2282" s="93"/>
      <c r="I2282" s="93"/>
      <c r="J2282" s="93"/>
      <c r="K2282" s="93"/>
      <c r="L2282" s="93"/>
      <c r="M2282" s="93"/>
      <c r="N2282" s="93"/>
      <c r="O2282" s="93"/>
      <c r="P2282" s="93"/>
      <c r="Q2282" s="93"/>
      <c r="R2282" s="93"/>
      <c r="S2282" s="93"/>
      <c r="T2282" s="93"/>
      <c r="U2282" s="93"/>
      <c r="V2282" s="93"/>
      <c r="W2282" s="93"/>
      <c r="X2282" s="93"/>
      <c r="Y2282" s="93"/>
      <c r="Z2282" s="93"/>
      <c r="AA2282" s="93"/>
      <c r="AB2282" s="93"/>
      <c r="AC2282" s="93"/>
      <c r="AD2282" s="93"/>
      <c r="AE2282" s="93"/>
      <c r="AF2282" s="93"/>
      <c r="AG2282" s="93"/>
      <c r="AH2282" s="93"/>
    </row>
    <row r="2283" spans="1:34" ht="15" customHeight="1" x14ac:dyDescent="0.3">
      <c r="A2283" s="93"/>
      <c r="B2283" s="93"/>
      <c r="C2283" s="93"/>
      <c r="D2283" s="93"/>
      <c r="E2283" s="93"/>
      <c r="F2283" s="93"/>
      <c r="G2283" s="93"/>
      <c r="H2283" s="93"/>
      <c r="I2283" s="93"/>
      <c r="J2283" s="93"/>
      <c r="K2283" s="93"/>
      <c r="L2283" s="93"/>
      <c r="M2283" s="93"/>
      <c r="N2283" s="93"/>
      <c r="O2283" s="93"/>
      <c r="P2283" s="93"/>
      <c r="Q2283" s="93"/>
      <c r="R2283" s="93"/>
      <c r="S2283" s="93"/>
      <c r="T2283" s="93"/>
      <c r="U2283" s="93"/>
      <c r="V2283" s="93"/>
      <c r="W2283" s="93"/>
      <c r="X2283" s="93"/>
      <c r="Y2283" s="93"/>
      <c r="Z2283" s="93"/>
      <c r="AA2283" s="93"/>
      <c r="AB2283" s="93"/>
      <c r="AC2283" s="93"/>
      <c r="AD2283" s="93"/>
      <c r="AE2283" s="93"/>
      <c r="AF2283" s="93"/>
      <c r="AG2283" s="93"/>
      <c r="AH2283" s="93"/>
    </row>
    <row r="2284" spans="1:34" ht="15" customHeight="1" x14ac:dyDescent="0.3">
      <c r="A2284" s="93"/>
      <c r="B2284" s="93"/>
      <c r="C2284" s="93"/>
      <c r="D2284" s="93"/>
      <c r="E2284" s="93"/>
      <c r="F2284" s="93"/>
      <c r="G2284" s="93"/>
      <c r="H2284" s="93"/>
      <c r="I2284" s="93"/>
      <c r="J2284" s="93"/>
      <c r="K2284" s="93"/>
      <c r="L2284" s="93"/>
      <c r="M2284" s="93"/>
      <c r="N2284" s="93"/>
      <c r="O2284" s="93"/>
      <c r="P2284" s="93"/>
      <c r="Q2284" s="93"/>
      <c r="R2284" s="93"/>
      <c r="S2284" s="93"/>
      <c r="T2284" s="93"/>
      <c r="U2284" s="93"/>
      <c r="V2284" s="93"/>
      <c r="W2284" s="93"/>
      <c r="X2284" s="93"/>
      <c r="Y2284" s="93"/>
      <c r="Z2284" s="93"/>
      <c r="AA2284" s="93"/>
      <c r="AB2284" s="93"/>
      <c r="AC2284" s="93"/>
      <c r="AD2284" s="93"/>
      <c r="AE2284" s="93"/>
      <c r="AF2284" s="93"/>
      <c r="AG2284" s="93"/>
      <c r="AH2284" s="93"/>
    </row>
    <row r="2285" spans="1:34" ht="15" customHeight="1" x14ac:dyDescent="0.3">
      <c r="A2285" s="93"/>
      <c r="B2285" s="93"/>
      <c r="C2285" s="93"/>
      <c r="D2285" s="93"/>
      <c r="E2285" s="93"/>
      <c r="F2285" s="93"/>
      <c r="G2285" s="93"/>
      <c r="H2285" s="93"/>
      <c r="I2285" s="93"/>
      <c r="J2285" s="93"/>
      <c r="K2285" s="93"/>
      <c r="L2285" s="93"/>
      <c r="M2285" s="93"/>
      <c r="N2285" s="93"/>
      <c r="O2285" s="93"/>
      <c r="P2285" s="93"/>
      <c r="Q2285" s="93"/>
      <c r="R2285" s="93"/>
      <c r="S2285" s="93"/>
      <c r="T2285" s="93"/>
      <c r="U2285" s="93"/>
      <c r="V2285" s="93"/>
      <c r="W2285" s="93"/>
      <c r="X2285" s="93"/>
      <c r="Y2285" s="93"/>
      <c r="Z2285" s="93"/>
      <c r="AA2285" s="93"/>
      <c r="AB2285" s="93"/>
      <c r="AC2285" s="93"/>
      <c r="AD2285" s="93"/>
      <c r="AE2285" s="93"/>
      <c r="AF2285" s="93"/>
      <c r="AG2285" s="93"/>
      <c r="AH2285" s="93"/>
    </row>
    <row r="2286" spans="1:34" ht="15" customHeight="1" x14ac:dyDescent="0.3">
      <c r="A2286" s="93"/>
      <c r="B2286" s="93"/>
      <c r="C2286" s="93"/>
      <c r="D2286" s="93"/>
      <c r="E2286" s="93"/>
      <c r="F2286" s="93"/>
      <c r="G2286" s="93"/>
      <c r="H2286" s="93"/>
      <c r="I2286" s="93"/>
      <c r="J2286" s="93"/>
      <c r="K2286" s="93"/>
      <c r="L2286" s="93"/>
      <c r="M2286" s="93"/>
      <c r="N2286" s="93"/>
      <c r="O2286" s="93"/>
      <c r="P2286" s="93"/>
      <c r="Q2286" s="93"/>
      <c r="R2286" s="93"/>
      <c r="S2286" s="93"/>
      <c r="T2286" s="93"/>
      <c r="U2286" s="93"/>
      <c r="V2286" s="93"/>
      <c r="W2286" s="93"/>
      <c r="X2286" s="93"/>
      <c r="Y2286" s="93"/>
      <c r="Z2286" s="93"/>
      <c r="AA2286" s="93"/>
      <c r="AB2286" s="93"/>
      <c r="AC2286" s="93"/>
      <c r="AD2286" s="93"/>
      <c r="AE2286" s="93"/>
      <c r="AF2286" s="93"/>
      <c r="AG2286" s="93"/>
      <c r="AH2286" s="93"/>
    </row>
    <row r="2287" spans="1:34" ht="15" customHeight="1" x14ac:dyDescent="0.3">
      <c r="A2287" s="93"/>
      <c r="B2287" s="93"/>
      <c r="C2287" s="93"/>
      <c r="D2287" s="93"/>
      <c r="E2287" s="93"/>
      <c r="F2287" s="93"/>
      <c r="G2287" s="93"/>
      <c r="H2287" s="93"/>
      <c r="I2287" s="93"/>
      <c r="J2287" s="93"/>
      <c r="K2287" s="93"/>
      <c r="L2287" s="93"/>
      <c r="M2287" s="93"/>
      <c r="N2287" s="93"/>
      <c r="O2287" s="93"/>
      <c r="P2287" s="93"/>
      <c r="Q2287" s="93"/>
      <c r="R2287" s="93"/>
      <c r="S2287" s="93"/>
      <c r="T2287" s="93"/>
      <c r="U2287" s="93"/>
      <c r="V2287" s="93"/>
      <c r="W2287" s="93"/>
      <c r="X2287" s="93"/>
      <c r="Y2287" s="93"/>
      <c r="Z2287" s="93"/>
      <c r="AA2287" s="93"/>
      <c r="AB2287" s="93"/>
      <c r="AC2287" s="93"/>
      <c r="AD2287" s="93"/>
      <c r="AE2287" s="93"/>
      <c r="AF2287" s="93"/>
      <c r="AG2287" s="93"/>
      <c r="AH2287" s="93"/>
    </row>
    <row r="2288" spans="1:34" ht="15" customHeight="1" x14ac:dyDescent="0.3">
      <c r="A2288" s="93"/>
      <c r="B2288" s="93"/>
      <c r="C2288" s="93"/>
      <c r="D2288" s="93"/>
      <c r="E2288" s="93"/>
      <c r="F2288" s="93"/>
      <c r="G2288" s="93"/>
      <c r="H2288" s="93"/>
      <c r="I2288" s="93"/>
      <c r="J2288" s="93"/>
      <c r="K2288" s="93"/>
      <c r="L2288" s="93"/>
      <c r="M2288" s="93"/>
      <c r="N2288" s="93"/>
      <c r="O2288" s="93"/>
      <c r="P2288" s="93"/>
      <c r="Q2288" s="93"/>
      <c r="R2288" s="93"/>
      <c r="S2288" s="93"/>
      <c r="T2288" s="93"/>
      <c r="U2288" s="93"/>
      <c r="V2288" s="93"/>
      <c r="W2288" s="93"/>
      <c r="X2288" s="93"/>
      <c r="Y2288" s="93"/>
      <c r="Z2288" s="93"/>
      <c r="AA2288" s="93"/>
      <c r="AB2288" s="93"/>
      <c r="AC2288" s="93"/>
      <c r="AD2288" s="93"/>
      <c r="AE2288" s="93"/>
      <c r="AF2288" s="93"/>
      <c r="AG2288" s="93"/>
      <c r="AH2288" s="93"/>
    </row>
    <row r="2289" spans="1:34" ht="15" customHeight="1" x14ac:dyDescent="0.3">
      <c r="A2289" s="93"/>
      <c r="B2289" s="93"/>
      <c r="C2289" s="93"/>
      <c r="D2289" s="93"/>
      <c r="E2289" s="93"/>
      <c r="F2289" s="93"/>
      <c r="G2289" s="93"/>
      <c r="H2289" s="93"/>
      <c r="I2289" s="93"/>
      <c r="J2289" s="93"/>
      <c r="K2289" s="93"/>
      <c r="L2289" s="93"/>
      <c r="M2289" s="93"/>
      <c r="N2289" s="93"/>
      <c r="O2289" s="93"/>
      <c r="P2289" s="93"/>
      <c r="Q2289" s="93"/>
      <c r="R2289" s="93"/>
      <c r="S2289" s="93"/>
      <c r="T2289" s="93"/>
      <c r="U2289" s="93"/>
      <c r="V2289" s="93"/>
      <c r="W2289" s="93"/>
      <c r="X2289" s="93"/>
      <c r="Y2289" s="93"/>
      <c r="Z2289" s="93"/>
      <c r="AA2289" s="93"/>
      <c r="AB2289" s="93"/>
      <c r="AC2289" s="93"/>
      <c r="AD2289" s="93"/>
      <c r="AE2289" s="93"/>
      <c r="AF2289" s="93"/>
      <c r="AG2289" s="93"/>
      <c r="AH2289" s="93"/>
    </row>
    <row r="2290" spans="1:34" ht="15" customHeight="1" x14ac:dyDescent="0.3">
      <c r="A2290" s="93"/>
      <c r="B2290" s="93"/>
      <c r="C2290" s="93"/>
      <c r="D2290" s="93"/>
      <c r="E2290" s="93"/>
      <c r="F2290" s="93"/>
      <c r="G2290" s="93"/>
      <c r="H2290" s="93"/>
      <c r="I2290" s="93"/>
      <c r="J2290" s="93"/>
      <c r="K2290" s="93"/>
      <c r="L2290" s="93"/>
      <c r="M2290" s="93"/>
      <c r="N2290" s="93"/>
      <c r="O2290" s="93"/>
      <c r="P2290" s="93"/>
      <c r="Q2290" s="93"/>
      <c r="R2290" s="93"/>
      <c r="S2290" s="93"/>
      <c r="T2290" s="93"/>
      <c r="U2290" s="93"/>
      <c r="V2290" s="93"/>
      <c r="W2290" s="93"/>
      <c r="X2290" s="93"/>
      <c r="Y2290" s="93"/>
      <c r="Z2290" s="93"/>
      <c r="AA2290" s="93"/>
      <c r="AB2290" s="93"/>
      <c r="AC2290" s="93"/>
      <c r="AD2290" s="93"/>
      <c r="AE2290" s="93"/>
      <c r="AF2290" s="93"/>
      <c r="AG2290" s="93"/>
      <c r="AH2290" s="93"/>
    </row>
    <row r="2291" spans="1:34" ht="15" customHeight="1" x14ac:dyDescent="0.3">
      <c r="A2291" s="93"/>
      <c r="B2291" s="93"/>
      <c r="C2291" s="93"/>
      <c r="D2291" s="93"/>
      <c r="E2291" s="93"/>
      <c r="F2291" s="93"/>
      <c r="G2291" s="93"/>
      <c r="H2291" s="93"/>
      <c r="I2291" s="93"/>
      <c r="J2291" s="93"/>
      <c r="K2291" s="93"/>
      <c r="L2291" s="93"/>
      <c r="M2291" s="93"/>
      <c r="N2291" s="93"/>
      <c r="O2291" s="93"/>
      <c r="P2291" s="93"/>
      <c r="Q2291" s="93"/>
      <c r="R2291" s="93"/>
      <c r="S2291" s="93"/>
      <c r="T2291" s="93"/>
      <c r="U2291" s="93"/>
      <c r="V2291" s="93"/>
      <c r="W2291" s="93"/>
      <c r="X2291" s="93"/>
      <c r="Y2291" s="93"/>
      <c r="Z2291" s="93"/>
      <c r="AA2291" s="93"/>
      <c r="AB2291" s="93"/>
      <c r="AC2291" s="93"/>
      <c r="AD2291" s="93"/>
      <c r="AE2291" s="93"/>
      <c r="AF2291" s="93"/>
      <c r="AG2291" s="93"/>
      <c r="AH2291" s="93"/>
    </row>
    <row r="2292" spans="1:34" ht="15" customHeight="1" x14ac:dyDescent="0.3">
      <c r="A2292" s="93"/>
      <c r="B2292" s="93"/>
      <c r="C2292" s="93"/>
      <c r="D2292" s="93"/>
      <c r="E2292" s="93"/>
      <c r="F2292" s="93"/>
      <c r="G2292" s="93"/>
      <c r="H2292" s="93"/>
      <c r="I2292" s="93"/>
      <c r="J2292" s="93"/>
      <c r="K2292" s="93"/>
      <c r="L2292" s="93"/>
      <c r="M2292" s="93"/>
      <c r="N2292" s="93"/>
      <c r="O2292" s="93"/>
      <c r="P2292" s="93"/>
      <c r="Q2292" s="93"/>
      <c r="R2292" s="93"/>
      <c r="S2292" s="93"/>
      <c r="T2292" s="93"/>
      <c r="U2292" s="93"/>
      <c r="V2292" s="93"/>
      <c r="W2292" s="93"/>
      <c r="X2292" s="93"/>
      <c r="Y2292" s="93"/>
      <c r="Z2292" s="93"/>
      <c r="AA2292" s="93"/>
      <c r="AB2292" s="93"/>
      <c r="AC2292" s="93"/>
      <c r="AD2292" s="93"/>
      <c r="AE2292" s="93"/>
      <c r="AF2292" s="93"/>
      <c r="AG2292" s="93"/>
      <c r="AH2292" s="93"/>
    </row>
    <row r="2293" spans="1:34" ht="15" customHeight="1" x14ac:dyDescent="0.3">
      <c r="A2293" s="93"/>
      <c r="B2293" s="93"/>
      <c r="C2293" s="93"/>
      <c r="D2293" s="93"/>
      <c r="E2293" s="93"/>
      <c r="F2293" s="93"/>
      <c r="G2293" s="93"/>
      <c r="H2293" s="93"/>
      <c r="I2293" s="93"/>
      <c r="J2293" s="93"/>
      <c r="K2293" s="93"/>
      <c r="L2293" s="93"/>
      <c r="M2293" s="93"/>
      <c r="N2293" s="93"/>
      <c r="O2293" s="93"/>
      <c r="P2293" s="93"/>
      <c r="Q2293" s="93"/>
      <c r="R2293" s="93"/>
      <c r="S2293" s="93"/>
      <c r="T2293" s="93"/>
      <c r="U2293" s="93"/>
      <c r="V2293" s="93"/>
      <c r="W2293" s="93"/>
      <c r="X2293" s="93"/>
      <c r="Y2293" s="93"/>
      <c r="Z2293" s="93"/>
      <c r="AA2293" s="93"/>
      <c r="AB2293" s="93"/>
      <c r="AC2293" s="93"/>
      <c r="AD2293" s="93"/>
      <c r="AE2293" s="93"/>
      <c r="AF2293" s="93"/>
      <c r="AG2293" s="93"/>
      <c r="AH2293" s="93"/>
    </row>
    <row r="2294" spans="1:34" ht="15" customHeight="1" x14ac:dyDescent="0.3">
      <c r="A2294" s="93"/>
      <c r="B2294" s="93"/>
      <c r="C2294" s="93"/>
      <c r="D2294" s="93"/>
      <c r="E2294" s="93"/>
      <c r="F2294" s="93"/>
      <c r="G2294" s="93"/>
      <c r="H2294" s="93"/>
      <c r="I2294" s="93"/>
      <c r="J2294" s="93"/>
      <c r="K2294" s="93"/>
      <c r="L2294" s="93"/>
      <c r="M2294" s="93"/>
      <c r="N2294" s="93"/>
      <c r="O2294" s="93"/>
      <c r="P2294" s="93"/>
      <c r="Q2294" s="93"/>
      <c r="R2294" s="93"/>
      <c r="S2294" s="93"/>
      <c r="T2294" s="93"/>
      <c r="U2294" s="93"/>
      <c r="V2294" s="93"/>
      <c r="W2294" s="93"/>
      <c r="X2294" s="93"/>
      <c r="Y2294" s="93"/>
      <c r="Z2294" s="93"/>
      <c r="AA2294" s="93"/>
      <c r="AB2294" s="93"/>
      <c r="AC2294" s="93"/>
      <c r="AD2294" s="93"/>
      <c r="AE2294" s="93"/>
      <c r="AF2294" s="93"/>
      <c r="AG2294" s="93"/>
      <c r="AH2294" s="93"/>
    </row>
    <row r="2295" spans="1:34" ht="15" customHeight="1" x14ac:dyDescent="0.3">
      <c r="A2295" s="93"/>
      <c r="B2295" s="93"/>
      <c r="C2295" s="93"/>
      <c r="D2295" s="93"/>
      <c r="E2295" s="93"/>
      <c r="F2295" s="93"/>
      <c r="G2295" s="93"/>
      <c r="H2295" s="93"/>
      <c r="I2295" s="93"/>
      <c r="J2295" s="93"/>
      <c r="K2295" s="93"/>
      <c r="L2295" s="93"/>
      <c r="M2295" s="93"/>
      <c r="N2295" s="93"/>
      <c r="O2295" s="93"/>
      <c r="P2295" s="93"/>
      <c r="Q2295" s="93"/>
      <c r="R2295" s="93"/>
      <c r="S2295" s="93"/>
      <c r="T2295" s="93"/>
      <c r="U2295" s="93"/>
      <c r="V2295" s="93"/>
      <c r="W2295" s="93"/>
      <c r="X2295" s="93"/>
      <c r="Y2295" s="93"/>
      <c r="Z2295" s="93"/>
      <c r="AA2295" s="93"/>
      <c r="AB2295" s="93"/>
      <c r="AC2295" s="93"/>
      <c r="AD2295" s="93"/>
      <c r="AE2295" s="93"/>
      <c r="AF2295" s="93"/>
      <c r="AG2295" s="93"/>
      <c r="AH2295" s="93"/>
    </row>
    <row r="2296" spans="1:34" ht="15" customHeight="1" x14ac:dyDescent="0.3">
      <c r="A2296" s="93"/>
      <c r="B2296" s="93"/>
      <c r="C2296" s="93"/>
      <c r="D2296" s="93"/>
      <c r="E2296" s="93"/>
      <c r="F2296" s="93"/>
      <c r="G2296" s="93"/>
      <c r="H2296" s="93"/>
      <c r="I2296" s="93"/>
      <c r="J2296" s="93"/>
      <c r="K2296" s="93"/>
      <c r="L2296" s="93"/>
      <c r="M2296" s="93"/>
      <c r="N2296" s="93"/>
      <c r="O2296" s="93"/>
      <c r="P2296" s="93"/>
      <c r="Q2296" s="93"/>
      <c r="R2296" s="93"/>
      <c r="S2296" s="93"/>
      <c r="T2296" s="93"/>
      <c r="U2296" s="93"/>
      <c r="V2296" s="93"/>
      <c r="W2296" s="93"/>
      <c r="X2296" s="93"/>
      <c r="Y2296" s="93"/>
      <c r="Z2296" s="93"/>
      <c r="AA2296" s="93"/>
      <c r="AB2296" s="93"/>
      <c r="AC2296" s="93"/>
      <c r="AD2296" s="93"/>
      <c r="AE2296" s="93"/>
      <c r="AF2296" s="93"/>
      <c r="AG2296" s="93"/>
      <c r="AH2296" s="93"/>
    </row>
    <row r="2297" spans="1:34" ht="15" customHeight="1" x14ac:dyDescent="0.3">
      <c r="A2297" s="93"/>
      <c r="B2297" s="93"/>
      <c r="C2297" s="93"/>
      <c r="D2297" s="93"/>
      <c r="E2297" s="93"/>
      <c r="F2297" s="93"/>
      <c r="G2297" s="93"/>
      <c r="H2297" s="93"/>
      <c r="I2297" s="93"/>
      <c r="J2297" s="93"/>
      <c r="K2297" s="93"/>
      <c r="L2297" s="93"/>
      <c r="M2297" s="93"/>
      <c r="N2297" s="93"/>
      <c r="O2297" s="93"/>
      <c r="P2297" s="93"/>
      <c r="Q2297" s="93"/>
      <c r="R2297" s="93"/>
      <c r="S2297" s="93"/>
      <c r="T2297" s="93"/>
      <c r="U2297" s="93"/>
      <c r="V2297" s="93"/>
      <c r="W2297" s="93"/>
      <c r="X2297" s="93"/>
      <c r="Y2297" s="93"/>
      <c r="Z2297" s="93"/>
      <c r="AA2297" s="93"/>
      <c r="AB2297" s="93"/>
      <c r="AC2297" s="93"/>
      <c r="AD2297" s="93"/>
      <c r="AE2297" s="93"/>
      <c r="AF2297" s="93"/>
      <c r="AG2297" s="93"/>
      <c r="AH2297" s="93"/>
    </row>
    <row r="2298" spans="1:34" ht="15" customHeight="1" x14ac:dyDescent="0.3">
      <c r="A2298" s="93"/>
      <c r="B2298" s="93"/>
      <c r="C2298" s="93"/>
      <c r="D2298" s="93"/>
      <c r="E2298" s="93"/>
      <c r="F2298" s="93"/>
      <c r="G2298" s="93"/>
      <c r="H2298" s="93"/>
      <c r="I2298" s="93"/>
      <c r="J2298" s="93"/>
      <c r="K2298" s="93"/>
      <c r="L2298" s="93"/>
      <c r="M2298" s="93"/>
      <c r="N2298" s="93"/>
      <c r="O2298" s="93"/>
      <c r="P2298" s="93"/>
      <c r="Q2298" s="93"/>
      <c r="R2298" s="93"/>
      <c r="S2298" s="93"/>
      <c r="T2298" s="93"/>
      <c r="U2298" s="93"/>
      <c r="V2298" s="93"/>
      <c r="W2298" s="93"/>
      <c r="X2298" s="93"/>
      <c r="Y2298" s="93"/>
      <c r="Z2298" s="93"/>
      <c r="AA2298" s="93"/>
      <c r="AB2298" s="93"/>
      <c r="AC2298" s="93"/>
      <c r="AD2298" s="93"/>
      <c r="AE2298" s="93"/>
      <c r="AF2298" s="93"/>
      <c r="AG2298" s="93"/>
      <c r="AH2298" s="93"/>
    </row>
    <row r="2299" spans="1:34" ht="15" customHeight="1" x14ac:dyDescent="0.3">
      <c r="A2299" s="93"/>
      <c r="B2299" s="93"/>
      <c r="C2299" s="93"/>
      <c r="D2299" s="93"/>
      <c r="E2299" s="93"/>
      <c r="F2299" s="93"/>
      <c r="G2299" s="93"/>
      <c r="H2299" s="93"/>
      <c r="I2299" s="93"/>
      <c r="J2299" s="93"/>
      <c r="K2299" s="93"/>
      <c r="L2299" s="93"/>
      <c r="M2299" s="93"/>
      <c r="N2299" s="93"/>
      <c r="O2299" s="93"/>
      <c r="P2299" s="93"/>
      <c r="Q2299" s="93"/>
      <c r="R2299" s="93"/>
      <c r="S2299" s="93"/>
      <c r="T2299" s="93"/>
      <c r="U2299" s="93"/>
      <c r="V2299" s="93"/>
      <c r="W2299" s="93"/>
      <c r="X2299" s="93"/>
      <c r="Y2299" s="93"/>
      <c r="Z2299" s="93"/>
      <c r="AA2299" s="93"/>
      <c r="AB2299" s="93"/>
      <c r="AC2299" s="93"/>
      <c r="AD2299" s="93"/>
      <c r="AE2299" s="93"/>
      <c r="AF2299" s="93"/>
      <c r="AG2299" s="93"/>
      <c r="AH2299" s="93"/>
    </row>
    <row r="2300" spans="1:34" ht="15" customHeight="1" x14ac:dyDescent="0.3">
      <c r="A2300" s="93"/>
      <c r="B2300" s="93"/>
      <c r="C2300" s="93"/>
      <c r="D2300" s="93"/>
      <c r="E2300" s="93"/>
      <c r="F2300" s="93"/>
      <c r="G2300" s="93"/>
      <c r="H2300" s="93"/>
      <c r="I2300" s="93"/>
      <c r="J2300" s="93"/>
      <c r="K2300" s="93"/>
      <c r="L2300" s="93"/>
      <c r="M2300" s="93"/>
      <c r="N2300" s="93"/>
      <c r="O2300" s="93"/>
      <c r="P2300" s="93"/>
      <c r="Q2300" s="93"/>
      <c r="R2300" s="93"/>
      <c r="S2300" s="93"/>
      <c r="T2300" s="93"/>
      <c r="U2300" s="93"/>
      <c r="V2300" s="93"/>
      <c r="W2300" s="93"/>
      <c r="X2300" s="93"/>
      <c r="Y2300" s="93"/>
      <c r="Z2300" s="93"/>
      <c r="AA2300" s="93"/>
      <c r="AB2300" s="93"/>
      <c r="AC2300" s="93"/>
      <c r="AD2300" s="93"/>
      <c r="AE2300" s="93"/>
      <c r="AF2300" s="93"/>
      <c r="AG2300" s="93"/>
      <c r="AH2300" s="93"/>
    </row>
    <row r="2301" spans="1:34" ht="15" customHeight="1" x14ac:dyDescent="0.3">
      <c r="A2301" s="93"/>
      <c r="B2301" s="93"/>
      <c r="C2301" s="93"/>
      <c r="D2301" s="93"/>
      <c r="E2301" s="93"/>
      <c r="F2301" s="93"/>
      <c r="G2301" s="93"/>
      <c r="H2301" s="93"/>
      <c r="I2301" s="93"/>
      <c r="J2301" s="93"/>
      <c r="K2301" s="93"/>
      <c r="L2301" s="93"/>
      <c r="M2301" s="93"/>
      <c r="N2301" s="93"/>
      <c r="O2301" s="93"/>
      <c r="P2301" s="93"/>
      <c r="Q2301" s="93"/>
      <c r="R2301" s="93"/>
      <c r="S2301" s="93"/>
      <c r="T2301" s="93"/>
      <c r="U2301" s="93"/>
      <c r="V2301" s="93"/>
      <c r="W2301" s="93"/>
      <c r="X2301" s="93"/>
      <c r="Y2301" s="93"/>
      <c r="Z2301" s="93"/>
      <c r="AA2301" s="93"/>
      <c r="AB2301" s="93"/>
      <c r="AC2301" s="93"/>
      <c r="AD2301" s="93"/>
      <c r="AE2301" s="93"/>
      <c r="AF2301" s="93"/>
      <c r="AG2301" s="93"/>
      <c r="AH2301" s="93"/>
    </row>
    <row r="2302" spans="1:34" ht="15" customHeight="1" x14ac:dyDescent="0.3">
      <c r="A2302" s="93"/>
      <c r="B2302" s="93"/>
      <c r="C2302" s="93"/>
      <c r="D2302" s="93"/>
      <c r="E2302" s="93"/>
      <c r="F2302" s="93"/>
      <c r="G2302" s="93"/>
      <c r="H2302" s="93"/>
      <c r="I2302" s="93"/>
      <c r="J2302" s="93"/>
      <c r="K2302" s="93"/>
      <c r="L2302" s="93"/>
      <c r="M2302" s="93"/>
      <c r="N2302" s="93"/>
      <c r="O2302" s="93"/>
      <c r="P2302" s="93"/>
      <c r="Q2302" s="93"/>
      <c r="R2302" s="93"/>
      <c r="S2302" s="93"/>
      <c r="T2302" s="93"/>
      <c r="U2302" s="93"/>
      <c r="V2302" s="93"/>
      <c r="W2302" s="93"/>
      <c r="X2302" s="93"/>
      <c r="Y2302" s="93"/>
      <c r="Z2302" s="93"/>
      <c r="AA2302" s="93"/>
      <c r="AB2302" s="93"/>
      <c r="AC2302" s="93"/>
      <c r="AD2302" s="93"/>
      <c r="AE2302" s="93"/>
      <c r="AF2302" s="93"/>
      <c r="AG2302" s="93"/>
      <c r="AH2302" s="93"/>
    </row>
    <row r="2303" spans="1:34" ht="15" customHeight="1" x14ac:dyDescent="0.3">
      <c r="A2303" s="93"/>
      <c r="B2303" s="93"/>
      <c r="C2303" s="93"/>
      <c r="D2303" s="93"/>
      <c r="E2303" s="93"/>
      <c r="F2303" s="93"/>
      <c r="G2303" s="93"/>
      <c r="H2303" s="93"/>
      <c r="I2303" s="93"/>
      <c r="J2303" s="93"/>
      <c r="K2303" s="93"/>
      <c r="L2303" s="93"/>
      <c r="M2303" s="93"/>
      <c r="N2303" s="93"/>
      <c r="O2303" s="93"/>
      <c r="P2303" s="93"/>
      <c r="Q2303" s="93"/>
      <c r="R2303" s="93"/>
      <c r="S2303" s="93"/>
      <c r="T2303" s="93"/>
      <c r="U2303" s="93"/>
      <c r="V2303" s="93"/>
      <c r="W2303" s="93"/>
      <c r="X2303" s="93"/>
      <c r="Y2303" s="93"/>
      <c r="Z2303" s="93"/>
      <c r="AA2303" s="93"/>
      <c r="AB2303" s="93"/>
      <c r="AC2303" s="93"/>
      <c r="AD2303" s="93"/>
      <c r="AE2303" s="93"/>
      <c r="AF2303" s="93"/>
      <c r="AG2303" s="93"/>
      <c r="AH2303" s="93"/>
    </row>
    <row r="2304" spans="1:34" ht="15" customHeight="1" x14ac:dyDescent="0.3">
      <c r="A2304" s="93"/>
      <c r="B2304" s="93"/>
      <c r="C2304" s="93"/>
      <c r="D2304" s="93"/>
      <c r="E2304" s="93"/>
      <c r="F2304" s="93"/>
      <c r="G2304" s="93"/>
      <c r="H2304" s="93"/>
      <c r="I2304" s="93"/>
      <c r="J2304" s="93"/>
      <c r="K2304" s="93"/>
      <c r="L2304" s="93"/>
      <c r="M2304" s="93"/>
      <c r="N2304" s="93"/>
      <c r="O2304" s="93"/>
      <c r="P2304" s="93"/>
      <c r="Q2304" s="93"/>
      <c r="R2304" s="93"/>
      <c r="S2304" s="93"/>
      <c r="T2304" s="93"/>
      <c r="U2304" s="93"/>
      <c r="V2304" s="93"/>
      <c r="W2304" s="93"/>
      <c r="X2304" s="93"/>
      <c r="Y2304" s="93"/>
      <c r="Z2304" s="93"/>
      <c r="AA2304" s="93"/>
      <c r="AB2304" s="93"/>
      <c r="AC2304" s="93"/>
      <c r="AD2304" s="93"/>
      <c r="AE2304" s="93"/>
      <c r="AF2304" s="93"/>
      <c r="AG2304" s="93"/>
      <c r="AH2304" s="93"/>
    </row>
    <row r="2305" spans="1:34" ht="15" customHeight="1" x14ac:dyDescent="0.3">
      <c r="A2305" s="93"/>
      <c r="B2305" s="93"/>
      <c r="C2305" s="93"/>
      <c r="D2305" s="93"/>
      <c r="E2305" s="93"/>
      <c r="F2305" s="93"/>
      <c r="G2305" s="93"/>
      <c r="H2305" s="93"/>
      <c r="I2305" s="93"/>
      <c r="J2305" s="93"/>
      <c r="K2305" s="93"/>
      <c r="L2305" s="93"/>
      <c r="M2305" s="93"/>
      <c r="N2305" s="93"/>
      <c r="O2305" s="93"/>
      <c r="P2305" s="93"/>
      <c r="Q2305" s="93"/>
      <c r="R2305" s="93"/>
      <c r="S2305" s="93"/>
      <c r="T2305" s="93"/>
      <c r="U2305" s="93"/>
      <c r="V2305" s="93"/>
      <c r="W2305" s="93"/>
      <c r="X2305" s="93"/>
      <c r="Y2305" s="93"/>
      <c r="Z2305" s="93"/>
      <c r="AA2305" s="93"/>
      <c r="AB2305" s="93"/>
      <c r="AC2305" s="93"/>
      <c r="AD2305" s="93"/>
      <c r="AE2305" s="93"/>
      <c r="AF2305" s="93"/>
      <c r="AG2305" s="93"/>
      <c r="AH2305" s="93"/>
    </row>
    <row r="2306" spans="1:34" ht="15" customHeight="1" x14ac:dyDescent="0.3">
      <c r="A2306" s="93"/>
      <c r="B2306" s="93"/>
      <c r="C2306" s="93"/>
      <c r="D2306" s="93"/>
      <c r="E2306" s="93"/>
      <c r="F2306" s="93"/>
      <c r="G2306" s="93"/>
      <c r="H2306" s="93"/>
      <c r="I2306" s="93"/>
      <c r="J2306" s="93"/>
      <c r="K2306" s="93"/>
      <c r="L2306" s="93"/>
      <c r="M2306" s="93"/>
      <c r="N2306" s="93"/>
      <c r="O2306" s="93"/>
      <c r="P2306" s="93"/>
      <c r="Q2306" s="93"/>
      <c r="R2306" s="93"/>
      <c r="S2306" s="93"/>
      <c r="T2306" s="93"/>
      <c r="U2306" s="93"/>
      <c r="V2306" s="93"/>
      <c r="W2306" s="93"/>
      <c r="X2306" s="93"/>
      <c r="Y2306" s="93"/>
      <c r="Z2306" s="93"/>
      <c r="AA2306" s="93"/>
      <c r="AB2306" s="93"/>
      <c r="AC2306" s="93"/>
      <c r="AD2306" s="93"/>
      <c r="AE2306" s="93"/>
      <c r="AF2306" s="93"/>
      <c r="AG2306" s="93"/>
      <c r="AH2306" s="93"/>
    </row>
    <row r="2307" spans="1:34" ht="15" customHeight="1" x14ac:dyDescent="0.3">
      <c r="A2307" s="93"/>
      <c r="B2307" s="93"/>
      <c r="C2307" s="93"/>
      <c r="D2307" s="93"/>
      <c r="E2307" s="93"/>
      <c r="F2307" s="93"/>
      <c r="G2307" s="93"/>
      <c r="H2307" s="93"/>
      <c r="I2307" s="93"/>
      <c r="J2307" s="93"/>
      <c r="K2307" s="93"/>
      <c r="L2307" s="93"/>
      <c r="M2307" s="93"/>
      <c r="N2307" s="93"/>
      <c r="O2307" s="93"/>
      <c r="P2307" s="93"/>
      <c r="Q2307" s="93"/>
      <c r="R2307" s="93"/>
      <c r="S2307" s="93"/>
      <c r="T2307" s="93"/>
      <c r="U2307" s="93"/>
      <c r="V2307" s="93"/>
      <c r="W2307" s="93"/>
      <c r="X2307" s="93"/>
      <c r="Y2307" s="93"/>
      <c r="Z2307" s="93"/>
      <c r="AA2307" s="93"/>
      <c r="AB2307" s="93"/>
      <c r="AC2307" s="93"/>
      <c r="AD2307" s="93"/>
      <c r="AE2307" s="93"/>
      <c r="AF2307" s="93"/>
      <c r="AG2307" s="93"/>
      <c r="AH2307" s="93"/>
    </row>
    <row r="2308" spans="1:34" ht="15" customHeight="1" x14ac:dyDescent="0.3">
      <c r="A2308" s="93"/>
      <c r="B2308" s="93"/>
      <c r="C2308" s="93"/>
      <c r="D2308" s="93"/>
      <c r="E2308" s="93"/>
      <c r="F2308" s="93"/>
      <c r="G2308" s="93"/>
      <c r="H2308" s="93"/>
      <c r="I2308" s="93"/>
      <c r="J2308" s="93"/>
      <c r="K2308" s="93"/>
      <c r="L2308" s="93"/>
      <c r="M2308" s="93"/>
      <c r="N2308" s="93"/>
      <c r="O2308" s="93"/>
      <c r="P2308" s="93"/>
      <c r="Q2308" s="93"/>
      <c r="R2308" s="93"/>
      <c r="S2308" s="93"/>
      <c r="T2308" s="93"/>
      <c r="U2308" s="93"/>
      <c r="V2308" s="93"/>
      <c r="W2308" s="93"/>
      <c r="X2308" s="93"/>
      <c r="Y2308" s="93"/>
      <c r="Z2308" s="93"/>
      <c r="AA2308" s="93"/>
      <c r="AB2308" s="93"/>
      <c r="AC2308" s="93"/>
      <c r="AD2308" s="93"/>
      <c r="AE2308" s="93"/>
      <c r="AF2308" s="93"/>
      <c r="AG2308" s="93"/>
      <c r="AH2308" s="93"/>
    </row>
    <row r="2309" spans="1:34" ht="15" customHeight="1" x14ac:dyDescent="0.3">
      <c r="A2309" s="93"/>
      <c r="B2309" s="93"/>
      <c r="C2309" s="93"/>
      <c r="D2309" s="93"/>
      <c r="E2309" s="93"/>
      <c r="F2309" s="93"/>
      <c r="G2309" s="93"/>
      <c r="H2309" s="93"/>
      <c r="I2309" s="93"/>
      <c r="J2309" s="93"/>
      <c r="K2309" s="93"/>
      <c r="L2309" s="93"/>
      <c r="M2309" s="93"/>
      <c r="N2309" s="93"/>
      <c r="O2309" s="93"/>
      <c r="P2309" s="93"/>
      <c r="Q2309" s="93"/>
      <c r="R2309" s="93"/>
      <c r="S2309" s="93"/>
      <c r="T2309" s="93"/>
      <c r="U2309" s="93"/>
      <c r="V2309" s="93"/>
      <c r="W2309" s="93"/>
      <c r="X2309" s="93"/>
      <c r="Y2309" s="93"/>
      <c r="Z2309" s="93"/>
      <c r="AA2309" s="93"/>
      <c r="AB2309" s="93"/>
      <c r="AC2309" s="93"/>
      <c r="AD2309" s="93"/>
      <c r="AE2309" s="93"/>
      <c r="AF2309" s="93"/>
      <c r="AG2309" s="93"/>
      <c r="AH2309" s="93"/>
    </row>
    <row r="2310" spans="1:34" ht="15" customHeight="1" x14ac:dyDescent="0.3">
      <c r="A2310" s="93"/>
      <c r="B2310" s="93"/>
      <c r="C2310" s="93"/>
      <c r="D2310" s="93"/>
      <c r="E2310" s="93"/>
      <c r="F2310" s="93"/>
      <c r="G2310" s="93"/>
      <c r="H2310" s="93"/>
      <c r="I2310" s="93"/>
      <c r="J2310" s="93"/>
      <c r="K2310" s="93"/>
      <c r="L2310" s="93"/>
      <c r="M2310" s="93"/>
      <c r="N2310" s="93"/>
      <c r="O2310" s="93"/>
      <c r="P2310" s="93"/>
      <c r="Q2310" s="93"/>
      <c r="R2310" s="93"/>
      <c r="S2310" s="93"/>
      <c r="T2310" s="93"/>
      <c r="U2310" s="93"/>
      <c r="V2310" s="93"/>
      <c r="W2310" s="93"/>
      <c r="X2310" s="93"/>
      <c r="Y2310" s="93"/>
      <c r="Z2310" s="93"/>
      <c r="AA2310" s="93"/>
      <c r="AB2310" s="93"/>
      <c r="AC2310" s="93"/>
      <c r="AD2310" s="93"/>
      <c r="AE2310" s="93"/>
      <c r="AF2310" s="93"/>
      <c r="AG2310" s="93"/>
      <c r="AH2310" s="93"/>
    </row>
    <row r="2311" spans="1:34" ht="15" customHeight="1" x14ac:dyDescent="0.3">
      <c r="A2311" s="93"/>
      <c r="B2311" s="93"/>
      <c r="C2311" s="93"/>
      <c r="D2311" s="93"/>
      <c r="E2311" s="93"/>
      <c r="F2311" s="93"/>
      <c r="G2311" s="93"/>
      <c r="H2311" s="93"/>
      <c r="I2311" s="93"/>
      <c r="J2311" s="93"/>
      <c r="K2311" s="93"/>
      <c r="L2311" s="93"/>
      <c r="M2311" s="93"/>
      <c r="N2311" s="93"/>
      <c r="O2311" s="93"/>
      <c r="P2311" s="93"/>
      <c r="Q2311" s="93"/>
      <c r="R2311" s="93"/>
      <c r="S2311" s="93"/>
      <c r="T2311" s="93"/>
      <c r="U2311" s="93"/>
      <c r="V2311" s="93"/>
      <c r="W2311" s="93"/>
      <c r="X2311" s="93"/>
      <c r="Y2311" s="93"/>
      <c r="Z2311" s="93"/>
      <c r="AA2311" s="93"/>
      <c r="AB2311" s="93"/>
      <c r="AC2311" s="93"/>
      <c r="AD2311" s="93"/>
      <c r="AE2311" s="93"/>
      <c r="AF2311" s="93"/>
      <c r="AG2311" s="93"/>
      <c r="AH2311" s="93"/>
    </row>
    <row r="2312" spans="1:34" ht="15" customHeight="1" x14ac:dyDescent="0.3">
      <c r="A2312" s="93"/>
      <c r="B2312" s="93"/>
      <c r="C2312" s="93"/>
      <c r="D2312" s="93"/>
      <c r="E2312" s="93"/>
      <c r="F2312" s="93"/>
      <c r="G2312" s="93"/>
      <c r="H2312" s="93"/>
      <c r="I2312" s="93"/>
      <c r="J2312" s="93"/>
      <c r="K2312" s="93"/>
      <c r="L2312" s="93"/>
      <c r="M2312" s="93"/>
      <c r="N2312" s="93"/>
      <c r="O2312" s="93"/>
      <c r="P2312" s="93"/>
      <c r="Q2312" s="93"/>
      <c r="R2312" s="93"/>
      <c r="S2312" s="93"/>
      <c r="T2312" s="93"/>
      <c r="U2312" s="93"/>
      <c r="V2312" s="93"/>
      <c r="W2312" s="93"/>
      <c r="X2312" s="93"/>
      <c r="Y2312" s="93"/>
      <c r="Z2312" s="93"/>
      <c r="AA2312" s="93"/>
      <c r="AB2312" s="93"/>
      <c r="AC2312" s="93"/>
      <c r="AD2312" s="93"/>
      <c r="AE2312" s="93"/>
      <c r="AF2312" s="93"/>
      <c r="AG2312" s="93"/>
      <c r="AH2312" s="93"/>
    </row>
    <row r="2313" spans="1:34" ht="15" customHeight="1" x14ac:dyDescent="0.3">
      <c r="A2313" s="93"/>
      <c r="B2313" s="93"/>
      <c r="C2313" s="93"/>
      <c r="D2313" s="93"/>
      <c r="E2313" s="93"/>
      <c r="F2313" s="93"/>
      <c r="G2313" s="93"/>
      <c r="H2313" s="93"/>
      <c r="I2313" s="93"/>
      <c r="J2313" s="93"/>
      <c r="K2313" s="93"/>
      <c r="L2313" s="93"/>
      <c r="M2313" s="93"/>
      <c r="N2313" s="93"/>
      <c r="O2313" s="93"/>
      <c r="P2313" s="93"/>
      <c r="Q2313" s="93"/>
      <c r="R2313" s="93"/>
      <c r="S2313" s="93"/>
      <c r="T2313" s="93"/>
      <c r="U2313" s="93"/>
      <c r="V2313" s="93"/>
      <c r="W2313" s="93"/>
      <c r="X2313" s="93"/>
      <c r="Y2313" s="93"/>
      <c r="Z2313" s="93"/>
      <c r="AA2313" s="93"/>
      <c r="AB2313" s="93"/>
      <c r="AC2313" s="93"/>
      <c r="AD2313" s="93"/>
      <c r="AE2313" s="93"/>
      <c r="AF2313" s="93"/>
      <c r="AG2313" s="93"/>
      <c r="AH2313" s="93"/>
    </row>
    <row r="2314" spans="1:34" ht="15" customHeight="1" x14ac:dyDescent="0.3">
      <c r="A2314" s="93"/>
      <c r="B2314" s="93"/>
      <c r="C2314" s="93"/>
      <c r="D2314" s="93"/>
      <c r="E2314" s="93"/>
      <c r="F2314" s="93"/>
      <c r="G2314" s="93"/>
      <c r="H2314" s="93"/>
      <c r="I2314" s="93"/>
      <c r="J2314" s="93"/>
      <c r="K2314" s="93"/>
      <c r="L2314" s="93"/>
      <c r="M2314" s="93"/>
      <c r="N2314" s="93"/>
      <c r="O2314" s="93"/>
      <c r="P2314" s="93"/>
      <c r="Q2314" s="93"/>
      <c r="R2314" s="93"/>
      <c r="S2314" s="93"/>
      <c r="T2314" s="93"/>
      <c r="U2314" s="93"/>
      <c r="V2314" s="93"/>
      <c r="W2314" s="93"/>
      <c r="X2314" s="93"/>
      <c r="Y2314" s="93"/>
      <c r="Z2314" s="93"/>
      <c r="AA2314" s="93"/>
      <c r="AB2314" s="93"/>
      <c r="AC2314" s="93"/>
      <c r="AD2314" s="93"/>
      <c r="AE2314" s="93"/>
      <c r="AF2314" s="93"/>
      <c r="AG2314" s="93"/>
      <c r="AH2314" s="93"/>
    </row>
    <row r="2315" spans="1:34" ht="15" customHeight="1" x14ac:dyDescent="0.3">
      <c r="A2315" s="93"/>
      <c r="B2315" s="93"/>
      <c r="C2315" s="93"/>
      <c r="D2315" s="93"/>
      <c r="E2315" s="93"/>
      <c r="F2315" s="93"/>
      <c r="G2315" s="93"/>
      <c r="H2315" s="93"/>
      <c r="I2315" s="93"/>
      <c r="J2315" s="93"/>
      <c r="K2315" s="93"/>
      <c r="L2315" s="93"/>
      <c r="M2315" s="93"/>
      <c r="N2315" s="93"/>
      <c r="O2315" s="93"/>
      <c r="P2315" s="93"/>
      <c r="Q2315" s="93"/>
      <c r="R2315" s="93"/>
      <c r="S2315" s="93"/>
      <c r="T2315" s="93"/>
      <c r="U2315" s="93"/>
      <c r="V2315" s="93"/>
      <c r="W2315" s="93"/>
      <c r="X2315" s="93"/>
      <c r="Y2315" s="93"/>
      <c r="Z2315" s="93"/>
      <c r="AA2315" s="93"/>
      <c r="AB2315" s="93"/>
      <c r="AC2315" s="93"/>
      <c r="AD2315" s="93"/>
      <c r="AE2315" s="93"/>
      <c r="AF2315" s="93"/>
      <c r="AG2315" s="93"/>
      <c r="AH2315" s="93"/>
    </row>
    <row r="2316" spans="1:34" ht="15" customHeight="1" x14ac:dyDescent="0.3">
      <c r="A2316" s="93"/>
      <c r="B2316" s="90"/>
      <c r="C2316" s="90"/>
      <c r="D2316" s="90"/>
      <c r="E2316" s="90"/>
      <c r="F2316" s="90"/>
      <c r="G2316" s="90"/>
      <c r="H2316" s="90"/>
      <c r="I2316" s="90"/>
      <c r="J2316" s="90"/>
      <c r="K2316" s="90"/>
      <c r="L2316" s="90"/>
      <c r="M2316" s="90"/>
      <c r="N2316" s="90"/>
      <c r="O2316" s="90"/>
      <c r="P2316" s="90"/>
      <c r="Q2316" s="90"/>
      <c r="R2316" s="90"/>
      <c r="S2316" s="90"/>
      <c r="T2316" s="90"/>
      <c r="U2316" s="90"/>
      <c r="V2316" s="90"/>
      <c r="W2316" s="90"/>
      <c r="X2316" s="90"/>
      <c r="Y2316" s="90"/>
      <c r="Z2316" s="90"/>
      <c r="AA2316" s="90"/>
      <c r="AB2316" s="90"/>
      <c r="AC2316" s="90"/>
      <c r="AD2316" s="90"/>
      <c r="AE2316" s="90"/>
      <c r="AF2316" s="90"/>
      <c r="AG2316" s="93"/>
      <c r="AH2316" s="93"/>
    </row>
    <row r="2317" spans="1:34" ht="15" customHeight="1" x14ac:dyDescent="0.3">
      <c r="A2317" s="93"/>
      <c r="B2317" s="80"/>
      <c r="C2317" s="80"/>
      <c r="D2317" s="80"/>
      <c r="E2317" s="80"/>
      <c r="F2317" s="80"/>
      <c r="G2317" s="80"/>
      <c r="H2317" s="80"/>
      <c r="I2317" s="80"/>
      <c r="J2317" s="80"/>
      <c r="K2317" s="80"/>
      <c r="L2317" s="80"/>
      <c r="M2317" s="80"/>
      <c r="N2317" s="80"/>
      <c r="O2317" s="80"/>
      <c r="P2317" s="80"/>
      <c r="Q2317" s="80"/>
      <c r="R2317" s="80"/>
      <c r="S2317" s="80"/>
      <c r="T2317" s="80"/>
      <c r="U2317" s="80"/>
      <c r="V2317" s="80"/>
      <c r="W2317" s="80"/>
      <c r="X2317" s="80"/>
      <c r="Y2317" s="80"/>
      <c r="Z2317" s="80"/>
      <c r="AA2317" s="80"/>
      <c r="AB2317" s="80"/>
      <c r="AC2317" s="80"/>
      <c r="AD2317" s="80"/>
      <c r="AE2317" s="80"/>
      <c r="AF2317" s="80"/>
      <c r="AG2317" s="93"/>
      <c r="AH2317" s="93"/>
    </row>
    <row r="2318" spans="1:34" ht="15" customHeight="1" x14ac:dyDescent="0.3">
      <c r="A2318" s="93"/>
      <c r="B2318" s="93"/>
      <c r="C2318" s="93"/>
      <c r="D2318" s="93"/>
      <c r="E2318" s="93"/>
      <c r="F2318" s="93"/>
      <c r="G2318" s="93"/>
      <c r="H2318" s="93"/>
      <c r="I2318" s="93"/>
      <c r="J2318" s="93"/>
      <c r="K2318" s="93"/>
      <c r="L2318" s="93"/>
      <c r="M2318" s="93"/>
      <c r="N2318" s="93"/>
      <c r="O2318" s="93"/>
      <c r="P2318" s="93"/>
      <c r="Q2318" s="93"/>
      <c r="R2318" s="93"/>
      <c r="S2318" s="93"/>
      <c r="T2318" s="93"/>
      <c r="U2318" s="93"/>
      <c r="V2318" s="93"/>
      <c r="W2318" s="93"/>
      <c r="X2318" s="93"/>
      <c r="Y2318" s="93"/>
      <c r="Z2318" s="93"/>
      <c r="AA2318" s="93"/>
      <c r="AB2318" s="93"/>
      <c r="AC2318" s="93"/>
      <c r="AD2318" s="93"/>
      <c r="AE2318" s="93"/>
      <c r="AF2318" s="93"/>
      <c r="AG2318" s="93"/>
      <c r="AH2318" s="93"/>
    </row>
    <row r="2319" spans="1:34" ht="15" customHeight="1" x14ac:dyDescent="0.3">
      <c r="A2319" s="93"/>
      <c r="B2319" s="93"/>
      <c r="C2319" s="93"/>
      <c r="D2319" s="93"/>
      <c r="E2319" s="93"/>
      <c r="F2319" s="93"/>
      <c r="G2319" s="93"/>
      <c r="H2319" s="93"/>
      <c r="I2319" s="93"/>
      <c r="J2319" s="93"/>
      <c r="K2319" s="93"/>
      <c r="L2319" s="93"/>
      <c r="M2319" s="93"/>
      <c r="N2319" s="93"/>
      <c r="O2319" s="93"/>
      <c r="P2319" s="93"/>
      <c r="Q2319" s="93"/>
      <c r="R2319" s="93"/>
      <c r="S2319" s="93"/>
      <c r="T2319" s="93"/>
      <c r="U2319" s="93"/>
      <c r="V2319" s="93"/>
      <c r="W2319" s="93"/>
      <c r="X2319" s="93"/>
      <c r="Y2319" s="93"/>
      <c r="Z2319" s="93"/>
      <c r="AA2319" s="93"/>
      <c r="AB2319" s="93"/>
      <c r="AC2319" s="93"/>
      <c r="AD2319" s="93"/>
      <c r="AE2319" s="93"/>
      <c r="AF2319" s="93"/>
      <c r="AG2319" s="93"/>
      <c r="AH2319" s="93"/>
    </row>
    <row r="2320" spans="1:34" ht="15" customHeight="1" x14ac:dyDescent="0.3">
      <c r="A2320" s="93"/>
      <c r="B2320" s="93"/>
      <c r="C2320" s="93"/>
      <c r="D2320" s="93"/>
      <c r="E2320" s="93"/>
      <c r="F2320" s="93"/>
      <c r="G2320" s="93"/>
      <c r="H2320" s="93"/>
      <c r="I2320" s="93"/>
      <c r="J2320" s="93"/>
      <c r="K2320" s="93"/>
      <c r="L2320" s="93"/>
      <c r="M2320" s="93"/>
      <c r="N2320" s="93"/>
      <c r="O2320" s="93"/>
      <c r="P2320" s="93"/>
      <c r="Q2320" s="93"/>
      <c r="R2320" s="93"/>
      <c r="S2320" s="93"/>
      <c r="T2320" s="93"/>
      <c r="U2320" s="93"/>
      <c r="V2320" s="93"/>
      <c r="W2320" s="93"/>
      <c r="X2320" s="93"/>
      <c r="Y2320" s="93"/>
      <c r="Z2320" s="93"/>
      <c r="AA2320" s="93"/>
      <c r="AB2320" s="93"/>
      <c r="AC2320" s="93"/>
      <c r="AD2320" s="93"/>
      <c r="AE2320" s="93"/>
      <c r="AF2320" s="93"/>
      <c r="AG2320" s="93"/>
      <c r="AH2320" s="93"/>
    </row>
    <row r="2321" spans="1:34" ht="15" customHeight="1" x14ac:dyDescent="0.3">
      <c r="A2321" s="93"/>
      <c r="B2321" s="93"/>
      <c r="C2321" s="93"/>
      <c r="D2321" s="93"/>
      <c r="E2321" s="93"/>
      <c r="F2321" s="93"/>
      <c r="G2321" s="93"/>
      <c r="H2321" s="93"/>
      <c r="I2321" s="93"/>
      <c r="J2321" s="93"/>
      <c r="K2321" s="93"/>
      <c r="L2321" s="93"/>
      <c r="M2321" s="93"/>
      <c r="N2321" s="93"/>
      <c r="O2321" s="93"/>
      <c r="P2321" s="93"/>
      <c r="Q2321" s="93"/>
      <c r="R2321" s="93"/>
      <c r="S2321" s="93"/>
      <c r="T2321" s="93"/>
      <c r="U2321" s="93"/>
      <c r="V2321" s="93"/>
      <c r="W2321" s="93"/>
      <c r="X2321" s="93"/>
      <c r="Y2321" s="93"/>
      <c r="Z2321" s="93"/>
      <c r="AA2321" s="93"/>
      <c r="AB2321" s="93"/>
      <c r="AC2321" s="93"/>
      <c r="AD2321" s="93"/>
      <c r="AE2321" s="93"/>
      <c r="AF2321" s="93"/>
      <c r="AG2321" s="93"/>
      <c r="AH2321" s="93"/>
    </row>
    <row r="2322" spans="1:34" ht="15" customHeight="1" x14ac:dyDescent="0.3">
      <c r="A2322" s="93"/>
      <c r="B2322" s="93"/>
      <c r="C2322" s="93"/>
      <c r="D2322" s="93"/>
      <c r="E2322" s="93"/>
      <c r="F2322" s="93"/>
      <c r="G2322" s="93"/>
      <c r="H2322" s="93"/>
      <c r="I2322" s="93"/>
      <c r="J2322" s="93"/>
      <c r="K2322" s="93"/>
      <c r="L2322" s="93"/>
      <c r="M2322" s="93"/>
      <c r="N2322" s="93"/>
      <c r="O2322" s="93"/>
      <c r="P2322" s="93"/>
      <c r="Q2322" s="93"/>
      <c r="R2322" s="93"/>
      <c r="S2322" s="93"/>
      <c r="T2322" s="93"/>
      <c r="U2322" s="93"/>
      <c r="V2322" s="93"/>
      <c r="W2322" s="93"/>
      <c r="X2322" s="93"/>
      <c r="Y2322" s="93"/>
      <c r="Z2322" s="93"/>
      <c r="AA2322" s="93"/>
      <c r="AB2322" s="93"/>
      <c r="AC2322" s="93"/>
      <c r="AD2322" s="93"/>
      <c r="AE2322" s="93"/>
      <c r="AF2322" s="93"/>
      <c r="AG2322" s="93"/>
      <c r="AH2322" s="93"/>
    </row>
    <row r="2323" spans="1:34" ht="15" customHeight="1" x14ac:dyDescent="0.3">
      <c r="A2323" s="93"/>
      <c r="B2323" s="93"/>
      <c r="C2323" s="93"/>
      <c r="D2323" s="93"/>
      <c r="E2323" s="93"/>
      <c r="F2323" s="93"/>
      <c r="G2323" s="93"/>
      <c r="H2323" s="93"/>
      <c r="I2323" s="93"/>
      <c r="J2323" s="93"/>
      <c r="K2323" s="93"/>
      <c r="L2323" s="93"/>
      <c r="M2323" s="93"/>
      <c r="N2323" s="93"/>
      <c r="O2323" s="93"/>
      <c r="P2323" s="93"/>
      <c r="Q2323" s="93"/>
      <c r="R2323" s="93"/>
      <c r="S2323" s="93"/>
      <c r="T2323" s="93"/>
      <c r="U2323" s="93"/>
      <c r="V2323" s="93"/>
      <c r="W2323" s="93"/>
      <c r="X2323" s="93"/>
      <c r="Y2323" s="93"/>
      <c r="Z2323" s="93"/>
      <c r="AA2323" s="93"/>
      <c r="AB2323" s="93"/>
      <c r="AC2323" s="93"/>
      <c r="AD2323" s="93"/>
      <c r="AE2323" s="93"/>
      <c r="AF2323" s="93"/>
      <c r="AG2323" s="93"/>
      <c r="AH2323" s="93"/>
    </row>
    <row r="2324" spans="1:34" ht="15" customHeight="1" x14ac:dyDescent="0.3">
      <c r="A2324" s="93"/>
      <c r="B2324" s="93"/>
      <c r="C2324" s="93"/>
      <c r="D2324" s="93"/>
      <c r="E2324" s="93"/>
      <c r="F2324" s="93"/>
      <c r="G2324" s="93"/>
      <c r="H2324" s="93"/>
      <c r="I2324" s="93"/>
      <c r="J2324" s="93"/>
      <c r="K2324" s="93"/>
      <c r="L2324" s="93"/>
      <c r="M2324" s="93"/>
      <c r="N2324" s="93"/>
      <c r="O2324" s="93"/>
      <c r="P2324" s="93"/>
      <c r="Q2324" s="93"/>
      <c r="R2324" s="93"/>
      <c r="S2324" s="93"/>
      <c r="T2324" s="93"/>
      <c r="U2324" s="93"/>
      <c r="V2324" s="93"/>
      <c r="W2324" s="93"/>
      <c r="X2324" s="93"/>
      <c r="Y2324" s="93"/>
      <c r="Z2324" s="93"/>
      <c r="AA2324" s="93"/>
      <c r="AB2324" s="93"/>
      <c r="AC2324" s="93"/>
      <c r="AD2324" s="93"/>
      <c r="AE2324" s="93"/>
      <c r="AF2324" s="93"/>
      <c r="AG2324" s="93"/>
      <c r="AH2324" s="93"/>
    </row>
    <row r="2325" spans="1:34" ht="15" customHeight="1" x14ac:dyDescent="0.3">
      <c r="A2325" s="93"/>
      <c r="B2325" s="93"/>
      <c r="C2325" s="93"/>
      <c r="D2325" s="93"/>
      <c r="E2325" s="93"/>
      <c r="F2325" s="93"/>
      <c r="G2325" s="93"/>
      <c r="H2325" s="93"/>
      <c r="I2325" s="93"/>
      <c r="J2325" s="93"/>
      <c r="K2325" s="93"/>
      <c r="L2325" s="93"/>
      <c r="M2325" s="93"/>
      <c r="N2325" s="93"/>
      <c r="O2325" s="93"/>
      <c r="P2325" s="93"/>
      <c r="Q2325" s="93"/>
      <c r="R2325" s="93"/>
      <c r="S2325" s="93"/>
      <c r="T2325" s="93"/>
      <c r="U2325" s="93"/>
      <c r="V2325" s="93"/>
      <c r="W2325" s="93"/>
      <c r="X2325" s="93"/>
      <c r="Y2325" s="93"/>
      <c r="Z2325" s="93"/>
      <c r="AA2325" s="93"/>
      <c r="AB2325" s="93"/>
      <c r="AC2325" s="93"/>
      <c r="AD2325" s="93"/>
      <c r="AE2325" s="93"/>
      <c r="AF2325" s="93"/>
      <c r="AG2325" s="93"/>
      <c r="AH2325" s="93"/>
    </row>
    <row r="2326" spans="1:34" ht="15" customHeight="1" x14ac:dyDescent="0.3">
      <c r="A2326" s="93"/>
      <c r="B2326" s="93"/>
      <c r="C2326" s="93"/>
      <c r="D2326" s="93"/>
      <c r="E2326" s="93"/>
      <c r="F2326" s="93"/>
      <c r="G2326" s="93"/>
      <c r="H2326" s="93"/>
      <c r="I2326" s="93"/>
      <c r="J2326" s="93"/>
      <c r="K2326" s="93"/>
      <c r="L2326" s="93"/>
      <c r="M2326" s="93"/>
      <c r="N2326" s="93"/>
      <c r="O2326" s="93"/>
      <c r="P2326" s="93"/>
      <c r="Q2326" s="93"/>
      <c r="R2326" s="93"/>
      <c r="S2326" s="93"/>
      <c r="T2326" s="93"/>
      <c r="U2326" s="93"/>
      <c r="V2326" s="93"/>
      <c r="W2326" s="93"/>
      <c r="X2326" s="93"/>
      <c r="Y2326" s="93"/>
      <c r="Z2326" s="93"/>
      <c r="AA2326" s="93"/>
      <c r="AB2326" s="93"/>
      <c r="AC2326" s="93"/>
      <c r="AD2326" s="93"/>
      <c r="AE2326" s="93"/>
      <c r="AF2326" s="93"/>
      <c r="AG2326" s="93"/>
      <c r="AH2326" s="93"/>
    </row>
    <row r="2327" spans="1:34" ht="15" customHeight="1" x14ac:dyDescent="0.3">
      <c r="A2327" s="93"/>
      <c r="B2327" s="93"/>
      <c r="C2327" s="93"/>
      <c r="D2327" s="93"/>
      <c r="E2327" s="93"/>
      <c r="F2327" s="93"/>
      <c r="G2327" s="93"/>
      <c r="H2327" s="93"/>
      <c r="I2327" s="93"/>
      <c r="J2327" s="93"/>
      <c r="K2327" s="93"/>
      <c r="L2327" s="93"/>
      <c r="M2327" s="93"/>
      <c r="N2327" s="93"/>
      <c r="O2327" s="93"/>
      <c r="P2327" s="93"/>
      <c r="Q2327" s="93"/>
      <c r="R2327" s="93"/>
      <c r="S2327" s="93"/>
      <c r="T2327" s="93"/>
      <c r="U2327" s="93"/>
      <c r="V2327" s="93"/>
      <c r="W2327" s="93"/>
      <c r="X2327" s="93"/>
      <c r="Y2327" s="93"/>
      <c r="Z2327" s="93"/>
      <c r="AA2327" s="93"/>
      <c r="AB2327" s="93"/>
      <c r="AC2327" s="93"/>
      <c r="AD2327" s="93"/>
      <c r="AE2327" s="93"/>
      <c r="AF2327" s="93"/>
      <c r="AG2327" s="93"/>
      <c r="AH2327" s="93"/>
    </row>
    <row r="2328" spans="1:34" ht="15" customHeight="1" x14ac:dyDescent="0.3">
      <c r="A2328" s="93"/>
      <c r="B2328" s="93"/>
      <c r="C2328" s="93"/>
      <c r="D2328" s="93"/>
      <c r="E2328" s="93"/>
      <c r="F2328" s="93"/>
      <c r="G2328" s="93"/>
      <c r="H2328" s="93"/>
      <c r="I2328" s="93"/>
      <c r="J2328" s="93"/>
      <c r="K2328" s="93"/>
      <c r="L2328" s="93"/>
      <c r="M2328" s="93"/>
      <c r="N2328" s="93"/>
      <c r="O2328" s="93"/>
      <c r="P2328" s="93"/>
      <c r="Q2328" s="93"/>
      <c r="R2328" s="93"/>
      <c r="S2328" s="93"/>
      <c r="T2328" s="93"/>
      <c r="U2328" s="93"/>
      <c r="V2328" s="93"/>
      <c r="W2328" s="93"/>
      <c r="X2328" s="93"/>
      <c r="Y2328" s="93"/>
      <c r="Z2328" s="93"/>
      <c r="AA2328" s="93"/>
      <c r="AB2328" s="93"/>
      <c r="AC2328" s="93"/>
      <c r="AD2328" s="93"/>
      <c r="AE2328" s="93"/>
      <c r="AF2328" s="93"/>
      <c r="AG2328" s="93"/>
      <c r="AH2328" s="93"/>
    </row>
    <row r="2329" spans="1:34" ht="15" customHeight="1" x14ac:dyDescent="0.3">
      <c r="A2329" s="93"/>
      <c r="B2329" s="93"/>
      <c r="C2329" s="93"/>
      <c r="D2329" s="93"/>
      <c r="E2329" s="93"/>
      <c r="F2329" s="93"/>
      <c r="G2329" s="93"/>
      <c r="H2329" s="93"/>
      <c r="I2329" s="93"/>
      <c r="J2329" s="93"/>
      <c r="K2329" s="93"/>
      <c r="L2329" s="93"/>
      <c r="M2329" s="93"/>
      <c r="N2329" s="93"/>
      <c r="O2329" s="93"/>
      <c r="P2329" s="93"/>
      <c r="Q2329" s="93"/>
      <c r="R2329" s="93"/>
      <c r="S2329" s="93"/>
      <c r="T2329" s="93"/>
      <c r="U2329" s="93"/>
      <c r="V2329" s="93"/>
      <c r="W2329" s="93"/>
      <c r="X2329" s="93"/>
      <c r="Y2329" s="93"/>
      <c r="Z2329" s="93"/>
      <c r="AA2329" s="93"/>
      <c r="AB2329" s="93"/>
      <c r="AC2329" s="93"/>
      <c r="AD2329" s="93"/>
      <c r="AE2329" s="93"/>
      <c r="AF2329" s="93"/>
      <c r="AG2329" s="93"/>
      <c r="AH2329" s="93"/>
    </row>
    <row r="2330" spans="1:34" ht="15" customHeight="1" x14ac:dyDescent="0.3">
      <c r="A2330" s="93"/>
      <c r="B2330" s="93"/>
      <c r="C2330" s="93"/>
      <c r="D2330" s="93"/>
      <c r="E2330" s="93"/>
      <c r="F2330" s="93"/>
      <c r="G2330" s="93"/>
      <c r="H2330" s="93"/>
      <c r="I2330" s="93"/>
      <c r="J2330" s="93"/>
      <c r="K2330" s="93"/>
      <c r="L2330" s="93"/>
      <c r="M2330" s="93"/>
      <c r="N2330" s="93"/>
      <c r="O2330" s="93"/>
      <c r="P2330" s="93"/>
      <c r="Q2330" s="93"/>
      <c r="R2330" s="93"/>
      <c r="S2330" s="93"/>
      <c r="T2330" s="93"/>
      <c r="U2330" s="93"/>
      <c r="V2330" s="93"/>
      <c r="W2330" s="93"/>
      <c r="X2330" s="93"/>
      <c r="Y2330" s="93"/>
      <c r="Z2330" s="93"/>
      <c r="AA2330" s="93"/>
      <c r="AB2330" s="93"/>
      <c r="AC2330" s="93"/>
      <c r="AD2330" s="93"/>
      <c r="AE2330" s="93"/>
      <c r="AF2330" s="93"/>
      <c r="AG2330" s="93"/>
      <c r="AH2330" s="93"/>
    </row>
    <row r="2331" spans="1:34" ht="15" customHeight="1" x14ac:dyDescent="0.3">
      <c r="A2331" s="93"/>
      <c r="B2331" s="93"/>
      <c r="C2331" s="93"/>
      <c r="D2331" s="93"/>
      <c r="E2331" s="93"/>
      <c r="F2331" s="93"/>
      <c r="G2331" s="93"/>
      <c r="H2331" s="93"/>
      <c r="I2331" s="93"/>
      <c r="J2331" s="93"/>
      <c r="K2331" s="93"/>
      <c r="L2331" s="93"/>
      <c r="M2331" s="93"/>
      <c r="N2331" s="93"/>
      <c r="O2331" s="93"/>
      <c r="P2331" s="93"/>
      <c r="Q2331" s="93"/>
      <c r="R2331" s="93"/>
      <c r="S2331" s="93"/>
      <c r="T2331" s="93"/>
      <c r="U2331" s="93"/>
      <c r="V2331" s="93"/>
      <c r="W2331" s="93"/>
      <c r="X2331" s="93"/>
      <c r="Y2331" s="93"/>
      <c r="Z2331" s="93"/>
      <c r="AA2331" s="93"/>
      <c r="AB2331" s="93"/>
      <c r="AC2331" s="93"/>
      <c r="AD2331" s="93"/>
      <c r="AE2331" s="93"/>
      <c r="AF2331" s="93"/>
      <c r="AG2331" s="93"/>
      <c r="AH2331" s="93"/>
    </row>
    <row r="2332" spans="1:34" ht="15" customHeight="1" x14ac:dyDescent="0.3">
      <c r="A2332" s="93"/>
      <c r="B2332" s="93"/>
      <c r="C2332" s="93"/>
      <c r="D2332" s="93"/>
      <c r="E2332" s="93"/>
      <c r="F2332" s="93"/>
      <c r="G2332" s="93"/>
      <c r="H2332" s="93"/>
      <c r="I2332" s="93"/>
      <c r="J2332" s="93"/>
      <c r="K2332" s="93"/>
      <c r="L2332" s="93"/>
      <c r="M2332" s="93"/>
      <c r="N2332" s="93"/>
      <c r="O2332" s="93"/>
      <c r="P2332" s="93"/>
      <c r="Q2332" s="93"/>
      <c r="R2332" s="93"/>
      <c r="S2332" s="93"/>
      <c r="T2332" s="93"/>
      <c r="U2332" s="93"/>
      <c r="V2332" s="93"/>
      <c r="W2332" s="93"/>
      <c r="X2332" s="93"/>
      <c r="Y2332" s="93"/>
      <c r="Z2332" s="93"/>
      <c r="AA2332" s="93"/>
      <c r="AB2332" s="93"/>
      <c r="AC2332" s="93"/>
      <c r="AD2332" s="93"/>
      <c r="AE2332" s="93"/>
      <c r="AF2332" s="93"/>
      <c r="AG2332" s="93"/>
      <c r="AH2332" s="93"/>
    </row>
    <row r="2333" spans="1:34" ht="15" customHeight="1" x14ac:dyDescent="0.3">
      <c r="A2333" s="93"/>
      <c r="B2333" s="93"/>
      <c r="C2333" s="93"/>
      <c r="D2333" s="93"/>
      <c r="E2333" s="93"/>
      <c r="F2333" s="93"/>
      <c r="G2333" s="93"/>
      <c r="H2333" s="93"/>
      <c r="I2333" s="93"/>
      <c r="J2333" s="93"/>
      <c r="K2333" s="93"/>
      <c r="L2333" s="93"/>
      <c r="M2333" s="93"/>
      <c r="N2333" s="93"/>
      <c r="O2333" s="93"/>
      <c r="P2333" s="93"/>
      <c r="Q2333" s="93"/>
      <c r="R2333" s="93"/>
      <c r="S2333" s="93"/>
      <c r="T2333" s="93"/>
      <c r="U2333" s="93"/>
      <c r="V2333" s="93"/>
      <c r="W2333" s="93"/>
      <c r="X2333" s="93"/>
      <c r="Y2333" s="93"/>
      <c r="Z2333" s="93"/>
      <c r="AA2333" s="93"/>
      <c r="AB2333" s="93"/>
      <c r="AC2333" s="93"/>
      <c r="AD2333" s="93"/>
      <c r="AE2333" s="93"/>
      <c r="AF2333" s="93"/>
      <c r="AG2333" s="93"/>
      <c r="AH2333" s="93"/>
    </row>
    <row r="2334" spans="1:34" ht="15" customHeight="1" x14ac:dyDescent="0.3">
      <c r="A2334" s="93"/>
      <c r="B2334" s="93"/>
      <c r="C2334" s="93"/>
      <c r="D2334" s="93"/>
      <c r="E2334" s="93"/>
      <c r="F2334" s="93"/>
      <c r="G2334" s="93"/>
      <c r="H2334" s="93"/>
      <c r="I2334" s="93"/>
      <c r="J2334" s="93"/>
      <c r="K2334" s="93"/>
      <c r="L2334" s="93"/>
      <c r="M2334" s="93"/>
      <c r="N2334" s="93"/>
      <c r="O2334" s="93"/>
      <c r="P2334" s="93"/>
      <c r="Q2334" s="93"/>
      <c r="R2334" s="93"/>
      <c r="S2334" s="93"/>
      <c r="T2334" s="93"/>
      <c r="U2334" s="93"/>
      <c r="V2334" s="93"/>
      <c r="W2334" s="93"/>
      <c r="X2334" s="93"/>
      <c r="Y2334" s="93"/>
      <c r="Z2334" s="93"/>
      <c r="AA2334" s="93"/>
      <c r="AB2334" s="93"/>
      <c r="AC2334" s="93"/>
      <c r="AD2334" s="93"/>
      <c r="AE2334" s="93"/>
      <c r="AF2334" s="93"/>
      <c r="AG2334" s="93"/>
      <c r="AH2334" s="93"/>
    </row>
    <row r="2335" spans="1:34" ht="15" customHeight="1" x14ac:dyDescent="0.3">
      <c r="A2335" s="93"/>
      <c r="B2335" s="93"/>
      <c r="C2335" s="93"/>
      <c r="D2335" s="93"/>
      <c r="E2335" s="93"/>
      <c r="F2335" s="93"/>
      <c r="G2335" s="93"/>
      <c r="H2335" s="93"/>
      <c r="I2335" s="93"/>
      <c r="J2335" s="93"/>
      <c r="K2335" s="93"/>
      <c r="L2335" s="93"/>
      <c r="M2335" s="93"/>
      <c r="N2335" s="93"/>
      <c r="O2335" s="93"/>
      <c r="P2335" s="93"/>
      <c r="Q2335" s="93"/>
      <c r="R2335" s="93"/>
      <c r="S2335" s="93"/>
      <c r="T2335" s="93"/>
      <c r="U2335" s="93"/>
      <c r="V2335" s="93"/>
      <c r="W2335" s="93"/>
      <c r="X2335" s="93"/>
      <c r="Y2335" s="93"/>
      <c r="Z2335" s="93"/>
      <c r="AA2335" s="93"/>
      <c r="AB2335" s="93"/>
      <c r="AC2335" s="93"/>
      <c r="AD2335" s="93"/>
      <c r="AE2335" s="93"/>
      <c r="AF2335" s="93"/>
      <c r="AG2335" s="93"/>
      <c r="AH2335" s="93"/>
    </row>
    <row r="2336" spans="1:34" ht="15" customHeight="1" x14ac:dyDescent="0.3">
      <c r="A2336" s="93"/>
      <c r="B2336" s="93"/>
      <c r="C2336" s="93"/>
      <c r="D2336" s="93"/>
      <c r="E2336" s="93"/>
      <c r="F2336" s="93"/>
      <c r="G2336" s="93"/>
      <c r="H2336" s="93"/>
      <c r="I2336" s="93"/>
      <c r="J2336" s="93"/>
      <c r="K2336" s="93"/>
      <c r="L2336" s="93"/>
      <c r="M2336" s="93"/>
      <c r="N2336" s="93"/>
      <c r="O2336" s="93"/>
      <c r="P2336" s="93"/>
      <c r="Q2336" s="93"/>
      <c r="R2336" s="93"/>
      <c r="S2336" s="93"/>
      <c r="T2336" s="93"/>
      <c r="U2336" s="93"/>
      <c r="V2336" s="93"/>
      <c r="W2336" s="93"/>
      <c r="X2336" s="93"/>
      <c r="Y2336" s="93"/>
      <c r="Z2336" s="93"/>
      <c r="AA2336" s="93"/>
      <c r="AB2336" s="93"/>
      <c r="AC2336" s="93"/>
      <c r="AD2336" s="93"/>
      <c r="AE2336" s="93"/>
      <c r="AF2336" s="93"/>
      <c r="AG2336" s="93"/>
      <c r="AH2336" s="93"/>
    </row>
    <row r="2337" spans="1:34" ht="15" customHeight="1" x14ac:dyDescent="0.3">
      <c r="A2337" s="93"/>
      <c r="B2337" s="93"/>
      <c r="C2337" s="93"/>
      <c r="D2337" s="93"/>
      <c r="E2337" s="93"/>
      <c r="F2337" s="93"/>
      <c r="G2337" s="93"/>
      <c r="H2337" s="93"/>
      <c r="I2337" s="93"/>
      <c r="J2337" s="93"/>
      <c r="K2337" s="93"/>
      <c r="L2337" s="93"/>
      <c r="M2337" s="93"/>
      <c r="N2337" s="93"/>
      <c r="O2337" s="93"/>
      <c r="P2337" s="93"/>
      <c r="Q2337" s="93"/>
      <c r="R2337" s="93"/>
      <c r="S2337" s="93"/>
      <c r="T2337" s="93"/>
      <c r="U2337" s="93"/>
      <c r="V2337" s="93"/>
      <c r="W2337" s="93"/>
      <c r="X2337" s="93"/>
      <c r="Y2337" s="93"/>
      <c r="Z2337" s="93"/>
      <c r="AA2337" s="93"/>
      <c r="AB2337" s="93"/>
      <c r="AC2337" s="93"/>
      <c r="AD2337" s="93"/>
      <c r="AE2337" s="93"/>
      <c r="AF2337" s="93"/>
      <c r="AG2337" s="93"/>
      <c r="AH2337" s="93"/>
    </row>
    <row r="2338" spans="1:34" ht="15" customHeight="1" x14ac:dyDescent="0.3">
      <c r="A2338" s="93"/>
      <c r="B2338" s="93"/>
      <c r="C2338" s="93"/>
      <c r="D2338" s="93"/>
      <c r="E2338" s="93"/>
      <c r="F2338" s="93"/>
      <c r="G2338" s="93"/>
      <c r="H2338" s="93"/>
      <c r="I2338" s="93"/>
      <c r="J2338" s="93"/>
      <c r="K2338" s="93"/>
      <c r="L2338" s="93"/>
      <c r="M2338" s="93"/>
      <c r="N2338" s="93"/>
      <c r="O2338" s="93"/>
      <c r="P2338" s="93"/>
      <c r="Q2338" s="93"/>
      <c r="R2338" s="93"/>
      <c r="S2338" s="93"/>
      <c r="T2338" s="93"/>
      <c r="U2338" s="93"/>
      <c r="V2338" s="93"/>
      <c r="W2338" s="93"/>
      <c r="X2338" s="93"/>
      <c r="Y2338" s="93"/>
      <c r="Z2338" s="93"/>
      <c r="AA2338" s="93"/>
      <c r="AB2338" s="93"/>
      <c r="AC2338" s="93"/>
      <c r="AD2338" s="93"/>
      <c r="AE2338" s="93"/>
      <c r="AF2338" s="93"/>
      <c r="AG2338" s="93"/>
      <c r="AH2338" s="93"/>
    </row>
    <row r="2339" spans="1:34" ht="15" customHeight="1" x14ac:dyDescent="0.3">
      <c r="A2339" s="93"/>
      <c r="B2339" s="93"/>
      <c r="C2339" s="93"/>
      <c r="D2339" s="93"/>
      <c r="E2339" s="93"/>
      <c r="F2339" s="93"/>
      <c r="G2339" s="93"/>
      <c r="H2339" s="93"/>
      <c r="I2339" s="93"/>
      <c r="J2339" s="93"/>
      <c r="K2339" s="93"/>
      <c r="L2339" s="93"/>
      <c r="M2339" s="93"/>
      <c r="N2339" s="93"/>
      <c r="O2339" s="93"/>
      <c r="P2339" s="93"/>
      <c r="Q2339" s="93"/>
      <c r="R2339" s="93"/>
      <c r="S2339" s="93"/>
      <c r="T2339" s="93"/>
      <c r="U2339" s="93"/>
      <c r="V2339" s="93"/>
      <c r="W2339" s="93"/>
      <c r="X2339" s="93"/>
      <c r="Y2339" s="93"/>
      <c r="Z2339" s="93"/>
      <c r="AA2339" s="93"/>
      <c r="AB2339" s="93"/>
      <c r="AC2339" s="93"/>
      <c r="AD2339" s="93"/>
      <c r="AE2339" s="93"/>
      <c r="AF2339" s="93"/>
      <c r="AG2339" s="93"/>
      <c r="AH2339" s="93"/>
    </row>
    <row r="2340" spans="1:34" ht="15" customHeight="1" x14ac:dyDescent="0.3">
      <c r="A2340" s="93"/>
      <c r="B2340" s="93"/>
      <c r="C2340" s="93"/>
      <c r="D2340" s="93"/>
      <c r="E2340" s="93"/>
      <c r="F2340" s="93"/>
      <c r="G2340" s="93"/>
      <c r="H2340" s="93"/>
      <c r="I2340" s="93"/>
      <c r="J2340" s="93"/>
      <c r="K2340" s="93"/>
      <c r="L2340" s="93"/>
      <c r="M2340" s="93"/>
      <c r="N2340" s="93"/>
      <c r="O2340" s="93"/>
      <c r="P2340" s="93"/>
      <c r="Q2340" s="93"/>
      <c r="R2340" s="93"/>
      <c r="S2340" s="93"/>
      <c r="T2340" s="93"/>
      <c r="U2340" s="93"/>
      <c r="V2340" s="93"/>
      <c r="W2340" s="93"/>
      <c r="X2340" s="93"/>
      <c r="Y2340" s="93"/>
      <c r="Z2340" s="93"/>
      <c r="AA2340" s="93"/>
      <c r="AB2340" s="93"/>
      <c r="AC2340" s="93"/>
      <c r="AD2340" s="93"/>
      <c r="AE2340" s="93"/>
      <c r="AF2340" s="93"/>
      <c r="AG2340" s="93"/>
      <c r="AH2340" s="93"/>
    </row>
    <row r="2341" spans="1:34" ht="15" customHeight="1" x14ac:dyDescent="0.3">
      <c r="A2341" s="93"/>
      <c r="B2341" s="93"/>
      <c r="C2341" s="93"/>
      <c r="D2341" s="93"/>
      <c r="E2341" s="93"/>
      <c r="F2341" s="93"/>
      <c r="G2341" s="93"/>
      <c r="H2341" s="93"/>
      <c r="I2341" s="93"/>
      <c r="J2341" s="93"/>
      <c r="K2341" s="93"/>
      <c r="L2341" s="93"/>
      <c r="M2341" s="93"/>
      <c r="N2341" s="93"/>
      <c r="O2341" s="93"/>
      <c r="P2341" s="93"/>
      <c r="Q2341" s="93"/>
      <c r="R2341" s="93"/>
      <c r="S2341" s="93"/>
      <c r="T2341" s="93"/>
      <c r="U2341" s="93"/>
      <c r="V2341" s="93"/>
      <c r="W2341" s="93"/>
      <c r="X2341" s="93"/>
      <c r="Y2341" s="93"/>
      <c r="Z2341" s="93"/>
      <c r="AA2341" s="93"/>
      <c r="AB2341" s="93"/>
      <c r="AC2341" s="93"/>
      <c r="AD2341" s="93"/>
      <c r="AE2341" s="93"/>
      <c r="AF2341" s="93"/>
      <c r="AG2341" s="93"/>
      <c r="AH2341" s="93"/>
    </row>
    <row r="2342" spans="1:34" ht="15" customHeight="1" x14ac:dyDescent="0.3">
      <c r="A2342" s="93"/>
      <c r="B2342" s="93"/>
      <c r="C2342" s="93"/>
      <c r="D2342" s="93"/>
      <c r="E2342" s="93"/>
      <c r="F2342" s="93"/>
      <c r="G2342" s="93"/>
      <c r="H2342" s="93"/>
      <c r="I2342" s="93"/>
      <c r="J2342" s="93"/>
      <c r="K2342" s="93"/>
      <c r="L2342" s="93"/>
      <c r="M2342" s="93"/>
      <c r="N2342" s="93"/>
      <c r="O2342" s="93"/>
      <c r="P2342" s="93"/>
      <c r="Q2342" s="93"/>
      <c r="R2342" s="93"/>
      <c r="S2342" s="93"/>
      <c r="T2342" s="93"/>
      <c r="U2342" s="93"/>
      <c r="V2342" s="93"/>
      <c r="W2342" s="93"/>
      <c r="X2342" s="93"/>
      <c r="Y2342" s="93"/>
      <c r="Z2342" s="93"/>
      <c r="AA2342" s="93"/>
      <c r="AB2342" s="93"/>
      <c r="AC2342" s="93"/>
      <c r="AD2342" s="93"/>
      <c r="AE2342" s="93"/>
      <c r="AF2342" s="93"/>
      <c r="AG2342" s="93"/>
      <c r="AH2342" s="93"/>
    </row>
    <row r="2343" spans="1:34" ht="15" customHeight="1" x14ac:dyDescent="0.3">
      <c r="A2343" s="93"/>
      <c r="B2343" s="93"/>
      <c r="C2343" s="93"/>
      <c r="D2343" s="93"/>
      <c r="E2343" s="93"/>
      <c r="F2343" s="93"/>
      <c r="G2343" s="93"/>
      <c r="H2343" s="93"/>
      <c r="I2343" s="93"/>
      <c r="J2343" s="93"/>
      <c r="K2343" s="93"/>
      <c r="L2343" s="93"/>
      <c r="M2343" s="93"/>
      <c r="N2343" s="93"/>
      <c r="O2343" s="93"/>
      <c r="P2343" s="93"/>
      <c r="Q2343" s="93"/>
      <c r="R2343" s="93"/>
      <c r="S2343" s="93"/>
      <c r="T2343" s="93"/>
      <c r="U2343" s="93"/>
      <c r="V2343" s="93"/>
      <c r="W2343" s="93"/>
      <c r="X2343" s="93"/>
      <c r="Y2343" s="93"/>
      <c r="Z2343" s="93"/>
      <c r="AA2343" s="93"/>
      <c r="AB2343" s="93"/>
      <c r="AC2343" s="93"/>
      <c r="AD2343" s="93"/>
      <c r="AE2343" s="93"/>
      <c r="AF2343" s="93"/>
      <c r="AG2343" s="93"/>
      <c r="AH2343" s="93"/>
    </row>
    <row r="2344" spans="1:34" ht="15" customHeight="1" x14ac:dyDescent="0.3">
      <c r="A2344" s="93"/>
      <c r="B2344" s="93"/>
      <c r="C2344" s="93"/>
      <c r="D2344" s="93"/>
      <c r="E2344" s="93"/>
      <c r="F2344" s="93"/>
      <c r="G2344" s="93"/>
      <c r="H2344" s="93"/>
      <c r="I2344" s="93"/>
      <c r="J2344" s="93"/>
      <c r="K2344" s="93"/>
      <c r="L2344" s="93"/>
      <c r="M2344" s="93"/>
      <c r="N2344" s="93"/>
      <c r="O2344" s="93"/>
      <c r="P2344" s="93"/>
      <c r="Q2344" s="93"/>
      <c r="R2344" s="93"/>
      <c r="S2344" s="93"/>
      <c r="T2344" s="93"/>
      <c r="U2344" s="93"/>
      <c r="V2344" s="93"/>
      <c r="W2344" s="93"/>
      <c r="X2344" s="93"/>
      <c r="Y2344" s="93"/>
      <c r="Z2344" s="93"/>
      <c r="AA2344" s="93"/>
      <c r="AB2344" s="93"/>
      <c r="AC2344" s="93"/>
      <c r="AD2344" s="93"/>
      <c r="AE2344" s="93"/>
      <c r="AF2344" s="93"/>
      <c r="AG2344" s="93"/>
      <c r="AH2344" s="93"/>
    </row>
    <row r="2345" spans="1:34" ht="15" customHeight="1" x14ac:dyDescent="0.3">
      <c r="A2345" s="93"/>
      <c r="B2345" s="93"/>
      <c r="C2345" s="93"/>
      <c r="D2345" s="93"/>
      <c r="E2345" s="93"/>
      <c r="F2345" s="93"/>
      <c r="G2345" s="93"/>
      <c r="H2345" s="93"/>
      <c r="I2345" s="93"/>
      <c r="J2345" s="93"/>
      <c r="K2345" s="93"/>
      <c r="L2345" s="93"/>
      <c r="M2345" s="93"/>
      <c r="N2345" s="93"/>
      <c r="O2345" s="93"/>
      <c r="P2345" s="93"/>
      <c r="Q2345" s="93"/>
      <c r="R2345" s="93"/>
      <c r="S2345" s="93"/>
      <c r="T2345" s="93"/>
      <c r="U2345" s="93"/>
      <c r="V2345" s="93"/>
      <c r="W2345" s="93"/>
      <c r="X2345" s="93"/>
      <c r="Y2345" s="93"/>
      <c r="Z2345" s="93"/>
      <c r="AA2345" s="93"/>
      <c r="AB2345" s="93"/>
      <c r="AC2345" s="93"/>
      <c r="AD2345" s="93"/>
      <c r="AE2345" s="93"/>
      <c r="AF2345" s="93"/>
      <c r="AG2345" s="93"/>
      <c r="AH2345" s="93"/>
    </row>
    <row r="2346" spans="1:34" ht="15" customHeight="1" x14ac:dyDescent="0.3">
      <c r="A2346" s="93"/>
      <c r="B2346" s="93"/>
      <c r="C2346" s="93"/>
      <c r="D2346" s="93"/>
      <c r="E2346" s="93"/>
      <c r="F2346" s="93"/>
      <c r="G2346" s="93"/>
      <c r="H2346" s="93"/>
      <c r="I2346" s="93"/>
      <c r="J2346" s="93"/>
      <c r="K2346" s="93"/>
      <c r="L2346" s="93"/>
      <c r="M2346" s="93"/>
      <c r="N2346" s="93"/>
      <c r="O2346" s="93"/>
      <c r="P2346" s="93"/>
      <c r="Q2346" s="93"/>
      <c r="R2346" s="93"/>
      <c r="S2346" s="93"/>
      <c r="T2346" s="93"/>
      <c r="U2346" s="93"/>
      <c r="V2346" s="93"/>
      <c r="W2346" s="93"/>
      <c r="X2346" s="93"/>
      <c r="Y2346" s="93"/>
      <c r="Z2346" s="93"/>
      <c r="AA2346" s="93"/>
      <c r="AB2346" s="93"/>
      <c r="AC2346" s="93"/>
      <c r="AD2346" s="93"/>
      <c r="AE2346" s="93"/>
      <c r="AF2346" s="93"/>
      <c r="AG2346" s="93"/>
      <c r="AH2346" s="93"/>
    </row>
    <row r="2347" spans="1:34" ht="15" customHeight="1" x14ac:dyDescent="0.3">
      <c r="A2347" s="93"/>
      <c r="B2347" s="93"/>
      <c r="C2347" s="93"/>
      <c r="D2347" s="93"/>
      <c r="E2347" s="93"/>
      <c r="F2347" s="93"/>
      <c r="G2347" s="93"/>
      <c r="H2347" s="93"/>
      <c r="I2347" s="93"/>
      <c r="J2347" s="93"/>
      <c r="K2347" s="93"/>
      <c r="L2347" s="93"/>
      <c r="M2347" s="93"/>
      <c r="N2347" s="93"/>
      <c r="O2347" s="93"/>
      <c r="P2347" s="93"/>
      <c r="Q2347" s="93"/>
      <c r="R2347" s="93"/>
      <c r="S2347" s="93"/>
      <c r="T2347" s="93"/>
      <c r="U2347" s="93"/>
      <c r="V2347" s="93"/>
      <c r="W2347" s="93"/>
      <c r="X2347" s="93"/>
      <c r="Y2347" s="93"/>
      <c r="Z2347" s="93"/>
      <c r="AA2347" s="93"/>
      <c r="AB2347" s="93"/>
      <c r="AC2347" s="93"/>
      <c r="AD2347" s="93"/>
      <c r="AE2347" s="93"/>
      <c r="AF2347" s="93"/>
      <c r="AG2347" s="93"/>
      <c r="AH2347" s="93"/>
    </row>
    <row r="2348" spans="1:34" ht="15" customHeight="1" x14ac:dyDescent="0.3">
      <c r="A2348" s="93"/>
      <c r="B2348" s="93"/>
      <c r="C2348" s="93"/>
      <c r="D2348" s="93"/>
      <c r="E2348" s="93"/>
      <c r="F2348" s="93"/>
      <c r="G2348" s="93"/>
      <c r="H2348" s="93"/>
      <c r="I2348" s="93"/>
      <c r="J2348" s="93"/>
      <c r="K2348" s="93"/>
      <c r="L2348" s="93"/>
      <c r="M2348" s="93"/>
      <c r="N2348" s="93"/>
      <c r="O2348" s="93"/>
      <c r="P2348" s="93"/>
      <c r="Q2348" s="93"/>
      <c r="R2348" s="93"/>
      <c r="S2348" s="93"/>
      <c r="T2348" s="93"/>
      <c r="U2348" s="93"/>
      <c r="V2348" s="93"/>
      <c r="W2348" s="93"/>
      <c r="X2348" s="93"/>
      <c r="Y2348" s="93"/>
      <c r="Z2348" s="93"/>
      <c r="AA2348" s="93"/>
      <c r="AB2348" s="93"/>
      <c r="AC2348" s="93"/>
      <c r="AD2348" s="93"/>
      <c r="AE2348" s="93"/>
      <c r="AF2348" s="93"/>
      <c r="AG2348" s="93"/>
      <c r="AH2348" s="93"/>
    </row>
    <row r="2349" spans="1:34" ht="15" customHeight="1" x14ac:dyDescent="0.3">
      <c r="A2349" s="93"/>
      <c r="B2349" s="93"/>
      <c r="C2349" s="93"/>
      <c r="D2349" s="93"/>
      <c r="E2349" s="93"/>
      <c r="F2349" s="93"/>
      <c r="G2349" s="93"/>
      <c r="H2349" s="93"/>
      <c r="I2349" s="93"/>
      <c r="J2349" s="93"/>
      <c r="K2349" s="93"/>
      <c r="L2349" s="93"/>
      <c r="M2349" s="93"/>
      <c r="N2349" s="93"/>
      <c r="O2349" s="93"/>
      <c r="P2349" s="93"/>
      <c r="Q2349" s="93"/>
      <c r="R2349" s="93"/>
      <c r="S2349" s="93"/>
      <c r="T2349" s="93"/>
      <c r="U2349" s="93"/>
      <c r="V2349" s="93"/>
      <c r="W2349" s="93"/>
      <c r="X2349" s="93"/>
      <c r="Y2349" s="93"/>
      <c r="Z2349" s="93"/>
      <c r="AA2349" s="93"/>
      <c r="AB2349" s="93"/>
      <c r="AC2349" s="93"/>
      <c r="AD2349" s="93"/>
      <c r="AE2349" s="93"/>
      <c r="AF2349" s="93"/>
      <c r="AG2349" s="93"/>
      <c r="AH2349" s="93"/>
    </row>
    <row r="2350" spans="1:34" ht="15" customHeight="1" x14ac:dyDescent="0.3">
      <c r="A2350" s="93"/>
      <c r="B2350" s="93"/>
      <c r="C2350" s="93"/>
      <c r="D2350" s="93"/>
      <c r="E2350" s="93"/>
      <c r="F2350" s="93"/>
      <c r="G2350" s="93"/>
      <c r="H2350" s="93"/>
      <c r="I2350" s="93"/>
      <c r="J2350" s="93"/>
      <c r="K2350" s="93"/>
      <c r="L2350" s="93"/>
      <c r="M2350" s="93"/>
      <c r="N2350" s="93"/>
      <c r="O2350" s="93"/>
      <c r="P2350" s="93"/>
      <c r="Q2350" s="93"/>
      <c r="R2350" s="93"/>
      <c r="S2350" s="93"/>
      <c r="T2350" s="93"/>
      <c r="U2350" s="93"/>
      <c r="V2350" s="93"/>
      <c r="W2350" s="93"/>
      <c r="X2350" s="93"/>
      <c r="Y2350" s="93"/>
      <c r="Z2350" s="93"/>
      <c r="AA2350" s="93"/>
      <c r="AB2350" s="93"/>
      <c r="AC2350" s="93"/>
      <c r="AD2350" s="93"/>
      <c r="AE2350" s="93"/>
      <c r="AF2350" s="93"/>
      <c r="AG2350" s="93"/>
      <c r="AH2350" s="93"/>
    </row>
    <row r="2351" spans="1:34" ht="15" customHeight="1" x14ac:dyDescent="0.3">
      <c r="A2351" s="93"/>
      <c r="B2351" s="93"/>
      <c r="C2351" s="93"/>
      <c r="D2351" s="93"/>
      <c r="E2351" s="93"/>
      <c r="F2351" s="93"/>
      <c r="G2351" s="93"/>
      <c r="H2351" s="93"/>
      <c r="I2351" s="93"/>
      <c r="J2351" s="93"/>
      <c r="K2351" s="93"/>
      <c r="L2351" s="93"/>
      <c r="M2351" s="93"/>
      <c r="N2351" s="93"/>
      <c r="O2351" s="93"/>
      <c r="P2351" s="93"/>
      <c r="Q2351" s="93"/>
      <c r="R2351" s="93"/>
      <c r="S2351" s="93"/>
      <c r="T2351" s="93"/>
      <c r="U2351" s="93"/>
      <c r="V2351" s="93"/>
      <c r="W2351" s="93"/>
      <c r="X2351" s="93"/>
      <c r="Y2351" s="93"/>
      <c r="Z2351" s="93"/>
      <c r="AA2351" s="93"/>
      <c r="AB2351" s="93"/>
      <c r="AC2351" s="93"/>
      <c r="AD2351" s="93"/>
      <c r="AE2351" s="93"/>
      <c r="AF2351" s="93"/>
      <c r="AG2351" s="93"/>
      <c r="AH2351" s="93"/>
    </row>
    <row r="2352" spans="1:34" ht="15" customHeight="1" x14ac:dyDescent="0.3">
      <c r="A2352" s="93"/>
      <c r="B2352" s="93"/>
      <c r="C2352" s="93"/>
      <c r="D2352" s="93"/>
      <c r="E2352" s="93"/>
      <c r="F2352" s="93"/>
      <c r="G2352" s="93"/>
      <c r="H2352" s="93"/>
      <c r="I2352" s="93"/>
      <c r="J2352" s="93"/>
      <c r="K2352" s="93"/>
      <c r="L2352" s="93"/>
      <c r="M2352" s="93"/>
      <c r="N2352" s="93"/>
      <c r="O2352" s="93"/>
      <c r="P2352" s="93"/>
      <c r="Q2352" s="93"/>
      <c r="R2352" s="93"/>
      <c r="S2352" s="93"/>
      <c r="T2352" s="93"/>
      <c r="U2352" s="93"/>
      <c r="V2352" s="93"/>
      <c r="W2352" s="93"/>
      <c r="X2352" s="93"/>
      <c r="Y2352" s="93"/>
      <c r="Z2352" s="93"/>
      <c r="AA2352" s="93"/>
      <c r="AB2352" s="93"/>
      <c r="AC2352" s="93"/>
      <c r="AD2352" s="93"/>
      <c r="AE2352" s="93"/>
      <c r="AF2352" s="93"/>
      <c r="AG2352" s="93"/>
      <c r="AH2352" s="93"/>
    </row>
    <row r="2353" spans="1:34" ht="15" customHeight="1" x14ac:dyDescent="0.3">
      <c r="A2353" s="93"/>
      <c r="B2353" s="93"/>
      <c r="C2353" s="93"/>
      <c r="D2353" s="93"/>
      <c r="E2353" s="93"/>
      <c r="F2353" s="93"/>
      <c r="G2353" s="93"/>
      <c r="H2353" s="93"/>
      <c r="I2353" s="93"/>
      <c r="J2353" s="93"/>
      <c r="K2353" s="93"/>
      <c r="L2353" s="93"/>
      <c r="M2353" s="93"/>
      <c r="N2353" s="93"/>
      <c r="O2353" s="93"/>
      <c r="P2353" s="93"/>
      <c r="Q2353" s="93"/>
      <c r="R2353" s="93"/>
      <c r="S2353" s="93"/>
      <c r="T2353" s="93"/>
      <c r="U2353" s="93"/>
      <c r="V2353" s="93"/>
      <c r="W2353" s="93"/>
      <c r="X2353" s="93"/>
      <c r="Y2353" s="93"/>
      <c r="Z2353" s="93"/>
      <c r="AA2353" s="93"/>
      <c r="AB2353" s="93"/>
      <c r="AC2353" s="93"/>
      <c r="AD2353" s="93"/>
      <c r="AE2353" s="93"/>
      <c r="AF2353" s="93"/>
      <c r="AG2353" s="93"/>
      <c r="AH2353" s="93"/>
    </row>
    <row r="2354" spans="1:34" ht="15" customHeight="1" x14ac:dyDescent="0.3">
      <c r="A2354" s="93"/>
      <c r="B2354" s="93"/>
      <c r="C2354" s="93"/>
      <c r="D2354" s="93"/>
      <c r="E2354" s="93"/>
      <c r="F2354" s="93"/>
      <c r="G2354" s="93"/>
      <c r="H2354" s="93"/>
      <c r="I2354" s="93"/>
      <c r="J2354" s="93"/>
      <c r="K2354" s="93"/>
      <c r="L2354" s="93"/>
      <c r="M2354" s="93"/>
      <c r="N2354" s="93"/>
      <c r="O2354" s="93"/>
      <c r="P2354" s="93"/>
      <c r="Q2354" s="93"/>
      <c r="R2354" s="93"/>
      <c r="S2354" s="93"/>
      <c r="T2354" s="93"/>
      <c r="U2354" s="93"/>
      <c r="V2354" s="93"/>
      <c r="W2354" s="93"/>
      <c r="X2354" s="93"/>
      <c r="Y2354" s="93"/>
      <c r="Z2354" s="93"/>
      <c r="AA2354" s="93"/>
      <c r="AB2354" s="93"/>
      <c r="AC2354" s="93"/>
      <c r="AD2354" s="93"/>
      <c r="AE2354" s="93"/>
      <c r="AF2354" s="93"/>
      <c r="AG2354" s="93"/>
      <c r="AH2354" s="93"/>
    </row>
    <row r="2355" spans="1:34" ht="15" customHeight="1" x14ac:dyDescent="0.3">
      <c r="A2355" s="93"/>
      <c r="B2355" s="93"/>
      <c r="C2355" s="93"/>
      <c r="D2355" s="93"/>
      <c r="E2355" s="93"/>
      <c r="F2355" s="93"/>
      <c r="G2355" s="93"/>
      <c r="H2355" s="93"/>
      <c r="I2355" s="93"/>
      <c r="J2355" s="93"/>
      <c r="K2355" s="93"/>
      <c r="L2355" s="93"/>
      <c r="M2355" s="93"/>
      <c r="N2355" s="93"/>
      <c r="O2355" s="93"/>
      <c r="P2355" s="93"/>
      <c r="Q2355" s="93"/>
      <c r="R2355" s="93"/>
      <c r="S2355" s="93"/>
      <c r="T2355" s="93"/>
      <c r="U2355" s="93"/>
      <c r="V2355" s="93"/>
      <c r="W2355" s="93"/>
      <c r="X2355" s="93"/>
      <c r="Y2355" s="93"/>
      <c r="Z2355" s="93"/>
      <c r="AA2355" s="93"/>
      <c r="AB2355" s="93"/>
      <c r="AC2355" s="93"/>
      <c r="AD2355" s="93"/>
      <c r="AE2355" s="93"/>
      <c r="AF2355" s="93"/>
      <c r="AG2355" s="93"/>
      <c r="AH2355" s="93"/>
    </row>
    <row r="2356" spans="1:34" ht="15" customHeight="1" x14ac:dyDescent="0.3">
      <c r="A2356" s="93"/>
      <c r="B2356" s="93"/>
      <c r="C2356" s="93"/>
      <c r="D2356" s="93"/>
      <c r="E2356" s="93"/>
      <c r="F2356" s="93"/>
      <c r="G2356" s="93"/>
      <c r="H2356" s="93"/>
      <c r="I2356" s="93"/>
      <c r="J2356" s="93"/>
      <c r="K2356" s="93"/>
      <c r="L2356" s="93"/>
      <c r="M2356" s="93"/>
      <c r="N2356" s="93"/>
      <c r="O2356" s="93"/>
      <c r="P2356" s="93"/>
      <c r="Q2356" s="93"/>
      <c r="R2356" s="93"/>
      <c r="S2356" s="93"/>
      <c r="T2356" s="93"/>
      <c r="U2356" s="93"/>
      <c r="V2356" s="93"/>
      <c r="W2356" s="93"/>
      <c r="X2356" s="93"/>
      <c r="Y2356" s="93"/>
      <c r="Z2356" s="93"/>
      <c r="AA2356" s="93"/>
      <c r="AB2356" s="93"/>
      <c r="AC2356" s="93"/>
      <c r="AD2356" s="93"/>
      <c r="AE2356" s="93"/>
      <c r="AF2356" s="93"/>
      <c r="AG2356" s="93"/>
      <c r="AH2356" s="93"/>
    </row>
    <row r="2357" spans="1:34" ht="15" customHeight="1" x14ac:dyDescent="0.3">
      <c r="A2357" s="93"/>
      <c r="B2357" s="93"/>
      <c r="C2357" s="93"/>
      <c r="D2357" s="93"/>
      <c r="E2357" s="93"/>
      <c r="F2357" s="93"/>
      <c r="G2357" s="93"/>
      <c r="H2357" s="93"/>
      <c r="I2357" s="93"/>
      <c r="J2357" s="93"/>
      <c r="K2357" s="93"/>
      <c r="L2357" s="93"/>
      <c r="M2357" s="93"/>
      <c r="N2357" s="93"/>
      <c r="O2357" s="93"/>
      <c r="P2357" s="93"/>
      <c r="Q2357" s="93"/>
      <c r="R2357" s="93"/>
      <c r="S2357" s="93"/>
      <c r="T2357" s="93"/>
      <c r="U2357" s="93"/>
      <c r="V2357" s="93"/>
      <c r="W2357" s="93"/>
      <c r="X2357" s="93"/>
      <c r="Y2357" s="93"/>
      <c r="Z2357" s="93"/>
      <c r="AA2357" s="93"/>
      <c r="AB2357" s="93"/>
      <c r="AC2357" s="93"/>
      <c r="AD2357" s="93"/>
      <c r="AE2357" s="93"/>
      <c r="AF2357" s="93"/>
      <c r="AG2357" s="93"/>
      <c r="AH2357" s="93"/>
    </row>
    <row r="2358" spans="1:34" ht="15" customHeight="1" x14ac:dyDescent="0.3">
      <c r="A2358" s="93"/>
      <c r="B2358" s="93"/>
      <c r="C2358" s="93"/>
      <c r="D2358" s="93"/>
      <c r="E2358" s="93"/>
      <c r="F2358" s="93"/>
      <c r="G2358" s="93"/>
      <c r="H2358" s="93"/>
      <c r="I2358" s="93"/>
      <c r="J2358" s="93"/>
      <c r="K2358" s="93"/>
      <c r="L2358" s="93"/>
      <c r="M2358" s="93"/>
      <c r="N2358" s="93"/>
      <c r="O2358" s="93"/>
      <c r="P2358" s="93"/>
      <c r="Q2358" s="93"/>
      <c r="R2358" s="93"/>
      <c r="S2358" s="93"/>
      <c r="T2358" s="93"/>
      <c r="U2358" s="93"/>
      <c r="V2358" s="93"/>
      <c r="W2358" s="93"/>
      <c r="X2358" s="93"/>
      <c r="Y2358" s="93"/>
      <c r="Z2358" s="93"/>
      <c r="AA2358" s="93"/>
      <c r="AB2358" s="93"/>
      <c r="AC2358" s="93"/>
      <c r="AD2358" s="93"/>
      <c r="AE2358" s="93"/>
      <c r="AF2358" s="93"/>
      <c r="AG2358" s="93"/>
      <c r="AH2358" s="93"/>
    </row>
    <row r="2359" spans="1:34" ht="15" customHeight="1" x14ac:dyDescent="0.3">
      <c r="A2359" s="93"/>
      <c r="B2359" s="93"/>
      <c r="C2359" s="93"/>
      <c r="D2359" s="93"/>
      <c r="E2359" s="93"/>
      <c r="F2359" s="93"/>
      <c r="G2359" s="93"/>
      <c r="H2359" s="93"/>
      <c r="I2359" s="93"/>
      <c r="J2359" s="93"/>
      <c r="K2359" s="93"/>
      <c r="L2359" s="93"/>
      <c r="M2359" s="93"/>
      <c r="N2359" s="93"/>
      <c r="O2359" s="93"/>
      <c r="P2359" s="93"/>
      <c r="Q2359" s="93"/>
      <c r="R2359" s="93"/>
      <c r="S2359" s="93"/>
      <c r="T2359" s="93"/>
      <c r="U2359" s="93"/>
      <c r="V2359" s="93"/>
      <c r="W2359" s="93"/>
      <c r="X2359" s="93"/>
      <c r="Y2359" s="93"/>
      <c r="Z2359" s="93"/>
      <c r="AA2359" s="93"/>
      <c r="AB2359" s="93"/>
      <c r="AC2359" s="93"/>
      <c r="AD2359" s="93"/>
      <c r="AE2359" s="93"/>
      <c r="AF2359" s="93"/>
      <c r="AG2359" s="93"/>
      <c r="AH2359" s="93"/>
    </row>
    <row r="2360" spans="1:34" ht="15" customHeight="1" x14ac:dyDescent="0.3">
      <c r="A2360" s="93"/>
      <c r="B2360" s="93"/>
      <c r="C2360" s="93"/>
      <c r="D2360" s="93"/>
      <c r="E2360" s="93"/>
      <c r="F2360" s="93"/>
      <c r="G2360" s="93"/>
      <c r="H2360" s="93"/>
      <c r="I2360" s="93"/>
      <c r="J2360" s="93"/>
      <c r="K2360" s="93"/>
      <c r="L2360" s="93"/>
      <c r="M2360" s="93"/>
      <c r="N2360" s="93"/>
      <c r="O2360" s="93"/>
      <c r="P2360" s="93"/>
      <c r="Q2360" s="93"/>
      <c r="R2360" s="93"/>
      <c r="S2360" s="93"/>
      <c r="T2360" s="93"/>
      <c r="U2360" s="93"/>
      <c r="V2360" s="93"/>
      <c r="W2360" s="93"/>
      <c r="X2360" s="93"/>
      <c r="Y2360" s="93"/>
      <c r="Z2360" s="93"/>
      <c r="AA2360" s="93"/>
      <c r="AB2360" s="93"/>
      <c r="AC2360" s="93"/>
      <c r="AD2360" s="93"/>
      <c r="AE2360" s="93"/>
      <c r="AF2360" s="93"/>
      <c r="AG2360" s="93"/>
      <c r="AH2360" s="93"/>
    </row>
    <row r="2361" spans="1:34" ht="15" customHeight="1" x14ac:dyDescent="0.3">
      <c r="A2361" s="93"/>
      <c r="B2361" s="93"/>
      <c r="C2361" s="93"/>
      <c r="D2361" s="93"/>
      <c r="E2361" s="93"/>
      <c r="F2361" s="93"/>
      <c r="G2361" s="93"/>
      <c r="H2361" s="93"/>
      <c r="I2361" s="93"/>
      <c r="J2361" s="93"/>
      <c r="K2361" s="93"/>
      <c r="L2361" s="93"/>
      <c r="M2361" s="93"/>
      <c r="N2361" s="93"/>
      <c r="O2361" s="93"/>
      <c r="P2361" s="93"/>
      <c r="Q2361" s="93"/>
      <c r="R2361" s="93"/>
      <c r="S2361" s="93"/>
      <c r="T2361" s="93"/>
      <c r="U2361" s="93"/>
      <c r="V2361" s="93"/>
      <c r="W2361" s="93"/>
      <c r="X2361" s="93"/>
      <c r="Y2361" s="93"/>
      <c r="Z2361" s="93"/>
      <c r="AA2361" s="93"/>
      <c r="AB2361" s="93"/>
      <c r="AC2361" s="93"/>
      <c r="AD2361" s="93"/>
      <c r="AE2361" s="93"/>
      <c r="AF2361" s="93"/>
      <c r="AG2361" s="93"/>
      <c r="AH2361" s="93"/>
    </row>
    <row r="2362" spans="1:34" ht="15" customHeight="1" x14ac:dyDescent="0.3">
      <c r="A2362" s="93"/>
      <c r="B2362" s="93"/>
      <c r="C2362" s="93"/>
      <c r="D2362" s="93"/>
      <c r="E2362" s="93"/>
      <c r="F2362" s="93"/>
      <c r="G2362" s="93"/>
      <c r="H2362" s="93"/>
      <c r="I2362" s="93"/>
      <c r="J2362" s="93"/>
      <c r="K2362" s="93"/>
      <c r="L2362" s="93"/>
      <c r="M2362" s="93"/>
      <c r="N2362" s="93"/>
      <c r="O2362" s="93"/>
      <c r="P2362" s="93"/>
      <c r="Q2362" s="93"/>
      <c r="R2362" s="93"/>
      <c r="S2362" s="93"/>
      <c r="T2362" s="93"/>
      <c r="U2362" s="93"/>
      <c r="V2362" s="93"/>
      <c r="W2362" s="93"/>
      <c r="X2362" s="93"/>
      <c r="Y2362" s="93"/>
      <c r="Z2362" s="93"/>
      <c r="AA2362" s="93"/>
      <c r="AB2362" s="93"/>
      <c r="AC2362" s="93"/>
      <c r="AD2362" s="93"/>
      <c r="AE2362" s="93"/>
      <c r="AF2362" s="93"/>
      <c r="AG2362" s="93"/>
      <c r="AH2362" s="93"/>
    </row>
    <row r="2363" spans="1:34" ht="15" customHeight="1" x14ac:dyDescent="0.3">
      <c r="A2363" s="93"/>
      <c r="B2363" s="93"/>
      <c r="C2363" s="93"/>
      <c r="D2363" s="93"/>
      <c r="E2363" s="93"/>
      <c r="F2363" s="93"/>
      <c r="G2363" s="93"/>
      <c r="H2363" s="93"/>
      <c r="I2363" s="93"/>
      <c r="J2363" s="93"/>
      <c r="K2363" s="93"/>
      <c r="L2363" s="93"/>
      <c r="M2363" s="93"/>
      <c r="N2363" s="93"/>
      <c r="O2363" s="93"/>
      <c r="P2363" s="93"/>
      <c r="Q2363" s="93"/>
      <c r="R2363" s="93"/>
      <c r="S2363" s="93"/>
      <c r="T2363" s="93"/>
      <c r="U2363" s="93"/>
      <c r="V2363" s="93"/>
      <c r="W2363" s="93"/>
      <c r="X2363" s="93"/>
      <c r="Y2363" s="93"/>
      <c r="Z2363" s="93"/>
      <c r="AA2363" s="93"/>
      <c r="AB2363" s="93"/>
      <c r="AC2363" s="93"/>
      <c r="AD2363" s="93"/>
      <c r="AE2363" s="93"/>
      <c r="AF2363" s="93"/>
      <c r="AG2363" s="93"/>
      <c r="AH2363" s="93"/>
    </row>
    <row r="2364" spans="1:34" ht="15" customHeight="1" x14ac:dyDescent="0.3">
      <c r="A2364" s="93"/>
      <c r="B2364" s="93"/>
      <c r="C2364" s="93"/>
      <c r="D2364" s="93"/>
      <c r="E2364" s="93"/>
      <c r="F2364" s="93"/>
      <c r="G2364" s="93"/>
      <c r="H2364" s="93"/>
      <c r="I2364" s="93"/>
      <c r="J2364" s="93"/>
      <c r="K2364" s="93"/>
      <c r="L2364" s="93"/>
      <c r="M2364" s="93"/>
      <c r="N2364" s="93"/>
      <c r="O2364" s="93"/>
      <c r="P2364" s="93"/>
      <c r="Q2364" s="93"/>
      <c r="R2364" s="93"/>
      <c r="S2364" s="93"/>
      <c r="T2364" s="93"/>
      <c r="U2364" s="93"/>
      <c r="V2364" s="93"/>
      <c r="W2364" s="93"/>
      <c r="X2364" s="93"/>
      <c r="Y2364" s="93"/>
      <c r="Z2364" s="93"/>
      <c r="AA2364" s="93"/>
      <c r="AB2364" s="93"/>
      <c r="AC2364" s="93"/>
      <c r="AD2364" s="93"/>
      <c r="AE2364" s="93"/>
      <c r="AF2364" s="93"/>
      <c r="AG2364" s="93"/>
      <c r="AH2364" s="93"/>
    </row>
    <row r="2365" spans="1:34" ht="15" customHeight="1" x14ac:dyDescent="0.3">
      <c r="A2365" s="93"/>
      <c r="B2365" s="93"/>
      <c r="C2365" s="93"/>
      <c r="D2365" s="93"/>
      <c r="E2365" s="93"/>
      <c r="F2365" s="93"/>
      <c r="G2365" s="93"/>
      <c r="H2365" s="93"/>
      <c r="I2365" s="93"/>
      <c r="J2365" s="93"/>
      <c r="K2365" s="93"/>
      <c r="L2365" s="93"/>
      <c r="M2365" s="93"/>
      <c r="N2365" s="93"/>
      <c r="O2365" s="93"/>
      <c r="P2365" s="93"/>
      <c r="Q2365" s="93"/>
      <c r="R2365" s="93"/>
      <c r="S2365" s="93"/>
      <c r="T2365" s="93"/>
      <c r="U2365" s="93"/>
      <c r="V2365" s="93"/>
      <c r="W2365" s="93"/>
      <c r="X2365" s="93"/>
      <c r="Y2365" s="93"/>
      <c r="Z2365" s="93"/>
      <c r="AA2365" s="93"/>
      <c r="AB2365" s="93"/>
      <c r="AC2365" s="93"/>
      <c r="AD2365" s="93"/>
      <c r="AE2365" s="93"/>
      <c r="AF2365" s="93"/>
      <c r="AG2365" s="93"/>
      <c r="AH2365" s="93"/>
    </row>
    <row r="2366" spans="1:34" ht="15" customHeight="1" x14ac:dyDescent="0.3">
      <c r="A2366" s="93"/>
      <c r="B2366" s="93"/>
      <c r="C2366" s="93"/>
      <c r="D2366" s="93"/>
      <c r="E2366" s="93"/>
      <c r="F2366" s="93"/>
      <c r="G2366" s="93"/>
      <c r="H2366" s="93"/>
      <c r="I2366" s="93"/>
      <c r="J2366" s="93"/>
      <c r="K2366" s="93"/>
      <c r="L2366" s="93"/>
      <c r="M2366" s="93"/>
      <c r="N2366" s="93"/>
      <c r="O2366" s="93"/>
      <c r="P2366" s="93"/>
      <c r="Q2366" s="93"/>
      <c r="R2366" s="93"/>
      <c r="S2366" s="93"/>
      <c r="T2366" s="93"/>
      <c r="U2366" s="93"/>
      <c r="V2366" s="93"/>
      <c r="W2366" s="93"/>
      <c r="X2366" s="93"/>
      <c r="Y2366" s="93"/>
      <c r="Z2366" s="93"/>
      <c r="AA2366" s="93"/>
      <c r="AB2366" s="93"/>
      <c r="AC2366" s="93"/>
      <c r="AD2366" s="93"/>
      <c r="AE2366" s="93"/>
      <c r="AF2366" s="93"/>
      <c r="AG2366" s="93"/>
      <c r="AH2366" s="93"/>
    </row>
    <row r="2367" spans="1:34" ht="15" customHeight="1" x14ac:dyDescent="0.3">
      <c r="A2367" s="93"/>
      <c r="B2367" s="93"/>
      <c r="C2367" s="93"/>
      <c r="D2367" s="93"/>
      <c r="E2367" s="93"/>
      <c r="F2367" s="93"/>
      <c r="G2367" s="93"/>
      <c r="H2367" s="93"/>
      <c r="I2367" s="93"/>
      <c r="J2367" s="93"/>
      <c r="K2367" s="93"/>
      <c r="L2367" s="93"/>
      <c r="M2367" s="93"/>
      <c r="N2367" s="93"/>
      <c r="O2367" s="93"/>
      <c r="P2367" s="93"/>
      <c r="Q2367" s="93"/>
      <c r="R2367" s="93"/>
      <c r="S2367" s="93"/>
      <c r="T2367" s="93"/>
      <c r="U2367" s="93"/>
      <c r="V2367" s="93"/>
      <c r="W2367" s="93"/>
      <c r="X2367" s="93"/>
      <c r="Y2367" s="93"/>
      <c r="Z2367" s="93"/>
      <c r="AA2367" s="93"/>
      <c r="AB2367" s="93"/>
      <c r="AC2367" s="93"/>
      <c r="AD2367" s="93"/>
      <c r="AE2367" s="93"/>
      <c r="AF2367" s="93"/>
      <c r="AG2367" s="93"/>
      <c r="AH2367" s="93"/>
    </row>
    <row r="2368" spans="1:34" ht="15" customHeight="1" x14ac:dyDescent="0.3">
      <c r="A2368" s="93"/>
      <c r="B2368" s="93"/>
      <c r="C2368" s="93"/>
      <c r="D2368" s="93"/>
      <c r="E2368" s="93"/>
      <c r="F2368" s="93"/>
      <c r="G2368" s="93"/>
      <c r="H2368" s="93"/>
      <c r="I2368" s="93"/>
      <c r="J2368" s="93"/>
      <c r="K2368" s="93"/>
      <c r="L2368" s="93"/>
      <c r="M2368" s="93"/>
      <c r="N2368" s="93"/>
      <c r="O2368" s="93"/>
      <c r="P2368" s="93"/>
      <c r="Q2368" s="93"/>
      <c r="R2368" s="93"/>
      <c r="S2368" s="93"/>
      <c r="T2368" s="93"/>
      <c r="U2368" s="93"/>
      <c r="V2368" s="93"/>
      <c r="W2368" s="93"/>
      <c r="X2368" s="93"/>
      <c r="Y2368" s="93"/>
      <c r="Z2368" s="93"/>
      <c r="AA2368" s="93"/>
      <c r="AB2368" s="93"/>
      <c r="AC2368" s="93"/>
      <c r="AD2368" s="93"/>
      <c r="AE2368" s="93"/>
      <c r="AF2368" s="93"/>
      <c r="AG2368" s="93"/>
      <c r="AH2368" s="93"/>
    </row>
    <row r="2369" spans="1:34" ht="15" customHeight="1" x14ac:dyDescent="0.3">
      <c r="A2369" s="93"/>
      <c r="B2369" s="93"/>
      <c r="C2369" s="93"/>
      <c r="D2369" s="93"/>
      <c r="E2369" s="93"/>
      <c r="F2369" s="93"/>
      <c r="G2369" s="93"/>
      <c r="H2369" s="93"/>
      <c r="I2369" s="93"/>
      <c r="J2369" s="93"/>
      <c r="K2369" s="93"/>
      <c r="L2369" s="93"/>
      <c r="M2369" s="93"/>
      <c r="N2369" s="93"/>
      <c r="O2369" s="93"/>
      <c r="P2369" s="93"/>
      <c r="Q2369" s="93"/>
      <c r="R2369" s="93"/>
      <c r="S2369" s="93"/>
      <c r="T2369" s="93"/>
      <c r="U2369" s="93"/>
      <c r="V2369" s="93"/>
      <c r="W2369" s="93"/>
      <c r="X2369" s="93"/>
      <c r="Y2369" s="93"/>
      <c r="Z2369" s="93"/>
      <c r="AA2369" s="93"/>
      <c r="AB2369" s="93"/>
      <c r="AC2369" s="93"/>
      <c r="AD2369" s="93"/>
      <c r="AE2369" s="93"/>
      <c r="AF2369" s="93"/>
      <c r="AG2369" s="93"/>
      <c r="AH2369" s="93"/>
    </row>
    <row r="2370" spans="1:34" ht="15" customHeight="1" x14ac:dyDescent="0.3">
      <c r="A2370" s="93"/>
      <c r="B2370" s="93"/>
      <c r="C2370" s="93"/>
      <c r="D2370" s="93"/>
      <c r="E2370" s="93"/>
      <c r="F2370" s="93"/>
      <c r="G2370" s="93"/>
      <c r="H2370" s="93"/>
      <c r="I2370" s="93"/>
      <c r="J2370" s="93"/>
      <c r="K2370" s="93"/>
      <c r="L2370" s="93"/>
      <c r="M2370" s="93"/>
      <c r="N2370" s="93"/>
      <c r="O2370" s="93"/>
      <c r="P2370" s="93"/>
      <c r="Q2370" s="93"/>
      <c r="R2370" s="93"/>
      <c r="S2370" s="93"/>
      <c r="T2370" s="93"/>
      <c r="U2370" s="93"/>
      <c r="V2370" s="93"/>
      <c r="W2370" s="93"/>
      <c r="X2370" s="93"/>
      <c r="Y2370" s="93"/>
      <c r="Z2370" s="93"/>
      <c r="AA2370" s="93"/>
      <c r="AB2370" s="93"/>
      <c r="AC2370" s="93"/>
      <c r="AD2370" s="93"/>
      <c r="AE2370" s="93"/>
      <c r="AF2370" s="93"/>
      <c r="AG2370" s="93"/>
      <c r="AH2370" s="93"/>
    </row>
    <row r="2371" spans="1:34" ht="15" customHeight="1" x14ac:dyDescent="0.3">
      <c r="A2371" s="93"/>
      <c r="B2371" s="93"/>
      <c r="C2371" s="93"/>
      <c r="D2371" s="93"/>
      <c r="E2371" s="93"/>
      <c r="F2371" s="93"/>
      <c r="G2371" s="93"/>
      <c r="H2371" s="93"/>
      <c r="I2371" s="93"/>
      <c r="J2371" s="93"/>
      <c r="K2371" s="93"/>
      <c r="L2371" s="93"/>
      <c r="M2371" s="93"/>
      <c r="N2371" s="93"/>
      <c r="O2371" s="93"/>
      <c r="P2371" s="93"/>
      <c r="Q2371" s="93"/>
      <c r="R2371" s="93"/>
      <c r="S2371" s="93"/>
      <c r="T2371" s="93"/>
      <c r="U2371" s="93"/>
      <c r="V2371" s="93"/>
      <c r="W2371" s="93"/>
      <c r="X2371" s="93"/>
      <c r="Y2371" s="93"/>
      <c r="Z2371" s="93"/>
      <c r="AA2371" s="93"/>
      <c r="AB2371" s="93"/>
      <c r="AC2371" s="93"/>
      <c r="AD2371" s="93"/>
      <c r="AE2371" s="93"/>
      <c r="AF2371" s="93"/>
      <c r="AG2371" s="93"/>
      <c r="AH2371" s="93"/>
    </row>
    <row r="2372" spans="1:34" ht="15" customHeight="1" x14ac:dyDescent="0.3">
      <c r="A2372" s="93"/>
      <c r="B2372" s="93"/>
      <c r="C2372" s="93"/>
      <c r="D2372" s="93"/>
      <c r="E2372" s="93"/>
      <c r="F2372" s="93"/>
      <c r="G2372" s="93"/>
      <c r="H2372" s="93"/>
      <c r="I2372" s="93"/>
      <c r="J2372" s="93"/>
      <c r="K2372" s="93"/>
      <c r="L2372" s="93"/>
      <c r="M2372" s="93"/>
      <c r="N2372" s="93"/>
      <c r="O2372" s="93"/>
      <c r="P2372" s="93"/>
      <c r="Q2372" s="93"/>
      <c r="R2372" s="93"/>
      <c r="S2372" s="93"/>
      <c r="T2372" s="93"/>
      <c r="U2372" s="93"/>
      <c r="V2372" s="93"/>
      <c r="W2372" s="93"/>
      <c r="X2372" s="93"/>
      <c r="Y2372" s="93"/>
      <c r="Z2372" s="93"/>
      <c r="AA2372" s="93"/>
      <c r="AB2372" s="93"/>
      <c r="AC2372" s="93"/>
      <c r="AD2372" s="93"/>
      <c r="AE2372" s="93"/>
      <c r="AF2372" s="93"/>
      <c r="AG2372" s="93"/>
      <c r="AH2372" s="93"/>
    </row>
    <row r="2373" spans="1:34" ht="15" customHeight="1" x14ac:dyDescent="0.3">
      <c r="A2373" s="93"/>
      <c r="B2373" s="93"/>
      <c r="C2373" s="93"/>
      <c r="D2373" s="93"/>
      <c r="E2373" s="93"/>
      <c r="F2373" s="93"/>
      <c r="G2373" s="93"/>
      <c r="H2373" s="93"/>
      <c r="I2373" s="93"/>
      <c r="J2373" s="93"/>
      <c r="K2373" s="93"/>
      <c r="L2373" s="93"/>
      <c r="M2373" s="93"/>
      <c r="N2373" s="93"/>
      <c r="O2373" s="93"/>
      <c r="P2373" s="93"/>
      <c r="Q2373" s="93"/>
      <c r="R2373" s="93"/>
      <c r="S2373" s="93"/>
      <c r="T2373" s="93"/>
      <c r="U2373" s="93"/>
      <c r="V2373" s="93"/>
      <c r="W2373" s="93"/>
      <c r="X2373" s="93"/>
      <c r="Y2373" s="93"/>
      <c r="Z2373" s="93"/>
      <c r="AA2373" s="93"/>
      <c r="AB2373" s="93"/>
      <c r="AC2373" s="93"/>
      <c r="AD2373" s="93"/>
      <c r="AE2373" s="93"/>
      <c r="AF2373" s="93"/>
      <c r="AG2373" s="93"/>
      <c r="AH2373" s="93"/>
    </row>
    <row r="2374" spans="1:34" ht="15" customHeight="1" x14ac:dyDescent="0.3">
      <c r="A2374" s="93"/>
      <c r="B2374" s="93"/>
      <c r="C2374" s="93"/>
      <c r="D2374" s="93"/>
      <c r="E2374" s="93"/>
      <c r="F2374" s="93"/>
      <c r="G2374" s="93"/>
      <c r="H2374" s="93"/>
      <c r="I2374" s="93"/>
      <c r="J2374" s="93"/>
      <c r="K2374" s="93"/>
      <c r="L2374" s="93"/>
      <c r="M2374" s="93"/>
      <c r="N2374" s="93"/>
      <c r="O2374" s="93"/>
      <c r="P2374" s="93"/>
      <c r="Q2374" s="93"/>
      <c r="R2374" s="93"/>
      <c r="S2374" s="93"/>
      <c r="T2374" s="93"/>
      <c r="U2374" s="93"/>
      <c r="V2374" s="93"/>
      <c r="W2374" s="93"/>
      <c r="X2374" s="93"/>
      <c r="Y2374" s="93"/>
      <c r="Z2374" s="93"/>
      <c r="AA2374" s="93"/>
      <c r="AB2374" s="93"/>
      <c r="AC2374" s="93"/>
      <c r="AD2374" s="93"/>
      <c r="AE2374" s="93"/>
      <c r="AF2374" s="93"/>
      <c r="AG2374" s="93"/>
      <c r="AH2374" s="93"/>
    </row>
    <row r="2375" spans="1:34" ht="15" customHeight="1" x14ac:dyDescent="0.3">
      <c r="A2375" s="93"/>
      <c r="B2375" s="93"/>
      <c r="C2375" s="93"/>
      <c r="D2375" s="93"/>
      <c r="E2375" s="93"/>
      <c r="F2375" s="93"/>
      <c r="G2375" s="93"/>
      <c r="H2375" s="93"/>
      <c r="I2375" s="93"/>
      <c r="J2375" s="93"/>
      <c r="K2375" s="93"/>
      <c r="L2375" s="93"/>
      <c r="M2375" s="93"/>
      <c r="N2375" s="93"/>
      <c r="O2375" s="93"/>
      <c r="P2375" s="93"/>
      <c r="Q2375" s="93"/>
      <c r="R2375" s="93"/>
      <c r="S2375" s="93"/>
      <c r="T2375" s="93"/>
      <c r="U2375" s="93"/>
      <c r="V2375" s="93"/>
      <c r="W2375" s="93"/>
      <c r="X2375" s="93"/>
      <c r="Y2375" s="93"/>
      <c r="Z2375" s="93"/>
      <c r="AA2375" s="93"/>
      <c r="AB2375" s="93"/>
      <c r="AC2375" s="93"/>
      <c r="AD2375" s="93"/>
      <c r="AE2375" s="93"/>
      <c r="AF2375" s="93"/>
      <c r="AG2375" s="93"/>
      <c r="AH2375" s="93"/>
    </row>
    <row r="2376" spans="1:34" ht="15" customHeight="1" x14ac:dyDescent="0.3">
      <c r="A2376" s="93"/>
      <c r="B2376" s="93"/>
      <c r="C2376" s="93"/>
      <c r="D2376" s="93"/>
      <c r="E2376" s="93"/>
      <c r="F2376" s="93"/>
      <c r="G2376" s="93"/>
      <c r="H2376" s="93"/>
      <c r="I2376" s="93"/>
      <c r="J2376" s="93"/>
      <c r="K2376" s="93"/>
      <c r="L2376" s="93"/>
      <c r="M2376" s="93"/>
      <c r="N2376" s="93"/>
      <c r="O2376" s="93"/>
      <c r="P2376" s="93"/>
      <c r="Q2376" s="93"/>
      <c r="R2376" s="93"/>
      <c r="S2376" s="93"/>
      <c r="T2376" s="93"/>
      <c r="U2376" s="93"/>
      <c r="V2376" s="93"/>
      <c r="W2376" s="93"/>
      <c r="X2376" s="93"/>
      <c r="Y2376" s="93"/>
      <c r="Z2376" s="93"/>
      <c r="AA2376" s="93"/>
      <c r="AB2376" s="93"/>
      <c r="AC2376" s="93"/>
      <c r="AD2376" s="93"/>
      <c r="AE2376" s="93"/>
      <c r="AF2376" s="93"/>
      <c r="AG2376" s="93"/>
      <c r="AH2376" s="93"/>
    </row>
    <row r="2377" spans="1:34" ht="15" customHeight="1" x14ac:dyDescent="0.3">
      <c r="A2377" s="93"/>
      <c r="B2377" s="93"/>
      <c r="C2377" s="93"/>
      <c r="D2377" s="93"/>
      <c r="E2377" s="93"/>
      <c r="F2377" s="93"/>
      <c r="G2377" s="93"/>
      <c r="H2377" s="93"/>
      <c r="I2377" s="93"/>
      <c r="J2377" s="93"/>
      <c r="K2377" s="93"/>
      <c r="L2377" s="93"/>
      <c r="M2377" s="93"/>
      <c r="N2377" s="93"/>
      <c r="O2377" s="93"/>
      <c r="P2377" s="93"/>
      <c r="Q2377" s="93"/>
      <c r="R2377" s="93"/>
      <c r="S2377" s="93"/>
      <c r="T2377" s="93"/>
      <c r="U2377" s="93"/>
      <c r="V2377" s="93"/>
      <c r="W2377" s="93"/>
      <c r="X2377" s="93"/>
      <c r="Y2377" s="93"/>
      <c r="Z2377" s="93"/>
      <c r="AA2377" s="93"/>
      <c r="AB2377" s="93"/>
      <c r="AC2377" s="93"/>
      <c r="AD2377" s="93"/>
      <c r="AE2377" s="93"/>
      <c r="AF2377" s="93"/>
      <c r="AG2377" s="93"/>
      <c r="AH2377" s="93"/>
    </row>
    <row r="2378" spans="1:34" ht="15" customHeight="1" x14ac:dyDescent="0.3">
      <c r="A2378" s="93"/>
      <c r="B2378" s="93"/>
      <c r="C2378" s="93"/>
      <c r="D2378" s="93"/>
      <c r="E2378" s="93"/>
      <c r="F2378" s="93"/>
      <c r="G2378" s="93"/>
      <c r="H2378" s="93"/>
      <c r="I2378" s="93"/>
      <c r="J2378" s="93"/>
      <c r="K2378" s="93"/>
      <c r="L2378" s="93"/>
      <c r="M2378" s="93"/>
      <c r="N2378" s="93"/>
      <c r="O2378" s="93"/>
      <c r="P2378" s="93"/>
      <c r="Q2378" s="93"/>
      <c r="R2378" s="93"/>
      <c r="S2378" s="93"/>
      <c r="T2378" s="93"/>
      <c r="U2378" s="93"/>
      <c r="V2378" s="93"/>
      <c r="W2378" s="93"/>
      <c r="X2378" s="93"/>
      <c r="Y2378" s="93"/>
      <c r="Z2378" s="93"/>
      <c r="AA2378" s="93"/>
      <c r="AB2378" s="93"/>
      <c r="AC2378" s="93"/>
      <c r="AD2378" s="93"/>
      <c r="AE2378" s="93"/>
      <c r="AF2378" s="93"/>
      <c r="AG2378" s="93"/>
      <c r="AH2378" s="93"/>
    </row>
    <row r="2379" spans="1:34" ht="15" customHeight="1" x14ac:dyDescent="0.3">
      <c r="A2379" s="93"/>
      <c r="B2379" s="93"/>
      <c r="C2379" s="93"/>
      <c r="D2379" s="93"/>
      <c r="E2379" s="93"/>
      <c r="F2379" s="93"/>
      <c r="G2379" s="93"/>
      <c r="H2379" s="93"/>
      <c r="I2379" s="93"/>
      <c r="J2379" s="93"/>
      <c r="K2379" s="93"/>
      <c r="L2379" s="93"/>
      <c r="M2379" s="93"/>
      <c r="N2379" s="93"/>
      <c r="O2379" s="93"/>
      <c r="P2379" s="93"/>
      <c r="Q2379" s="93"/>
      <c r="R2379" s="93"/>
      <c r="S2379" s="93"/>
      <c r="T2379" s="93"/>
      <c r="U2379" s="93"/>
      <c r="V2379" s="93"/>
      <c r="W2379" s="93"/>
      <c r="X2379" s="93"/>
      <c r="Y2379" s="93"/>
      <c r="Z2379" s="93"/>
      <c r="AA2379" s="93"/>
      <c r="AB2379" s="93"/>
      <c r="AC2379" s="93"/>
      <c r="AD2379" s="93"/>
      <c r="AE2379" s="93"/>
      <c r="AF2379" s="93"/>
      <c r="AG2379" s="93"/>
      <c r="AH2379" s="93"/>
    </row>
    <row r="2380" spans="1:34" ht="15" customHeight="1" x14ac:dyDescent="0.3">
      <c r="A2380" s="93"/>
      <c r="B2380" s="93"/>
      <c r="C2380" s="93"/>
      <c r="D2380" s="93"/>
      <c r="E2380" s="93"/>
      <c r="F2380" s="93"/>
      <c r="G2380" s="93"/>
      <c r="H2380" s="93"/>
      <c r="I2380" s="93"/>
      <c r="J2380" s="93"/>
      <c r="K2380" s="93"/>
      <c r="L2380" s="93"/>
      <c r="M2380" s="93"/>
      <c r="N2380" s="93"/>
      <c r="O2380" s="93"/>
      <c r="P2380" s="93"/>
      <c r="Q2380" s="93"/>
      <c r="R2380" s="93"/>
      <c r="S2380" s="93"/>
      <c r="T2380" s="93"/>
      <c r="U2380" s="93"/>
      <c r="V2380" s="93"/>
      <c r="W2380" s="93"/>
      <c r="X2380" s="93"/>
      <c r="Y2380" s="93"/>
      <c r="Z2380" s="93"/>
      <c r="AA2380" s="93"/>
      <c r="AB2380" s="93"/>
      <c r="AC2380" s="93"/>
      <c r="AD2380" s="93"/>
      <c r="AE2380" s="93"/>
      <c r="AF2380" s="93"/>
      <c r="AG2380" s="93"/>
      <c r="AH2380" s="93"/>
    </row>
    <row r="2381" spans="1:34" ht="15" customHeight="1" x14ac:dyDescent="0.3">
      <c r="A2381" s="93"/>
      <c r="B2381" s="93"/>
      <c r="C2381" s="93"/>
      <c r="D2381" s="93"/>
      <c r="E2381" s="93"/>
      <c r="F2381" s="93"/>
      <c r="G2381" s="93"/>
      <c r="H2381" s="93"/>
      <c r="I2381" s="93"/>
      <c r="J2381" s="93"/>
      <c r="K2381" s="93"/>
      <c r="L2381" s="93"/>
      <c r="M2381" s="93"/>
      <c r="N2381" s="93"/>
      <c r="O2381" s="93"/>
      <c r="P2381" s="93"/>
      <c r="Q2381" s="93"/>
      <c r="R2381" s="93"/>
      <c r="S2381" s="93"/>
      <c r="T2381" s="93"/>
      <c r="U2381" s="93"/>
      <c r="V2381" s="93"/>
      <c r="W2381" s="93"/>
      <c r="X2381" s="93"/>
      <c r="Y2381" s="93"/>
      <c r="Z2381" s="93"/>
      <c r="AA2381" s="93"/>
      <c r="AB2381" s="93"/>
      <c r="AC2381" s="93"/>
      <c r="AD2381" s="93"/>
      <c r="AE2381" s="93"/>
      <c r="AF2381" s="93"/>
      <c r="AG2381" s="93"/>
      <c r="AH2381" s="93"/>
    </row>
    <row r="2382" spans="1:34" ht="15" customHeight="1" x14ac:dyDescent="0.3">
      <c r="A2382" s="93"/>
      <c r="B2382" s="93"/>
      <c r="C2382" s="93"/>
      <c r="D2382" s="93"/>
      <c r="E2382" s="93"/>
      <c r="F2382" s="93"/>
      <c r="G2382" s="93"/>
      <c r="H2382" s="93"/>
      <c r="I2382" s="93"/>
      <c r="J2382" s="93"/>
      <c r="K2382" s="93"/>
      <c r="L2382" s="93"/>
      <c r="M2382" s="93"/>
      <c r="N2382" s="93"/>
      <c r="O2382" s="93"/>
      <c r="P2382" s="93"/>
      <c r="Q2382" s="93"/>
      <c r="R2382" s="93"/>
      <c r="S2382" s="93"/>
      <c r="T2382" s="93"/>
      <c r="U2382" s="93"/>
      <c r="V2382" s="93"/>
      <c r="W2382" s="93"/>
      <c r="X2382" s="93"/>
      <c r="Y2382" s="93"/>
      <c r="Z2382" s="93"/>
      <c r="AA2382" s="93"/>
      <c r="AB2382" s="93"/>
      <c r="AC2382" s="93"/>
      <c r="AD2382" s="93"/>
      <c r="AE2382" s="93"/>
      <c r="AF2382" s="93"/>
      <c r="AG2382" s="93"/>
      <c r="AH2382" s="93"/>
    </row>
    <row r="2383" spans="1:34" ht="15" customHeight="1" x14ac:dyDescent="0.3">
      <c r="A2383" s="93"/>
      <c r="B2383" s="93"/>
      <c r="C2383" s="93"/>
      <c r="D2383" s="93"/>
      <c r="E2383" s="93"/>
      <c r="F2383" s="93"/>
      <c r="G2383" s="93"/>
      <c r="H2383" s="93"/>
      <c r="I2383" s="93"/>
      <c r="J2383" s="93"/>
      <c r="K2383" s="93"/>
      <c r="L2383" s="93"/>
      <c r="M2383" s="93"/>
      <c r="N2383" s="93"/>
      <c r="O2383" s="93"/>
      <c r="P2383" s="93"/>
      <c r="Q2383" s="93"/>
      <c r="R2383" s="93"/>
      <c r="S2383" s="93"/>
      <c r="T2383" s="93"/>
      <c r="U2383" s="93"/>
      <c r="V2383" s="93"/>
      <c r="W2383" s="93"/>
      <c r="X2383" s="93"/>
      <c r="Y2383" s="93"/>
      <c r="Z2383" s="93"/>
      <c r="AA2383" s="93"/>
      <c r="AB2383" s="93"/>
      <c r="AC2383" s="93"/>
      <c r="AD2383" s="93"/>
      <c r="AE2383" s="93"/>
      <c r="AF2383" s="93"/>
      <c r="AG2383" s="93"/>
      <c r="AH2383" s="93"/>
    </row>
    <row r="2384" spans="1:34" ht="15" customHeight="1" x14ac:dyDescent="0.3">
      <c r="A2384" s="93"/>
      <c r="B2384" s="93"/>
      <c r="C2384" s="93"/>
      <c r="D2384" s="93"/>
      <c r="E2384" s="93"/>
      <c r="F2384" s="93"/>
      <c r="G2384" s="93"/>
      <c r="H2384" s="93"/>
      <c r="I2384" s="93"/>
      <c r="J2384" s="93"/>
      <c r="K2384" s="93"/>
      <c r="L2384" s="93"/>
      <c r="M2384" s="93"/>
      <c r="N2384" s="93"/>
      <c r="O2384" s="93"/>
      <c r="P2384" s="93"/>
      <c r="Q2384" s="93"/>
      <c r="R2384" s="93"/>
      <c r="S2384" s="93"/>
      <c r="T2384" s="93"/>
      <c r="U2384" s="93"/>
      <c r="V2384" s="93"/>
      <c r="W2384" s="93"/>
      <c r="X2384" s="93"/>
      <c r="Y2384" s="93"/>
      <c r="Z2384" s="93"/>
      <c r="AA2384" s="93"/>
      <c r="AB2384" s="93"/>
      <c r="AC2384" s="93"/>
      <c r="AD2384" s="93"/>
      <c r="AE2384" s="93"/>
      <c r="AF2384" s="93"/>
      <c r="AG2384" s="93"/>
      <c r="AH2384" s="93"/>
    </row>
    <row r="2385" spans="1:34" ht="15" customHeight="1" x14ac:dyDescent="0.3">
      <c r="A2385" s="93"/>
      <c r="B2385" s="93"/>
      <c r="C2385" s="93"/>
      <c r="D2385" s="93"/>
      <c r="E2385" s="93"/>
      <c r="F2385" s="93"/>
      <c r="G2385" s="93"/>
      <c r="H2385" s="93"/>
      <c r="I2385" s="93"/>
      <c r="J2385" s="93"/>
      <c r="K2385" s="93"/>
      <c r="L2385" s="93"/>
      <c r="M2385" s="93"/>
      <c r="N2385" s="93"/>
      <c r="O2385" s="93"/>
      <c r="P2385" s="93"/>
      <c r="Q2385" s="93"/>
      <c r="R2385" s="93"/>
      <c r="S2385" s="93"/>
      <c r="T2385" s="93"/>
      <c r="U2385" s="93"/>
      <c r="V2385" s="93"/>
      <c r="W2385" s="93"/>
      <c r="X2385" s="93"/>
      <c r="Y2385" s="93"/>
      <c r="Z2385" s="93"/>
      <c r="AA2385" s="93"/>
      <c r="AB2385" s="93"/>
      <c r="AC2385" s="93"/>
      <c r="AD2385" s="93"/>
      <c r="AE2385" s="93"/>
      <c r="AF2385" s="93"/>
      <c r="AG2385" s="93"/>
      <c r="AH2385" s="93"/>
    </row>
    <row r="2386" spans="1:34" ht="15" customHeight="1" x14ac:dyDescent="0.3">
      <c r="A2386" s="93"/>
      <c r="B2386" s="93"/>
      <c r="C2386" s="93"/>
      <c r="D2386" s="93"/>
      <c r="E2386" s="93"/>
      <c r="F2386" s="93"/>
      <c r="G2386" s="93"/>
      <c r="H2386" s="93"/>
      <c r="I2386" s="93"/>
      <c r="J2386" s="93"/>
      <c r="K2386" s="93"/>
      <c r="L2386" s="93"/>
      <c r="M2386" s="93"/>
      <c r="N2386" s="93"/>
      <c r="O2386" s="93"/>
      <c r="P2386" s="93"/>
      <c r="Q2386" s="93"/>
      <c r="R2386" s="93"/>
      <c r="S2386" s="93"/>
      <c r="T2386" s="93"/>
      <c r="U2386" s="93"/>
      <c r="V2386" s="93"/>
      <c r="W2386" s="93"/>
      <c r="X2386" s="93"/>
      <c r="Y2386" s="93"/>
      <c r="Z2386" s="93"/>
      <c r="AA2386" s="93"/>
      <c r="AB2386" s="93"/>
      <c r="AC2386" s="93"/>
      <c r="AD2386" s="93"/>
      <c r="AE2386" s="93"/>
      <c r="AF2386" s="93"/>
      <c r="AG2386" s="93"/>
      <c r="AH2386" s="93"/>
    </row>
    <row r="2387" spans="1:34" ht="15" customHeight="1" x14ac:dyDescent="0.3">
      <c r="A2387" s="93"/>
      <c r="B2387" s="93"/>
      <c r="C2387" s="93"/>
      <c r="D2387" s="93"/>
      <c r="E2387" s="93"/>
      <c r="F2387" s="93"/>
      <c r="G2387" s="93"/>
      <c r="H2387" s="93"/>
      <c r="I2387" s="93"/>
      <c r="J2387" s="93"/>
      <c r="K2387" s="93"/>
      <c r="L2387" s="93"/>
      <c r="M2387" s="93"/>
      <c r="N2387" s="93"/>
      <c r="O2387" s="93"/>
      <c r="P2387" s="93"/>
      <c r="Q2387" s="93"/>
      <c r="R2387" s="93"/>
      <c r="S2387" s="93"/>
      <c r="T2387" s="93"/>
      <c r="U2387" s="93"/>
      <c r="V2387" s="93"/>
      <c r="W2387" s="93"/>
      <c r="X2387" s="93"/>
      <c r="Y2387" s="93"/>
      <c r="Z2387" s="93"/>
      <c r="AA2387" s="93"/>
      <c r="AB2387" s="93"/>
      <c r="AC2387" s="93"/>
      <c r="AD2387" s="93"/>
      <c r="AE2387" s="93"/>
      <c r="AF2387" s="93"/>
      <c r="AG2387" s="93"/>
      <c r="AH2387" s="93"/>
    </row>
    <row r="2388" spans="1:34" ht="15" customHeight="1" x14ac:dyDescent="0.3">
      <c r="A2388" s="93"/>
      <c r="B2388" s="93"/>
      <c r="C2388" s="93"/>
      <c r="D2388" s="93"/>
      <c r="E2388" s="93"/>
      <c r="F2388" s="93"/>
      <c r="G2388" s="93"/>
      <c r="H2388" s="93"/>
      <c r="I2388" s="93"/>
      <c r="J2388" s="93"/>
      <c r="K2388" s="93"/>
      <c r="L2388" s="93"/>
      <c r="M2388" s="93"/>
      <c r="N2388" s="93"/>
      <c r="O2388" s="93"/>
      <c r="P2388" s="93"/>
      <c r="Q2388" s="93"/>
      <c r="R2388" s="93"/>
      <c r="S2388" s="93"/>
      <c r="T2388" s="93"/>
      <c r="U2388" s="93"/>
      <c r="V2388" s="93"/>
      <c r="W2388" s="93"/>
      <c r="X2388" s="93"/>
      <c r="Y2388" s="93"/>
      <c r="Z2388" s="93"/>
      <c r="AA2388" s="93"/>
      <c r="AB2388" s="93"/>
      <c r="AC2388" s="93"/>
      <c r="AD2388" s="93"/>
      <c r="AE2388" s="93"/>
      <c r="AF2388" s="93"/>
      <c r="AG2388" s="93"/>
      <c r="AH2388" s="93"/>
    </row>
    <row r="2389" spans="1:34" ht="15" customHeight="1" x14ac:dyDescent="0.3">
      <c r="A2389" s="93"/>
      <c r="B2389" s="93"/>
      <c r="C2389" s="93"/>
      <c r="D2389" s="93"/>
      <c r="E2389" s="93"/>
      <c r="F2389" s="93"/>
      <c r="G2389" s="93"/>
      <c r="H2389" s="93"/>
      <c r="I2389" s="93"/>
      <c r="J2389" s="93"/>
      <c r="K2389" s="93"/>
      <c r="L2389" s="93"/>
      <c r="M2389" s="93"/>
      <c r="N2389" s="93"/>
      <c r="O2389" s="93"/>
      <c r="P2389" s="93"/>
      <c r="Q2389" s="93"/>
      <c r="R2389" s="93"/>
      <c r="S2389" s="93"/>
      <c r="T2389" s="93"/>
      <c r="U2389" s="93"/>
      <c r="V2389" s="93"/>
      <c r="W2389" s="93"/>
      <c r="X2389" s="93"/>
      <c r="Y2389" s="93"/>
      <c r="Z2389" s="93"/>
      <c r="AA2389" s="93"/>
      <c r="AB2389" s="93"/>
      <c r="AC2389" s="93"/>
      <c r="AD2389" s="93"/>
      <c r="AE2389" s="93"/>
      <c r="AF2389" s="93"/>
      <c r="AG2389" s="93"/>
      <c r="AH2389" s="93"/>
    </row>
    <row r="2390" spans="1:34" ht="15" customHeight="1" x14ac:dyDescent="0.3">
      <c r="A2390" s="93"/>
      <c r="B2390" s="93"/>
      <c r="C2390" s="93"/>
      <c r="D2390" s="93"/>
      <c r="E2390" s="93"/>
      <c r="F2390" s="93"/>
      <c r="G2390" s="93"/>
      <c r="H2390" s="93"/>
      <c r="I2390" s="93"/>
      <c r="J2390" s="93"/>
      <c r="K2390" s="93"/>
      <c r="L2390" s="93"/>
      <c r="M2390" s="93"/>
      <c r="N2390" s="93"/>
      <c r="O2390" s="93"/>
      <c r="P2390" s="93"/>
      <c r="Q2390" s="93"/>
      <c r="R2390" s="93"/>
      <c r="S2390" s="93"/>
      <c r="T2390" s="93"/>
      <c r="U2390" s="93"/>
      <c r="V2390" s="93"/>
      <c r="W2390" s="93"/>
      <c r="X2390" s="93"/>
      <c r="Y2390" s="93"/>
      <c r="Z2390" s="93"/>
      <c r="AA2390" s="93"/>
      <c r="AB2390" s="93"/>
      <c r="AC2390" s="93"/>
      <c r="AD2390" s="93"/>
      <c r="AE2390" s="93"/>
      <c r="AF2390" s="93"/>
      <c r="AG2390" s="93"/>
      <c r="AH2390" s="93"/>
    </row>
    <row r="2391" spans="1:34" ht="15" customHeight="1" x14ac:dyDescent="0.3">
      <c r="A2391" s="93"/>
      <c r="B2391" s="93"/>
      <c r="C2391" s="93"/>
      <c r="D2391" s="93"/>
      <c r="E2391" s="93"/>
      <c r="F2391" s="93"/>
      <c r="G2391" s="93"/>
      <c r="H2391" s="93"/>
      <c r="I2391" s="93"/>
      <c r="J2391" s="93"/>
      <c r="K2391" s="93"/>
      <c r="L2391" s="93"/>
      <c r="M2391" s="93"/>
      <c r="N2391" s="93"/>
      <c r="O2391" s="93"/>
      <c r="P2391" s="93"/>
      <c r="Q2391" s="93"/>
      <c r="R2391" s="93"/>
      <c r="S2391" s="93"/>
      <c r="T2391" s="93"/>
      <c r="U2391" s="93"/>
      <c r="V2391" s="93"/>
      <c r="W2391" s="93"/>
      <c r="X2391" s="93"/>
      <c r="Y2391" s="93"/>
      <c r="Z2391" s="93"/>
      <c r="AA2391" s="93"/>
      <c r="AB2391" s="93"/>
      <c r="AC2391" s="93"/>
      <c r="AD2391" s="93"/>
      <c r="AE2391" s="93"/>
      <c r="AF2391" s="93"/>
      <c r="AG2391" s="93"/>
      <c r="AH2391" s="93"/>
    </row>
    <row r="2392" spans="1:34" ht="15" customHeight="1" x14ac:dyDescent="0.3">
      <c r="A2392" s="93"/>
      <c r="B2392" s="93"/>
      <c r="C2392" s="93"/>
      <c r="D2392" s="93"/>
      <c r="E2392" s="93"/>
      <c r="F2392" s="93"/>
      <c r="G2392" s="93"/>
      <c r="H2392" s="93"/>
      <c r="I2392" s="93"/>
      <c r="J2392" s="93"/>
      <c r="K2392" s="93"/>
      <c r="L2392" s="93"/>
      <c r="M2392" s="93"/>
      <c r="N2392" s="93"/>
      <c r="O2392" s="93"/>
      <c r="P2392" s="93"/>
      <c r="Q2392" s="93"/>
      <c r="R2392" s="93"/>
      <c r="S2392" s="93"/>
      <c r="T2392" s="93"/>
      <c r="U2392" s="93"/>
      <c r="V2392" s="93"/>
      <c r="W2392" s="93"/>
      <c r="X2392" s="93"/>
      <c r="Y2392" s="93"/>
      <c r="Z2392" s="93"/>
      <c r="AA2392" s="93"/>
      <c r="AB2392" s="93"/>
      <c r="AC2392" s="93"/>
      <c r="AD2392" s="93"/>
      <c r="AE2392" s="93"/>
      <c r="AF2392" s="93"/>
      <c r="AG2392" s="93"/>
      <c r="AH2392" s="93"/>
    </row>
    <row r="2393" spans="1:34" ht="15" customHeight="1" x14ac:dyDescent="0.3">
      <c r="A2393" s="93"/>
      <c r="B2393" s="93"/>
      <c r="C2393" s="93"/>
      <c r="D2393" s="93"/>
      <c r="E2393" s="93"/>
      <c r="F2393" s="93"/>
      <c r="G2393" s="93"/>
      <c r="H2393" s="93"/>
      <c r="I2393" s="93"/>
      <c r="J2393" s="93"/>
      <c r="K2393" s="93"/>
      <c r="L2393" s="93"/>
      <c r="M2393" s="93"/>
      <c r="N2393" s="93"/>
      <c r="O2393" s="93"/>
      <c r="P2393" s="93"/>
      <c r="Q2393" s="93"/>
      <c r="R2393" s="93"/>
      <c r="S2393" s="93"/>
      <c r="T2393" s="93"/>
      <c r="U2393" s="93"/>
      <c r="V2393" s="93"/>
      <c r="W2393" s="93"/>
      <c r="X2393" s="93"/>
      <c r="Y2393" s="93"/>
      <c r="Z2393" s="93"/>
      <c r="AA2393" s="93"/>
      <c r="AB2393" s="93"/>
      <c r="AC2393" s="93"/>
      <c r="AD2393" s="93"/>
      <c r="AE2393" s="93"/>
      <c r="AF2393" s="93"/>
      <c r="AG2393" s="93"/>
      <c r="AH2393" s="93"/>
    </row>
    <row r="2394" spans="1:34" ht="15" customHeight="1" x14ac:dyDescent="0.3">
      <c r="A2394" s="93"/>
      <c r="B2394" s="93"/>
      <c r="C2394" s="93"/>
      <c r="D2394" s="93"/>
      <c r="E2394" s="93"/>
      <c r="F2394" s="93"/>
      <c r="G2394" s="93"/>
      <c r="H2394" s="93"/>
      <c r="I2394" s="93"/>
      <c r="J2394" s="93"/>
      <c r="K2394" s="93"/>
      <c r="L2394" s="93"/>
      <c r="M2394" s="93"/>
      <c r="N2394" s="93"/>
      <c r="O2394" s="93"/>
      <c r="P2394" s="93"/>
      <c r="Q2394" s="93"/>
      <c r="R2394" s="93"/>
      <c r="S2394" s="93"/>
      <c r="T2394" s="93"/>
      <c r="U2394" s="93"/>
      <c r="V2394" s="93"/>
      <c r="W2394" s="93"/>
      <c r="X2394" s="93"/>
      <c r="Y2394" s="93"/>
      <c r="Z2394" s="93"/>
      <c r="AA2394" s="93"/>
      <c r="AB2394" s="93"/>
      <c r="AC2394" s="93"/>
      <c r="AD2394" s="93"/>
      <c r="AE2394" s="93"/>
      <c r="AF2394" s="93"/>
      <c r="AG2394" s="93"/>
      <c r="AH2394" s="93"/>
    </row>
    <row r="2395" spans="1:34" ht="15" customHeight="1" x14ac:dyDescent="0.3">
      <c r="A2395" s="93"/>
      <c r="B2395" s="93"/>
      <c r="C2395" s="93"/>
      <c r="D2395" s="93"/>
      <c r="E2395" s="93"/>
      <c r="F2395" s="93"/>
      <c r="G2395" s="93"/>
      <c r="H2395" s="93"/>
      <c r="I2395" s="93"/>
      <c r="J2395" s="93"/>
      <c r="K2395" s="93"/>
      <c r="L2395" s="93"/>
      <c r="M2395" s="93"/>
      <c r="N2395" s="93"/>
      <c r="O2395" s="93"/>
      <c r="P2395" s="93"/>
      <c r="Q2395" s="93"/>
      <c r="R2395" s="93"/>
      <c r="S2395" s="93"/>
      <c r="T2395" s="93"/>
      <c r="U2395" s="93"/>
      <c r="V2395" s="93"/>
      <c r="W2395" s="93"/>
      <c r="X2395" s="93"/>
      <c r="Y2395" s="93"/>
      <c r="Z2395" s="93"/>
      <c r="AA2395" s="93"/>
      <c r="AB2395" s="93"/>
      <c r="AC2395" s="93"/>
      <c r="AD2395" s="93"/>
      <c r="AE2395" s="93"/>
      <c r="AF2395" s="93"/>
      <c r="AG2395" s="93"/>
      <c r="AH2395" s="93"/>
    </row>
    <row r="2396" spans="1:34" ht="15" customHeight="1" x14ac:dyDescent="0.3">
      <c r="A2396" s="93"/>
      <c r="B2396" s="93"/>
      <c r="C2396" s="93"/>
      <c r="D2396" s="93"/>
      <c r="E2396" s="93"/>
      <c r="F2396" s="93"/>
      <c r="G2396" s="93"/>
      <c r="H2396" s="93"/>
      <c r="I2396" s="93"/>
      <c r="J2396" s="93"/>
      <c r="K2396" s="93"/>
      <c r="L2396" s="93"/>
      <c r="M2396" s="93"/>
      <c r="N2396" s="93"/>
      <c r="O2396" s="93"/>
      <c r="P2396" s="93"/>
      <c r="Q2396" s="93"/>
      <c r="R2396" s="93"/>
      <c r="S2396" s="93"/>
      <c r="T2396" s="93"/>
      <c r="U2396" s="93"/>
      <c r="V2396" s="93"/>
      <c r="W2396" s="93"/>
      <c r="X2396" s="93"/>
      <c r="Y2396" s="93"/>
      <c r="Z2396" s="93"/>
      <c r="AA2396" s="93"/>
      <c r="AB2396" s="93"/>
      <c r="AC2396" s="93"/>
      <c r="AD2396" s="93"/>
      <c r="AE2396" s="93"/>
      <c r="AF2396" s="93"/>
      <c r="AG2396" s="93"/>
      <c r="AH2396" s="93"/>
    </row>
    <row r="2397" spans="1:34" ht="15" customHeight="1" x14ac:dyDescent="0.3">
      <c r="A2397" s="93"/>
      <c r="B2397" s="93"/>
      <c r="C2397" s="93"/>
      <c r="D2397" s="93"/>
      <c r="E2397" s="93"/>
      <c r="F2397" s="93"/>
      <c r="G2397" s="93"/>
      <c r="H2397" s="93"/>
      <c r="I2397" s="93"/>
      <c r="J2397" s="93"/>
      <c r="K2397" s="93"/>
      <c r="L2397" s="93"/>
      <c r="M2397" s="93"/>
      <c r="N2397" s="93"/>
      <c r="O2397" s="93"/>
      <c r="P2397" s="93"/>
      <c r="Q2397" s="93"/>
      <c r="R2397" s="93"/>
      <c r="S2397" s="93"/>
      <c r="T2397" s="93"/>
      <c r="U2397" s="93"/>
      <c r="V2397" s="93"/>
      <c r="W2397" s="93"/>
      <c r="X2397" s="93"/>
      <c r="Y2397" s="93"/>
      <c r="Z2397" s="93"/>
      <c r="AA2397" s="93"/>
      <c r="AB2397" s="93"/>
      <c r="AC2397" s="93"/>
      <c r="AD2397" s="93"/>
      <c r="AE2397" s="93"/>
      <c r="AF2397" s="93"/>
      <c r="AG2397" s="93"/>
      <c r="AH2397" s="93"/>
    </row>
    <row r="2398" spans="1:34" ht="15" customHeight="1" x14ac:dyDescent="0.3">
      <c r="A2398" s="93"/>
      <c r="B2398" s="93"/>
      <c r="C2398" s="93"/>
      <c r="D2398" s="93"/>
      <c r="E2398" s="93"/>
      <c r="F2398" s="93"/>
      <c r="G2398" s="93"/>
      <c r="H2398" s="93"/>
      <c r="I2398" s="93"/>
      <c r="J2398" s="93"/>
      <c r="K2398" s="93"/>
      <c r="L2398" s="93"/>
      <c r="M2398" s="93"/>
      <c r="N2398" s="93"/>
      <c r="O2398" s="93"/>
      <c r="P2398" s="93"/>
      <c r="Q2398" s="93"/>
      <c r="R2398" s="93"/>
      <c r="S2398" s="93"/>
      <c r="T2398" s="93"/>
      <c r="U2398" s="93"/>
      <c r="V2398" s="93"/>
      <c r="W2398" s="93"/>
      <c r="X2398" s="93"/>
      <c r="Y2398" s="93"/>
      <c r="Z2398" s="93"/>
      <c r="AA2398" s="93"/>
      <c r="AB2398" s="93"/>
      <c r="AC2398" s="93"/>
      <c r="AD2398" s="93"/>
      <c r="AE2398" s="93"/>
      <c r="AF2398" s="93"/>
      <c r="AG2398" s="93"/>
      <c r="AH2398" s="93"/>
    </row>
    <row r="2399" spans="1:34" ht="15" customHeight="1" x14ac:dyDescent="0.3">
      <c r="A2399" s="93"/>
      <c r="B2399" s="93"/>
      <c r="C2399" s="93"/>
      <c r="D2399" s="93"/>
      <c r="E2399" s="93"/>
      <c r="F2399" s="93"/>
      <c r="G2399" s="93"/>
      <c r="H2399" s="93"/>
      <c r="I2399" s="93"/>
      <c r="J2399" s="93"/>
      <c r="K2399" s="93"/>
      <c r="L2399" s="93"/>
      <c r="M2399" s="93"/>
      <c r="N2399" s="93"/>
      <c r="O2399" s="93"/>
      <c r="P2399" s="93"/>
      <c r="Q2399" s="93"/>
      <c r="R2399" s="93"/>
      <c r="S2399" s="93"/>
      <c r="T2399" s="93"/>
      <c r="U2399" s="93"/>
      <c r="V2399" s="93"/>
      <c r="W2399" s="93"/>
      <c r="X2399" s="93"/>
      <c r="Y2399" s="93"/>
      <c r="Z2399" s="93"/>
      <c r="AA2399" s="93"/>
      <c r="AB2399" s="93"/>
      <c r="AC2399" s="93"/>
      <c r="AD2399" s="93"/>
      <c r="AE2399" s="93"/>
      <c r="AF2399" s="93"/>
      <c r="AG2399" s="93"/>
      <c r="AH2399" s="93"/>
    </row>
    <row r="2400" spans="1:34" ht="15" customHeight="1" x14ac:dyDescent="0.3">
      <c r="A2400" s="93"/>
      <c r="B2400" s="93"/>
      <c r="C2400" s="93"/>
      <c r="D2400" s="93"/>
      <c r="E2400" s="93"/>
      <c r="F2400" s="93"/>
      <c r="G2400" s="93"/>
      <c r="H2400" s="93"/>
      <c r="I2400" s="93"/>
      <c r="J2400" s="93"/>
      <c r="K2400" s="93"/>
      <c r="L2400" s="93"/>
      <c r="M2400" s="93"/>
      <c r="N2400" s="93"/>
      <c r="O2400" s="93"/>
      <c r="P2400" s="93"/>
      <c r="Q2400" s="93"/>
      <c r="R2400" s="93"/>
      <c r="S2400" s="93"/>
      <c r="T2400" s="93"/>
      <c r="U2400" s="93"/>
      <c r="V2400" s="93"/>
      <c r="W2400" s="93"/>
      <c r="X2400" s="93"/>
      <c r="Y2400" s="93"/>
      <c r="Z2400" s="93"/>
      <c r="AA2400" s="93"/>
      <c r="AB2400" s="93"/>
      <c r="AC2400" s="93"/>
      <c r="AD2400" s="93"/>
      <c r="AE2400" s="93"/>
      <c r="AF2400" s="93"/>
      <c r="AG2400" s="93"/>
      <c r="AH2400" s="93"/>
    </row>
    <row r="2401" spans="1:34" ht="15" customHeight="1" x14ac:dyDescent="0.3">
      <c r="A2401" s="93"/>
      <c r="B2401" s="93"/>
      <c r="C2401" s="93"/>
      <c r="D2401" s="93"/>
      <c r="E2401" s="93"/>
      <c r="F2401" s="93"/>
      <c r="G2401" s="93"/>
      <c r="H2401" s="93"/>
      <c r="I2401" s="93"/>
      <c r="J2401" s="93"/>
      <c r="K2401" s="93"/>
      <c r="L2401" s="93"/>
      <c r="M2401" s="93"/>
      <c r="N2401" s="93"/>
      <c r="O2401" s="93"/>
      <c r="P2401" s="93"/>
      <c r="Q2401" s="93"/>
      <c r="R2401" s="93"/>
      <c r="S2401" s="93"/>
      <c r="T2401" s="93"/>
      <c r="U2401" s="93"/>
      <c r="V2401" s="93"/>
      <c r="W2401" s="93"/>
      <c r="X2401" s="93"/>
      <c r="Y2401" s="93"/>
      <c r="Z2401" s="93"/>
      <c r="AA2401" s="93"/>
      <c r="AB2401" s="93"/>
      <c r="AC2401" s="93"/>
      <c r="AD2401" s="93"/>
      <c r="AE2401" s="93"/>
      <c r="AF2401" s="93"/>
      <c r="AG2401" s="93"/>
      <c r="AH2401" s="93"/>
    </row>
    <row r="2402" spans="1:34" ht="15" customHeight="1" x14ac:dyDescent="0.3">
      <c r="A2402" s="93"/>
      <c r="B2402" s="93"/>
      <c r="C2402" s="93"/>
      <c r="D2402" s="93"/>
      <c r="E2402" s="93"/>
      <c r="F2402" s="93"/>
      <c r="G2402" s="93"/>
      <c r="H2402" s="93"/>
      <c r="I2402" s="93"/>
      <c r="J2402" s="93"/>
      <c r="K2402" s="93"/>
      <c r="L2402" s="93"/>
      <c r="M2402" s="93"/>
      <c r="N2402" s="93"/>
      <c r="O2402" s="93"/>
      <c r="P2402" s="93"/>
      <c r="Q2402" s="93"/>
      <c r="R2402" s="93"/>
      <c r="S2402" s="93"/>
      <c r="T2402" s="93"/>
      <c r="U2402" s="93"/>
      <c r="V2402" s="93"/>
      <c r="W2402" s="93"/>
      <c r="X2402" s="93"/>
      <c r="Y2402" s="93"/>
      <c r="Z2402" s="93"/>
      <c r="AA2402" s="93"/>
      <c r="AB2402" s="93"/>
      <c r="AC2402" s="93"/>
      <c r="AD2402" s="93"/>
      <c r="AE2402" s="93"/>
      <c r="AF2402" s="93"/>
      <c r="AG2402" s="93"/>
      <c r="AH2402" s="93"/>
    </row>
    <row r="2403" spans="1:34" ht="15" customHeight="1" x14ac:dyDescent="0.3">
      <c r="A2403" s="93"/>
      <c r="B2403" s="93"/>
      <c r="C2403" s="93"/>
      <c r="D2403" s="93"/>
      <c r="E2403" s="93"/>
      <c r="F2403" s="93"/>
      <c r="G2403" s="93"/>
      <c r="H2403" s="93"/>
      <c r="I2403" s="93"/>
      <c r="J2403" s="93"/>
      <c r="K2403" s="93"/>
      <c r="L2403" s="93"/>
      <c r="M2403" s="93"/>
      <c r="N2403" s="93"/>
      <c r="O2403" s="93"/>
      <c r="P2403" s="93"/>
      <c r="Q2403" s="93"/>
      <c r="R2403" s="93"/>
      <c r="S2403" s="93"/>
      <c r="T2403" s="93"/>
      <c r="U2403" s="93"/>
      <c r="V2403" s="93"/>
      <c r="W2403" s="93"/>
      <c r="X2403" s="93"/>
      <c r="Y2403" s="93"/>
      <c r="Z2403" s="93"/>
      <c r="AA2403" s="93"/>
      <c r="AB2403" s="93"/>
      <c r="AC2403" s="93"/>
      <c r="AD2403" s="93"/>
      <c r="AE2403" s="93"/>
      <c r="AF2403" s="93"/>
      <c r="AG2403" s="93"/>
      <c r="AH2403" s="93"/>
    </row>
    <row r="2404" spans="1:34" ht="15" customHeight="1" x14ac:dyDescent="0.3">
      <c r="A2404" s="93"/>
      <c r="B2404" s="93"/>
      <c r="C2404" s="93"/>
      <c r="D2404" s="93"/>
      <c r="E2404" s="93"/>
      <c r="F2404" s="93"/>
      <c r="G2404" s="93"/>
      <c r="H2404" s="93"/>
      <c r="I2404" s="93"/>
      <c r="J2404" s="93"/>
      <c r="K2404" s="93"/>
      <c r="L2404" s="93"/>
      <c r="M2404" s="93"/>
      <c r="N2404" s="93"/>
      <c r="O2404" s="93"/>
      <c r="P2404" s="93"/>
      <c r="Q2404" s="93"/>
      <c r="R2404" s="93"/>
      <c r="S2404" s="93"/>
      <c r="T2404" s="93"/>
      <c r="U2404" s="93"/>
      <c r="V2404" s="93"/>
      <c r="W2404" s="93"/>
      <c r="X2404" s="93"/>
      <c r="Y2404" s="93"/>
      <c r="Z2404" s="93"/>
      <c r="AA2404" s="93"/>
      <c r="AB2404" s="93"/>
      <c r="AC2404" s="93"/>
      <c r="AD2404" s="93"/>
      <c r="AE2404" s="93"/>
      <c r="AF2404" s="93"/>
      <c r="AG2404" s="93"/>
      <c r="AH2404" s="93"/>
    </row>
    <row r="2405" spans="1:34" ht="15" customHeight="1" x14ac:dyDescent="0.3">
      <c r="A2405" s="93"/>
      <c r="B2405" s="93"/>
      <c r="C2405" s="93"/>
      <c r="D2405" s="93"/>
      <c r="E2405" s="93"/>
      <c r="F2405" s="93"/>
      <c r="G2405" s="93"/>
      <c r="H2405" s="93"/>
      <c r="I2405" s="93"/>
      <c r="J2405" s="93"/>
      <c r="K2405" s="93"/>
      <c r="L2405" s="93"/>
      <c r="M2405" s="93"/>
      <c r="N2405" s="93"/>
      <c r="O2405" s="93"/>
      <c r="P2405" s="93"/>
      <c r="Q2405" s="93"/>
      <c r="R2405" s="93"/>
      <c r="S2405" s="93"/>
      <c r="T2405" s="93"/>
      <c r="U2405" s="93"/>
      <c r="V2405" s="93"/>
      <c r="W2405" s="93"/>
      <c r="X2405" s="93"/>
      <c r="Y2405" s="93"/>
      <c r="Z2405" s="93"/>
      <c r="AA2405" s="93"/>
      <c r="AB2405" s="93"/>
      <c r="AC2405" s="93"/>
      <c r="AD2405" s="93"/>
      <c r="AE2405" s="93"/>
      <c r="AF2405" s="93"/>
      <c r="AG2405" s="93"/>
      <c r="AH2405" s="93"/>
    </row>
    <row r="2406" spans="1:34" ht="15" customHeight="1" x14ac:dyDescent="0.3">
      <c r="A2406" s="93"/>
      <c r="B2406" s="93"/>
      <c r="C2406" s="93"/>
      <c r="D2406" s="93"/>
      <c r="E2406" s="93"/>
      <c r="F2406" s="93"/>
      <c r="G2406" s="93"/>
      <c r="H2406" s="93"/>
      <c r="I2406" s="93"/>
      <c r="J2406" s="93"/>
      <c r="K2406" s="93"/>
      <c r="L2406" s="93"/>
      <c r="M2406" s="93"/>
      <c r="N2406" s="93"/>
      <c r="O2406" s="93"/>
      <c r="P2406" s="93"/>
      <c r="Q2406" s="93"/>
      <c r="R2406" s="93"/>
      <c r="S2406" s="93"/>
      <c r="T2406" s="93"/>
      <c r="U2406" s="93"/>
      <c r="V2406" s="93"/>
      <c r="W2406" s="93"/>
      <c r="X2406" s="93"/>
      <c r="Y2406" s="93"/>
      <c r="Z2406" s="93"/>
      <c r="AA2406" s="93"/>
      <c r="AB2406" s="93"/>
      <c r="AC2406" s="93"/>
      <c r="AD2406" s="93"/>
      <c r="AE2406" s="93"/>
      <c r="AF2406" s="93"/>
      <c r="AG2406" s="93"/>
      <c r="AH2406" s="93"/>
    </row>
    <row r="2407" spans="1:34" ht="15" customHeight="1" x14ac:dyDescent="0.3">
      <c r="A2407" s="93"/>
      <c r="B2407" s="93"/>
      <c r="C2407" s="93"/>
      <c r="D2407" s="93"/>
      <c r="E2407" s="93"/>
      <c r="F2407" s="93"/>
      <c r="G2407" s="93"/>
      <c r="H2407" s="93"/>
      <c r="I2407" s="93"/>
      <c r="J2407" s="93"/>
      <c r="K2407" s="93"/>
      <c r="L2407" s="93"/>
      <c r="M2407" s="93"/>
      <c r="N2407" s="93"/>
      <c r="O2407" s="93"/>
      <c r="P2407" s="93"/>
      <c r="Q2407" s="93"/>
      <c r="R2407" s="93"/>
      <c r="S2407" s="93"/>
      <c r="T2407" s="93"/>
      <c r="U2407" s="93"/>
      <c r="V2407" s="93"/>
      <c r="W2407" s="93"/>
      <c r="X2407" s="93"/>
      <c r="Y2407" s="93"/>
      <c r="Z2407" s="93"/>
      <c r="AA2407" s="93"/>
      <c r="AB2407" s="93"/>
      <c r="AC2407" s="93"/>
      <c r="AD2407" s="93"/>
      <c r="AE2407" s="93"/>
      <c r="AF2407" s="93"/>
      <c r="AG2407" s="93"/>
      <c r="AH2407" s="93"/>
    </row>
    <row r="2408" spans="1:34" ht="15" customHeight="1" x14ac:dyDescent="0.3">
      <c r="A2408" s="93"/>
      <c r="B2408" s="93"/>
      <c r="C2408" s="93"/>
      <c r="D2408" s="93"/>
      <c r="E2408" s="93"/>
      <c r="F2408" s="93"/>
      <c r="G2408" s="93"/>
      <c r="H2408" s="93"/>
      <c r="I2408" s="93"/>
      <c r="J2408" s="93"/>
      <c r="K2408" s="93"/>
      <c r="L2408" s="93"/>
      <c r="M2408" s="93"/>
      <c r="N2408" s="93"/>
      <c r="O2408" s="93"/>
      <c r="P2408" s="93"/>
      <c r="Q2408" s="93"/>
      <c r="R2408" s="93"/>
      <c r="S2408" s="93"/>
      <c r="T2408" s="93"/>
      <c r="U2408" s="93"/>
      <c r="V2408" s="93"/>
      <c r="W2408" s="93"/>
      <c r="X2408" s="93"/>
      <c r="Y2408" s="93"/>
      <c r="Z2408" s="93"/>
      <c r="AA2408" s="93"/>
      <c r="AB2408" s="93"/>
      <c r="AC2408" s="93"/>
      <c r="AD2408" s="93"/>
      <c r="AE2408" s="93"/>
      <c r="AF2408" s="93"/>
      <c r="AG2408" s="93"/>
      <c r="AH2408" s="93"/>
    </row>
    <row r="2409" spans="1:34" ht="15" customHeight="1" x14ac:dyDescent="0.3">
      <c r="A2409" s="93"/>
      <c r="B2409" s="93"/>
      <c r="C2409" s="93"/>
      <c r="D2409" s="93"/>
      <c r="E2409" s="93"/>
      <c r="F2409" s="93"/>
      <c r="G2409" s="93"/>
      <c r="H2409" s="93"/>
      <c r="I2409" s="93"/>
      <c r="J2409" s="93"/>
      <c r="K2409" s="93"/>
      <c r="L2409" s="93"/>
      <c r="M2409" s="93"/>
      <c r="N2409" s="93"/>
      <c r="O2409" s="93"/>
      <c r="P2409" s="93"/>
      <c r="Q2409" s="93"/>
      <c r="R2409" s="93"/>
      <c r="S2409" s="93"/>
      <c r="T2409" s="93"/>
      <c r="U2409" s="93"/>
      <c r="V2409" s="93"/>
      <c r="W2409" s="93"/>
      <c r="X2409" s="93"/>
      <c r="Y2409" s="93"/>
      <c r="Z2409" s="93"/>
      <c r="AA2409" s="93"/>
      <c r="AB2409" s="93"/>
      <c r="AC2409" s="93"/>
      <c r="AD2409" s="93"/>
      <c r="AE2409" s="93"/>
      <c r="AF2409" s="93"/>
      <c r="AG2409" s="93"/>
      <c r="AH2409" s="93"/>
    </row>
    <row r="2410" spans="1:34" ht="15" customHeight="1" x14ac:dyDescent="0.3">
      <c r="A2410" s="93"/>
      <c r="B2410" s="93"/>
      <c r="C2410" s="93"/>
      <c r="D2410" s="93"/>
      <c r="E2410" s="93"/>
      <c r="F2410" s="93"/>
      <c r="G2410" s="93"/>
      <c r="H2410" s="93"/>
      <c r="I2410" s="93"/>
      <c r="J2410" s="93"/>
      <c r="K2410" s="93"/>
      <c r="L2410" s="93"/>
      <c r="M2410" s="93"/>
      <c r="N2410" s="93"/>
      <c r="O2410" s="93"/>
      <c r="P2410" s="93"/>
      <c r="Q2410" s="93"/>
      <c r="R2410" s="93"/>
      <c r="S2410" s="93"/>
      <c r="T2410" s="93"/>
      <c r="U2410" s="93"/>
      <c r="V2410" s="93"/>
      <c r="W2410" s="93"/>
      <c r="X2410" s="93"/>
      <c r="Y2410" s="93"/>
      <c r="Z2410" s="93"/>
      <c r="AA2410" s="93"/>
      <c r="AB2410" s="93"/>
      <c r="AC2410" s="93"/>
      <c r="AD2410" s="93"/>
      <c r="AE2410" s="93"/>
      <c r="AF2410" s="93"/>
      <c r="AG2410" s="93"/>
      <c r="AH2410" s="93"/>
    </row>
    <row r="2411" spans="1:34" ht="15" customHeight="1" x14ac:dyDescent="0.3">
      <c r="A2411" s="93"/>
      <c r="B2411" s="93"/>
      <c r="C2411" s="93"/>
      <c r="D2411" s="93"/>
      <c r="E2411" s="93"/>
      <c r="F2411" s="93"/>
      <c r="G2411" s="93"/>
      <c r="H2411" s="93"/>
      <c r="I2411" s="93"/>
      <c r="J2411" s="93"/>
      <c r="K2411" s="93"/>
      <c r="L2411" s="93"/>
      <c r="M2411" s="93"/>
      <c r="N2411" s="93"/>
      <c r="O2411" s="93"/>
      <c r="P2411" s="93"/>
      <c r="Q2411" s="93"/>
      <c r="R2411" s="93"/>
      <c r="S2411" s="93"/>
      <c r="T2411" s="93"/>
      <c r="U2411" s="93"/>
      <c r="V2411" s="93"/>
      <c r="W2411" s="93"/>
      <c r="X2411" s="93"/>
      <c r="Y2411" s="93"/>
      <c r="Z2411" s="93"/>
      <c r="AA2411" s="93"/>
      <c r="AB2411" s="93"/>
      <c r="AC2411" s="93"/>
      <c r="AD2411" s="93"/>
      <c r="AE2411" s="93"/>
      <c r="AF2411" s="93"/>
      <c r="AG2411" s="93"/>
      <c r="AH2411" s="93"/>
    </row>
    <row r="2412" spans="1:34" ht="15" customHeight="1" x14ac:dyDescent="0.3">
      <c r="A2412" s="93"/>
      <c r="B2412" s="93"/>
      <c r="C2412" s="93"/>
      <c r="D2412" s="93"/>
      <c r="E2412" s="93"/>
      <c r="F2412" s="93"/>
      <c r="G2412" s="93"/>
      <c r="H2412" s="93"/>
      <c r="I2412" s="93"/>
      <c r="J2412" s="93"/>
      <c r="K2412" s="93"/>
      <c r="L2412" s="93"/>
      <c r="M2412" s="93"/>
      <c r="N2412" s="93"/>
      <c r="O2412" s="93"/>
      <c r="P2412" s="93"/>
      <c r="Q2412" s="93"/>
      <c r="R2412" s="93"/>
      <c r="S2412" s="93"/>
      <c r="T2412" s="93"/>
      <c r="U2412" s="93"/>
      <c r="V2412" s="93"/>
      <c r="W2412" s="93"/>
      <c r="X2412" s="93"/>
      <c r="Y2412" s="93"/>
      <c r="Z2412" s="93"/>
      <c r="AA2412" s="93"/>
      <c r="AB2412" s="93"/>
      <c r="AC2412" s="93"/>
      <c r="AD2412" s="93"/>
      <c r="AE2412" s="93"/>
      <c r="AF2412" s="93"/>
      <c r="AG2412" s="93"/>
      <c r="AH2412" s="93"/>
    </row>
    <row r="2413" spans="1:34" ht="15" customHeight="1" x14ac:dyDescent="0.3">
      <c r="A2413" s="93"/>
      <c r="B2413" s="93"/>
      <c r="C2413" s="93"/>
      <c r="D2413" s="93"/>
      <c r="E2413" s="93"/>
      <c r="F2413" s="93"/>
      <c r="G2413" s="93"/>
      <c r="H2413" s="93"/>
      <c r="I2413" s="93"/>
      <c r="J2413" s="93"/>
      <c r="K2413" s="93"/>
      <c r="L2413" s="93"/>
      <c r="M2413" s="93"/>
      <c r="N2413" s="93"/>
      <c r="O2413" s="93"/>
      <c r="P2413" s="93"/>
      <c r="Q2413" s="93"/>
      <c r="R2413" s="93"/>
      <c r="S2413" s="93"/>
      <c r="T2413" s="93"/>
      <c r="U2413" s="93"/>
      <c r="V2413" s="93"/>
      <c r="W2413" s="93"/>
      <c r="X2413" s="93"/>
      <c r="Y2413" s="93"/>
      <c r="Z2413" s="93"/>
      <c r="AA2413" s="93"/>
      <c r="AB2413" s="93"/>
      <c r="AC2413" s="93"/>
      <c r="AD2413" s="93"/>
      <c r="AE2413" s="93"/>
      <c r="AF2413" s="93"/>
      <c r="AG2413" s="93"/>
      <c r="AH2413" s="93"/>
    </row>
    <row r="2414" spans="1:34" ht="15" customHeight="1" x14ac:dyDescent="0.3">
      <c r="A2414" s="93"/>
      <c r="B2414" s="93"/>
      <c r="C2414" s="93"/>
      <c r="D2414" s="93"/>
      <c r="E2414" s="93"/>
      <c r="F2414" s="93"/>
      <c r="G2414" s="93"/>
      <c r="H2414" s="93"/>
      <c r="I2414" s="93"/>
      <c r="J2414" s="93"/>
      <c r="K2414" s="93"/>
      <c r="L2414" s="93"/>
      <c r="M2414" s="93"/>
      <c r="N2414" s="93"/>
      <c r="O2414" s="93"/>
      <c r="P2414" s="93"/>
      <c r="Q2414" s="93"/>
      <c r="R2414" s="93"/>
      <c r="S2414" s="93"/>
      <c r="T2414" s="93"/>
      <c r="U2414" s="93"/>
      <c r="V2414" s="93"/>
      <c r="W2414" s="93"/>
      <c r="X2414" s="93"/>
      <c r="Y2414" s="93"/>
      <c r="Z2414" s="93"/>
      <c r="AA2414" s="93"/>
      <c r="AB2414" s="93"/>
      <c r="AC2414" s="93"/>
      <c r="AD2414" s="93"/>
      <c r="AE2414" s="93"/>
      <c r="AF2414" s="93"/>
      <c r="AG2414" s="93"/>
      <c r="AH2414" s="93"/>
    </row>
    <row r="2415" spans="1:34" ht="15" customHeight="1" x14ac:dyDescent="0.3">
      <c r="A2415" s="93"/>
      <c r="B2415" s="93"/>
      <c r="C2415" s="93"/>
      <c r="D2415" s="93"/>
      <c r="E2415" s="93"/>
      <c r="F2415" s="93"/>
      <c r="G2415" s="93"/>
      <c r="H2415" s="93"/>
      <c r="I2415" s="93"/>
      <c r="J2415" s="93"/>
      <c r="K2415" s="93"/>
      <c r="L2415" s="93"/>
      <c r="M2415" s="93"/>
      <c r="N2415" s="93"/>
      <c r="O2415" s="93"/>
      <c r="P2415" s="93"/>
      <c r="Q2415" s="93"/>
      <c r="R2415" s="93"/>
      <c r="S2415" s="93"/>
      <c r="T2415" s="93"/>
      <c r="U2415" s="93"/>
      <c r="V2415" s="93"/>
      <c r="W2415" s="93"/>
      <c r="X2415" s="93"/>
      <c r="Y2415" s="93"/>
      <c r="Z2415" s="93"/>
      <c r="AA2415" s="93"/>
      <c r="AB2415" s="93"/>
      <c r="AC2415" s="93"/>
      <c r="AD2415" s="93"/>
      <c r="AE2415" s="93"/>
      <c r="AF2415" s="93"/>
      <c r="AG2415" s="93"/>
      <c r="AH2415" s="93"/>
    </row>
    <row r="2416" spans="1:34" ht="15" customHeight="1" x14ac:dyDescent="0.3">
      <c r="A2416" s="93"/>
      <c r="B2416" s="93"/>
      <c r="C2416" s="93"/>
      <c r="D2416" s="93"/>
      <c r="E2416" s="93"/>
      <c r="F2416" s="93"/>
      <c r="G2416" s="93"/>
      <c r="H2416" s="93"/>
      <c r="I2416" s="93"/>
      <c r="J2416" s="93"/>
      <c r="K2416" s="93"/>
      <c r="L2416" s="93"/>
      <c r="M2416" s="93"/>
      <c r="N2416" s="93"/>
      <c r="O2416" s="93"/>
      <c r="P2416" s="93"/>
      <c r="Q2416" s="93"/>
      <c r="R2416" s="93"/>
      <c r="S2416" s="93"/>
      <c r="T2416" s="93"/>
      <c r="U2416" s="93"/>
      <c r="V2416" s="93"/>
      <c r="W2416" s="93"/>
      <c r="X2416" s="93"/>
      <c r="Y2416" s="93"/>
      <c r="Z2416" s="93"/>
      <c r="AA2416" s="93"/>
      <c r="AB2416" s="93"/>
      <c r="AC2416" s="93"/>
      <c r="AD2416" s="93"/>
      <c r="AE2416" s="93"/>
      <c r="AF2416" s="93"/>
      <c r="AG2416" s="93"/>
      <c r="AH2416" s="93"/>
    </row>
    <row r="2417" spans="1:34" ht="15" customHeight="1" x14ac:dyDescent="0.3">
      <c r="A2417" s="93"/>
      <c r="B2417" s="93"/>
      <c r="C2417" s="93"/>
      <c r="D2417" s="93"/>
      <c r="E2417" s="93"/>
      <c r="F2417" s="93"/>
      <c r="G2417" s="93"/>
      <c r="H2417" s="93"/>
      <c r="I2417" s="93"/>
      <c r="J2417" s="93"/>
      <c r="K2417" s="93"/>
      <c r="L2417" s="93"/>
      <c r="M2417" s="93"/>
      <c r="N2417" s="93"/>
      <c r="O2417" s="93"/>
      <c r="P2417" s="93"/>
      <c r="Q2417" s="93"/>
      <c r="R2417" s="93"/>
      <c r="S2417" s="93"/>
      <c r="T2417" s="93"/>
      <c r="U2417" s="93"/>
      <c r="V2417" s="93"/>
      <c r="W2417" s="93"/>
      <c r="X2417" s="93"/>
      <c r="Y2417" s="93"/>
      <c r="Z2417" s="93"/>
      <c r="AA2417" s="93"/>
      <c r="AB2417" s="93"/>
      <c r="AC2417" s="93"/>
      <c r="AD2417" s="93"/>
      <c r="AE2417" s="93"/>
      <c r="AF2417" s="93"/>
      <c r="AG2417" s="93"/>
      <c r="AH2417" s="93"/>
    </row>
    <row r="2418" spans="1:34" ht="15" customHeight="1" x14ac:dyDescent="0.3">
      <c r="A2418" s="93"/>
      <c r="B2418" s="90"/>
      <c r="C2418" s="90"/>
      <c r="D2418" s="90"/>
      <c r="E2418" s="90"/>
      <c r="F2418" s="90"/>
      <c r="G2418" s="90"/>
      <c r="H2418" s="90"/>
      <c r="I2418" s="90"/>
      <c r="J2418" s="90"/>
      <c r="K2418" s="90"/>
      <c r="L2418" s="90"/>
      <c r="M2418" s="90"/>
      <c r="N2418" s="90"/>
      <c r="O2418" s="90"/>
      <c r="P2418" s="90"/>
      <c r="Q2418" s="90"/>
      <c r="R2418" s="90"/>
      <c r="S2418" s="90"/>
      <c r="T2418" s="90"/>
      <c r="U2418" s="90"/>
      <c r="V2418" s="90"/>
      <c r="W2418" s="90"/>
      <c r="X2418" s="90"/>
      <c r="Y2418" s="90"/>
      <c r="Z2418" s="90"/>
      <c r="AA2418" s="90"/>
      <c r="AB2418" s="90"/>
      <c r="AC2418" s="90"/>
      <c r="AD2418" s="90"/>
      <c r="AE2418" s="90"/>
      <c r="AF2418" s="90"/>
      <c r="AG2418" s="93"/>
      <c r="AH2418" s="93"/>
    </row>
    <row r="2419" spans="1:34" ht="15" customHeight="1" x14ac:dyDescent="0.3">
      <c r="A2419" s="93"/>
      <c r="B2419" s="80"/>
      <c r="C2419" s="80"/>
      <c r="D2419" s="80"/>
      <c r="E2419" s="80"/>
      <c r="F2419" s="80"/>
      <c r="G2419" s="80"/>
      <c r="H2419" s="80"/>
      <c r="I2419" s="80"/>
      <c r="J2419" s="80"/>
      <c r="K2419" s="80"/>
      <c r="L2419" s="80"/>
      <c r="M2419" s="80"/>
      <c r="N2419" s="80"/>
      <c r="O2419" s="80"/>
      <c r="P2419" s="80"/>
      <c r="Q2419" s="80"/>
      <c r="R2419" s="80"/>
      <c r="S2419" s="80"/>
      <c r="T2419" s="80"/>
      <c r="U2419" s="80"/>
      <c r="V2419" s="80"/>
      <c r="W2419" s="80"/>
      <c r="X2419" s="80"/>
      <c r="Y2419" s="80"/>
      <c r="Z2419" s="80"/>
      <c r="AA2419" s="80"/>
      <c r="AB2419" s="80"/>
      <c r="AC2419" s="80"/>
      <c r="AD2419" s="80"/>
      <c r="AE2419" s="80"/>
      <c r="AF2419" s="80"/>
      <c r="AG2419" s="93"/>
      <c r="AH2419" s="93"/>
    </row>
    <row r="2420" spans="1:34" ht="15" customHeight="1" x14ac:dyDescent="0.3">
      <c r="A2420" s="93"/>
      <c r="B2420" s="93"/>
      <c r="C2420" s="93"/>
      <c r="D2420" s="93"/>
      <c r="E2420" s="93"/>
      <c r="F2420" s="93"/>
      <c r="G2420" s="93"/>
      <c r="H2420" s="93"/>
      <c r="I2420" s="93"/>
      <c r="J2420" s="93"/>
      <c r="K2420" s="93"/>
      <c r="L2420" s="93"/>
      <c r="M2420" s="93"/>
      <c r="N2420" s="93"/>
      <c r="O2420" s="93"/>
      <c r="P2420" s="93"/>
      <c r="Q2420" s="93"/>
      <c r="R2420" s="93"/>
      <c r="S2420" s="93"/>
      <c r="T2420" s="93"/>
      <c r="U2420" s="93"/>
      <c r="V2420" s="93"/>
      <c r="W2420" s="93"/>
      <c r="X2420" s="93"/>
      <c r="Y2420" s="93"/>
      <c r="Z2420" s="93"/>
      <c r="AA2420" s="93"/>
      <c r="AB2420" s="93"/>
      <c r="AC2420" s="93"/>
      <c r="AD2420" s="93"/>
      <c r="AE2420" s="93"/>
      <c r="AF2420" s="93"/>
      <c r="AG2420" s="93"/>
      <c r="AH2420" s="93"/>
    </row>
    <row r="2421" spans="1:34" ht="15" customHeight="1" x14ac:dyDescent="0.3">
      <c r="A2421" s="93"/>
      <c r="B2421" s="93"/>
      <c r="C2421" s="93"/>
      <c r="D2421" s="93"/>
      <c r="E2421" s="93"/>
      <c r="F2421" s="93"/>
      <c r="G2421" s="93"/>
      <c r="H2421" s="93"/>
      <c r="I2421" s="93"/>
      <c r="J2421" s="93"/>
      <c r="K2421" s="93"/>
      <c r="L2421" s="93"/>
      <c r="M2421" s="93"/>
      <c r="N2421" s="93"/>
      <c r="O2421" s="93"/>
      <c r="P2421" s="93"/>
      <c r="Q2421" s="93"/>
      <c r="R2421" s="93"/>
      <c r="S2421" s="93"/>
      <c r="T2421" s="93"/>
      <c r="U2421" s="93"/>
      <c r="V2421" s="93"/>
      <c r="W2421" s="93"/>
      <c r="X2421" s="93"/>
      <c r="Y2421" s="93"/>
      <c r="Z2421" s="93"/>
      <c r="AA2421" s="93"/>
      <c r="AB2421" s="93"/>
      <c r="AC2421" s="93"/>
      <c r="AD2421" s="93"/>
      <c r="AE2421" s="93"/>
      <c r="AF2421" s="93"/>
      <c r="AG2421" s="93"/>
      <c r="AH2421" s="93"/>
    </row>
    <row r="2422" spans="1:34" ht="15" customHeight="1" x14ac:dyDescent="0.3">
      <c r="A2422" s="93"/>
      <c r="B2422" s="93"/>
      <c r="C2422" s="93"/>
      <c r="D2422" s="93"/>
      <c r="E2422" s="93"/>
      <c r="F2422" s="93"/>
      <c r="G2422" s="93"/>
      <c r="H2422" s="93"/>
      <c r="I2422" s="93"/>
      <c r="J2422" s="93"/>
      <c r="K2422" s="93"/>
      <c r="L2422" s="93"/>
      <c r="M2422" s="93"/>
      <c r="N2422" s="93"/>
      <c r="O2422" s="93"/>
      <c r="P2422" s="93"/>
      <c r="Q2422" s="93"/>
      <c r="R2422" s="93"/>
      <c r="S2422" s="93"/>
      <c r="T2422" s="93"/>
      <c r="U2422" s="93"/>
      <c r="V2422" s="93"/>
      <c r="W2422" s="93"/>
      <c r="X2422" s="93"/>
      <c r="Y2422" s="93"/>
      <c r="Z2422" s="93"/>
      <c r="AA2422" s="93"/>
      <c r="AB2422" s="93"/>
      <c r="AC2422" s="93"/>
      <c r="AD2422" s="93"/>
      <c r="AE2422" s="93"/>
      <c r="AF2422" s="93"/>
      <c r="AG2422" s="93"/>
      <c r="AH2422" s="93"/>
    </row>
    <row r="2423" spans="1:34" ht="15" customHeight="1" x14ac:dyDescent="0.3">
      <c r="A2423" s="93"/>
      <c r="B2423" s="93"/>
      <c r="C2423" s="93"/>
      <c r="D2423" s="93"/>
      <c r="E2423" s="93"/>
      <c r="F2423" s="93"/>
      <c r="G2423" s="93"/>
      <c r="H2423" s="93"/>
      <c r="I2423" s="93"/>
      <c r="J2423" s="93"/>
      <c r="K2423" s="93"/>
      <c r="L2423" s="93"/>
      <c r="M2423" s="93"/>
      <c r="N2423" s="93"/>
      <c r="O2423" s="93"/>
      <c r="P2423" s="93"/>
      <c r="Q2423" s="93"/>
      <c r="R2423" s="93"/>
      <c r="S2423" s="93"/>
      <c r="T2423" s="93"/>
      <c r="U2423" s="93"/>
      <c r="V2423" s="93"/>
      <c r="W2423" s="93"/>
      <c r="X2423" s="93"/>
      <c r="Y2423" s="93"/>
      <c r="Z2423" s="93"/>
      <c r="AA2423" s="93"/>
      <c r="AB2423" s="93"/>
      <c r="AC2423" s="93"/>
      <c r="AD2423" s="93"/>
      <c r="AE2423" s="93"/>
      <c r="AF2423" s="93"/>
      <c r="AG2423" s="93"/>
      <c r="AH2423" s="93"/>
    </row>
    <row r="2424" spans="1:34" ht="15" customHeight="1" x14ac:dyDescent="0.3">
      <c r="A2424" s="93"/>
      <c r="B2424" s="93"/>
      <c r="C2424" s="93"/>
      <c r="D2424" s="93"/>
      <c r="E2424" s="93"/>
      <c r="F2424" s="93"/>
      <c r="G2424" s="93"/>
      <c r="H2424" s="93"/>
      <c r="I2424" s="93"/>
      <c r="J2424" s="93"/>
      <c r="K2424" s="93"/>
      <c r="L2424" s="93"/>
      <c r="M2424" s="93"/>
      <c r="N2424" s="93"/>
      <c r="O2424" s="93"/>
      <c r="P2424" s="93"/>
      <c r="Q2424" s="93"/>
      <c r="R2424" s="93"/>
      <c r="S2424" s="93"/>
      <c r="T2424" s="93"/>
      <c r="U2424" s="93"/>
      <c r="V2424" s="93"/>
      <c r="W2424" s="93"/>
      <c r="X2424" s="93"/>
      <c r="Y2424" s="93"/>
      <c r="Z2424" s="93"/>
      <c r="AA2424" s="93"/>
      <c r="AB2424" s="93"/>
      <c r="AC2424" s="93"/>
      <c r="AD2424" s="93"/>
      <c r="AE2424" s="93"/>
      <c r="AF2424" s="93"/>
      <c r="AG2424" s="93"/>
      <c r="AH2424" s="93"/>
    </row>
    <row r="2425" spans="1:34" ht="15" customHeight="1" x14ac:dyDescent="0.3">
      <c r="A2425" s="93"/>
      <c r="B2425" s="93"/>
      <c r="C2425" s="93"/>
      <c r="D2425" s="93"/>
      <c r="E2425" s="93"/>
      <c r="F2425" s="93"/>
      <c r="G2425" s="93"/>
      <c r="H2425" s="93"/>
      <c r="I2425" s="93"/>
      <c r="J2425" s="93"/>
      <c r="K2425" s="93"/>
      <c r="L2425" s="93"/>
      <c r="M2425" s="93"/>
      <c r="N2425" s="93"/>
      <c r="O2425" s="93"/>
      <c r="P2425" s="93"/>
      <c r="Q2425" s="93"/>
      <c r="R2425" s="93"/>
      <c r="S2425" s="93"/>
      <c r="T2425" s="93"/>
      <c r="U2425" s="93"/>
      <c r="V2425" s="93"/>
      <c r="W2425" s="93"/>
      <c r="X2425" s="93"/>
      <c r="Y2425" s="93"/>
      <c r="Z2425" s="93"/>
      <c r="AA2425" s="93"/>
      <c r="AB2425" s="93"/>
      <c r="AC2425" s="93"/>
      <c r="AD2425" s="93"/>
      <c r="AE2425" s="93"/>
      <c r="AF2425" s="93"/>
      <c r="AG2425" s="93"/>
      <c r="AH2425" s="93"/>
    </row>
    <row r="2426" spans="1:34" ht="15" customHeight="1" x14ac:dyDescent="0.3">
      <c r="A2426" s="93"/>
      <c r="B2426" s="93"/>
      <c r="C2426" s="93"/>
      <c r="D2426" s="93"/>
      <c r="E2426" s="93"/>
      <c r="F2426" s="93"/>
      <c r="G2426" s="93"/>
      <c r="H2426" s="93"/>
      <c r="I2426" s="93"/>
      <c r="J2426" s="93"/>
      <c r="K2426" s="93"/>
      <c r="L2426" s="93"/>
      <c r="M2426" s="93"/>
      <c r="N2426" s="93"/>
      <c r="O2426" s="93"/>
      <c r="P2426" s="93"/>
      <c r="Q2426" s="93"/>
      <c r="R2426" s="93"/>
      <c r="S2426" s="93"/>
      <c r="T2426" s="93"/>
      <c r="U2426" s="93"/>
      <c r="V2426" s="93"/>
      <c r="W2426" s="93"/>
      <c r="X2426" s="93"/>
      <c r="Y2426" s="93"/>
      <c r="Z2426" s="93"/>
      <c r="AA2426" s="93"/>
      <c r="AB2426" s="93"/>
      <c r="AC2426" s="93"/>
      <c r="AD2426" s="93"/>
      <c r="AE2426" s="93"/>
      <c r="AF2426" s="93"/>
      <c r="AG2426" s="93"/>
      <c r="AH2426" s="93"/>
    </row>
    <row r="2427" spans="1:34" ht="15" customHeight="1" x14ac:dyDescent="0.3">
      <c r="A2427" s="93"/>
      <c r="B2427" s="93"/>
      <c r="C2427" s="93"/>
      <c r="D2427" s="93"/>
      <c r="E2427" s="93"/>
      <c r="F2427" s="93"/>
      <c r="G2427" s="93"/>
      <c r="H2427" s="93"/>
      <c r="I2427" s="93"/>
      <c r="J2427" s="93"/>
      <c r="K2427" s="93"/>
      <c r="L2427" s="93"/>
      <c r="M2427" s="93"/>
      <c r="N2427" s="93"/>
      <c r="O2427" s="93"/>
      <c r="P2427" s="93"/>
      <c r="Q2427" s="93"/>
      <c r="R2427" s="93"/>
      <c r="S2427" s="93"/>
      <c r="T2427" s="93"/>
      <c r="U2427" s="93"/>
      <c r="V2427" s="93"/>
      <c r="W2427" s="93"/>
      <c r="X2427" s="93"/>
      <c r="Y2427" s="93"/>
      <c r="Z2427" s="93"/>
      <c r="AA2427" s="93"/>
      <c r="AB2427" s="93"/>
      <c r="AC2427" s="93"/>
      <c r="AD2427" s="93"/>
      <c r="AE2427" s="93"/>
      <c r="AF2427" s="93"/>
      <c r="AG2427" s="93"/>
      <c r="AH2427" s="93"/>
    </row>
    <row r="2428" spans="1:34" ht="15" customHeight="1" x14ac:dyDescent="0.3">
      <c r="A2428" s="93"/>
      <c r="B2428" s="93"/>
      <c r="C2428" s="93"/>
      <c r="D2428" s="93"/>
      <c r="E2428" s="93"/>
      <c r="F2428" s="93"/>
      <c r="G2428" s="93"/>
      <c r="H2428" s="93"/>
      <c r="I2428" s="93"/>
      <c r="J2428" s="93"/>
      <c r="K2428" s="93"/>
      <c r="L2428" s="93"/>
      <c r="M2428" s="93"/>
      <c r="N2428" s="93"/>
      <c r="O2428" s="93"/>
      <c r="P2428" s="93"/>
      <c r="Q2428" s="93"/>
      <c r="R2428" s="93"/>
      <c r="S2428" s="93"/>
      <c r="T2428" s="93"/>
      <c r="U2428" s="93"/>
      <c r="V2428" s="93"/>
      <c r="W2428" s="93"/>
      <c r="X2428" s="93"/>
      <c r="Y2428" s="93"/>
      <c r="Z2428" s="93"/>
      <c r="AA2428" s="93"/>
      <c r="AB2428" s="93"/>
      <c r="AC2428" s="93"/>
      <c r="AD2428" s="93"/>
      <c r="AE2428" s="93"/>
      <c r="AF2428" s="93"/>
      <c r="AG2428" s="93"/>
      <c r="AH2428" s="93"/>
    </row>
    <row r="2429" spans="1:34" ht="15" customHeight="1" x14ac:dyDescent="0.3">
      <c r="A2429" s="93"/>
      <c r="B2429" s="93"/>
      <c r="C2429" s="93"/>
      <c r="D2429" s="93"/>
      <c r="E2429" s="93"/>
      <c r="F2429" s="93"/>
      <c r="G2429" s="93"/>
      <c r="H2429" s="93"/>
      <c r="I2429" s="93"/>
      <c r="J2429" s="93"/>
      <c r="K2429" s="93"/>
      <c r="L2429" s="93"/>
      <c r="M2429" s="93"/>
      <c r="N2429" s="93"/>
      <c r="O2429" s="93"/>
      <c r="P2429" s="93"/>
      <c r="Q2429" s="93"/>
      <c r="R2429" s="93"/>
      <c r="S2429" s="93"/>
      <c r="T2429" s="93"/>
      <c r="U2429" s="93"/>
      <c r="V2429" s="93"/>
      <c r="W2429" s="93"/>
      <c r="X2429" s="93"/>
      <c r="Y2429" s="93"/>
      <c r="Z2429" s="93"/>
      <c r="AA2429" s="93"/>
      <c r="AB2429" s="93"/>
      <c r="AC2429" s="93"/>
      <c r="AD2429" s="93"/>
      <c r="AE2429" s="93"/>
      <c r="AF2429" s="93"/>
      <c r="AG2429" s="93"/>
      <c r="AH2429" s="93"/>
    </row>
    <row r="2430" spans="1:34" ht="15" customHeight="1" x14ac:dyDescent="0.3">
      <c r="A2430" s="93"/>
      <c r="B2430" s="93"/>
      <c r="C2430" s="93"/>
      <c r="D2430" s="93"/>
      <c r="E2430" s="93"/>
      <c r="F2430" s="93"/>
      <c r="G2430" s="93"/>
      <c r="H2430" s="93"/>
      <c r="I2430" s="93"/>
      <c r="J2430" s="93"/>
      <c r="K2430" s="93"/>
      <c r="L2430" s="93"/>
      <c r="M2430" s="93"/>
      <c r="N2430" s="93"/>
      <c r="O2430" s="93"/>
      <c r="P2430" s="93"/>
      <c r="Q2430" s="93"/>
      <c r="R2430" s="93"/>
      <c r="S2430" s="93"/>
      <c r="T2430" s="93"/>
      <c r="U2430" s="93"/>
      <c r="V2430" s="93"/>
      <c r="W2430" s="93"/>
      <c r="X2430" s="93"/>
      <c r="Y2430" s="93"/>
      <c r="Z2430" s="93"/>
      <c r="AA2430" s="93"/>
      <c r="AB2430" s="93"/>
      <c r="AC2430" s="93"/>
      <c r="AD2430" s="93"/>
      <c r="AE2430" s="93"/>
      <c r="AF2430" s="93"/>
      <c r="AG2430" s="93"/>
      <c r="AH2430" s="93"/>
    </row>
    <row r="2431" spans="1:34" ht="15" customHeight="1" x14ac:dyDescent="0.3">
      <c r="A2431" s="93"/>
      <c r="B2431" s="93"/>
      <c r="C2431" s="93"/>
      <c r="D2431" s="93"/>
      <c r="E2431" s="93"/>
      <c r="F2431" s="93"/>
      <c r="G2431" s="93"/>
      <c r="H2431" s="93"/>
      <c r="I2431" s="93"/>
      <c r="J2431" s="93"/>
      <c r="K2431" s="93"/>
      <c r="L2431" s="93"/>
      <c r="M2431" s="93"/>
      <c r="N2431" s="93"/>
      <c r="O2431" s="93"/>
      <c r="P2431" s="93"/>
      <c r="Q2431" s="93"/>
      <c r="R2431" s="93"/>
      <c r="S2431" s="93"/>
      <c r="T2431" s="93"/>
      <c r="U2431" s="93"/>
      <c r="V2431" s="93"/>
      <c r="W2431" s="93"/>
      <c r="X2431" s="93"/>
      <c r="Y2431" s="93"/>
      <c r="Z2431" s="93"/>
      <c r="AA2431" s="93"/>
      <c r="AB2431" s="93"/>
      <c r="AC2431" s="93"/>
      <c r="AD2431" s="93"/>
      <c r="AE2431" s="93"/>
      <c r="AF2431" s="93"/>
      <c r="AG2431" s="93"/>
      <c r="AH2431" s="93"/>
    </row>
    <row r="2432" spans="1:34" ht="15" customHeight="1" x14ac:dyDescent="0.3">
      <c r="A2432" s="93"/>
      <c r="B2432" s="93"/>
      <c r="C2432" s="93"/>
      <c r="D2432" s="93"/>
      <c r="E2432" s="93"/>
      <c r="F2432" s="93"/>
      <c r="G2432" s="93"/>
      <c r="H2432" s="93"/>
      <c r="I2432" s="93"/>
      <c r="J2432" s="93"/>
      <c r="K2432" s="93"/>
      <c r="L2432" s="93"/>
      <c r="M2432" s="93"/>
      <c r="N2432" s="93"/>
      <c r="O2432" s="93"/>
      <c r="P2432" s="93"/>
      <c r="Q2432" s="93"/>
      <c r="R2432" s="93"/>
      <c r="S2432" s="93"/>
      <c r="T2432" s="93"/>
      <c r="U2432" s="93"/>
      <c r="V2432" s="93"/>
      <c r="W2432" s="93"/>
      <c r="X2432" s="93"/>
      <c r="Y2432" s="93"/>
      <c r="Z2432" s="93"/>
      <c r="AA2432" s="93"/>
      <c r="AB2432" s="93"/>
      <c r="AC2432" s="93"/>
      <c r="AD2432" s="93"/>
      <c r="AE2432" s="93"/>
      <c r="AF2432" s="93"/>
      <c r="AG2432" s="93"/>
      <c r="AH2432" s="93"/>
    </row>
    <row r="2433" spans="1:34" ht="15" customHeight="1" x14ac:dyDescent="0.3">
      <c r="A2433" s="93"/>
      <c r="B2433" s="93"/>
      <c r="C2433" s="93"/>
      <c r="D2433" s="93"/>
      <c r="E2433" s="93"/>
      <c r="F2433" s="93"/>
      <c r="G2433" s="93"/>
      <c r="H2433" s="93"/>
      <c r="I2433" s="93"/>
      <c r="J2433" s="93"/>
      <c r="K2433" s="93"/>
      <c r="L2433" s="93"/>
      <c r="M2433" s="93"/>
      <c r="N2433" s="93"/>
      <c r="O2433" s="93"/>
      <c r="P2433" s="93"/>
      <c r="Q2433" s="93"/>
      <c r="R2433" s="93"/>
      <c r="S2433" s="93"/>
      <c r="T2433" s="93"/>
      <c r="U2433" s="93"/>
      <c r="V2433" s="93"/>
      <c r="W2433" s="93"/>
      <c r="X2433" s="93"/>
      <c r="Y2433" s="93"/>
      <c r="Z2433" s="93"/>
      <c r="AA2433" s="93"/>
      <c r="AB2433" s="93"/>
      <c r="AC2433" s="93"/>
      <c r="AD2433" s="93"/>
      <c r="AE2433" s="93"/>
      <c r="AF2433" s="93"/>
      <c r="AG2433" s="93"/>
      <c r="AH2433" s="93"/>
    </row>
    <row r="2434" spans="1:34" ht="15" customHeight="1" x14ac:dyDescent="0.3">
      <c r="A2434" s="93"/>
      <c r="B2434" s="93"/>
      <c r="C2434" s="93"/>
      <c r="D2434" s="93"/>
      <c r="E2434" s="93"/>
      <c r="F2434" s="93"/>
      <c r="G2434" s="93"/>
      <c r="H2434" s="93"/>
      <c r="I2434" s="93"/>
      <c r="J2434" s="93"/>
      <c r="K2434" s="93"/>
      <c r="L2434" s="93"/>
      <c r="M2434" s="93"/>
      <c r="N2434" s="93"/>
      <c r="O2434" s="93"/>
      <c r="P2434" s="93"/>
      <c r="Q2434" s="93"/>
      <c r="R2434" s="93"/>
      <c r="S2434" s="93"/>
      <c r="T2434" s="93"/>
      <c r="U2434" s="93"/>
      <c r="V2434" s="93"/>
      <c r="W2434" s="93"/>
      <c r="X2434" s="93"/>
      <c r="Y2434" s="93"/>
      <c r="Z2434" s="93"/>
      <c r="AA2434" s="93"/>
      <c r="AB2434" s="93"/>
      <c r="AC2434" s="93"/>
      <c r="AD2434" s="93"/>
      <c r="AE2434" s="93"/>
      <c r="AF2434" s="93"/>
      <c r="AG2434" s="93"/>
      <c r="AH2434" s="93"/>
    </row>
    <row r="2435" spans="1:34" ht="15" customHeight="1" x14ac:dyDescent="0.3">
      <c r="A2435" s="93"/>
      <c r="B2435" s="93"/>
      <c r="C2435" s="93"/>
      <c r="D2435" s="93"/>
      <c r="E2435" s="93"/>
      <c r="F2435" s="93"/>
      <c r="G2435" s="93"/>
      <c r="H2435" s="93"/>
      <c r="I2435" s="93"/>
      <c r="J2435" s="93"/>
      <c r="K2435" s="93"/>
      <c r="L2435" s="93"/>
      <c r="M2435" s="93"/>
      <c r="N2435" s="93"/>
      <c r="O2435" s="93"/>
      <c r="P2435" s="93"/>
      <c r="Q2435" s="93"/>
      <c r="R2435" s="93"/>
      <c r="S2435" s="93"/>
      <c r="T2435" s="93"/>
      <c r="U2435" s="93"/>
      <c r="V2435" s="93"/>
      <c r="W2435" s="93"/>
      <c r="X2435" s="93"/>
      <c r="Y2435" s="93"/>
      <c r="Z2435" s="93"/>
      <c r="AA2435" s="93"/>
      <c r="AB2435" s="93"/>
      <c r="AC2435" s="93"/>
      <c r="AD2435" s="93"/>
      <c r="AE2435" s="93"/>
      <c r="AF2435" s="93"/>
      <c r="AG2435" s="93"/>
      <c r="AH2435" s="93"/>
    </row>
    <row r="2436" spans="1:34" ht="15" customHeight="1" x14ac:dyDescent="0.3">
      <c r="A2436" s="93"/>
      <c r="B2436" s="93"/>
      <c r="C2436" s="93"/>
      <c r="D2436" s="93"/>
      <c r="E2436" s="93"/>
      <c r="F2436" s="93"/>
      <c r="G2436" s="93"/>
      <c r="H2436" s="93"/>
      <c r="I2436" s="93"/>
      <c r="J2436" s="93"/>
      <c r="K2436" s="93"/>
      <c r="L2436" s="93"/>
      <c r="M2436" s="93"/>
      <c r="N2436" s="93"/>
      <c r="O2436" s="93"/>
      <c r="P2436" s="93"/>
      <c r="Q2436" s="93"/>
      <c r="R2436" s="93"/>
      <c r="S2436" s="93"/>
      <c r="T2436" s="93"/>
      <c r="U2436" s="93"/>
      <c r="V2436" s="93"/>
      <c r="W2436" s="93"/>
      <c r="X2436" s="93"/>
      <c r="Y2436" s="93"/>
      <c r="Z2436" s="93"/>
      <c r="AA2436" s="93"/>
      <c r="AB2436" s="93"/>
      <c r="AC2436" s="93"/>
      <c r="AD2436" s="93"/>
      <c r="AE2436" s="93"/>
      <c r="AF2436" s="93"/>
      <c r="AG2436" s="93"/>
      <c r="AH2436" s="93"/>
    </row>
    <row r="2437" spans="1:34" ht="15" customHeight="1" x14ac:dyDescent="0.3">
      <c r="A2437" s="93"/>
      <c r="B2437" s="93"/>
      <c r="C2437" s="93"/>
      <c r="D2437" s="93"/>
      <c r="E2437" s="93"/>
      <c r="F2437" s="93"/>
      <c r="G2437" s="93"/>
      <c r="H2437" s="93"/>
      <c r="I2437" s="93"/>
      <c r="J2437" s="93"/>
      <c r="K2437" s="93"/>
      <c r="L2437" s="93"/>
      <c r="M2437" s="93"/>
      <c r="N2437" s="93"/>
      <c r="O2437" s="93"/>
      <c r="P2437" s="93"/>
      <c r="Q2437" s="93"/>
      <c r="R2437" s="93"/>
      <c r="S2437" s="93"/>
      <c r="T2437" s="93"/>
      <c r="U2437" s="93"/>
      <c r="V2437" s="93"/>
      <c r="W2437" s="93"/>
      <c r="X2437" s="93"/>
      <c r="Y2437" s="93"/>
      <c r="Z2437" s="93"/>
      <c r="AA2437" s="93"/>
      <c r="AB2437" s="93"/>
      <c r="AC2437" s="93"/>
      <c r="AD2437" s="93"/>
      <c r="AE2437" s="93"/>
      <c r="AF2437" s="93"/>
      <c r="AG2437" s="93"/>
      <c r="AH2437" s="93"/>
    </row>
    <row r="2438" spans="1:34" ht="15" customHeight="1" x14ac:dyDescent="0.3">
      <c r="A2438" s="93"/>
      <c r="B2438" s="93"/>
      <c r="C2438" s="93"/>
      <c r="D2438" s="93"/>
      <c r="E2438" s="93"/>
      <c r="F2438" s="93"/>
      <c r="G2438" s="93"/>
      <c r="H2438" s="93"/>
      <c r="I2438" s="93"/>
      <c r="J2438" s="93"/>
      <c r="K2438" s="93"/>
      <c r="L2438" s="93"/>
      <c r="M2438" s="93"/>
      <c r="N2438" s="93"/>
      <c r="O2438" s="93"/>
      <c r="P2438" s="93"/>
      <c r="Q2438" s="93"/>
      <c r="R2438" s="93"/>
      <c r="S2438" s="93"/>
      <c r="T2438" s="93"/>
      <c r="U2438" s="93"/>
      <c r="V2438" s="93"/>
      <c r="W2438" s="93"/>
      <c r="X2438" s="93"/>
      <c r="Y2438" s="93"/>
      <c r="Z2438" s="93"/>
      <c r="AA2438" s="93"/>
      <c r="AB2438" s="93"/>
      <c r="AC2438" s="93"/>
      <c r="AD2438" s="93"/>
      <c r="AE2438" s="93"/>
      <c r="AF2438" s="93"/>
      <c r="AG2438" s="93"/>
      <c r="AH2438" s="93"/>
    </row>
    <row r="2439" spans="1:34" ht="15" customHeight="1" x14ac:dyDescent="0.3">
      <c r="A2439" s="93"/>
      <c r="B2439" s="93"/>
      <c r="C2439" s="93"/>
      <c r="D2439" s="93"/>
      <c r="E2439" s="93"/>
      <c r="F2439" s="93"/>
      <c r="G2439" s="93"/>
      <c r="H2439" s="93"/>
      <c r="I2439" s="93"/>
      <c r="J2439" s="93"/>
      <c r="K2439" s="93"/>
      <c r="L2439" s="93"/>
      <c r="M2439" s="93"/>
      <c r="N2439" s="93"/>
      <c r="O2439" s="93"/>
      <c r="P2439" s="93"/>
      <c r="Q2439" s="93"/>
      <c r="R2439" s="93"/>
      <c r="S2439" s="93"/>
      <c r="T2439" s="93"/>
      <c r="U2439" s="93"/>
      <c r="V2439" s="93"/>
      <c r="W2439" s="93"/>
      <c r="X2439" s="93"/>
      <c r="Y2439" s="93"/>
      <c r="Z2439" s="93"/>
      <c r="AA2439" s="93"/>
      <c r="AB2439" s="93"/>
      <c r="AC2439" s="93"/>
      <c r="AD2439" s="93"/>
      <c r="AE2439" s="93"/>
      <c r="AF2439" s="93"/>
      <c r="AG2439" s="93"/>
      <c r="AH2439" s="93"/>
    </row>
    <row r="2440" spans="1:34" ht="15" customHeight="1" x14ac:dyDescent="0.3">
      <c r="A2440" s="93"/>
      <c r="B2440" s="93"/>
      <c r="C2440" s="93"/>
      <c r="D2440" s="93"/>
      <c r="E2440" s="93"/>
      <c r="F2440" s="93"/>
      <c r="G2440" s="93"/>
      <c r="H2440" s="93"/>
      <c r="I2440" s="93"/>
      <c r="J2440" s="93"/>
      <c r="K2440" s="93"/>
      <c r="L2440" s="93"/>
      <c r="M2440" s="93"/>
      <c r="N2440" s="93"/>
      <c r="O2440" s="93"/>
      <c r="P2440" s="93"/>
      <c r="Q2440" s="93"/>
      <c r="R2440" s="93"/>
      <c r="S2440" s="93"/>
      <c r="T2440" s="93"/>
      <c r="U2440" s="93"/>
      <c r="V2440" s="93"/>
      <c r="W2440" s="93"/>
      <c r="X2440" s="93"/>
      <c r="Y2440" s="93"/>
      <c r="Z2440" s="93"/>
      <c r="AA2440" s="93"/>
      <c r="AB2440" s="93"/>
      <c r="AC2440" s="93"/>
      <c r="AD2440" s="93"/>
      <c r="AE2440" s="93"/>
      <c r="AF2440" s="93"/>
      <c r="AG2440" s="93"/>
      <c r="AH2440" s="93"/>
    </row>
    <row r="2441" spans="1:34" ht="15" customHeight="1" x14ac:dyDescent="0.3">
      <c r="A2441" s="93"/>
      <c r="B2441" s="93"/>
      <c r="C2441" s="93"/>
      <c r="D2441" s="93"/>
      <c r="E2441" s="93"/>
      <c r="F2441" s="93"/>
      <c r="G2441" s="93"/>
      <c r="H2441" s="93"/>
      <c r="I2441" s="93"/>
      <c r="J2441" s="93"/>
      <c r="K2441" s="93"/>
      <c r="L2441" s="93"/>
      <c r="M2441" s="93"/>
      <c r="N2441" s="93"/>
      <c r="O2441" s="93"/>
      <c r="P2441" s="93"/>
      <c r="Q2441" s="93"/>
      <c r="R2441" s="93"/>
      <c r="S2441" s="93"/>
      <c r="T2441" s="93"/>
      <c r="U2441" s="93"/>
      <c r="V2441" s="93"/>
      <c r="W2441" s="93"/>
      <c r="X2441" s="93"/>
      <c r="Y2441" s="93"/>
      <c r="Z2441" s="93"/>
      <c r="AA2441" s="93"/>
      <c r="AB2441" s="93"/>
      <c r="AC2441" s="93"/>
      <c r="AD2441" s="93"/>
      <c r="AE2441" s="93"/>
      <c r="AF2441" s="93"/>
      <c r="AG2441" s="93"/>
      <c r="AH2441" s="93"/>
    </row>
    <row r="2442" spans="1:34" ht="15" customHeight="1" x14ac:dyDescent="0.3">
      <c r="A2442" s="93"/>
      <c r="B2442" s="93"/>
      <c r="C2442" s="93"/>
      <c r="D2442" s="93"/>
      <c r="E2442" s="93"/>
      <c r="F2442" s="93"/>
      <c r="G2442" s="93"/>
      <c r="H2442" s="93"/>
      <c r="I2442" s="93"/>
      <c r="J2442" s="93"/>
      <c r="K2442" s="93"/>
      <c r="L2442" s="93"/>
      <c r="M2442" s="93"/>
      <c r="N2442" s="93"/>
      <c r="O2442" s="93"/>
      <c r="P2442" s="93"/>
      <c r="Q2442" s="93"/>
      <c r="R2442" s="93"/>
      <c r="S2442" s="93"/>
      <c r="T2442" s="93"/>
      <c r="U2442" s="93"/>
      <c r="V2442" s="93"/>
      <c r="W2442" s="93"/>
      <c r="X2442" s="93"/>
      <c r="Y2442" s="93"/>
      <c r="Z2442" s="93"/>
      <c r="AA2442" s="93"/>
      <c r="AB2442" s="93"/>
      <c r="AC2442" s="93"/>
      <c r="AD2442" s="93"/>
      <c r="AE2442" s="93"/>
      <c r="AF2442" s="93"/>
      <c r="AG2442" s="93"/>
      <c r="AH2442" s="93"/>
    </row>
    <row r="2443" spans="1:34" ht="15" customHeight="1" x14ac:dyDescent="0.3">
      <c r="A2443" s="93"/>
      <c r="B2443" s="93"/>
      <c r="C2443" s="93"/>
      <c r="D2443" s="93"/>
      <c r="E2443" s="93"/>
      <c r="F2443" s="93"/>
      <c r="G2443" s="93"/>
      <c r="H2443" s="93"/>
      <c r="I2443" s="93"/>
      <c r="J2443" s="93"/>
      <c r="K2443" s="93"/>
      <c r="L2443" s="93"/>
      <c r="M2443" s="93"/>
      <c r="N2443" s="93"/>
      <c r="O2443" s="93"/>
      <c r="P2443" s="93"/>
      <c r="Q2443" s="93"/>
      <c r="R2443" s="93"/>
      <c r="S2443" s="93"/>
      <c r="T2443" s="93"/>
      <c r="U2443" s="93"/>
      <c r="V2443" s="93"/>
      <c r="W2443" s="93"/>
      <c r="X2443" s="93"/>
      <c r="Y2443" s="93"/>
      <c r="Z2443" s="93"/>
      <c r="AA2443" s="93"/>
      <c r="AB2443" s="93"/>
      <c r="AC2443" s="93"/>
      <c r="AD2443" s="93"/>
      <c r="AE2443" s="93"/>
      <c r="AF2443" s="93"/>
      <c r="AG2443" s="93"/>
      <c r="AH2443" s="93"/>
    </row>
    <row r="2444" spans="1:34" ht="15" customHeight="1" x14ac:dyDescent="0.3">
      <c r="A2444" s="93"/>
      <c r="B2444" s="93"/>
      <c r="C2444" s="93"/>
      <c r="D2444" s="93"/>
      <c r="E2444" s="93"/>
      <c r="F2444" s="93"/>
      <c r="G2444" s="93"/>
      <c r="H2444" s="93"/>
      <c r="I2444" s="93"/>
      <c r="J2444" s="93"/>
      <c r="K2444" s="93"/>
      <c r="L2444" s="93"/>
      <c r="M2444" s="93"/>
      <c r="N2444" s="93"/>
      <c r="O2444" s="93"/>
      <c r="P2444" s="93"/>
      <c r="Q2444" s="93"/>
      <c r="R2444" s="93"/>
      <c r="S2444" s="93"/>
      <c r="T2444" s="93"/>
      <c r="U2444" s="93"/>
      <c r="V2444" s="93"/>
      <c r="W2444" s="93"/>
      <c r="X2444" s="93"/>
      <c r="Y2444" s="93"/>
      <c r="Z2444" s="93"/>
      <c r="AA2444" s="93"/>
      <c r="AB2444" s="93"/>
      <c r="AC2444" s="93"/>
      <c r="AD2444" s="93"/>
      <c r="AE2444" s="93"/>
      <c r="AF2444" s="93"/>
      <c r="AG2444" s="93"/>
      <c r="AH2444" s="93"/>
    </row>
    <row r="2445" spans="1:34" ht="15" customHeight="1" x14ac:dyDescent="0.3">
      <c r="A2445" s="93"/>
      <c r="B2445" s="93"/>
      <c r="C2445" s="93"/>
      <c r="D2445" s="93"/>
      <c r="E2445" s="93"/>
      <c r="F2445" s="93"/>
      <c r="G2445" s="93"/>
      <c r="H2445" s="93"/>
      <c r="I2445" s="93"/>
      <c r="J2445" s="93"/>
      <c r="K2445" s="93"/>
      <c r="L2445" s="93"/>
      <c r="M2445" s="93"/>
      <c r="N2445" s="93"/>
      <c r="O2445" s="93"/>
      <c r="P2445" s="93"/>
      <c r="Q2445" s="93"/>
      <c r="R2445" s="93"/>
      <c r="S2445" s="93"/>
      <c r="T2445" s="93"/>
      <c r="U2445" s="93"/>
      <c r="V2445" s="93"/>
      <c r="W2445" s="93"/>
      <c r="X2445" s="93"/>
      <c r="Y2445" s="93"/>
      <c r="Z2445" s="93"/>
      <c r="AA2445" s="93"/>
      <c r="AB2445" s="93"/>
      <c r="AC2445" s="93"/>
      <c r="AD2445" s="93"/>
      <c r="AE2445" s="93"/>
      <c r="AF2445" s="93"/>
      <c r="AG2445" s="93"/>
      <c r="AH2445" s="93"/>
    </row>
    <row r="2446" spans="1:34" ht="15" customHeight="1" x14ac:dyDescent="0.3">
      <c r="A2446" s="93"/>
      <c r="B2446" s="93"/>
      <c r="C2446" s="93"/>
      <c r="D2446" s="93"/>
      <c r="E2446" s="93"/>
      <c r="F2446" s="93"/>
      <c r="G2446" s="93"/>
      <c r="H2446" s="93"/>
      <c r="I2446" s="93"/>
      <c r="J2446" s="93"/>
      <c r="K2446" s="93"/>
      <c r="L2446" s="93"/>
      <c r="M2446" s="93"/>
      <c r="N2446" s="93"/>
      <c r="O2446" s="93"/>
      <c r="P2446" s="93"/>
      <c r="Q2446" s="93"/>
      <c r="R2446" s="93"/>
      <c r="S2446" s="93"/>
      <c r="T2446" s="93"/>
      <c r="U2446" s="93"/>
      <c r="V2446" s="93"/>
      <c r="W2446" s="93"/>
      <c r="X2446" s="93"/>
      <c r="Y2446" s="93"/>
      <c r="Z2446" s="93"/>
      <c r="AA2446" s="93"/>
      <c r="AB2446" s="93"/>
      <c r="AC2446" s="93"/>
      <c r="AD2446" s="93"/>
      <c r="AE2446" s="93"/>
      <c r="AF2446" s="93"/>
      <c r="AG2446" s="93"/>
      <c r="AH2446" s="93"/>
    </row>
    <row r="2447" spans="1:34" ht="15" customHeight="1" x14ac:dyDescent="0.3">
      <c r="A2447" s="93"/>
      <c r="B2447" s="93"/>
      <c r="C2447" s="93"/>
      <c r="D2447" s="93"/>
      <c r="E2447" s="93"/>
      <c r="F2447" s="93"/>
      <c r="G2447" s="93"/>
      <c r="H2447" s="93"/>
      <c r="I2447" s="93"/>
      <c r="J2447" s="93"/>
      <c r="K2447" s="93"/>
      <c r="L2447" s="93"/>
      <c r="M2447" s="93"/>
      <c r="N2447" s="93"/>
      <c r="O2447" s="93"/>
      <c r="P2447" s="93"/>
      <c r="Q2447" s="93"/>
      <c r="R2447" s="93"/>
      <c r="S2447" s="93"/>
      <c r="T2447" s="93"/>
      <c r="U2447" s="93"/>
      <c r="V2447" s="93"/>
      <c r="W2447" s="93"/>
      <c r="X2447" s="93"/>
      <c r="Y2447" s="93"/>
      <c r="Z2447" s="93"/>
      <c r="AA2447" s="93"/>
      <c r="AB2447" s="93"/>
      <c r="AC2447" s="93"/>
      <c r="AD2447" s="93"/>
      <c r="AE2447" s="93"/>
      <c r="AF2447" s="93"/>
      <c r="AG2447" s="93"/>
      <c r="AH2447" s="93"/>
    </row>
    <row r="2448" spans="1:34" ht="15" customHeight="1" x14ac:dyDescent="0.3">
      <c r="A2448" s="93"/>
      <c r="B2448" s="93"/>
      <c r="C2448" s="93"/>
      <c r="D2448" s="93"/>
      <c r="E2448" s="93"/>
      <c r="F2448" s="93"/>
      <c r="G2448" s="93"/>
      <c r="H2448" s="93"/>
      <c r="I2448" s="93"/>
      <c r="J2448" s="93"/>
      <c r="K2448" s="93"/>
      <c r="L2448" s="93"/>
      <c r="M2448" s="93"/>
      <c r="N2448" s="93"/>
      <c r="O2448" s="93"/>
      <c r="P2448" s="93"/>
      <c r="Q2448" s="93"/>
      <c r="R2448" s="93"/>
      <c r="S2448" s="93"/>
      <c r="T2448" s="93"/>
      <c r="U2448" s="93"/>
      <c r="V2448" s="93"/>
      <c r="W2448" s="93"/>
      <c r="X2448" s="93"/>
      <c r="Y2448" s="93"/>
      <c r="Z2448" s="93"/>
      <c r="AA2448" s="93"/>
      <c r="AB2448" s="93"/>
      <c r="AC2448" s="93"/>
      <c r="AD2448" s="93"/>
      <c r="AE2448" s="93"/>
      <c r="AF2448" s="93"/>
      <c r="AG2448" s="93"/>
      <c r="AH2448" s="93"/>
    </row>
    <row r="2449" spans="1:34" ht="15" customHeight="1" x14ac:dyDescent="0.3">
      <c r="A2449" s="93"/>
      <c r="B2449" s="93"/>
      <c r="C2449" s="93"/>
      <c r="D2449" s="93"/>
      <c r="E2449" s="93"/>
      <c r="F2449" s="93"/>
      <c r="G2449" s="93"/>
      <c r="H2449" s="93"/>
      <c r="I2449" s="93"/>
      <c r="J2449" s="93"/>
      <c r="K2449" s="93"/>
      <c r="L2449" s="93"/>
      <c r="M2449" s="93"/>
      <c r="N2449" s="93"/>
      <c r="O2449" s="93"/>
      <c r="P2449" s="93"/>
      <c r="Q2449" s="93"/>
      <c r="R2449" s="93"/>
      <c r="S2449" s="93"/>
      <c r="T2449" s="93"/>
      <c r="U2449" s="93"/>
      <c r="V2449" s="93"/>
      <c r="W2449" s="93"/>
      <c r="X2449" s="93"/>
      <c r="Y2449" s="93"/>
      <c r="Z2449" s="93"/>
      <c r="AA2449" s="93"/>
      <c r="AB2449" s="93"/>
      <c r="AC2449" s="93"/>
      <c r="AD2449" s="93"/>
      <c r="AE2449" s="93"/>
      <c r="AF2449" s="93"/>
      <c r="AG2449" s="93"/>
      <c r="AH2449" s="93"/>
    </row>
    <row r="2450" spans="1:34" ht="15" customHeight="1" x14ac:dyDescent="0.3">
      <c r="A2450" s="93"/>
      <c r="B2450" s="93"/>
      <c r="C2450" s="93"/>
      <c r="D2450" s="93"/>
      <c r="E2450" s="93"/>
      <c r="F2450" s="93"/>
      <c r="G2450" s="93"/>
      <c r="H2450" s="93"/>
      <c r="I2450" s="93"/>
      <c r="J2450" s="93"/>
      <c r="K2450" s="93"/>
      <c r="L2450" s="93"/>
      <c r="M2450" s="93"/>
      <c r="N2450" s="93"/>
      <c r="O2450" s="93"/>
      <c r="P2450" s="93"/>
      <c r="Q2450" s="93"/>
      <c r="R2450" s="93"/>
      <c r="S2450" s="93"/>
      <c r="T2450" s="93"/>
      <c r="U2450" s="93"/>
      <c r="V2450" s="93"/>
      <c r="W2450" s="93"/>
      <c r="X2450" s="93"/>
      <c r="Y2450" s="93"/>
      <c r="Z2450" s="93"/>
      <c r="AA2450" s="93"/>
      <c r="AB2450" s="93"/>
      <c r="AC2450" s="93"/>
      <c r="AD2450" s="93"/>
      <c r="AE2450" s="93"/>
      <c r="AF2450" s="93"/>
      <c r="AG2450" s="93"/>
      <c r="AH2450" s="93"/>
    </row>
    <row r="2451" spans="1:34" ht="15" customHeight="1" x14ac:dyDescent="0.3">
      <c r="A2451" s="93"/>
      <c r="B2451" s="93"/>
      <c r="C2451" s="93"/>
      <c r="D2451" s="93"/>
      <c r="E2451" s="93"/>
      <c r="F2451" s="93"/>
      <c r="G2451" s="93"/>
      <c r="H2451" s="93"/>
      <c r="I2451" s="93"/>
      <c r="J2451" s="93"/>
      <c r="K2451" s="93"/>
      <c r="L2451" s="93"/>
      <c r="M2451" s="93"/>
      <c r="N2451" s="93"/>
      <c r="O2451" s="93"/>
      <c r="P2451" s="93"/>
      <c r="Q2451" s="93"/>
      <c r="R2451" s="93"/>
      <c r="S2451" s="93"/>
      <c r="T2451" s="93"/>
      <c r="U2451" s="93"/>
      <c r="V2451" s="93"/>
      <c r="W2451" s="93"/>
      <c r="X2451" s="93"/>
      <c r="Y2451" s="93"/>
      <c r="Z2451" s="93"/>
      <c r="AA2451" s="93"/>
      <c r="AB2451" s="93"/>
      <c r="AC2451" s="93"/>
      <c r="AD2451" s="93"/>
      <c r="AE2451" s="93"/>
      <c r="AF2451" s="93"/>
      <c r="AG2451" s="93"/>
      <c r="AH2451" s="93"/>
    </row>
    <row r="2452" spans="1:34" ht="15" customHeight="1" x14ac:dyDescent="0.3">
      <c r="A2452" s="93"/>
      <c r="B2452" s="93"/>
      <c r="C2452" s="93"/>
      <c r="D2452" s="93"/>
      <c r="E2452" s="93"/>
      <c r="F2452" s="93"/>
      <c r="G2452" s="93"/>
      <c r="H2452" s="93"/>
      <c r="I2452" s="93"/>
      <c r="J2452" s="93"/>
      <c r="K2452" s="93"/>
      <c r="L2452" s="93"/>
      <c r="M2452" s="93"/>
      <c r="N2452" s="93"/>
      <c r="O2452" s="93"/>
      <c r="P2452" s="93"/>
      <c r="Q2452" s="93"/>
      <c r="R2452" s="93"/>
      <c r="S2452" s="93"/>
      <c r="T2452" s="93"/>
      <c r="U2452" s="93"/>
      <c r="V2452" s="93"/>
      <c r="W2452" s="93"/>
      <c r="X2452" s="93"/>
      <c r="Y2452" s="93"/>
      <c r="Z2452" s="93"/>
      <c r="AA2452" s="93"/>
      <c r="AB2452" s="93"/>
      <c r="AC2452" s="93"/>
      <c r="AD2452" s="93"/>
      <c r="AE2452" s="93"/>
      <c r="AF2452" s="93"/>
      <c r="AG2452" s="93"/>
      <c r="AH2452" s="93"/>
    </row>
    <row r="2453" spans="1:34" ht="15" customHeight="1" x14ac:dyDescent="0.3">
      <c r="A2453" s="93"/>
      <c r="B2453" s="93"/>
      <c r="C2453" s="93"/>
      <c r="D2453" s="93"/>
      <c r="E2453" s="93"/>
      <c r="F2453" s="93"/>
      <c r="G2453" s="93"/>
      <c r="H2453" s="93"/>
      <c r="I2453" s="93"/>
      <c r="J2453" s="93"/>
      <c r="K2453" s="93"/>
      <c r="L2453" s="93"/>
      <c r="M2453" s="93"/>
      <c r="N2453" s="93"/>
      <c r="O2453" s="93"/>
      <c r="P2453" s="93"/>
      <c r="Q2453" s="93"/>
      <c r="R2453" s="93"/>
      <c r="S2453" s="93"/>
      <c r="T2453" s="93"/>
      <c r="U2453" s="93"/>
      <c r="V2453" s="93"/>
      <c r="W2453" s="93"/>
      <c r="X2453" s="93"/>
      <c r="Y2453" s="93"/>
      <c r="Z2453" s="93"/>
      <c r="AA2453" s="93"/>
      <c r="AB2453" s="93"/>
      <c r="AC2453" s="93"/>
      <c r="AD2453" s="93"/>
      <c r="AE2453" s="93"/>
      <c r="AF2453" s="93"/>
      <c r="AG2453" s="93"/>
      <c r="AH2453" s="93"/>
    </row>
    <row r="2454" spans="1:34" ht="15" customHeight="1" x14ac:dyDescent="0.3">
      <c r="A2454" s="93"/>
      <c r="B2454" s="93"/>
      <c r="C2454" s="93"/>
      <c r="D2454" s="93"/>
      <c r="E2454" s="93"/>
      <c r="F2454" s="93"/>
      <c r="G2454" s="93"/>
      <c r="H2454" s="93"/>
      <c r="I2454" s="93"/>
      <c r="J2454" s="93"/>
      <c r="K2454" s="93"/>
      <c r="L2454" s="93"/>
      <c r="M2454" s="93"/>
      <c r="N2454" s="93"/>
      <c r="O2454" s="93"/>
      <c r="P2454" s="93"/>
      <c r="Q2454" s="93"/>
      <c r="R2454" s="93"/>
      <c r="S2454" s="93"/>
      <c r="T2454" s="93"/>
      <c r="U2454" s="93"/>
      <c r="V2454" s="93"/>
      <c r="W2454" s="93"/>
      <c r="X2454" s="93"/>
      <c r="Y2454" s="93"/>
      <c r="Z2454" s="93"/>
      <c r="AA2454" s="93"/>
      <c r="AB2454" s="93"/>
      <c r="AC2454" s="93"/>
      <c r="AD2454" s="93"/>
      <c r="AE2454" s="93"/>
      <c r="AF2454" s="93"/>
      <c r="AG2454" s="93"/>
      <c r="AH2454" s="93"/>
    </row>
    <row r="2455" spans="1:34" ht="15" customHeight="1" x14ac:dyDescent="0.3">
      <c r="A2455" s="93"/>
      <c r="B2455" s="93"/>
      <c r="C2455" s="93"/>
      <c r="D2455" s="93"/>
      <c r="E2455" s="93"/>
      <c r="F2455" s="93"/>
      <c r="G2455" s="93"/>
      <c r="H2455" s="93"/>
      <c r="I2455" s="93"/>
      <c r="J2455" s="93"/>
      <c r="K2455" s="93"/>
      <c r="L2455" s="93"/>
      <c r="M2455" s="93"/>
      <c r="N2455" s="93"/>
      <c r="O2455" s="93"/>
      <c r="P2455" s="93"/>
      <c r="Q2455" s="93"/>
      <c r="R2455" s="93"/>
      <c r="S2455" s="93"/>
      <c r="T2455" s="93"/>
      <c r="U2455" s="93"/>
      <c r="V2455" s="93"/>
      <c r="W2455" s="93"/>
      <c r="X2455" s="93"/>
      <c r="Y2455" s="93"/>
      <c r="Z2455" s="93"/>
      <c r="AA2455" s="93"/>
      <c r="AB2455" s="93"/>
      <c r="AC2455" s="93"/>
      <c r="AD2455" s="93"/>
      <c r="AE2455" s="93"/>
      <c r="AF2455" s="93"/>
      <c r="AG2455" s="93"/>
      <c r="AH2455" s="93"/>
    </row>
    <row r="2456" spans="1:34" ht="15" customHeight="1" x14ac:dyDescent="0.3">
      <c r="A2456" s="93"/>
      <c r="B2456" s="93"/>
      <c r="C2456" s="93"/>
      <c r="D2456" s="93"/>
      <c r="E2456" s="93"/>
      <c r="F2456" s="93"/>
      <c r="G2456" s="93"/>
      <c r="H2456" s="93"/>
      <c r="I2456" s="93"/>
      <c r="J2456" s="93"/>
      <c r="K2456" s="93"/>
      <c r="L2456" s="93"/>
      <c r="M2456" s="93"/>
      <c r="N2456" s="93"/>
      <c r="O2456" s="93"/>
      <c r="P2456" s="93"/>
      <c r="Q2456" s="93"/>
      <c r="R2456" s="93"/>
      <c r="S2456" s="93"/>
      <c r="T2456" s="93"/>
      <c r="U2456" s="93"/>
      <c r="V2456" s="93"/>
      <c r="W2456" s="93"/>
      <c r="X2456" s="93"/>
      <c r="Y2456" s="93"/>
      <c r="Z2456" s="93"/>
      <c r="AA2456" s="93"/>
      <c r="AB2456" s="93"/>
      <c r="AC2456" s="93"/>
      <c r="AD2456" s="93"/>
      <c r="AE2456" s="93"/>
      <c r="AF2456" s="93"/>
      <c r="AG2456" s="93"/>
      <c r="AH2456" s="93"/>
    </row>
    <row r="2457" spans="1:34" ht="15" customHeight="1" x14ac:dyDescent="0.3">
      <c r="A2457" s="93"/>
      <c r="B2457" s="93"/>
      <c r="C2457" s="93"/>
      <c r="D2457" s="93"/>
      <c r="E2457" s="93"/>
      <c r="F2457" s="93"/>
      <c r="G2457" s="93"/>
      <c r="H2457" s="93"/>
      <c r="I2457" s="93"/>
      <c r="J2457" s="93"/>
      <c r="K2457" s="93"/>
      <c r="L2457" s="93"/>
      <c r="M2457" s="93"/>
      <c r="N2457" s="93"/>
      <c r="O2457" s="93"/>
      <c r="P2457" s="93"/>
      <c r="Q2457" s="93"/>
      <c r="R2457" s="93"/>
      <c r="S2457" s="93"/>
      <c r="T2457" s="93"/>
      <c r="U2457" s="93"/>
      <c r="V2457" s="93"/>
      <c r="W2457" s="93"/>
      <c r="X2457" s="93"/>
      <c r="Y2457" s="93"/>
      <c r="Z2457" s="93"/>
      <c r="AA2457" s="93"/>
      <c r="AB2457" s="93"/>
      <c r="AC2457" s="93"/>
      <c r="AD2457" s="93"/>
      <c r="AE2457" s="93"/>
      <c r="AF2457" s="93"/>
      <c r="AG2457" s="93"/>
      <c r="AH2457" s="93"/>
    </row>
    <row r="2458" spans="1:34" ht="15" customHeight="1" x14ac:dyDescent="0.3">
      <c r="A2458" s="93"/>
      <c r="B2458" s="93"/>
      <c r="C2458" s="93"/>
      <c r="D2458" s="93"/>
      <c r="E2458" s="93"/>
      <c r="F2458" s="93"/>
      <c r="G2458" s="93"/>
      <c r="H2458" s="93"/>
      <c r="I2458" s="93"/>
      <c r="J2458" s="93"/>
      <c r="K2458" s="93"/>
      <c r="L2458" s="93"/>
      <c r="M2458" s="93"/>
      <c r="N2458" s="93"/>
      <c r="O2458" s="93"/>
      <c r="P2458" s="93"/>
      <c r="Q2458" s="93"/>
      <c r="R2458" s="93"/>
      <c r="S2458" s="93"/>
      <c r="T2458" s="93"/>
      <c r="U2458" s="93"/>
      <c r="V2458" s="93"/>
      <c r="W2458" s="93"/>
      <c r="X2458" s="93"/>
      <c r="Y2458" s="93"/>
      <c r="Z2458" s="93"/>
      <c r="AA2458" s="93"/>
      <c r="AB2458" s="93"/>
      <c r="AC2458" s="93"/>
      <c r="AD2458" s="93"/>
      <c r="AE2458" s="93"/>
      <c r="AF2458" s="93"/>
      <c r="AG2458" s="93"/>
      <c r="AH2458" s="93"/>
    </row>
    <row r="2459" spans="1:34" ht="15" customHeight="1" x14ac:dyDescent="0.3">
      <c r="A2459" s="93"/>
      <c r="B2459" s="93"/>
      <c r="C2459" s="93"/>
      <c r="D2459" s="93"/>
      <c r="E2459" s="93"/>
      <c r="F2459" s="93"/>
      <c r="G2459" s="93"/>
      <c r="H2459" s="93"/>
      <c r="I2459" s="93"/>
      <c r="J2459" s="93"/>
      <c r="K2459" s="93"/>
      <c r="L2459" s="93"/>
      <c r="M2459" s="93"/>
      <c r="N2459" s="93"/>
      <c r="O2459" s="93"/>
      <c r="P2459" s="93"/>
      <c r="Q2459" s="93"/>
      <c r="R2459" s="93"/>
      <c r="S2459" s="93"/>
      <c r="T2459" s="93"/>
      <c r="U2459" s="93"/>
      <c r="V2459" s="93"/>
      <c r="W2459" s="93"/>
      <c r="X2459" s="93"/>
      <c r="Y2459" s="93"/>
      <c r="Z2459" s="93"/>
      <c r="AA2459" s="93"/>
      <c r="AB2459" s="93"/>
      <c r="AC2459" s="93"/>
      <c r="AD2459" s="93"/>
      <c r="AE2459" s="93"/>
      <c r="AF2459" s="93"/>
      <c r="AG2459" s="93"/>
      <c r="AH2459" s="93"/>
    </row>
    <row r="2460" spans="1:34" ht="15" customHeight="1" x14ac:dyDescent="0.3">
      <c r="A2460" s="93"/>
      <c r="B2460" s="93"/>
      <c r="C2460" s="93"/>
      <c r="D2460" s="93"/>
      <c r="E2460" s="93"/>
      <c r="F2460" s="93"/>
      <c r="G2460" s="93"/>
      <c r="H2460" s="93"/>
      <c r="I2460" s="93"/>
      <c r="J2460" s="93"/>
      <c r="K2460" s="93"/>
      <c r="L2460" s="93"/>
      <c r="M2460" s="93"/>
      <c r="N2460" s="93"/>
      <c r="O2460" s="93"/>
      <c r="P2460" s="93"/>
      <c r="Q2460" s="93"/>
      <c r="R2460" s="93"/>
      <c r="S2460" s="93"/>
      <c r="T2460" s="93"/>
      <c r="U2460" s="93"/>
      <c r="V2460" s="93"/>
      <c r="W2460" s="93"/>
      <c r="X2460" s="93"/>
      <c r="Y2460" s="93"/>
      <c r="Z2460" s="93"/>
      <c r="AA2460" s="93"/>
      <c r="AB2460" s="93"/>
      <c r="AC2460" s="93"/>
      <c r="AD2460" s="93"/>
      <c r="AE2460" s="93"/>
      <c r="AF2460" s="93"/>
      <c r="AG2460" s="93"/>
      <c r="AH2460" s="93"/>
    </row>
    <row r="2461" spans="1:34" ht="15" customHeight="1" x14ac:dyDescent="0.3">
      <c r="A2461" s="93"/>
      <c r="B2461" s="93"/>
      <c r="C2461" s="93"/>
      <c r="D2461" s="93"/>
      <c r="E2461" s="93"/>
      <c r="F2461" s="93"/>
      <c r="G2461" s="93"/>
      <c r="H2461" s="93"/>
      <c r="I2461" s="93"/>
      <c r="J2461" s="93"/>
      <c r="K2461" s="93"/>
      <c r="L2461" s="93"/>
      <c r="M2461" s="93"/>
      <c r="N2461" s="93"/>
      <c r="O2461" s="93"/>
      <c r="P2461" s="93"/>
      <c r="Q2461" s="93"/>
      <c r="R2461" s="93"/>
      <c r="S2461" s="93"/>
      <c r="T2461" s="93"/>
      <c r="U2461" s="93"/>
      <c r="V2461" s="93"/>
      <c r="W2461" s="93"/>
      <c r="X2461" s="93"/>
      <c r="Y2461" s="93"/>
      <c r="Z2461" s="93"/>
      <c r="AA2461" s="93"/>
      <c r="AB2461" s="93"/>
      <c r="AC2461" s="93"/>
      <c r="AD2461" s="93"/>
      <c r="AE2461" s="93"/>
      <c r="AF2461" s="93"/>
      <c r="AG2461" s="93"/>
      <c r="AH2461" s="93"/>
    </row>
    <row r="2462" spans="1:34" ht="15" customHeight="1" x14ac:dyDescent="0.3">
      <c r="A2462" s="93"/>
      <c r="B2462" s="93"/>
      <c r="C2462" s="93"/>
      <c r="D2462" s="93"/>
      <c r="E2462" s="93"/>
      <c r="F2462" s="93"/>
      <c r="G2462" s="93"/>
      <c r="H2462" s="93"/>
      <c r="I2462" s="93"/>
      <c r="J2462" s="93"/>
      <c r="K2462" s="93"/>
      <c r="L2462" s="93"/>
      <c r="M2462" s="93"/>
      <c r="N2462" s="93"/>
      <c r="O2462" s="93"/>
      <c r="P2462" s="93"/>
      <c r="Q2462" s="93"/>
      <c r="R2462" s="93"/>
      <c r="S2462" s="93"/>
      <c r="T2462" s="93"/>
      <c r="U2462" s="93"/>
      <c r="V2462" s="93"/>
      <c r="W2462" s="93"/>
      <c r="X2462" s="93"/>
      <c r="Y2462" s="93"/>
      <c r="Z2462" s="93"/>
      <c r="AA2462" s="93"/>
      <c r="AB2462" s="93"/>
      <c r="AC2462" s="93"/>
      <c r="AD2462" s="93"/>
      <c r="AE2462" s="93"/>
      <c r="AF2462" s="93"/>
      <c r="AG2462" s="93"/>
      <c r="AH2462" s="93"/>
    </row>
    <row r="2463" spans="1:34" ht="15" customHeight="1" x14ac:dyDescent="0.3">
      <c r="A2463" s="93"/>
      <c r="B2463" s="93"/>
      <c r="C2463" s="93"/>
      <c r="D2463" s="93"/>
      <c r="E2463" s="93"/>
      <c r="F2463" s="93"/>
      <c r="G2463" s="93"/>
      <c r="H2463" s="93"/>
      <c r="I2463" s="93"/>
      <c r="J2463" s="93"/>
      <c r="K2463" s="93"/>
      <c r="L2463" s="93"/>
      <c r="M2463" s="93"/>
      <c r="N2463" s="93"/>
      <c r="O2463" s="93"/>
      <c r="P2463" s="93"/>
      <c r="Q2463" s="93"/>
      <c r="R2463" s="93"/>
      <c r="S2463" s="93"/>
      <c r="T2463" s="93"/>
      <c r="U2463" s="93"/>
      <c r="V2463" s="93"/>
      <c r="W2463" s="93"/>
      <c r="X2463" s="93"/>
      <c r="Y2463" s="93"/>
      <c r="Z2463" s="93"/>
      <c r="AA2463" s="93"/>
      <c r="AB2463" s="93"/>
      <c r="AC2463" s="93"/>
      <c r="AD2463" s="93"/>
      <c r="AE2463" s="93"/>
      <c r="AF2463" s="93"/>
      <c r="AG2463" s="93"/>
      <c r="AH2463" s="93"/>
    </row>
    <row r="2464" spans="1:34" ht="15" customHeight="1" x14ac:dyDescent="0.3">
      <c r="A2464" s="93"/>
      <c r="B2464" s="93"/>
      <c r="C2464" s="93"/>
      <c r="D2464" s="93"/>
      <c r="E2464" s="93"/>
      <c r="F2464" s="93"/>
      <c r="G2464" s="93"/>
      <c r="H2464" s="93"/>
      <c r="I2464" s="93"/>
      <c r="J2464" s="93"/>
      <c r="K2464" s="93"/>
      <c r="L2464" s="93"/>
      <c r="M2464" s="93"/>
      <c r="N2464" s="93"/>
      <c r="O2464" s="93"/>
      <c r="P2464" s="93"/>
      <c r="Q2464" s="93"/>
      <c r="R2464" s="93"/>
      <c r="S2464" s="93"/>
      <c r="T2464" s="93"/>
      <c r="U2464" s="93"/>
      <c r="V2464" s="93"/>
      <c r="W2464" s="93"/>
      <c r="X2464" s="93"/>
      <c r="Y2464" s="93"/>
      <c r="Z2464" s="93"/>
      <c r="AA2464" s="93"/>
      <c r="AB2464" s="93"/>
      <c r="AC2464" s="93"/>
      <c r="AD2464" s="93"/>
      <c r="AE2464" s="93"/>
      <c r="AF2464" s="93"/>
      <c r="AG2464" s="93"/>
      <c r="AH2464" s="93"/>
    </row>
    <row r="2465" spans="1:34" ht="15" customHeight="1" x14ac:dyDescent="0.3">
      <c r="A2465" s="93"/>
      <c r="B2465" s="93"/>
      <c r="C2465" s="93"/>
      <c r="D2465" s="93"/>
      <c r="E2465" s="93"/>
      <c r="F2465" s="93"/>
      <c r="G2465" s="93"/>
      <c r="H2465" s="93"/>
      <c r="I2465" s="93"/>
      <c r="J2465" s="93"/>
      <c r="K2465" s="93"/>
      <c r="L2465" s="93"/>
      <c r="M2465" s="93"/>
      <c r="N2465" s="93"/>
      <c r="O2465" s="93"/>
      <c r="P2465" s="93"/>
      <c r="Q2465" s="93"/>
      <c r="R2465" s="93"/>
      <c r="S2465" s="93"/>
      <c r="T2465" s="93"/>
      <c r="U2465" s="93"/>
      <c r="V2465" s="93"/>
      <c r="W2465" s="93"/>
      <c r="X2465" s="93"/>
      <c r="Y2465" s="93"/>
      <c r="Z2465" s="93"/>
      <c r="AA2465" s="93"/>
      <c r="AB2465" s="93"/>
      <c r="AC2465" s="93"/>
      <c r="AD2465" s="93"/>
      <c r="AE2465" s="93"/>
      <c r="AF2465" s="93"/>
      <c r="AG2465" s="93"/>
      <c r="AH2465" s="93"/>
    </row>
    <row r="2466" spans="1:34" ht="15" customHeight="1" x14ac:dyDescent="0.3">
      <c r="A2466" s="93"/>
      <c r="B2466" s="93"/>
      <c r="C2466" s="93"/>
      <c r="D2466" s="93"/>
      <c r="E2466" s="93"/>
      <c r="F2466" s="93"/>
      <c r="G2466" s="93"/>
      <c r="H2466" s="93"/>
      <c r="I2466" s="93"/>
      <c r="J2466" s="93"/>
      <c r="K2466" s="93"/>
      <c r="L2466" s="93"/>
      <c r="M2466" s="93"/>
      <c r="N2466" s="93"/>
      <c r="O2466" s="93"/>
      <c r="P2466" s="93"/>
      <c r="Q2466" s="93"/>
      <c r="R2466" s="93"/>
      <c r="S2466" s="93"/>
      <c r="T2466" s="93"/>
      <c r="U2466" s="93"/>
      <c r="V2466" s="93"/>
      <c r="W2466" s="93"/>
      <c r="X2466" s="93"/>
      <c r="Y2466" s="93"/>
      <c r="Z2466" s="93"/>
      <c r="AA2466" s="93"/>
      <c r="AB2466" s="93"/>
      <c r="AC2466" s="93"/>
      <c r="AD2466" s="93"/>
      <c r="AE2466" s="93"/>
      <c r="AF2466" s="93"/>
      <c r="AG2466" s="93"/>
      <c r="AH2466" s="93"/>
    </row>
    <row r="2467" spans="1:34" ht="15" customHeight="1" x14ac:dyDescent="0.3">
      <c r="A2467" s="93"/>
      <c r="B2467" s="93"/>
      <c r="C2467" s="93"/>
      <c r="D2467" s="93"/>
      <c r="E2467" s="93"/>
      <c r="F2467" s="93"/>
      <c r="G2467" s="93"/>
      <c r="H2467" s="93"/>
      <c r="I2467" s="93"/>
      <c r="J2467" s="93"/>
      <c r="K2467" s="93"/>
      <c r="L2467" s="93"/>
      <c r="M2467" s="93"/>
      <c r="N2467" s="93"/>
      <c r="O2467" s="93"/>
      <c r="P2467" s="93"/>
      <c r="Q2467" s="93"/>
      <c r="R2467" s="93"/>
      <c r="S2467" s="93"/>
      <c r="T2467" s="93"/>
      <c r="U2467" s="93"/>
      <c r="V2467" s="93"/>
      <c r="W2467" s="93"/>
      <c r="X2467" s="93"/>
      <c r="Y2467" s="93"/>
      <c r="Z2467" s="93"/>
      <c r="AA2467" s="93"/>
      <c r="AB2467" s="93"/>
      <c r="AC2467" s="93"/>
      <c r="AD2467" s="93"/>
      <c r="AE2467" s="93"/>
      <c r="AF2467" s="93"/>
      <c r="AG2467" s="93"/>
      <c r="AH2467" s="93"/>
    </row>
    <row r="2468" spans="1:34" ht="15" customHeight="1" x14ac:dyDescent="0.3">
      <c r="A2468" s="93"/>
      <c r="B2468" s="93"/>
      <c r="C2468" s="93"/>
      <c r="D2468" s="93"/>
      <c r="E2468" s="93"/>
      <c r="F2468" s="93"/>
      <c r="G2468" s="93"/>
      <c r="H2468" s="93"/>
      <c r="I2468" s="93"/>
      <c r="J2468" s="93"/>
      <c r="K2468" s="93"/>
      <c r="L2468" s="93"/>
      <c r="M2468" s="93"/>
      <c r="N2468" s="93"/>
      <c r="O2468" s="93"/>
      <c r="P2468" s="93"/>
      <c r="Q2468" s="93"/>
      <c r="R2468" s="93"/>
      <c r="S2468" s="93"/>
      <c r="T2468" s="93"/>
      <c r="U2468" s="93"/>
      <c r="V2468" s="93"/>
      <c r="W2468" s="93"/>
      <c r="X2468" s="93"/>
      <c r="Y2468" s="93"/>
      <c r="Z2468" s="93"/>
      <c r="AA2468" s="93"/>
      <c r="AB2468" s="93"/>
      <c r="AC2468" s="93"/>
      <c r="AD2468" s="93"/>
      <c r="AE2468" s="93"/>
      <c r="AF2468" s="93"/>
      <c r="AG2468" s="93"/>
      <c r="AH2468" s="93"/>
    </row>
    <row r="2469" spans="1:34" ht="15" customHeight="1" x14ac:dyDescent="0.3">
      <c r="A2469" s="93"/>
      <c r="B2469" s="93"/>
      <c r="C2469" s="93"/>
      <c r="D2469" s="93"/>
      <c r="E2469" s="93"/>
      <c r="F2469" s="93"/>
      <c r="G2469" s="93"/>
      <c r="H2469" s="93"/>
      <c r="I2469" s="93"/>
      <c r="J2469" s="93"/>
      <c r="K2469" s="93"/>
      <c r="L2469" s="93"/>
      <c r="M2469" s="93"/>
      <c r="N2469" s="93"/>
      <c r="O2469" s="93"/>
      <c r="P2469" s="93"/>
      <c r="Q2469" s="93"/>
      <c r="R2469" s="93"/>
      <c r="S2469" s="93"/>
      <c r="T2469" s="93"/>
      <c r="U2469" s="93"/>
      <c r="V2469" s="93"/>
      <c r="W2469" s="93"/>
      <c r="X2469" s="93"/>
      <c r="Y2469" s="93"/>
      <c r="Z2469" s="93"/>
      <c r="AA2469" s="93"/>
      <c r="AB2469" s="93"/>
      <c r="AC2469" s="93"/>
      <c r="AD2469" s="93"/>
      <c r="AE2469" s="93"/>
      <c r="AF2469" s="93"/>
      <c r="AG2469" s="93"/>
      <c r="AH2469" s="93"/>
    </row>
    <row r="2470" spans="1:34" ht="15" customHeight="1" x14ac:dyDescent="0.3">
      <c r="A2470" s="93"/>
      <c r="B2470" s="93"/>
      <c r="C2470" s="93"/>
      <c r="D2470" s="93"/>
      <c r="E2470" s="93"/>
      <c r="F2470" s="93"/>
      <c r="G2470" s="93"/>
      <c r="H2470" s="93"/>
      <c r="I2470" s="93"/>
      <c r="J2470" s="93"/>
      <c r="K2470" s="93"/>
      <c r="L2470" s="93"/>
      <c r="M2470" s="93"/>
      <c r="N2470" s="93"/>
      <c r="O2470" s="93"/>
      <c r="P2470" s="93"/>
      <c r="Q2470" s="93"/>
      <c r="R2470" s="93"/>
      <c r="S2470" s="93"/>
      <c r="T2470" s="93"/>
      <c r="U2470" s="93"/>
      <c r="V2470" s="93"/>
      <c r="W2470" s="93"/>
      <c r="X2470" s="93"/>
      <c r="Y2470" s="93"/>
      <c r="Z2470" s="93"/>
      <c r="AA2470" s="93"/>
      <c r="AB2470" s="93"/>
      <c r="AC2470" s="93"/>
      <c r="AD2470" s="93"/>
      <c r="AE2470" s="93"/>
      <c r="AF2470" s="93"/>
      <c r="AG2470" s="93"/>
      <c r="AH2470" s="93"/>
    </row>
    <row r="2471" spans="1:34" ht="15" customHeight="1" x14ac:dyDescent="0.3">
      <c r="A2471" s="93"/>
      <c r="B2471" s="93"/>
      <c r="C2471" s="93"/>
      <c r="D2471" s="93"/>
      <c r="E2471" s="93"/>
      <c r="F2471" s="93"/>
      <c r="G2471" s="93"/>
      <c r="H2471" s="93"/>
      <c r="I2471" s="93"/>
      <c r="J2471" s="93"/>
      <c r="K2471" s="93"/>
      <c r="L2471" s="93"/>
      <c r="M2471" s="93"/>
      <c r="N2471" s="93"/>
      <c r="O2471" s="93"/>
      <c r="P2471" s="93"/>
      <c r="Q2471" s="93"/>
      <c r="R2471" s="93"/>
      <c r="S2471" s="93"/>
      <c r="T2471" s="93"/>
      <c r="U2471" s="93"/>
      <c r="V2471" s="93"/>
      <c r="W2471" s="93"/>
      <c r="X2471" s="93"/>
      <c r="Y2471" s="93"/>
      <c r="Z2471" s="93"/>
      <c r="AA2471" s="93"/>
      <c r="AB2471" s="93"/>
      <c r="AC2471" s="93"/>
      <c r="AD2471" s="93"/>
      <c r="AE2471" s="93"/>
      <c r="AF2471" s="93"/>
      <c r="AG2471" s="93"/>
      <c r="AH2471" s="93"/>
    </row>
    <row r="2472" spans="1:34" ht="15" customHeight="1" x14ac:dyDescent="0.3">
      <c r="A2472" s="93"/>
      <c r="B2472" s="93"/>
      <c r="C2472" s="93"/>
      <c r="D2472" s="93"/>
      <c r="E2472" s="93"/>
      <c r="F2472" s="93"/>
      <c r="G2472" s="93"/>
      <c r="H2472" s="93"/>
      <c r="I2472" s="93"/>
      <c r="J2472" s="93"/>
      <c r="K2472" s="93"/>
      <c r="L2472" s="93"/>
      <c r="M2472" s="93"/>
      <c r="N2472" s="93"/>
      <c r="O2472" s="93"/>
      <c r="P2472" s="93"/>
      <c r="Q2472" s="93"/>
      <c r="R2472" s="93"/>
      <c r="S2472" s="93"/>
      <c r="T2472" s="93"/>
      <c r="U2472" s="93"/>
      <c r="V2472" s="93"/>
      <c r="W2472" s="93"/>
      <c r="X2472" s="93"/>
      <c r="Y2472" s="93"/>
      <c r="Z2472" s="93"/>
      <c r="AA2472" s="93"/>
      <c r="AB2472" s="93"/>
      <c r="AC2472" s="93"/>
      <c r="AD2472" s="93"/>
      <c r="AE2472" s="93"/>
      <c r="AF2472" s="93"/>
      <c r="AG2472" s="93"/>
      <c r="AH2472" s="93"/>
    </row>
    <row r="2473" spans="1:34" ht="15" customHeight="1" x14ac:dyDescent="0.3">
      <c r="A2473" s="93"/>
      <c r="B2473" s="93"/>
      <c r="C2473" s="93"/>
      <c r="D2473" s="93"/>
      <c r="E2473" s="93"/>
      <c r="F2473" s="93"/>
      <c r="G2473" s="93"/>
      <c r="H2473" s="93"/>
      <c r="I2473" s="93"/>
      <c r="J2473" s="93"/>
      <c r="K2473" s="93"/>
      <c r="L2473" s="93"/>
      <c r="M2473" s="93"/>
      <c r="N2473" s="93"/>
      <c r="O2473" s="93"/>
      <c r="P2473" s="93"/>
      <c r="Q2473" s="93"/>
      <c r="R2473" s="93"/>
      <c r="S2473" s="93"/>
      <c r="T2473" s="93"/>
      <c r="U2473" s="93"/>
      <c r="V2473" s="93"/>
      <c r="W2473" s="93"/>
      <c r="X2473" s="93"/>
      <c r="Y2473" s="93"/>
      <c r="Z2473" s="93"/>
      <c r="AA2473" s="93"/>
      <c r="AB2473" s="93"/>
      <c r="AC2473" s="93"/>
      <c r="AD2473" s="93"/>
      <c r="AE2473" s="93"/>
      <c r="AF2473" s="93"/>
      <c r="AG2473" s="93"/>
      <c r="AH2473" s="93"/>
    </row>
    <row r="2474" spans="1:34" ht="15" customHeight="1" x14ac:dyDescent="0.3">
      <c r="A2474" s="93"/>
      <c r="B2474" s="93"/>
      <c r="C2474" s="93"/>
      <c r="D2474" s="93"/>
      <c r="E2474" s="93"/>
      <c r="F2474" s="93"/>
      <c r="G2474" s="93"/>
      <c r="H2474" s="93"/>
      <c r="I2474" s="93"/>
      <c r="J2474" s="93"/>
      <c r="K2474" s="93"/>
      <c r="L2474" s="93"/>
      <c r="M2474" s="93"/>
      <c r="N2474" s="93"/>
      <c r="O2474" s="93"/>
      <c r="P2474" s="93"/>
      <c r="Q2474" s="93"/>
      <c r="R2474" s="93"/>
      <c r="S2474" s="93"/>
      <c r="T2474" s="93"/>
      <c r="U2474" s="93"/>
      <c r="V2474" s="93"/>
      <c r="W2474" s="93"/>
      <c r="X2474" s="93"/>
      <c r="Y2474" s="93"/>
      <c r="Z2474" s="93"/>
      <c r="AA2474" s="93"/>
      <c r="AB2474" s="93"/>
      <c r="AC2474" s="93"/>
      <c r="AD2474" s="93"/>
      <c r="AE2474" s="93"/>
      <c r="AF2474" s="93"/>
      <c r="AG2474" s="93"/>
      <c r="AH2474" s="93"/>
    </row>
    <row r="2475" spans="1:34" ht="15" customHeight="1" x14ac:dyDescent="0.3">
      <c r="A2475" s="93"/>
      <c r="B2475" s="93"/>
      <c r="C2475" s="93"/>
      <c r="D2475" s="93"/>
      <c r="E2475" s="93"/>
      <c r="F2475" s="93"/>
      <c r="G2475" s="93"/>
      <c r="H2475" s="93"/>
      <c r="I2475" s="93"/>
      <c r="J2475" s="93"/>
      <c r="K2475" s="93"/>
      <c r="L2475" s="93"/>
      <c r="M2475" s="93"/>
      <c r="N2475" s="93"/>
      <c r="O2475" s="93"/>
      <c r="P2475" s="93"/>
      <c r="Q2475" s="93"/>
      <c r="R2475" s="93"/>
      <c r="S2475" s="93"/>
      <c r="T2475" s="93"/>
      <c r="U2475" s="93"/>
      <c r="V2475" s="93"/>
      <c r="W2475" s="93"/>
      <c r="X2475" s="93"/>
      <c r="Y2475" s="93"/>
      <c r="Z2475" s="93"/>
      <c r="AA2475" s="93"/>
      <c r="AB2475" s="93"/>
      <c r="AC2475" s="93"/>
      <c r="AD2475" s="93"/>
      <c r="AE2475" s="93"/>
      <c r="AF2475" s="93"/>
      <c r="AG2475" s="93"/>
      <c r="AH2475" s="93"/>
    </row>
    <row r="2476" spans="1:34" ht="15" customHeight="1" x14ac:dyDescent="0.3">
      <c r="A2476" s="93"/>
      <c r="B2476" s="93"/>
      <c r="C2476" s="93"/>
      <c r="D2476" s="93"/>
      <c r="E2476" s="93"/>
      <c r="F2476" s="93"/>
      <c r="G2476" s="93"/>
      <c r="H2476" s="93"/>
      <c r="I2476" s="93"/>
      <c r="J2476" s="93"/>
      <c r="K2476" s="93"/>
      <c r="L2476" s="93"/>
      <c r="M2476" s="93"/>
      <c r="N2476" s="93"/>
      <c r="O2476" s="93"/>
      <c r="P2476" s="93"/>
      <c r="Q2476" s="93"/>
      <c r="R2476" s="93"/>
      <c r="S2476" s="93"/>
      <c r="T2476" s="93"/>
      <c r="U2476" s="93"/>
      <c r="V2476" s="93"/>
      <c r="W2476" s="93"/>
      <c r="X2476" s="93"/>
      <c r="Y2476" s="93"/>
      <c r="Z2476" s="93"/>
      <c r="AA2476" s="93"/>
      <c r="AB2476" s="93"/>
      <c r="AC2476" s="93"/>
      <c r="AD2476" s="93"/>
      <c r="AE2476" s="93"/>
      <c r="AF2476" s="93"/>
      <c r="AG2476" s="93"/>
      <c r="AH2476" s="93"/>
    </row>
    <row r="2477" spans="1:34" ht="15" customHeight="1" x14ac:dyDescent="0.3">
      <c r="A2477" s="93"/>
      <c r="B2477" s="93"/>
      <c r="C2477" s="93"/>
      <c r="D2477" s="93"/>
      <c r="E2477" s="93"/>
      <c r="F2477" s="93"/>
      <c r="G2477" s="93"/>
      <c r="H2477" s="93"/>
      <c r="I2477" s="93"/>
      <c r="J2477" s="93"/>
      <c r="K2477" s="93"/>
      <c r="L2477" s="93"/>
      <c r="M2477" s="93"/>
      <c r="N2477" s="93"/>
      <c r="O2477" s="93"/>
      <c r="P2477" s="93"/>
      <c r="Q2477" s="93"/>
      <c r="R2477" s="93"/>
      <c r="S2477" s="93"/>
      <c r="T2477" s="93"/>
      <c r="U2477" s="93"/>
      <c r="V2477" s="93"/>
      <c r="W2477" s="93"/>
      <c r="X2477" s="93"/>
      <c r="Y2477" s="93"/>
      <c r="Z2477" s="93"/>
      <c r="AA2477" s="93"/>
      <c r="AB2477" s="93"/>
      <c r="AC2477" s="93"/>
      <c r="AD2477" s="93"/>
      <c r="AE2477" s="93"/>
      <c r="AF2477" s="93"/>
      <c r="AG2477" s="93"/>
      <c r="AH2477" s="93"/>
    </row>
    <row r="2478" spans="1:34" ht="15" customHeight="1" x14ac:dyDescent="0.3">
      <c r="A2478" s="93"/>
      <c r="B2478" s="93"/>
      <c r="C2478" s="93"/>
      <c r="D2478" s="93"/>
      <c r="E2478" s="93"/>
      <c r="F2478" s="93"/>
      <c r="G2478" s="93"/>
      <c r="H2478" s="93"/>
      <c r="I2478" s="93"/>
      <c r="J2478" s="93"/>
      <c r="K2478" s="93"/>
      <c r="L2478" s="93"/>
      <c r="M2478" s="93"/>
      <c r="N2478" s="93"/>
      <c r="O2478" s="93"/>
      <c r="P2478" s="93"/>
      <c r="Q2478" s="93"/>
      <c r="R2478" s="93"/>
      <c r="S2478" s="93"/>
      <c r="T2478" s="93"/>
      <c r="U2478" s="93"/>
      <c r="V2478" s="93"/>
      <c r="W2478" s="93"/>
      <c r="X2478" s="93"/>
      <c r="Y2478" s="93"/>
      <c r="Z2478" s="93"/>
      <c r="AA2478" s="93"/>
      <c r="AB2478" s="93"/>
      <c r="AC2478" s="93"/>
      <c r="AD2478" s="93"/>
      <c r="AE2478" s="93"/>
      <c r="AF2478" s="93"/>
      <c r="AG2478" s="93"/>
      <c r="AH2478" s="93"/>
    </row>
    <row r="2479" spans="1:34" ht="15" customHeight="1" x14ac:dyDescent="0.3">
      <c r="A2479" s="93"/>
      <c r="B2479" s="93"/>
      <c r="C2479" s="93"/>
      <c r="D2479" s="93"/>
      <c r="E2479" s="93"/>
      <c r="F2479" s="93"/>
      <c r="G2479" s="93"/>
      <c r="H2479" s="93"/>
      <c r="I2479" s="93"/>
      <c r="J2479" s="93"/>
      <c r="K2479" s="93"/>
      <c r="L2479" s="93"/>
      <c r="M2479" s="93"/>
      <c r="N2479" s="93"/>
      <c r="O2479" s="93"/>
      <c r="P2479" s="93"/>
      <c r="Q2479" s="93"/>
      <c r="R2479" s="93"/>
      <c r="S2479" s="93"/>
      <c r="T2479" s="93"/>
      <c r="U2479" s="93"/>
      <c r="V2479" s="93"/>
      <c r="W2479" s="93"/>
      <c r="X2479" s="93"/>
      <c r="Y2479" s="93"/>
      <c r="Z2479" s="93"/>
      <c r="AA2479" s="93"/>
      <c r="AB2479" s="93"/>
      <c r="AC2479" s="93"/>
      <c r="AD2479" s="93"/>
      <c r="AE2479" s="93"/>
      <c r="AF2479" s="93"/>
      <c r="AG2479" s="93"/>
      <c r="AH2479" s="93"/>
    </row>
    <row r="2480" spans="1:34" ht="15" customHeight="1" x14ac:dyDescent="0.3">
      <c r="A2480" s="93"/>
      <c r="B2480" s="93"/>
      <c r="C2480" s="93"/>
      <c r="D2480" s="93"/>
      <c r="E2480" s="93"/>
      <c r="F2480" s="93"/>
      <c r="G2480" s="93"/>
      <c r="H2480" s="93"/>
      <c r="I2480" s="93"/>
      <c r="J2480" s="93"/>
      <c r="K2480" s="93"/>
      <c r="L2480" s="93"/>
      <c r="M2480" s="93"/>
      <c r="N2480" s="93"/>
      <c r="O2480" s="93"/>
      <c r="P2480" s="93"/>
      <c r="Q2480" s="93"/>
      <c r="R2480" s="93"/>
      <c r="S2480" s="93"/>
      <c r="T2480" s="93"/>
      <c r="U2480" s="93"/>
      <c r="V2480" s="93"/>
      <c r="W2480" s="93"/>
      <c r="X2480" s="93"/>
      <c r="Y2480" s="93"/>
      <c r="Z2480" s="93"/>
      <c r="AA2480" s="93"/>
      <c r="AB2480" s="93"/>
      <c r="AC2480" s="93"/>
      <c r="AD2480" s="93"/>
      <c r="AE2480" s="93"/>
      <c r="AF2480" s="93"/>
      <c r="AG2480" s="93"/>
      <c r="AH2480" s="93"/>
    </row>
    <row r="2481" spans="1:34" ht="15" customHeight="1" x14ac:dyDescent="0.3">
      <c r="A2481" s="93"/>
      <c r="B2481" s="93"/>
      <c r="C2481" s="93"/>
      <c r="D2481" s="93"/>
      <c r="E2481" s="93"/>
      <c r="F2481" s="93"/>
      <c r="G2481" s="93"/>
      <c r="H2481" s="93"/>
      <c r="I2481" s="93"/>
      <c r="J2481" s="93"/>
      <c r="K2481" s="93"/>
      <c r="L2481" s="93"/>
      <c r="M2481" s="93"/>
      <c r="N2481" s="93"/>
      <c r="O2481" s="93"/>
      <c r="P2481" s="93"/>
      <c r="Q2481" s="93"/>
      <c r="R2481" s="93"/>
      <c r="S2481" s="93"/>
      <c r="T2481" s="93"/>
      <c r="U2481" s="93"/>
      <c r="V2481" s="93"/>
      <c r="W2481" s="93"/>
      <c r="X2481" s="93"/>
      <c r="Y2481" s="93"/>
      <c r="Z2481" s="93"/>
      <c r="AA2481" s="93"/>
      <c r="AB2481" s="93"/>
      <c r="AC2481" s="93"/>
      <c r="AD2481" s="93"/>
      <c r="AE2481" s="93"/>
      <c r="AF2481" s="93"/>
      <c r="AG2481" s="93"/>
      <c r="AH2481" s="93"/>
    </row>
    <row r="2482" spans="1:34" ht="15" customHeight="1" x14ac:dyDescent="0.3">
      <c r="A2482" s="93"/>
      <c r="B2482" s="93"/>
      <c r="C2482" s="93"/>
      <c r="D2482" s="93"/>
      <c r="E2482" s="93"/>
      <c r="F2482" s="93"/>
      <c r="G2482" s="93"/>
      <c r="H2482" s="93"/>
      <c r="I2482" s="93"/>
      <c r="J2482" s="93"/>
      <c r="K2482" s="93"/>
      <c r="L2482" s="93"/>
      <c r="M2482" s="93"/>
      <c r="N2482" s="93"/>
      <c r="O2482" s="93"/>
      <c r="P2482" s="93"/>
      <c r="Q2482" s="93"/>
      <c r="R2482" s="93"/>
      <c r="S2482" s="93"/>
      <c r="T2482" s="93"/>
      <c r="U2482" s="93"/>
      <c r="V2482" s="93"/>
      <c r="W2482" s="93"/>
      <c r="X2482" s="93"/>
      <c r="Y2482" s="93"/>
      <c r="Z2482" s="93"/>
      <c r="AA2482" s="93"/>
      <c r="AB2482" s="93"/>
      <c r="AC2482" s="93"/>
      <c r="AD2482" s="93"/>
      <c r="AE2482" s="93"/>
      <c r="AF2482" s="93"/>
      <c r="AG2482" s="93"/>
      <c r="AH2482" s="93"/>
    </row>
    <row r="2483" spans="1:34" ht="15" customHeight="1" x14ac:dyDescent="0.3">
      <c r="A2483" s="93"/>
      <c r="B2483" s="93"/>
      <c r="C2483" s="93"/>
      <c r="D2483" s="93"/>
      <c r="E2483" s="93"/>
      <c r="F2483" s="93"/>
      <c r="G2483" s="93"/>
      <c r="H2483" s="93"/>
      <c r="I2483" s="93"/>
      <c r="J2483" s="93"/>
      <c r="K2483" s="93"/>
      <c r="L2483" s="93"/>
      <c r="M2483" s="93"/>
      <c r="N2483" s="93"/>
      <c r="O2483" s="93"/>
      <c r="P2483" s="93"/>
      <c r="Q2483" s="93"/>
      <c r="R2483" s="93"/>
      <c r="S2483" s="93"/>
      <c r="T2483" s="93"/>
      <c r="U2483" s="93"/>
      <c r="V2483" s="93"/>
      <c r="W2483" s="93"/>
      <c r="X2483" s="93"/>
      <c r="Y2483" s="93"/>
      <c r="Z2483" s="93"/>
      <c r="AA2483" s="93"/>
      <c r="AB2483" s="93"/>
      <c r="AC2483" s="93"/>
      <c r="AD2483" s="93"/>
      <c r="AE2483" s="93"/>
      <c r="AF2483" s="93"/>
      <c r="AG2483" s="93"/>
      <c r="AH2483" s="93"/>
    </row>
    <row r="2484" spans="1:34" ht="15" customHeight="1" x14ac:dyDescent="0.3">
      <c r="A2484" s="93"/>
      <c r="B2484" s="93"/>
      <c r="C2484" s="93"/>
      <c r="D2484" s="93"/>
      <c r="E2484" s="93"/>
      <c r="F2484" s="93"/>
      <c r="G2484" s="93"/>
      <c r="H2484" s="93"/>
      <c r="I2484" s="93"/>
      <c r="J2484" s="93"/>
      <c r="K2484" s="93"/>
      <c r="L2484" s="93"/>
      <c r="M2484" s="93"/>
      <c r="N2484" s="93"/>
      <c r="O2484" s="93"/>
      <c r="P2484" s="93"/>
      <c r="Q2484" s="93"/>
      <c r="R2484" s="93"/>
      <c r="S2484" s="93"/>
      <c r="T2484" s="93"/>
      <c r="U2484" s="93"/>
      <c r="V2484" s="93"/>
      <c r="W2484" s="93"/>
      <c r="X2484" s="93"/>
      <c r="Y2484" s="93"/>
      <c r="Z2484" s="93"/>
      <c r="AA2484" s="93"/>
      <c r="AB2484" s="93"/>
      <c r="AC2484" s="93"/>
      <c r="AD2484" s="93"/>
      <c r="AE2484" s="93"/>
      <c r="AF2484" s="93"/>
      <c r="AG2484" s="93"/>
      <c r="AH2484" s="93"/>
    </row>
    <row r="2485" spans="1:34" ht="15" customHeight="1" x14ac:dyDescent="0.3">
      <c r="A2485" s="93"/>
      <c r="B2485" s="93"/>
      <c r="C2485" s="93"/>
      <c r="D2485" s="93"/>
      <c r="E2485" s="93"/>
      <c r="F2485" s="93"/>
      <c r="G2485" s="93"/>
      <c r="H2485" s="93"/>
      <c r="I2485" s="93"/>
      <c r="J2485" s="93"/>
      <c r="K2485" s="93"/>
      <c r="L2485" s="93"/>
      <c r="M2485" s="93"/>
      <c r="N2485" s="93"/>
      <c r="O2485" s="93"/>
      <c r="P2485" s="93"/>
      <c r="Q2485" s="93"/>
      <c r="R2485" s="93"/>
      <c r="S2485" s="93"/>
      <c r="T2485" s="93"/>
      <c r="U2485" s="93"/>
      <c r="V2485" s="93"/>
      <c r="W2485" s="93"/>
      <c r="X2485" s="93"/>
      <c r="Y2485" s="93"/>
      <c r="Z2485" s="93"/>
      <c r="AA2485" s="93"/>
      <c r="AB2485" s="93"/>
      <c r="AC2485" s="93"/>
      <c r="AD2485" s="93"/>
      <c r="AE2485" s="93"/>
      <c r="AF2485" s="93"/>
      <c r="AG2485" s="93"/>
      <c r="AH2485" s="93"/>
    </row>
    <row r="2486" spans="1:34" ht="15" customHeight="1" x14ac:dyDescent="0.3">
      <c r="A2486" s="93"/>
      <c r="B2486" s="93"/>
      <c r="C2486" s="93"/>
      <c r="D2486" s="93"/>
      <c r="E2486" s="93"/>
      <c r="F2486" s="93"/>
      <c r="G2486" s="93"/>
      <c r="H2486" s="93"/>
      <c r="I2486" s="93"/>
      <c r="J2486" s="93"/>
      <c r="K2486" s="93"/>
      <c r="L2486" s="93"/>
      <c r="M2486" s="93"/>
      <c r="N2486" s="93"/>
      <c r="O2486" s="93"/>
      <c r="P2486" s="93"/>
      <c r="Q2486" s="93"/>
      <c r="R2486" s="93"/>
      <c r="S2486" s="93"/>
      <c r="T2486" s="93"/>
      <c r="U2486" s="93"/>
      <c r="V2486" s="93"/>
      <c r="W2486" s="93"/>
      <c r="X2486" s="93"/>
      <c r="Y2486" s="93"/>
      <c r="Z2486" s="93"/>
      <c r="AA2486" s="93"/>
      <c r="AB2486" s="93"/>
      <c r="AC2486" s="93"/>
      <c r="AD2486" s="93"/>
      <c r="AE2486" s="93"/>
      <c r="AF2486" s="93"/>
      <c r="AG2486" s="93"/>
      <c r="AH2486" s="93"/>
    </row>
    <row r="2487" spans="1:34" ht="15" customHeight="1" x14ac:dyDescent="0.3">
      <c r="A2487" s="93"/>
      <c r="B2487" s="93"/>
      <c r="C2487" s="93"/>
      <c r="D2487" s="93"/>
      <c r="E2487" s="93"/>
      <c r="F2487" s="93"/>
      <c r="G2487" s="93"/>
      <c r="H2487" s="93"/>
      <c r="I2487" s="93"/>
      <c r="J2487" s="93"/>
      <c r="K2487" s="93"/>
      <c r="L2487" s="93"/>
      <c r="M2487" s="93"/>
      <c r="N2487" s="93"/>
      <c r="O2487" s="93"/>
      <c r="P2487" s="93"/>
      <c r="Q2487" s="93"/>
      <c r="R2487" s="93"/>
      <c r="S2487" s="93"/>
      <c r="T2487" s="93"/>
      <c r="U2487" s="93"/>
      <c r="V2487" s="93"/>
      <c r="W2487" s="93"/>
      <c r="X2487" s="93"/>
      <c r="Y2487" s="93"/>
      <c r="Z2487" s="93"/>
      <c r="AA2487" s="93"/>
      <c r="AB2487" s="93"/>
      <c r="AC2487" s="93"/>
      <c r="AD2487" s="93"/>
      <c r="AE2487" s="93"/>
      <c r="AF2487" s="93"/>
      <c r="AG2487" s="93"/>
      <c r="AH2487" s="93"/>
    </row>
    <row r="2488" spans="1:34" ht="15" customHeight="1" x14ac:dyDescent="0.3">
      <c r="A2488" s="93"/>
      <c r="B2488" s="93"/>
      <c r="C2488" s="93"/>
      <c r="D2488" s="93"/>
      <c r="E2488" s="93"/>
      <c r="F2488" s="93"/>
      <c r="G2488" s="93"/>
      <c r="H2488" s="93"/>
      <c r="I2488" s="93"/>
      <c r="J2488" s="93"/>
      <c r="K2488" s="93"/>
      <c r="L2488" s="93"/>
      <c r="M2488" s="93"/>
      <c r="N2488" s="93"/>
      <c r="O2488" s="93"/>
      <c r="P2488" s="93"/>
      <c r="Q2488" s="93"/>
      <c r="R2488" s="93"/>
      <c r="S2488" s="93"/>
      <c r="T2488" s="93"/>
      <c r="U2488" s="93"/>
      <c r="V2488" s="93"/>
      <c r="W2488" s="93"/>
      <c r="X2488" s="93"/>
      <c r="Y2488" s="93"/>
      <c r="Z2488" s="93"/>
      <c r="AA2488" s="93"/>
      <c r="AB2488" s="93"/>
      <c r="AC2488" s="93"/>
      <c r="AD2488" s="93"/>
      <c r="AE2488" s="93"/>
      <c r="AF2488" s="93"/>
      <c r="AG2488" s="93"/>
      <c r="AH2488" s="93"/>
    </row>
    <row r="2489" spans="1:34" ht="15" customHeight="1" x14ac:dyDescent="0.3">
      <c r="A2489" s="93"/>
      <c r="B2489" s="93"/>
      <c r="C2489" s="93"/>
      <c r="D2489" s="93"/>
      <c r="E2489" s="93"/>
      <c r="F2489" s="93"/>
      <c r="G2489" s="93"/>
      <c r="H2489" s="93"/>
      <c r="I2489" s="93"/>
      <c r="J2489" s="93"/>
      <c r="K2489" s="93"/>
      <c r="L2489" s="93"/>
      <c r="M2489" s="93"/>
      <c r="N2489" s="93"/>
      <c r="O2489" s="93"/>
      <c r="P2489" s="93"/>
      <c r="Q2489" s="93"/>
      <c r="R2489" s="93"/>
      <c r="S2489" s="93"/>
      <c r="T2489" s="93"/>
      <c r="U2489" s="93"/>
      <c r="V2489" s="93"/>
      <c r="W2489" s="93"/>
      <c r="X2489" s="93"/>
      <c r="Y2489" s="93"/>
      <c r="Z2489" s="93"/>
      <c r="AA2489" s="93"/>
      <c r="AB2489" s="93"/>
      <c r="AC2489" s="93"/>
      <c r="AD2489" s="93"/>
      <c r="AE2489" s="93"/>
      <c r="AF2489" s="93"/>
      <c r="AG2489" s="93"/>
      <c r="AH2489" s="93"/>
    </row>
    <row r="2490" spans="1:34" ht="15" customHeight="1" x14ac:dyDescent="0.3">
      <c r="A2490" s="93"/>
      <c r="B2490" s="93"/>
      <c r="C2490" s="93"/>
      <c r="D2490" s="93"/>
      <c r="E2490" s="93"/>
      <c r="F2490" s="93"/>
      <c r="G2490" s="93"/>
      <c r="H2490" s="93"/>
      <c r="I2490" s="93"/>
      <c r="J2490" s="93"/>
      <c r="K2490" s="93"/>
      <c r="L2490" s="93"/>
      <c r="M2490" s="93"/>
      <c r="N2490" s="93"/>
      <c r="O2490" s="93"/>
      <c r="P2490" s="93"/>
      <c r="Q2490" s="93"/>
      <c r="R2490" s="93"/>
      <c r="S2490" s="93"/>
      <c r="T2490" s="93"/>
      <c r="U2490" s="93"/>
      <c r="V2490" s="93"/>
      <c r="W2490" s="93"/>
      <c r="X2490" s="93"/>
      <c r="Y2490" s="93"/>
      <c r="Z2490" s="93"/>
      <c r="AA2490" s="93"/>
      <c r="AB2490" s="93"/>
      <c r="AC2490" s="93"/>
      <c r="AD2490" s="93"/>
      <c r="AE2490" s="93"/>
      <c r="AF2490" s="93"/>
      <c r="AG2490" s="93"/>
      <c r="AH2490" s="93"/>
    </row>
    <row r="2491" spans="1:34" ht="15" customHeight="1" x14ac:dyDescent="0.3">
      <c r="A2491" s="93"/>
      <c r="B2491" s="93"/>
      <c r="C2491" s="93"/>
      <c r="D2491" s="93"/>
      <c r="E2491" s="93"/>
      <c r="F2491" s="93"/>
      <c r="G2491" s="93"/>
      <c r="H2491" s="93"/>
      <c r="I2491" s="93"/>
      <c r="J2491" s="93"/>
      <c r="K2491" s="93"/>
      <c r="L2491" s="93"/>
      <c r="M2491" s="93"/>
      <c r="N2491" s="93"/>
      <c r="O2491" s="93"/>
      <c r="P2491" s="93"/>
      <c r="Q2491" s="93"/>
      <c r="R2491" s="93"/>
      <c r="S2491" s="93"/>
      <c r="T2491" s="93"/>
      <c r="U2491" s="93"/>
      <c r="V2491" s="93"/>
      <c r="W2491" s="93"/>
      <c r="X2491" s="93"/>
      <c r="Y2491" s="93"/>
      <c r="Z2491" s="93"/>
      <c r="AA2491" s="93"/>
      <c r="AB2491" s="93"/>
      <c r="AC2491" s="93"/>
      <c r="AD2491" s="93"/>
      <c r="AE2491" s="93"/>
      <c r="AF2491" s="93"/>
      <c r="AG2491" s="93"/>
      <c r="AH2491" s="93"/>
    </row>
    <row r="2492" spans="1:34" ht="15" customHeight="1" x14ac:dyDescent="0.3">
      <c r="A2492" s="93"/>
      <c r="B2492" s="93"/>
      <c r="C2492" s="93"/>
      <c r="D2492" s="93"/>
      <c r="E2492" s="93"/>
      <c r="F2492" s="93"/>
      <c r="G2492" s="93"/>
      <c r="H2492" s="93"/>
      <c r="I2492" s="93"/>
      <c r="J2492" s="93"/>
      <c r="K2492" s="93"/>
      <c r="L2492" s="93"/>
      <c r="M2492" s="93"/>
      <c r="N2492" s="93"/>
      <c r="O2492" s="93"/>
      <c r="P2492" s="93"/>
      <c r="Q2492" s="93"/>
      <c r="R2492" s="93"/>
      <c r="S2492" s="93"/>
      <c r="T2492" s="93"/>
      <c r="U2492" s="93"/>
      <c r="V2492" s="93"/>
      <c r="W2492" s="93"/>
      <c r="X2492" s="93"/>
      <c r="Y2492" s="93"/>
      <c r="Z2492" s="93"/>
      <c r="AA2492" s="93"/>
      <c r="AB2492" s="93"/>
      <c r="AC2492" s="93"/>
      <c r="AD2492" s="93"/>
      <c r="AE2492" s="93"/>
      <c r="AF2492" s="93"/>
      <c r="AG2492" s="93"/>
      <c r="AH2492" s="93"/>
    </row>
    <row r="2493" spans="1:34" ht="15" customHeight="1" x14ac:dyDescent="0.3">
      <c r="A2493" s="93"/>
      <c r="B2493" s="93"/>
      <c r="C2493" s="93"/>
      <c r="D2493" s="93"/>
      <c r="E2493" s="93"/>
      <c r="F2493" s="93"/>
      <c r="G2493" s="93"/>
      <c r="H2493" s="93"/>
      <c r="I2493" s="93"/>
      <c r="J2493" s="93"/>
      <c r="K2493" s="93"/>
      <c r="L2493" s="93"/>
      <c r="M2493" s="93"/>
      <c r="N2493" s="93"/>
      <c r="O2493" s="93"/>
      <c r="P2493" s="93"/>
      <c r="Q2493" s="93"/>
      <c r="R2493" s="93"/>
      <c r="S2493" s="93"/>
      <c r="T2493" s="93"/>
      <c r="U2493" s="93"/>
      <c r="V2493" s="93"/>
      <c r="W2493" s="93"/>
      <c r="X2493" s="93"/>
      <c r="Y2493" s="93"/>
      <c r="Z2493" s="93"/>
      <c r="AA2493" s="93"/>
      <c r="AB2493" s="93"/>
      <c r="AC2493" s="93"/>
      <c r="AD2493" s="93"/>
      <c r="AE2493" s="93"/>
      <c r="AF2493" s="93"/>
      <c r="AG2493" s="93"/>
      <c r="AH2493" s="93"/>
    </row>
    <row r="2494" spans="1:34" ht="15" customHeight="1" x14ac:dyDescent="0.3">
      <c r="A2494" s="93"/>
      <c r="B2494" s="93"/>
      <c r="C2494" s="93"/>
      <c r="D2494" s="93"/>
      <c r="E2494" s="93"/>
      <c r="F2494" s="93"/>
      <c r="G2494" s="93"/>
      <c r="H2494" s="93"/>
      <c r="I2494" s="93"/>
      <c r="J2494" s="93"/>
      <c r="K2494" s="93"/>
      <c r="L2494" s="93"/>
      <c r="M2494" s="93"/>
      <c r="N2494" s="93"/>
      <c r="O2494" s="93"/>
      <c r="P2494" s="93"/>
      <c r="Q2494" s="93"/>
      <c r="R2494" s="93"/>
      <c r="S2494" s="93"/>
      <c r="T2494" s="93"/>
      <c r="U2494" s="93"/>
      <c r="V2494" s="93"/>
      <c r="W2494" s="93"/>
      <c r="X2494" s="93"/>
      <c r="Y2494" s="93"/>
      <c r="Z2494" s="93"/>
      <c r="AA2494" s="93"/>
      <c r="AB2494" s="93"/>
      <c r="AC2494" s="93"/>
      <c r="AD2494" s="93"/>
      <c r="AE2494" s="93"/>
      <c r="AF2494" s="93"/>
      <c r="AG2494" s="93"/>
      <c r="AH2494" s="93"/>
    </row>
    <row r="2495" spans="1:34" ht="15" customHeight="1" x14ac:dyDescent="0.3">
      <c r="A2495" s="93"/>
      <c r="B2495" s="93"/>
      <c r="C2495" s="93"/>
      <c r="D2495" s="93"/>
      <c r="E2495" s="93"/>
      <c r="F2495" s="93"/>
      <c r="G2495" s="93"/>
      <c r="H2495" s="93"/>
      <c r="I2495" s="93"/>
      <c r="J2495" s="93"/>
      <c r="K2495" s="93"/>
      <c r="L2495" s="93"/>
      <c r="M2495" s="93"/>
      <c r="N2495" s="93"/>
      <c r="O2495" s="93"/>
      <c r="P2495" s="93"/>
      <c r="Q2495" s="93"/>
      <c r="R2495" s="93"/>
      <c r="S2495" s="93"/>
      <c r="T2495" s="93"/>
      <c r="U2495" s="93"/>
      <c r="V2495" s="93"/>
      <c r="W2495" s="93"/>
      <c r="X2495" s="93"/>
      <c r="Y2495" s="93"/>
      <c r="Z2495" s="93"/>
      <c r="AA2495" s="93"/>
      <c r="AB2495" s="93"/>
      <c r="AC2495" s="93"/>
      <c r="AD2495" s="93"/>
      <c r="AE2495" s="93"/>
      <c r="AF2495" s="93"/>
      <c r="AG2495" s="93"/>
      <c r="AH2495" s="93"/>
    </row>
    <row r="2496" spans="1:34" ht="15" customHeight="1" x14ac:dyDescent="0.3">
      <c r="A2496" s="93"/>
      <c r="B2496" s="93"/>
      <c r="C2496" s="93"/>
      <c r="D2496" s="93"/>
      <c r="E2496" s="93"/>
      <c r="F2496" s="93"/>
      <c r="G2496" s="93"/>
      <c r="H2496" s="93"/>
      <c r="I2496" s="93"/>
      <c r="J2496" s="93"/>
      <c r="K2496" s="93"/>
      <c r="L2496" s="93"/>
      <c r="M2496" s="93"/>
      <c r="N2496" s="93"/>
      <c r="O2496" s="93"/>
      <c r="P2496" s="93"/>
      <c r="Q2496" s="93"/>
      <c r="R2496" s="93"/>
      <c r="S2496" s="93"/>
      <c r="T2496" s="93"/>
      <c r="U2496" s="93"/>
      <c r="V2496" s="93"/>
      <c r="W2496" s="93"/>
      <c r="X2496" s="93"/>
      <c r="Y2496" s="93"/>
      <c r="Z2496" s="93"/>
      <c r="AA2496" s="93"/>
      <c r="AB2496" s="93"/>
      <c r="AC2496" s="93"/>
      <c r="AD2496" s="93"/>
      <c r="AE2496" s="93"/>
      <c r="AF2496" s="93"/>
      <c r="AG2496" s="93"/>
      <c r="AH2496" s="93"/>
    </row>
    <row r="2497" spans="1:34" ht="15" customHeight="1" x14ac:dyDescent="0.3">
      <c r="A2497" s="93"/>
      <c r="B2497" s="90"/>
      <c r="C2497" s="90"/>
      <c r="D2497" s="90"/>
      <c r="E2497" s="90"/>
      <c r="F2497" s="90"/>
      <c r="G2497" s="90"/>
      <c r="H2497" s="90"/>
      <c r="I2497" s="90"/>
      <c r="J2497" s="90"/>
      <c r="K2497" s="90"/>
      <c r="L2497" s="90"/>
      <c r="M2497" s="90"/>
      <c r="N2497" s="90"/>
      <c r="O2497" s="90"/>
      <c r="P2497" s="90"/>
      <c r="Q2497" s="90"/>
      <c r="R2497" s="90"/>
      <c r="S2497" s="90"/>
      <c r="T2497" s="90"/>
      <c r="U2497" s="90"/>
      <c r="V2497" s="90"/>
      <c r="W2497" s="90"/>
      <c r="X2497" s="90"/>
      <c r="Y2497" s="90"/>
      <c r="Z2497" s="90"/>
      <c r="AA2497" s="90"/>
      <c r="AB2497" s="90"/>
      <c r="AC2497" s="90"/>
      <c r="AD2497" s="90"/>
      <c r="AE2497" s="90"/>
      <c r="AF2497" s="90"/>
      <c r="AG2497" s="93"/>
      <c r="AH2497" s="93"/>
    </row>
    <row r="2498" spans="1:34" ht="15" customHeight="1" x14ac:dyDescent="0.3">
      <c r="A2498" s="93"/>
      <c r="B2498" s="93"/>
      <c r="C2498" s="93"/>
      <c r="D2498" s="93"/>
      <c r="E2498" s="93"/>
      <c r="F2498" s="93"/>
      <c r="G2498" s="93"/>
      <c r="H2498" s="93"/>
      <c r="I2498" s="93"/>
      <c r="J2498" s="93"/>
      <c r="K2498" s="93"/>
      <c r="L2498" s="93"/>
      <c r="M2498" s="93"/>
      <c r="N2498" s="93"/>
      <c r="O2498" s="93"/>
      <c r="P2498" s="93"/>
      <c r="Q2498" s="93"/>
      <c r="R2498" s="93"/>
      <c r="S2498" s="93"/>
      <c r="T2498" s="93"/>
      <c r="U2498" s="93"/>
      <c r="V2498" s="93"/>
      <c r="W2498" s="93"/>
      <c r="X2498" s="93"/>
      <c r="Y2498" s="93"/>
      <c r="Z2498" s="93"/>
      <c r="AA2498" s="93"/>
      <c r="AB2498" s="93"/>
      <c r="AC2498" s="93"/>
      <c r="AD2498" s="93"/>
      <c r="AE2498" s="93"/>
      <c r="AF2498" s="93"/>
      <c r="AG2498" s="93"/>
      <c r="AH2498" s="93"/>
    </row>
    <row r="2499" spans="1:34" ht="15" customHeight="1" x14ac:dyDescent="0.3">
      <c r="A2499" s="93"/>
      <c r="B2499" s="93"/>
      <c r="C2499" s="93"/>
      <c r="D2499" s="93"/>
      <c r="E2499" s="93"/>
      <c r="F2499" s="93"/>
      <c r="G2499" s="93"/>
      <c r="H2499" s="93"/>
      <c r="I2499" s="93"/>
      <c r="J2499" s="93"/>
      <c r="K2499" s="93"/>
      <c r="L2499" s="93"/>
      <c r="M2499" s="93"/>
      <c r="N2499" s="93"/>
      <c r="O2499" s="93"/>
      <c r="P2499" s="93"/>
      <c r="Q2499" s="93"/>
      <c r="R2499" s="93"/>
      <c r="S2499" s="93"/>
      <c r="T2499" s="93"/>
      <c r="U2499" s="93"/>
      <c r="V2499" s="93"/>
      <c r="W2499" s="93"/>
      <c r="X2499" s="93"/>
      <c r="Y2499" s="93"/>
      <c r="Z2499" s="93"/>
      <c r="AA2499" s="93"/>
      <c r="AB2499" s="93"/>
      <c r="AC2499" s="93"/>
      <c r="AD2499" s="93"/>
      <c r="AE2499" s="93"/>
      <c r="AF2499" s="93"/>
      <c r="AG2499" s="93"/>
      <c r="AH2499" s="93"/>
    </row>
    <row r="2500" spans="1:34" ht="15" customHeight="1" x14ac:dyDescent="0.3">
      <c r="A2500" s="93"/>
      <c r="B2500" s="93"/>
      <c r="C2500" s="93"/>
      <c r="D2500" s="93"/>
      <c r="E2500" s="93"/>
      <c r="F2500" s="93"/>
      <c r="G2500" s="93"/>
      <c r="H2500" s="93"/>
      <c r="I2500" s="93"/>
      <c r="J2500" s="93"/>
      <c r="K2500" s="93"/>
      <c r="L2500" s="93"/>
      <c r="M2500" s="93"/>
      <c r="N2500" s="93"/>
      <c r="O2500" s="93"/>
      <c r="P2500" s="93"/>
      <c r="Q2500" s="93"/>
      <c r="R2500" s="93"/>
      <c r="S2500" s="93"/>
      <c r="T2500" s="93"/>
      <c r="U2500" s="93"/>
      <c r="V2500" s="93"/>
      <c r="W2500" s="93"/>
      <c r="X2500" s="93"/>
      <c r="Y2500" s="93"/>
      <c r="Z2500" s="93"/>
      <c r="AA2500" s="93"/>
      <c r="AB2500" s="93"/>
      <c r="AC2500" s="93"/>
      <c r="AD2500" s="93"/>
      <c r="AE2500" s="93"/>
      <c r="AF2500" s="93"/>
      <c r="AG2500" s="93"/>
      <c r="AH2500" s="93"/>
    </row>
    <row r="2501" spans="1:34" ht="15" customHeight="1" x14ac:dyDescent="0.3">
      <c r="A2501" s="93"/>
      <c r="B2501" s="93"/>
      <c r="C2501" s="93"/>
      <c r="D2501" s="93"/>
      <c r="E2501" s="93"/>
      <c r="F2501" s="93"/>
      <c r="G2501" s="93"/>
      <c r="H2501" s="93"/>
      <c r="I2501" s="93"/>
      <c r="J2501" s="93"/>
      <c r="K2501" s="93"/>
      <c r="L2501" s="93"/>
      <c r="M2501" s="93"/>
      <c r="N2501" s="93"/>
      <c r="O2501" s="93"/>
      <c r="P2501" s="93"/>
      <c r="Q2501" s="93"/>
      <c r="R2501" s="93"/>
      <c r="S2501" s="93"/>
      <c r="T2501" s="93"/>
      <c r="U2501" s="93"/>
      <c r="V2501" s="93"/>
      <c r="W2501" s="93"/>
      <c r="X2501" s="93"/>
      <c r="Y2501" s="93"/>
      <c r="Z2501" s="93"/>
      <c r="AA2501" s="93"/>
      <c r="AB2501" s="93"/>
      <c r="AC2501" s="93"/>
      <c r="AD2501" s="93"/>
      <c r="AE2501" s="93"/>
      <c r="AF2501" s="93"/>
      <c r="AG2501" s="93"/>
      <c r="AH2501" s="93"/>
    </row>
    <row r="2502" spans="1:34" ht="15" customHeight="1" x14ac:dyDescent="0.3">
      <c r="A2502" s="93"/>
      <c r="B2502" s="93"/>
      <c r="C2502" s="93"/>
      <c r="D2502" s="93"/>
      <c r="E2502" s="93"/>
      <c r="F2502" s="93"/>
      <c r="G2502" s="93"/>
      <c r="H2502" s="93"/>
      <c r="I2502" s="93"/>
      <c r="J2502" s="93"/>
      <c r="K2502" s="93"/>
      <c r="L2502" s="93"/>
      <c r="M2502" s="93"/>
      <c r="N2502" s="93"/>
      <c r="O2502" s="93"/>
      <c r="P2502" s="93"/>
      <c r="Q2502" s="93"/>
      <c r="R2502" s="93"/>
      <c r="S2502" s="93"/>
      <c r="T2502" s="93"/>
      <c r="U2502" s="93"/>
      <c r="V2502" s="93"/>
      <c r="W2502" s="93"/>
      <c r="X2502" s="93"/>
      <c r="Y2502" s="93"/>
      <c r="Z2502" s="93"/>
      <c r="AA2502" s="93"/>
      <c r="AB2502" s="93"/>
      <c r="AC2502" s="93"/>
      <c r="AD2502" s="93"/>
      <c r="AE2502" s="93"/>
      <c r="AF2502" s="93"/>
      <c r="AG2502" s="93"/>
      <c r="AH2502" s="93"/>
    </row>
    <row r="2503" spans="1:34" ht="15" customHeight="1" x14ac:dyDescent="0.3">
      <c r="A2503" s="93"/>
      <c r="B2503" s="90"/>
      <c r="C2503" s="90"/>
      <c r="D2503" s="90"/>
      <c r="E2503" s="90"/>
      <c r="F2503" s="90"/>
      <c r="G2503" s="90"/>
      <c r="H2503" s="90"/>
      <c r="I2503" s="90"/>
      <c r="J2503" s="90"/>
      <c r="K2503" s="90"/>
      <c r="L2503" s="90"/>
      <c r="M2503" s="90"/>
      <c r="N2503" s="90"/>
      <c r="O2503" s="90"/>
      <c r="P2503" s="90"/>
      <c r="Q2503" s="90"/>
      <c r="R2503" s="90"/>
      <c r="S2503" s="90"/>
      <c r="T2503" s="90"/>
      <c r="U2503" s="90"/>
      <c r="V2503" s="90"/>
      <c r="W2503" s="90"/>
      <c r="X2503" s="90"/>
      <c r="Y2503" s="90"/>
      <c r="Z2503" s="90"/>
      <c r="AA2503" s="90"/>
      <c r="AB2503" s="90"/>
      <c r="AC2503" s="90"/>
      <c r="AD2503" s="90"/>
      <c r="AE2503" s="90"/>
      <c r="AF2503" s="90"/>
      <c r="AG2503" s="93"/>
      <c r="AH2503" s="93"/>
    </row>
    <row r="2504" spans="1:34" ht="15" customHeight="1" x14ac:dyDescent="0.3">
      <c r="A2504" s="93"/>
      <c r="B2504" s="93"/>
      <c r="C2504" s="93"/>
      <c r="D2504" s="93"/>
      <c r="E2504" s="93"/>
      <c r="F2504" s="93"/>
      <c r="G2504" s="93"/>
      <c r="H2504" s="93"/>
      <c r="I2504" s="93"/>
      <c r="J2504" s="93"/>
      <c r="K2504" s="93"/>
      <c r="L2504" s="93"/>
      <c r="M2504" s="93"/>
      <c r="N2504" s="93"/>
      <c r="O2504" s="93"/>
      <c r="P2504" s="93"/>
      <c r="Q2504" s="93"/>
      <c r="R2504" s="93"/>
      <c r="S2504" s="93"/>
      <c r="T2504" s="93"/>
      <c r="U2504" s="93"/>
      <c r="V2504" s="93"/>
      <c r="W2504" s="93"/>
      <c r="X2504" s="93"/>
      <c r="Y2504" s="93"/>
      <c r="Z2504" s="93"/>
      <c r="AA2504" s="93"/>
      <c r="AB2504" s="93"/>
      <c r="AC2504" s="93"/>
      <c r="AD2504" s="93"/>
      <c r="AE2504" s="93"/>
      <c r="AF2504" s="93"/>
      <c r="AG2504" s="93"/>
      <c r="AH2504" s="93"/>
    </row>
    <row r="2505" spans="1:34" ht="15" customHeight="1" x14ac:dyDescent="0.3">
      <c r="A2505" s="93"/>
      <c r="B2505" s="93"/>
      <c r="C2505" s="93"/>
      <c r="D2505" s="93"/>
      <c r="E2505" s="93"/>
      <c r="F2505" s="93"/>
      <c r="G2505" s="93"/>
      <c r="H2505" s="93"/>
      <c r="I2505" s="93"/>
      <c r="J2505" s="93"/>
      <c r="K2505" s="93"/>
      <c r="L2505" s="93"/>
      <c r="M2505" s="93"/>
      <c r="N2505" s="93"/>
      <c r="O2505" s="93"/>
      <c r="P2505" s="93"/>
      <c r="Q2505" s="93"/>
      <c r="R2505" s="93"/>
      <c r="S2505" s="93"/>
      <c r="T2505" s="93"/>
      <c r="U2505" s="93"/>
      <c r="V2505" s="93"/>
      <c r="W2505" s="93"/>
      <c r="X2505" s="93"/>
      <c r="Y2505" s="93"/>
      <c r="Z2505" s="93"/>
      <c r="AA2505" s="93"/>
      <c r="AB2505" s="93"/>
      <c r="AC2505" s="93"/>
      <c r="AD2505" s="93"/>
      <c r="AE2505" s="93"/>
      <c r="AF2505" s="93"/>
      <c r="AG2505" s="93"/>
      <c r="AH2505" s="93"/>
    </row>
    <row r="2506" spans="1:34" ht="15" customHeight="1" x14ac:dyDescent="0.3">
      <c r="A2506" s="93"/>
      <c r="B2506" s="93"/>
      <c r="C2506" s="93"/>
      <c r="D2506" s="93"/>
      <c r="E2506" s="93"/>
      <c r="F2506" s="93"/>
      <c r="G2506" s="93"/>
      <c r="H2506" s="93"/>
      <c r="I2506" s="93"/>
      <c r="J2506" s="93"/>
      <c r="K2506" s="93"/>
      <c r="L2506" s="93"/>
      <c r="M2506" s="93"/>
      <c r="N2506" s="93"/>
      <c r="O2506" s="93"/>
      <c r="P2506" s="93"/>
      <c r="Q2506" s="93"/>
      <c r="R2506" s="93"/>
      <c r="S2506" s="93"/>
      <c r="T2506" s="93"/>
      <c r="U2506" s="93"/>
      <c r="V2506" s="93"/>
      <c r="W2506" s="93"/>
      <c r="X2506" s="93"/>
      <c r="Y2506" s="93"/>
      <c r="Z2506" s="93"/>
      <c r="AA2506" s="93"/>
      <c r="AB2506" s="93"/>
      <c r="AC2506" s="93"/>
      <c r="AD2506" s="93"/>
      <c r="AE2506" s="93"/>
      <c r="AF2506" s="93"/>
      <c r="AG2506" s="93"/>
      <c r="AH2506" s="93"/>
    </row>
    <row r="2507" spans="1:34" ht="15" customHeight="1" x14ac:dyDescent="0.3">
      <c r="A2507" s="93"/>
      <c r="B2507" s="93"/>
      <c r="C2507" s="93"/>
      <c r="D2507" s="93"/>
      <c r="E2507" s="93"/>
      <c r="F2507" s="93"/>
      <c r="G2507" s="93"/>
      <c r="H2507" s="93"/>
      <c r="I2507" s="93"/>
      <c r="J2507" s="93"/>
      <c r="K2507" s="93"/>
      <c r="L2507" s="93"/>
      <c r="M2507" s="93"/>
      <c r="N2507" s="93"/>
      <c r="O2507" s="93"/>
      <c r="P2507" s="93"/>
      <c r="Q2507" s="93"/>
      <c r="R2507" s="93"/>
      <c r="S2507" s="93"/>
      <c r="T2507" s="93"/>
      <c r="U2507" s="93"/>
      <c r="V2507" s="93"/>
      <c r="W2507" s="93"/>
      <c r="X2507" s="93"/>
      <c r="Y2507" s="93"/>
      <c r="Z2507" s="93"/>
      <c r="AA2507" s="93"/>
      <c r="AB2507" s="93"/>
      <c r="AC2507" s="93"/>
      <c r="AD2507" s="93"/>
      <c r="AE2507" s="93"/>
      <c r="AF2507" s="93"/>
      <c r="AG2507" s="93"/>
      <c r="AH2507" s="93"/>
    </row>
    <row r="2508" spans="1:34" ht="15" customHeight="1" x14ac:dyDescent="0.3">
      <c r="A2508" s="93"/>
      <c r="B2508" s="90"/>
      <c r="C2508" s="90"/>
      <c r="D2508" s="90"/>
      <c r="E2508" s="90"/>
      <c r="F2508" s="90"/>
      <c r="G2508" s="90"/>
      <c r="H2508" s="90"/>
      <c r="I2508" s="90"/>
      <c r="J2508" s="90"/>
      <c r="K2508" s="90"/>
      <c r="L2508" s="90"/>
      <c r="M2508" s="90"/>
      <c r="N2508" s="90"/>
      <c r="O2508" s="90"/>
      <c r="P2508" s="90"/>
      <c r="Q2508" s="90"/>
      <c r="R2508" s="90"/>
      <c r="S2508" s="90"/>
      <c r="T2508" s="90"/>
      <c r="U2508" s="90"/>
      <c r="V2508" s="90"/>
      <c r="W2508" s="90"/>
      <c r="X2508" s="90"/>
      <c r="Y2508" s="90"/>
      <c r="Z2508" s="90"/>
      <c r="AA2508" s="90"/>
      <c r="AB2508" s="90"/>
      <c r="AC2508" s="90"/>
      <c r="AD2508" s="90"/>
      <c r="AE2508" s="90"/>
      <c r="AF2508" s="90"/>
      <c r="AG2508" s="93"/>
      <c r="AH2508" s="93"/>
    </row>
    <row r="2509" spans="1:34" ht="15" customHeight="1" x14ac:dyDescent="0.3">
      <c r="A2509" s="93"/>
      <c r="B2509" s="80"/>
      <c r="C2509" s="80"/>
      <c r="D2509" s="80"/>
      <c r="E2509" s="80"/>
      <c r="F2509" s="80"/>
      <c r="G2509" s="80"/>
      <c r="H2509" s="80"/>
      <c r="I2509" s="80"/>
      <c r="J2509" s="80"/>
      <c r="K2509" s="80"/>
      <c r="L2509" s="80"/>
      <c r="M2509" s="80"/>
      <c r="N2509" s="80"/>
      <c r="O2509" s="80"/>
      <c r="P2509" s="80"/>
      <c r="Q2509" s="80"/>
      <c r="R2509" s="80"/>
      <c r="S2509" s="80"/>
      <c r="T2509" s="80"/>
      <c r="U2509" s="80"/>
      <c r="V2509" s="80"/>
      <c r="W2509" s="80"/>
      <c r="X2509" s="80"/>
      <c r="Y2509" s="80"/>
      <c r="Z2509" s="80"/>
      <c r="AA2509" s="80"/>
      <c r="AB2509" s="80"/>
      <c r="AC2509" s="80"/>
      <c r="AD2509" s="80"/>
      <c r="AE2509" s="80"/>
      <c r="AF2509" s="80"/>
      <c r="AG2509" s="93"/>
      <c r="AH2509" s="93"/>
    </row>
    <row r="2510" spans="1:34" ht="15" customHeight="1" x14ac:dyDescent="0.3">
      <c r="A2510" s="93"/>
      <c r="B2510" s="93"/>
      <c r="C2510" s="93"/>
      <c r="D2510" s="93"/>
      <c r="E2510" s="93"/>
      <c r="F2510" s="93"/>
      <c r="G2510" s="93"/>
      <c r="H2510" s="93"/>
      <c r="I2510" s="93"/>
      <c r="J2510" s="93"/>
      <c r="K2510" s="93"/>
      <c r="L2510" s="93"/>
      <c r="M2510" s="93"/>
      <c r="N2510" s="93"/>
      <c r="O2510" s="93"/>
      <c r="P2510" s="93"/>
      <c r="Q2510" s="93"/>
      <c r="R2510" s="93"/>
      <c r="S2510" s="93"/>
      <c r="T2510" s="93"/>
      <c r="U2510" s="93"/>
      <c r="V2510" s="93"/>
      <c r="W2510" s="93"/>
      <c r="X2510" s="93"/>
      <c r="Y2510" s="93"/>
      <c r="Z2510" s="93"/>
      <c r="AA2510" s="93"/>
      <c r="AB2510" s="93"/>
      <c r="AC2510" s="93"/>
      <c r="AD2510" s="93"/>
      <c r="AE2510" s="93"/>
      <c r="AF2510" s="93"/>
      <c r="AG2510" s="93"/>
      <c r="AH2510" s="93"/>
    </row>
    <row r="2511" spans="1:34" ht="15" customHeight="1" x14ac:dyDescent="0.3">
      <c r="A2511" s="93"/>
      <c r="B2511" s="93"/>
      <c r="C2511" s="93"/>
      <c r="D2511" s="93"/>
      <c r="E2511" s="93"/>
      <c r="F2511" s="93"/>
      <c r="G2511" s="93"/>
      <c r="H2511" s="93"/>
      <c r="I2511" s="93"/>
      <c r="J2511" s="93"/>
      <c r="K2511" s="93"/>
      <c r="L2511" s="93"/>
      <c r="M2511" s="93"/>
      <c r="N2511" s="93"/>
      <c r="O2511" s="93"/>
      <c r="P2511" s="93"/>
      <c r="Q2511" s="93"/>
      <c r="R2511" s="93"/>
      <c r="S2511" s="93"/>
      <c r="T2511" s="93"/>
      <c r="U2511" s="93"/>
      <c r="V2511" s="93"/>
      <c r="W2511" s="93"/>
      <c r="X2511" s="93"/>
      <c r="Y2511" s="93"/>
      <c r="Z2511" s="93"/>
      <c r="AA2511" s="93"/>
      <c r="AB2511" s="93"/>
      <c r="AC2511" s="93"/>
      <c r="AD2511" s="93"/>
      <c r="AE2511" s="93"/>
      <c r="AF2511" s="93"/>
      <c r="AG2511" s="93"/>
      <c r="AH2511" s="93"/>
    </row>
    <row r="2512" spans="1:34" ht="15" customHeight="1" x14ac:dyDescent="0.3">
      <c r="A2512" s="93"/>
      <c r="B2512" s="93"/>
      <c r="C2512" s="93"/>
      <c r="D2512" s="93"/>
      <c r="E2512" s="93"/>
      <c r="F2512" s="93"/>
      <c r="G2512" s="93"/>
      <c r="H2512" s="93"/>
      <c r="I2512" s="93"/>
      <c r="J2512" s="93"/>
      <c r="K2512" s="93"/>
      <c r="L2512" s="93"/>
      <c r="M2512" s="93"/>
      <c r="N2512" s="93"/>
      <c r="O2512" s="93"/>
      <c r="P2512" s="93"/>
      <c r="Q2512" s="93"/>
      <c r="R2512" s="93"/>
      <c r="S2512" s="93"/>
      <c r="T2512" s="93"/>
      <c r="U2512" s="93"/>
      <c r="V2512" s="93"/>
      <c r="W2512" s="93"/>
      <c r="X2512" s="93"/>
      <c r="Y2512" s="93"/>
      <c r="Z2512" s="93"/>
      <c r="AA2512" s="93"/>
      <c r="AB2512" s="93"/>
      <c r="AC2512" s="93"/>
      <c r="AD2512" s="93"/>
      <c r="AE2512" s="93"/>
      <c r="AF2512" s="93"/>
      <c r="AG2512" s="93"/>
      <c r="AH2512" s="93"/>
    </row>
    <row r="2513" spans="1:34" ht="15" customHeight="1" x14ac:dyDescent="0.3">
      <c r="A2513" s="93"/>
      <c r="B2513" s="93"/>
      <c r="C2513" s="93"/>
      <c r="D2513" s="93"/>
      <c r="E2513" s="93"/>
      <c r="F2513" s="93"/>
      <c r="G2513" s="93"/>
      <c r="H2513" s="93"/>
      <c r="I2513" s="93"/>
      <c r="J2513" s="93"/>
      <c r="K2513" s="93"/>
      <c r="L2513" s="93"/>
      <c r="M2513" s="93"/>
      <c r="N2513" s="93"/>
      <c r="O2513" s="93"/>
      <c r="P2513" s="93"/>
      <c r="Q2513" s="93"/>
      <c r="R2513" s="93"/>
      <c r="S2513" s="93"/>
      <c r="T2513" s="93"/>
      <c r="U2513" s="93"/>
      <c r="V2513" s="93"/>
      <c r="W2513" s="93"/>
      <c r="X2513" s="93"/>
      <c r="Y2513" s="93"/>
      <c r="Z2513" s="93"/>
      <c r="AA2513" s="93"/>
      <c r="AB2513" s="93"/>
      <c r="AC2513" s="93"/>
      <c r="AD2513" s="93"/>
      <c r="AE2513" s="93"/>
      <c r="AF2513" s="93"/>
      <c r="AG2513" s="93"/>
      <c r="AH2513" s="93"/>
    </row>
    <row r="2514" spans="1:34" ht="15" customHeight="1" x14ac:dyDescent="0.3">
      <c r="A2514" s="93"/>
      <c r="B2514" s="93"/>
      <c r="C2514" s="93"/>
      <c r="D2514" s="93"/>
      <c r="E2514" s="93"/>
      <c r="F2514" s="93"/>
      <c r="G2514" s="93"/>
      <c r="H2514" s="93"/>
      <c r="I2514" s="93"/>
      <c r="J2514" s="93"/>
      <c r="K2514" s="93"/>
      <c r="L2514" s="93"/>
      <c r="M2514" s="93"/>
      <c r="N2514" s="93"/>
      <c r="O2514" s="93"/>
      <c r="P2514" s="93"/>
      <c r="Q2514" s="93"/>
      <c r="R2514" s="93"/>
      <c r="S2514" s="93"/>
      <c r="T2514" s="93"/>
      <c r="U2514" s="93"/>
      <c r="V2514" s="93"/>
      <c r="W2514" s="93"/>
      <c r="X2514" s="93"/>
      <c r="Y2514" s="93"/>
      <c r="Z2514" s="93"/>
      <c r="AA2514" s="93"/>
      <c r="AB2514" s="93"/>
      <c r="AC2514" s="93"/>
      <c r="AD2514" s="93"/>
      <c r="AE2514" s="93"/>
      <c r="AF2514" s="93"/>
      <c r="AG2514" s="93"/>
      <c r="AH2514" s="93"/>
    </row>
    <row r="2515" spans="1:34" ht="15" customHeight="1" x14ac:dyDescent="0.3">
      <c r="A2515" s="93"/>
      <c r="B2515" s="93"/>
      <c r="C2515" s="93"/>
      <c r="D2515" s="93"/>
      <c r="E2515" s="93"/>
      <c r="F2515" s="93"/>
      <c r="G2515" s="93"/>
      <c r="H2515" s="93"/>
      <c r="I2515" s="93"/>
      <c r="J2515" s="93"/>
      <c r="K2515" s="93"/>
      <c r="L2515" s="93"/>
      <c r="M2515" s="93"/>
      <c r="N2515" s="93"/>
      <c r="O2515" s="93"/>
      <c r="P2515" s="93"/>
      <c r="Q2515" s="93"/>
      <c r="R2515" s="93"/>
      <c r="S2515" s="93"/>
      <c r="T2515" s="93"/>
      <c r="U2515" s="93"/>
      <c r="V2515" s="93"/>
      <c r="W2515" s="93"/>
      <c r="X2515" s="93"/>
      <c r="Y2515" s="93"/>
      <c r="Z2515" s="93"/>
      <c r="AA2515" s="93"/>
      <c r="AB2515" s="93"/>
      <c r="AC2515" s="93"/>
      <c r="AD2515" s="93"/>
      <c r="AE2515" s="93"/>
      <c r="AF2515" s="93"/>
      <c r="AG2515" s="93"/>
      <c r="AH2515" s="93"/>
    </row>
    <row r="2516" spans="1:34" ht="15" customHeight="1" x14ac:dyDescent="0.3">
      <c r="A2516" s="93"/>
      <c r="B2516" s="93"/>
      <c r="C2516" s="93"/>
      <c r="D2516" s="93"/>
      <c r="E2516" s="93"/>
      <c r="F2516" s="93"/>
      <c r="G2516" s="93"/>
      <c r="H2516" s="93"/>
      <c r="I2516" s="93"/>
      <c r="J2516" s="93"/>
      <c r="K2516" s="93"/>
      <c r="L2516" s="93"/>
      <c r="M2516" s="93"/>
      <c r="N2516" s="93"/>
      <c r="O2516" s="93"/>
      <c r="P2516" s="93"/>
      <c r="Q2516" s="93"/>
      <c r="R2516" s="93"/>
      <c r="S2516" s="93"/>
      <c r="T2516" s="93"/>
      <c r="U2516" s="93"/>
      <c r="V2516" s="93"/>
      <c r="W2516" s="93"/>
      <c r="X2516" s="93"/>
      <c r="Y2516" s="93"/>
      <c r="Z2516" s="93"/>
      <c r="AA2516" s="93"/>
      <c r="AB2516" s="93"/>
      <c r="AC2516" s="93"/>
      <c r="AD2516" s="93"/>
      <c r="AE2516" s="93"/>
      <c r="AF2516" s="93"/>
      <c r="AG2516" s="93"/>
      <c r="AH2516" s="93"/>
    </row>
    <row r="2517" spans="1:34" ht="15" customHeight="1" x14ac:dyDescent="0.3">
      <c r="A2517" s="93"/>
      <c r="B2517" s="93"/>
      <c r="C2517" s="93"/>
      <c r="D2517" s="93"/>
      <c r="E2517" s="93"/>
      <c r="F2517" s="93"/>
      <c r="G2517" s="93"/>
      <c r="H2517" s="93"/>
      <c r="I2517" s="93"/>
      <c r="J2517" s="93"/>
      <c r="K2517" s="93"/>
      <c r="L2517" s="93"/>
      <c r="M2517" s="93"/>
      <c r="N2517" s="93"/>
      <c r="O2517" s="93"/>
      <c r="P2517" s="93"/>
      <c r="Q2517" s="93"/>
      <c r="R2517" s="93"/>
      <c r="S2517" s="93"/>
      <c r="T2517" s="93"/>
      <c r="U2517" s="93"/>
      <c r="V2517" s="93"/>
      <c r="W2517" s="93"/>
      <c r="X2517" s="93"/>
      <c r="Y2517" s="93"/>
      <c r="Z2517" s="93"/>
      <c r="AA2517" s="93"/>
      <c r="AB2517" s="93"/>
      <c r="AC2517" s="93"/>
      <c r="AD2517" s="93"/>
      <c r="AE2517" s="93"/>
      <c r="AF2517" s="93"/>
      <c r="AG2517" s="93"/>
      <c r="AH2517" s="93"/>
    </row>
    <row r="2518" spans="1:34" ht="15" customHeight="1" x14ac:dyDescent="0.3">
      <c r="A2518" s="93"/>
      <c r="B2518" s="93"/>
      <c r="C2518" s="93"/>
      <c r="D2518" s="93"/>
      <c r="E2518" s="93"/>
      <c r="F2518" s="93"/>
      <c r="G2518" s="93"/>
      <c r="H2518" s="93"/>
      <c r="I2518" s="93"/>
      <c r="J2518" s="93"/>
      <c r="K2518" s="93"/>
      <c r="L2518" s="93"/>
      <c r="M2518" s="93"/>
      <c r="N2518" s="93"/>
      <c r="O2518" s="93"/>
      <c r="P2518" s="93"/>
      <c r="Q2518" s="93"/>
      <c r="R2518" s="93"/>
      <c r="S2518" s="93"/>
      <c r="T2518" s="93"/>
      <c r="U2518" s="93"/>
      <c r="V2518" s="93"/>
      <c r="W2518" s="93"/>
      <c r="X2518" s="93"/>
      <c r="Y2518" s="93"/>
      <c r="Z2518" s="93"/>
      <c r="AA2518" s="93"/>
      <c r="AB2518" s="93"/>
      <c r="AC2518" s="93"/>
      <c r="AD2518" s="93"/>
      <c r="AE2518" s="93"/>
      <c r="AF2518" s="93"/>
      <c r="AG2518" s="93"/>
      <c r="AH2518" s="93"/>
    </row>
    <row r="2519" spans="1:34" ht="15" customHeight="1" x14ac:dyDescent="0.3">
      <c r="A2519" s="93"/>
      <c r="B2519" s="93"/>
      <c r="C2519" s="93"/>
      <c r="D2519" s="93"/>
      <c r="E2519" s="93"/>
      <c r="F2519" s="93"/>
      <c r="G2519" s="93"/>
      <c r="H2519" s="93"/>
      <c r="I2519" s="93"/>
      <c r="J2519" s="93"/>
      <c r="K2519" s="93"/>
      <c r="L2519" s="93"/>
      <c r="M2519" s="93"/>
      <c r="N2519" s="93"/>
      <c r="O2519" s="93"/>
      <c r="P2519" s="93"/>
      <c r="Q2519" s="93"/>
      <c r="R2519" s="93"/>
      <c r="S2519" s="93"/>
      <c r="T2519" s="93"/>
      <c r="U2519" s="93"/>
      <c r="V2519" s="93"/>
      <c r="W2519" s="93"/>
      <c r="X2519" s="93"/>
      <c r="Y2519" s="93"/>
      <c r="Z2519" s="93"/>
      <c r="AA2519" s="93"/>
      <c r="AB2519" s="93"/>
      <c r="AC2519" s="93"/>
      <c r="AD2519" s="93"/>
      <c r="AE2519" s="93"/>
      <c r="AF2519" s="93"/>
      <c r="AG2519" s="93"/>
      <c r="AH2519" s="93"/>
    </row>
    <row r="2520" spans="1:34" ht="15" customHeight="1" x14ac:dyDescent="0.3">
      <c r="A2520" s="93"/>
      <c r="B2520" s="93"/>
      <c r="C2520" s="93"/>
      <c r="D2520" s="93"/>
      <c r="E2520" s="93"/>
      <c r="F2520" s="93"/>
      <c r="G2520" s="93"/>
      <c r="H2520" s="93"/>
      <c r="I2520" s="93"/>
      <c r="J2520" s="93"/>
      <c r="K2520" s="93"/>
      <c r="L2520" s="93"/>
      <c r="M2520" s="93"/>
      <c r="N2520" s="93"/>
      <c r="O2520" s="93"/>
      <c r="P2520" s="93"/>
      <c r="Q2520" s="93"/>
      <c r="R2520" s="93"/>
      <c r="S2520" s="93"/>
      <c r="T2520" s="93"/>
      <c r="U2520" s="93"/>
      <c r="V2520" s="93"/>
      <c r="W2520" s="93"/>
      <c r="X2520" s="93"/>
      <c r="Y2520" s="93"/>
      <c r="Z2520" s="93"/>
      <c r="AA2520" s="93"/>
      <c r="AB2520" s="93"/>
      <c r="AC2520" s="93"/>
      <c r="AD2520" s="93"/>
      <c r="AE2520" s="93"/>
      <c r="AF2520" s="93"/>
      <c r="AG2520" s="93"/>
      <c r="AH2520" s="93"/>
    </row>
    <row r="2521" spans="1:34" ht="15" customHeight="1" x14ac:dyDescent="0.3">
      <c r="A2521" s="93"/>
      <c r="B2521" s="93"/>
      <c r="C2521" s="93"/>
      <c r="D2521" s="93"/>
      <c r="E2521" s="93"/>
      <c r="F2521" s="93"/>
      <c r="G2521" s="93"/>
      <c r="H2521" s="93"/>
      <c r="I2521" s="93"/>
      <c r="J2521" s="93"/>
      <c r="K2521" s="93"/>
      <c r="L2521" s="93"/>
      <c r="M2521" s="93"/>
      <c r="N2521" s="93"/>
      <c r="O2521" s="93"/>
      <c r="P2521" s="93"/>
      <c r="Q2521" s="93"/>
      <c r="R2521" s="93"/>
      <c r="S2521" s="93"/>
      <c r="T2521" s="93"/>
      <c r="U2521" s="93"/>
      <c r="V2521" s="93"/>
      <c r="W2521" s="93"/>
      <c r="X2521" s="93"/>
      <c r="Y2521" s="93"/>
      <c r="Z2521" s="93"/>
      <c r="AA2521" s="93"/>
      <c r="AB2521" s="93"/>
      <c r="AC2521" s="93"/>
      <c r="AD2521" s="93"/>
      <c r="AE2521" s="93"/>
      <c r="AF2521" s="93"/>
      <c r="AG2521" s="93"/>
      <c r="AH2521" s="93"/>
    </row>
    <row r="2522" spans="1:34" ht="15" customHeight="1" x14ac:dyDescent="0.3">
      <c r="A2522" s="93"/>
      <c r="B2522" s="93"/>
      <c r="C2522" s="93"/>
      <c r="D2522" s="93"/>
      <c r="E2522" s="93"/>
      <c r="F2522" s="93"/>
      <c r="G2522" s="93"/>
      <c r="H2522" s="93"/>
      <c r="I2522" s="93"/>
      <c r="J2522" s="93"/>
      <c r="K2522" s="93"/>
      <c r="L2522" s="93"/>
      <c r="M2522" s="93"/>
      <c r="N2522" s="93"/>
      <c r="O2522" s="93"/>
      <c r="P2522" s="93"/>
      <c r="Q2522" s="93"/>
      <c r="R2522" s="93"/>
      <c r="S2522" s="93"/>
      <c r="T2522" s="93"/>
      <c r="U2522" s="93"/>
      <c r="V2522" s="93"/>
      <c r="W2522" s="93"/>
      <c r="X2522" s="93"/>
      <c r="Y2522" s="93"/>
      <c r="Z2522" s="93"/>
      <c r="AA2522" s="93"/>
      <c r="AB2522" s="93"/>
      <c r="AC2522" s="93"/>
      <c r="AD2522" s="93"/>
      <c r="AE2522" s="93"/>
      <c r="AF2522" s="93"/>
      <c r="AG2522" s="93"/>
      <c r="AH2522" s="93"/>
    </row>
    <row r="2523" spans="1:34" ht="15" customHeight="1" x14ac:dyDescent="0.3">
      <c r="A2523" s="93"/>
      <c r="B2523" s="93"/>
      <c r="C2523" s="93"/>
      <c r="D2523" s="93"/>
      <c r="E2523" s="93"/>
      <c r="F2523" s="93"/>
      <c r="G2523" s="93"/>
      <c r="H2523" s="93"/>
      <c r="I2523" s="93"/>
      <c r="J2523" s="93"/>
      <c r="K2523" s="93"/>
      <c r="L2523" s="93"/>
      <c r="M2523" s="93"/>
      <c r="N2523" s="93"/>
      <c r="O2523" s="93"/>
      <c r="P2523" s="93"/>
      <c r="Q2523" s="93"/>
      <c r="R2523" s="93"/>
      <c r="S2523" s="93"/>
      <c r="T2523" s="93"/>
      <c r="U2523" s="93"/>
      <c r="V2523" s="93"/>
      <c r="W2523" s="93"/>
      <c r="X2523" s="93"/>
      <c r="Y2523" s="93"/>
      <c r="Z2523" s="93"/>
      <c r="AA2523" s="93"/>
      <c r="AB2523" s="93"/>
      <c r="AC2523" s="93"/>
      <c r="AD2523" s="93"/>
      <c r="AE2523" s="93"/>
      <c r="AF2523" s="93"/>
      <c r="AG2523" s="93"/>
      <c r="AH2523" s="93"/>
    </row>
    <row r="2524" spans="1:34" ht="15" customHeight="1" x14ac:dyDescent="0.3">
      <c r="A2524" s="93"/>
      <c r="B2524" s="93"/>
      <c r="C2524" s="93"/>
      <c r="D2524" s="93"/>
      <c r="E2524" s="93"/>
      <c r="F2524" s="93"/>
      <c r="G2524" s="93"/>
      <c r="H2524" s="93"/>
      <c r="I2524" s="93"/>
      <c r="J2524" s="93"/>
      <c r="K2524" s="93"/>
      <c r="L2524" s="93"/>
      <c r="M2524" s="93"/>
      <c r="N2524" s="93"/>
      <c r="O2524" s="93"/>
      <c r="P2524" s="93"/>
      <c r="Q2524" s="93"/>
      <c r="R2524" s="93"/>
      <c r="S2524" s="93"/>
      <c r="T2524" s="93"/>
      <c r="U2524" s="93"/>
      <c r="V2524" s="93"/>
      <c r="W2524" s="93"/>
      <c r="X2524" s="93"/>
      <c r="Y2524" s="93"/>
      <c r="Z2524" s="93"/>
      <c r="AA2524" s="93"/>
      <c r="AB2524" s="93"/>
      <c r="AC2524" s="93"/>
      <c r="AD2524" s="93"/>
      <c r="AE2524" s="93"/>
      <c r="AF2524" s="93"/>
      <c r="AG2524" s="93"/>
      <c r="AH2524" s="93"/>
    </row>
    <row r="2525" spans="1:34" ht="15" customHeight="1" x14ac:dyDescent="0.3">
      <c r="A2525" s="93"/>
      <c r="B2525" s="93"/>
      <c r="C2525" s="93"/>
      <c r="D2525" s="93"/>
      <c r="E2525" s="93"/>
      <c r="F2525" s="93"/>
      <c r="G2525" s="93"/>
      <c r="H2525" s="93"/>
      <c r="I2525" s="93"/>
      <c r="J2525" s="93"/>
      <c r="K2525" s="93"/>
      <c r="L2525" s="93"/>
      <c r="M2525" s="93"/>
      <c r="N2525" s="93"/>
      <c r="O2525" s="93"/>
      <c r="P2525" s="93"/>
      <c r="Q2525" s="93"/>
      <c r="R2525" s="93"/>
      <c r="S2525" s="93"/>
      <c r="T2525" s="93"/>
      <c r="U2525" s="93"/>
      <c r="V2525" s="93"/>
      <c r="W2525" s="93"/>
      <c r="X2525" s="93"/>
      <c r="Y2525" s="93"/>
      <c r="Z2525" s="93"/>
      <c r="AA2525" s="93"/>
      <c r="AB2525" s="93"/>
      <c r="AC2525" s="93"/>
      <c r="AD2525" s="93"/>
      <c r="AE2525" s="93"/>
      <c r="AF2525" s="93"/>
      <c r="AG2525" s="93"/>
      <c r="AH2525" s="93"/>
    </row>
    <row r="2526" spans="1:34" ht="15" customHeight="1" x14ac:dyDescent="0.3">
      <c r="A2526" s="93"/>
      <c r="B2526" s="93"/>
      <c r="C2526" s="93"/>
      <c r="D2526" s="93"/>
      <c r="E2526" s="93"/>
      <c r="F2526" s="93"/>
      <c r="G2526" s="93"/>
      <c r="H2526" s="93"/>
      <c r="I2526" s="93"/>
      <c r="J2526" s="93"/>
      <c r="K2526" s="93"/>
      <c r="L2526" s="93"/>
      <c r="M2526" s="93"/>
      <c r="N2526" s="93"/>
      <c r="O2526" s="93"/>
      <c r="P2526" s="93"/>
      <c r="Q2526" s="93"/>
      <c r="R2526" s="93"/>
      <c r="S2526" s="93"/>
      <c r="T2526" s="93"/>
      <c r="U2526" s="93"/>
      <c r="V2526" s="93"/>
      <c r="W2526" s="93"/>
      <c r="X2526" s="93"/>
      <c r="Y2526" s="93"/>
      <c r="Z2526" s="93"/>
      <c r="AA2526" s="93"/>
      <c r="AB2526" s="93"/>
      <c r="AC2526" s="93"/>
      <c r="AD2526" s="93"/>
      <c r="AE2526" s="93"/>
      <c r="AF2526" s="93"/>
      <c r="AG2526" s="93"/>
      <c r="AH2526" s="93"/>
    </row>
    <row r="2527" spans="1:34" ht="15" customHeight="1" x14ac:dyDescent="0.3">
      <c r="A2527" s="93"/>
      <c r="B2527" s="93"/>
      <c r="C2527" s="93"/>
      <c r="D2527" s="93"/>
      <c r="E2527" s="93"/>
      <c r="F2527" s="93"/>
      <c r="G2527" s="93"/>
      <c r="H2527" s="93"/>
      <c r="I2527" s="93"/>
      <c r="J2527" s="93"/>
      <c r="K2527" s="93"/>
      <c r="L2527" s="93"/>
      <c r="M2527" s="93"/>
      <c r="N2527" s="93"/>
      <c r="O2527" s="93"/>
      <c r="P2527" s="93"/>
      <c r="Q2527" s="93"/>
      <c r="R2527" s="93"/>
      <c r="S2527" s="93"/>
      <c r="T2527" s="93"/>
      <c r="U2527" s="93"/>
      <c r="V2527" s="93"/>
      <c r="W2527" s="93"/>
      <c r="X2527" s="93"/>
      <c r="Y2527" s="93"/>
      <c r="Z2527" s="93"/>
      <c r="AA2527" s="93"/>
      <c r="AB2527" s="93"/>
      <c r="AC2527" s="93"/>
      <c r="AD2527" s="93"/>
      <c r="AE2527" s="93"/>
      <c r="AF2527" s="93"/>
      <c r="AG2527" s="93"/>
      <c r="AH2527" s="93"/>
    </row>
    <row r="2528" spans="1:34" ht="15" customHeight="1" x14ac:dyDescent="0.3">
      <c r="A2528" s="93"/>
      <c r="B2528" s="93"/>
      <c r="C2528" s="93"/>
      <c r="D2528" s="93"/>
      <c r="E2528" s="93"/>
      <c r="F2528" s="93"/>
      <c r="G2528" s="93"/>
      <c r="H2528" s="93"/>
      <c r="I2528" s="93"/>
      <c r="J2528" s="93"/>
      <c r="K2528" s="93"/>
      <c r="L2528" s="93"/>
      <c r="M2528" s="93"/>
      <c r="N2528" s="93"/>
      <c r="O2528" s="93"/>
      <c r="P2528" s="93"/>
      <c r="Q2528" s="93"/>
      <c r="R2528" s="93"/>
      <c r="S2528" s="93"/>
      <c r="T2528" s="93"/>
      <c r="U2528" s="93"/>
      <c r="V2528" s="93"/>
      <c r="W2528" s="93"/>
      <c r="X2528" s="93"/>
      <c r="Y2528" s="93"/>
      <c r="Z2528" s="93"/>
      <c r="AA2528" s="93"/>
      <c r="AB2528" s="93"/>
      <c r="AC2528" s="93"/>
      <c r="AD2528" s="93"/>
      <c r="AE2528" s="93"/>
      <c r="AF2528" s="93"/>
      <c r="AG2528" s="93"/>
      <c r="AH2528" s="93"/>
    </row>
    <row r="2529" spans="1:34" ht="15" customHeight="1" x14ac:dyDescent="0.3">
      <c r="A2529" s="93"/>
      <c r="B2529" s="93"/>
      <c r="C2529" s="93"/>
      <c r="D2529" s="93"/>
      <c r="E2529" s="93"/>
      <c r="F2529" s="93"/>
      <c r="G2529" s="93"/>
      <c r="H2529" s="93"/>
      <c r="I2529" s="93"/>
      <c r="J2529" s="93"/>
      <c r="K2529" s="93"/>
      <c r="L2529" s="93"/>
      <c r="M2529" s="93"/>
      <c r="N2529" s="93"/>
      <c r="O2529" s="93"/>
      <c r="P2529" s="93"/>
      <c r="Q2529" s="93"/>
      <c r="R2529" s="93"/>
      <c r="S2529" s="93"/>
      <c r="T2529" s="93"/>
      <c r="U2529" s="93"/>
      <c r="V2529" s="93"/>
      <c r="W2529" s="93"/>
      <c r="X2529" s="93"/>
      <c r="Y2529" s="93"/>
      <c r="Z2529" s="93"/>
      <c r="AA2529" s="93"/>
      <c r="AB2529" s="93"/>
      <c r="AC2529" s="93"/>
      <c r="AD2529" s="93"/>
      <c r="AE2529" s="93"/>
      <c r="AF2529" s="93"/>
      <c r="AG2529" s="93"/>
      <c r="AH2529" s="93"/>
    </row>
    <row r="2530" spans="1:34" ht="15" customHeight="1" x14ac:dyDescent="0.3">
      <c r="A2530" s="93"/>
      <c r="B2530" s="93"/>
      <c r="C2530" s="93"/>
      <c r="D2530" s="93"/>
      <c r="E2530" s="93"/>
      <c r="F2530" s="93"/>
      <c r="G2530" s="93"/>
      <c r="H2530" s="93"/>
      <c r="I2530" s="93"/>
      <c r="J2530" s="93"/>
      <c r="K2530" s="93"/>
      <c r="L2530" s="93"/>
      <c r="M2530" s="93"/>
      <c r="N2530" s="93"/>
      <c r="O2530" s="93"/>
      <c r="P2530" s="93"/>
      <c r="Q2530" s="93"/>
      <c r="R2530" s="93"/>
      <c r="S2530" s="93"/>
      <c r="T2530" s="93"/>
      <c r="U2530" s="93"/>
      <c r="V2530" s="93"/>
      <c r="W2530" s="93"/>
      <c r="X2530" s="93"/>
      <c r="Y2530" s="93"/>
      <c r="Z2530" s="93"/>
      <c r="AA2530" s="93"/>
      <c r="AB2530" s="93"/>
      <c r="AC2530" s="93"/>
      <c r="AD2530" s="93"/>
      <c r="AE2530" s="93"/>
      <c r="AF2530" s="93"/>
      <c r="AG2530" s="93"/>
      <c r="AH2530" s="93"/>
    </row>
    <row r="2531" spans="1:34" ht="15" customHeight="1" x14ac:dyDescent="0.3">
      <c r="A2531" s="93"/>
      <c r="B2531" s="93"/>
      <c r="C2531" s="93"/>
      <c r="D2531" s="93"/>
      <c r="E2531" s="93"/>
      <c r="F2531" s="93"/>
      <c r="G2531" s="93"/>
      <c r="H2531" s="93"/>
      <c r="I2531" s="93"/>
      <c r="J2531" s="93"/>
      <c r="K2531" s="93"/>
      <c r="L2531" s="93"/>
      <c r="M2531" s="93"/>
      <c r="N2531" s="93"/>
      <c r="O2531" s="93"/>
      <c r="P2531" s="93"/>
      <c r="Q2531" s="93"/>
      <c r="R2531" s="93"/>
      <c r="S2531" s="93"/>
      <c r="T2531" s="93"/>
      <c r="U2531" s="93"/>
      <c r="V2531" s="93"/>
      <c r="W2531" s="93"/>
      <c r="X2531" s="93"/>
      <c r="Y2531" s="93"/>
      <c r="Z2531" s="93"/>
      <c r="AA2531" s="93"/>
      <c r="AB2531" s="93"/>
      <c r="AC2531" s="93"/>
      <c r="AD2531" s="93"/>
      <c r="AE2531" s="93"/>
      <c r="AF2531" s="93"/>
      <c r="AG2531" s="93"/>
      <c r="AH2531" s="93"/>
    </row>
    <row r="2532" spans="1:34" ht="15" customHeight="1" x14ac:dyDescent="0.3">
      <c r="A2532" s="93"/>
      <c r="B2532" s="93"/>
      <c r="C2532" s="93"/>
      <c r="D2532" s="93"/>
      <c r="E2532" s="93"/>
      <c r="F2532" s="93"/>
      <c r="G2532" s="93"/>
      <c r="H2532" s="93"/>
      <c r="I2532" s="93"/>
      <c r="J2532" s="93"/>
      <c r="K2532" s="93"/>
      <c r="L2532" s="93"/>
      <c r="M2532" s="93"/>
      <c r="N2532" s="93"/>
      <c r="O2532" s="93"/>
      <c r="P2532" s="93"/>
      <c r="Q2532" s="93"/>
      <c r="R2532" s="93"/>
      <c r="S2532" s="93"/>
      <c r="T2532" s="93"/>
      <c r="U2532" s="93"/>
      <c r="V2532" s="93"/>
      <c r="W2532" s="93"/>
      <c r="X2532" s="93"/>
      <c r="Y2532" s="93"/>
      <c r="Z2532" s="93"/>
      <c r="AA2532" s="93"/>
      <c r="AB2532" s="93"/>
      <c r="AC2532" s="93"/>
      <c r="AD2532" s="93"/>
      <c r="AE2532" s="93"/>
      <c r="AF2532" s="93"/>
      <c r="AG2532" s="93"/>
      <c r="AH2532" s="93"/>
    </row>
    <row r="2533" spans="1:34" ht="15" customHeight="1" x14ac:dyDescent="0.3">
      <c r="A2533" s="93"/>
      <c r="B2533" s="93"/>
      <c r="C2533" s="93"/>
      <c r="D2533" s="93"/>
      <c r="E2533" s="93"/>
      <c r="F2533" s="93"/>
      <c r="G2533" s="93"/>
      <c r="H2533" s="93"/>
      <c r="I2533" s="93"/>
      <c r="J2533" s="93"/>
      <c r="K2533" s="93"/>
      <c r="L2533" s="93"/>
      <c r="M2533" s="93"/>
      <c r="N2533" s="93"/>
      <c r="O2533" s="93"/>
      <c r="P2533" s="93"/>
      <c r="Q2533" s="93"/>
      <c r="R2533" s="93"/>
      <c r="S2533" s="93"/>
      <c r="T2533" s="93"/>
      <c r="U2533" s="93"/>
      <c r="V2533" s="93"/>
      <c r="W2533" s="93"/>
      <c r="X2533" s="93"/>
      <c r="Y2533" s="93"/>
      <c r="Z2533" s="93"/>
      <c r="AA2533" s="93"/>
      <c r="AB2533" s="93"/>
      <c r="AC2533" s="93"/>
      <c r="AD2533" s="93"/>
      <c r="AE2533" s="93"/>
      <c r="AF2533" s="93"/>
      <c r="AG2533" s="93"/>
      <c r="AH2533" s="93"/>
    </row>
    <row r="2534" spans="1:34" ht="15" customHeight="1" x14ac:dyDescent="0.3">
      <c r="A2534" s="93"/>
      <c r="B2534" s="93"/>
      <c r="C2534" s="93"/>
      <c r="D2534" s="93"/>
      <c r="E2534" s="93"/>
      <c r="F2534" s="93"/>
      <c r="G2534" s="93"/>
      <c r="H2534" s="93"/>
      <c r="I2534" s="93"/>
      <c r="J2534" s="93"/>
      <c r="K2534" s="93"/>
      <c r="L2534" s="93"/>
      <c r="M2534" s="93"/>
      <c r="N2534" s="93"/>
      <c r="O2534" s="93"/>
      <c r="P2534" s="93"/>
      <c r="Q2534" s="93"/>
      <c r="R2534" s="93"/>
      <c r="S2534" s="93"/>
      <c r="T2534" s="93"/>
      <c r="U2534" s="93"/>
      <c r="V2534" s="93"/>
      <c r="W2534" s="93"/>
      <c r="X2534" s="93"/>
      <c r="Y2534" s="93"/>
      <c r="Z2534" s="93"/>
      <c r="AA2534" s="93"/>
      <c r="AB2534" s="93"/>
      <c r="AC2534" s="93"/>
      <c r="AD2534" s="93"/>
      <c r="AE2534" s="93"/>
      <c r="AF2534" s="93"/>
      <c r="AG2534" s="93"/>
      <c r="AH2534" s="93"/>
    </row>
    <row r="2535" spans="1:34" ht="15" customHeight="1" x14ac:dyDescent="0.3">
      <c r="A2535" s="93"/>
      <c r="B2535" s="93"/>
      <c r="C2535" s="93"/>
      <c r="D2535" s="93"/>
      <c r="E2535" s="93"/>
      <c r="F2535" s="93"/>
      <c r="G2535" s="93"/>
      <c r="H2535" s="93"/>
      <c r="I2535" s="93"/>
      <c r="J2535" s="93"/>
      <c r="K2535" s="93"/>
      <c r="L2535" s="93"/>
      <c r="M2535" s="93"/>
      <c r="N2535" s="93"/>
      <c r="O2535" s="93"/>
      <c r="P2535" s="93"/>
      <c r="Q2535" s="93"/>
      <c r="R2535" s="93"/>
      <c r="S2535" s="93"/>
      <c r="T2535" s="93"/>
      <c r="U2535" s="93"/>
      <c r="V2535" s="93"/>
      <c r="W2535" s="93"/>
      <c r="X2535" s="93"/>
      <c r="Y2535" s="93"/>
      <c r="Z2535" s="93"/>
      <c r="AA2535" s="93"/>
      <c r="AB2535" s="93"/>
      <c r="AC2535" s="93"/>
      <c r="AD2535" s="93"/>
      <c r="AE2535" s="93"/>
      <c r="AF2535" s="93"/>
      <c r="AG2535" s="93"/>
      <c r="AH2535" s="93"/>
    </row>
    <row r="2536" spans="1:34" ht="15" customHeight="1" x14ac:dyDescent="0.3">
      <c r="A2536" s="93"/>
      <c r="B2536" s="93"/>
      <c r="C2536" s="93"/>
      <c r="D2536" s="93"/>
      <c r="E2536" s="93"/>
      <c r="F2536" s="93"/>
      <c r="G2536" s="93"/>
      <c r="H2536" s="93"/>
      <c r="I2536" s="93"/>
      <c r="J2536" s="93"/>
      <c r="K2536" s="93"/>
      <c r="L2536" s="93"/>
      <c r="M2536" s="93"/>
      <c r="N2536" s="93"/>
      <c r="O2536" s="93"/>
      <c r="P2536" s="93"/>
      <c r="Q2536" s="93"/>
      <c r="R2536" s="93"/>
      <c r="S2536" s="93"/>
      <c r="T2536" s="93"/>
      <c r="U2536" s="93"/>
      <c r="V2536" s="93"/>
      <c r="W2536" s="93"/>
      <c r="X2536" s="93"/>
      <c r="Y2536" s="93"/>
      <c r="Z2536" s="93"/>
      <c r="AA2536" s="93"/>
      <c r="AB2536" s="93"/>
      <c r="AC2536" s="93"/>
      <c r="AD2536" s="93"/>
      <c r="AE2536" s="93"/>
      <c r="AF2536" s="93"/>
      <c r="AG2536" s="93"/>
      <c r="AH2536" s="93"/>
    </row>
    <row r="2537" spans="1:34" ht="15" customHeight="1" x14ac:dyDescent="0.3">
      <c r="A2537" s="93"/>
      <c r="B2537" s="93"/>
      <c r="C2537" s="93"/>
      <c r="D2537" s="93"/>
      <c r="E2537" s="93"/>
      <c r="F2537" s="93"/>
      <c r="G2537" s="93"/>
      <c r="H2537" s="93"/>
      <c r="I2537" s="93"/>
      <c r="J2537" s="93"/>
      <c r="K2537" s="93"/>
      <c r="L2537" s="93"/>
      <c r="M2537" s="93"/>
      <c r="N2537" s="93"/>
      <c r="O2537" s="93"/>
      <c r="P2537" s="93"/>
      <c r="Q2537" s="93"/>
      <c r="R2537" s="93"/>
      <c r="S2537" s="93"/>
      <c r="T2537" s="93"/>
      <c r="U2537" s="93"/>
      <c r="V2537" s="93"/>
      <c r="W2537" s="93"/>
      <c r="X2537" s="93"/>
      <c r="Y2537" s="93"/>
      <c r="Z2537" s="93"/>
      <c r="AA2537" s="93"/>
      <c r="AB2537" s="93"/>
      <c r="AC2537" s="93"/>
      <c r="AD2537" s="93"/>
      <c r="AE2537" s="93"/>
      <c r="AF2537" s="93"/>
      <c r="AG2537" s="93"/>
      <c r="AH2537" s="93"/>
    </row>
    <row r="2538" spans="1:34" ht="15" customHeight="1" x14ac:dyDescent="0.3">
      <c r="A2538" s="93"/>
      <c r="B2538" s="93"/>
      <c r="C2538" s="93"/>
      <c r="D2538" s="93"/>
      <c r="E2538" s="93"/>
      <c r="F2538" s="93"/>
      <c r="G2538" s="93"/>
      <c r="H2538" s="93"/>
      <c r="I2538" s="93"/>
      <c r="J2538" s="93"/>
      <c r="K2538" s="93"/>
      <c r="L2538" s="93"/>
      <c r="M2538" s="93"/>
      <c r="N2538" s="93"/>
      <c r="O2538" s="93"/>
      <c r="P2538" s="93"/>
      <c r="Q2538" s="93"/>
      <c r="R2538" s="93"/>
      <c r="S2538" s="93"/>
      <c r="T2538" s="93"/>
      <c r="U2538" s="93"/>
      <c r="V2538" s="93"/>
      <c r="W2538" s="93"/>
      <c r="X2538" s="93"/>
      <c r="Y2538" s="93"/>
      <c r="Z2538" s="93"/>
      <c r="AA2538" s="93"/>
      <c r="AB2538" s="93"/>
      <c r="AC2538" s="93"/>
      <c r="AD2538" s="93"/>
      <c r="AE2538" s="93"/>
      <c r="AF2538" s="93"/>
      <c r="AG2538" s="93"/>
      <c r="AH2538" s="93"/>
    </row>
    <row r="2539" spans="1:34" ht="15" customHeight="1" x14ac:dyDescent="0.3">
      <c r="A2539" s="93"/>
      <c r="B2539" s="93"/>
      <c r="C2539" s="93"/>
      <c r="D2539" s="93"/>
      <c r="E2539" s="93"/>
      <c r="F2539" s="93"/>
      <c r="G2539" s="93"/>
      <c r="H2539" s="93"/>
      <c r="I2539" s="93"/>
      <c r="J2539" s="93"/>
      <c r="K2539" s="93"/>
      <c r="L2539" s="93"/>
      <c r="M2539" s="93"/>
      <c r="N2539" s="93"/>
      <c r="O2539" s="93"/>
      <c r="P2539" s="93"/>
      <c r="Q2539" s="93"/>
      <c r="R2539" s="93"/>
      <c r="S2539" s="93"/>
      <c r="T2539" s="93"/>
      <c r="U2539" s="93"/>
      <c r="V2539" s="93"/>
      <c r="W2539" s="93"/>
      <c r="X2539" s="93"/>
      <c r="Y2539" s="93"/>
      <c r="Z2539" s="93"/>
      <c r="AA2539" s="93"/>
      <c r="AB2539" s="93"/>
      <c r="AC2539" s="93"/>
      <c r="AD2539" s="93"/>
      <c r="AE2539" s="93"/>
      <c r="AF2539" s="93"/>
      <c r="AG2539" s="93"/>
      <c r="AH2539" s="93"/>
    </row>
    <row r="2540" spans="1:34" ht="15" customHeight="1" x14ac:dyDescent="0.3">
      <c r="A2540" s="93"/>
      <c r="B2540" s="93"/>
      <c r="C2540" s="93"/>
      <c r="D2540" s="93"/>
      <c r="E2540" s="93"/>
      <c r="F2540" s="93"/>
      <c r="G2540" s="93"/>
      <c r="H2540" s="93"/>
      <c r="I2540" s="93"/>
      <c r="J2540" s="93"/>
      <c r="K2540" s="93"/>
      <c r="L2540" s="93"/>
      <c r="M2540" s="93"/>
      <c r="N2540" s="93"/>
      <c r="O2540" s="93"/>
      <c r="P2540" s="93"/>
      <c r="Q2540" s="93"/>
      <c r="R2540" s="93"/>
      <c r="S2540" s="93"/>
      <c r="T2540" s="93"/>
      <c r="U2540" s="93"/>
      <c r="V2540" s="93"/>
      <c r="W2540" s="93"/>
      <c r="X2540" s="93"/>
      <c r="Y2540" s="93"/>
      <c r="Z2540" s="93"/>
      <c r="AA2540" s="93"/>
      <c r="AB2540" s="93"/>
      <c r="AC2540" s="93"/>
      <c r="AD2540" s="93"/>
      <c r="AE2540" s="93"/>
      <c r="AF2540" s="93"/>
      <c r="AG2540" s="93"/>
      <c r="AH2540" s="93"/>
    </row>
    <row r="2541" spans="1:34" ht="15" customHeight="1" x14ac:dyDescent="0.3">
      <c r="A2541" s="93"/>
      <c r="B2541" s="93"/>
      <c r="C2541" s="93"/>
      <c r="D2541" s="93"/>
      <c r="E2541" s="93"/>
      <c r="F2541" s="93"/>
      <c r="G2541" s="93"/>
      <c r="H2541" s="93"/>
      <c r="I2541" s="93"/>
      <c r="J2541" s="93"/>
      <c r="K2541" s="93"/>
      <c r="L2541" s="93"/>
      <c r="M2541" s="93"/>
      <c r="N2541" s="93"/>
      <c r="O2541" s="93"/>
      <c r="P2541" s="93"/>
      <c r="Q2541" s="93"/>
      <c r="R2541" s="93"/>
      <c r="S2541" s="93"/>
      <c r="T2541" s="93"/>
      <c r="U2541" s="93"/>
      <c r="V2541" s="93"/>
      <c r="W2541" s="93"/>
      <c r="X2541" s="93"/>
      <c r="Y2541" s="93"/>
      <c r="Z2541" s="93"/>
      <c r="AA2541" s="93"/>
      <c r="AB2541" s="93"/>
      <c r="AC2541" s="93"/>
      <c r="AD2541" s="93"/>
      <c r="AE2541" s="93"/>
      <c r="AF2541" s="93"/>
      <c r="AG2541" s="93"/>
      <c r="AH2541" s="93"/>
    </row>
    <row r="2542" spans="1:34" ht="15" customHeight="1" x14ac:dyDescent="0.3">
      <c r="A2542" s="93"/>
      <c r="B2542" s="93"/>
      <c r="C2542" s="93"/>
      <c r="D2542" s="93"/>
      <c r="E2542" s="93"/>
      <c r="F2542" s="93"/>
      <c r="G2542" s="93"/>
      <c r="H2542" s="93"/>
      <c r="I2542" s="93"/>
      <c r="J2542" s="93"/>
      <c r="K2542" s="93"/>
      <c r="L2542" s="93"/>
      <c r="M2542" s="93"/>
      <c r="N2542" s="93"/>
      <c r="O2542" s="93"/>
      <c r="P2542" s="93"/>
      <c r="Q2542" s="93"/>
      <c r="R2542" s="93"/>
      <c r="S2542" s="93"/>
      <c r="T2542" s="93"/>
      <c r="U2542" s="93"/>
      <c r="V2542" s="93"/>
      <c r="W2542" s="93"/>
      <c r="X2542" s="93"/>
      <c r="Y2542" s="93"/>
      <c r="Z2542" s="93"/>
      <c r="AA2542" s="93"/>
      <c r="AB2542" s="93"/>
      <c r="AC2542" s="93"/>
      <c r="AD2542" s="93"/>
      <c r="AE2542" s="93"/>
      <c r="AF2542" s="93"/>
      <c r="AG2542" s="93"/>
      <c r="AH2542" s="93"/>
    </row>
    <row r="2543" spans="1:34" ht="15" customHeight="1" x14ac:dyDescent="0.3">
      <c r="A2543" s="93"/>
      <c r="B2543" s="93"/>
      <c r="C2543" s="93"/>
      <c r="D2543" s="93"/>
      <c r="E2543" s="93"/>
      <c r="F2543" s="93"/>
      <c r="G2543" s="93"/>
      <c r="H2543" s="93"/>
      <c r="I2543" s="93"/>
      <c r="J2543" s="93"/>
      <c r="K2543" s="93"/>
      <c r="L2543" s="93"/>
      <c r="M2543" s="93"/>
      <c r="N2543" s="93"/>
      <c r="O2543" s="93"/>
      <c r="P2543" s="93"/>
      <c r="Q2543" s="93"/>
      <c r="R2543" s="93"/>
      <c r="S2543" s="93"/>
      <c r="T2543" s="93"/>
      <c r="U2543" s="93"/>
      <c r="V2543" s="93"/>
      <c r="W2543" s="93"/>
      <c r="X2543" s="93"/>
      <c r="Y2543" s="93"/>
      <c r="Z2543" s="93"/>
      <c r="AA2543" s="93"/>
      <c r="AB2543" s="93"/>
      <c r="AC2543" s="93"/>
      <c r="AD2543" s="93"/>
      <c r="AE2543" s="93"/>
      <c r="AF2543" s="93"/>
      <c r="AG2543" s="93"/>
      <c r="AH2543" s="93"/>
    </row>
    <row r="2544" spans="1:34" ht="15" customHeight="1" x14ac:dyDescent="0.3">
      <c r="A2544" s="93"/>
      <c r="B2544" s="93"/>
      <c r="C2544" s="93"/>
      <c r="D2544" s="93"/>
      <c r="E2544" s="93"/>
      <c r="F2544" s="93"/>
      <c r="G2544" s="93"/>
      <c r="H2544" s="93"/>
      <c r="I2544" s="93"/>
      <c r="J2544" s="93"/>
      <c r="K2544" s="93"/>
      <c r="L2544" s="93"/>
      <c r="M2544" s="93"/>
      <c r="N2544" s="93"/>
      <c r="O2544" s="93"/>
      <c r="P2544" s="93"/>
      <c r="Q2544" s="93"/>
      <c r="R2544" s="93"/>
      <c r="S2544" s="93"/>
      <c r="T2544" s="93"/>
      <c r="U2544" s="93"/>
      <c r="V2544" s="93"/>
      <c r="W2544" s="93"/>
      <c r="X2544" s="93"/>
      <c r="Y2544" s="93"/>
      <c r="Z2544" s="93"/>
      <c r="AA2544" s="93"/>
      <c r="AB2544" s="93"/>
      <c r="AC2544" s="93"/>
      <c r="AD2544" s="93"/>
      <c r="AE2544" s="93"/>
      <c r="AF2544" s="93"/>
      <c r="AG2544" s="93"/>
      <c r="AH2544" s="93"/>
    </row>
    <row r="2545" spans="1:34" ht="15" customHeight="1" x14ac:dyDescent="0.3">
      <c r="A2545" s="93"/>
      <c r="B2545" s="93"/>
      <c r="C2545" s="93"/>
      <c r="D2545" s="93"/>
      <c r="E2545" s="93"/>
      <c r="F2545" s="93"/>
      <c r="G2545" s="93"/>
      <c r="H2545" s="93"/>
      <c r="I2545" s="93"/>
      <c r="J2545" s="93"/>
      <c r="K2545" s="93"/>
      <c r="L2545" s="93"/>
      <c r="M2545" s="93"/>
      <c r="N2545" s="93"/>
      <c r="O2545" s="93"/>
      <c r="P2545" s="93"/>
      <c r="Q2545" s="93"/>
      <c r="R2545" s="93"/>
      <c r="S2545" s="93"/>
      <c r="T2545" s="93"/>
      <c r="U2545" s="93"/>
      <c r="V2545" s="93"/>
      <c r="W2545" s="93"/>
      <c r="X2545" s="93"/>
      <c r="Y2545" s="93"/>
      <c r="Z2545" s="93"/>
      <c r="AA2545" s="93"/>
      <c r="AB2545" s="93"/>
      <c r="AC2545" s="93"/>
      <c r="AD2545" s="93"/>
      <c r="AE2545" s="93"/>
      <c r="AF2545" s="93"/>
      <c r="AG2545" s="93"/>
      <c r="AH2545" s="93"/>
    </row>
    <row r="2546" spans="1:34" ht="15" customHeight="1" x14ac:dyDescent="0.3">
      <c r="A2546" s="93"/>
      <c r="B2546" s="93"/>
      <c r="C2546" s="93"/>
      <c r="D2546" s="93"/>
      <c r="E2546" s="93"/>
      <c r="F2546" s="93"/>
      <c r="G2546" s="93"/>
      <c r="H2546" s="93"/>
      <c r="I2546" s="93"/>
      <c r="J2546" s="93"/>
      <c r="K2546" s="93"/>
      <c r="L2546" s="93"/>
      <c r="M2546" s="93"/>
      <c r="N2546" s="93"/>
      <c r="O2546" s="93"/>
      <c r="P2546" s="93"/>
      <c r="Q2546" s="93"/>
      <c r="R2546" s="93"/>
      <c r="S2546" s="93"/>
      <c r="T2546" s="93"/>
      <c r="U2546" s="93"/>
      <c r="V2546" s="93"/>
      <c r="W2546" s="93"/>
      <c r="X2546" s="93"/>
      <c r="Y2546" s="93"/>
      <c r="Z2546" s="93"/>
      <c r="AA2546" s="93"/>
      <c r="AB2546" s="93"/>
      <c r="AC2546" s="93"/>
      <c r="AD2546" s="93"/>
      <c r="AE2546" s="93"/>
      <c r="AF2546" s="93"/>
      <c r="AG2546" s="93"/>
      <c r="AH2546" s="93"/>
    </row>
    <row r="2547" spans="1:34" ht="15" customHeight="1" x14ac:dyDescent="0.3">
      <c r="A2547" s="93"/>
      <c r="B2547" s="93"/>
      <c r="C2547" s="93"/>
      <c r="D2547" s="93"/>
      <c r="E2547" s="93"/>
      <c r="F2547" s="93"/>
      <c r="G2547" s="93"/>
      <c r="H2547" s="93"/>
      <c r="I2547" s="93"/>
      <c r="J2547" s="93"/>
      <c r="K2547" s="93"/>
      <c r="L2547" s="93"/>
      <c r="M2547" s="93"/>
      <c r="N2547" s="93"/>
      <c r="O2547" s="93"/>
      <c r="P2547" s="93"/>
      <c r="Q2547" s="93"/>
      <c r="R2547" s="93"/>
      <c r="S2547" s="93"/>
      <c r="T2547" s="93"/>
      <c r="U2547" s="93"/>
      <c r="V2547" s="93"/>
      <c r="W2547" s="93"/>
      <c r="X2547" s="93"/>
      <c r="Y2547" s="93"/>
      <c r="Z2547" s="93"/>
      <c r="AA2547" s="93"/>
      <c r="AB2547" s="93"/>
      <c r="AC2547" s="93"/>
      <c r="AD2547" s="93"/>
      <c r="AE2547" s="93"/>
      <c r="AF2547" s="93"/>
      <c r="AG2547" s="93"/>
      <c r="AH2547" s="93"/>
    </row>
    <row r="2548" spans="1:34" ht="15" customHeight="1" x14ac:dyDescent="0.3">
      <c r="A2548" s="93"/>
      <c r="B2548" s="93"/>
      <c r="C2548" s="93"/>
      <c r="D2548" s="93"/>
      <c r="E2548" s="93"/>
      <c r="F2548" s="93"/>
      <c r="G2548" s="93"/>
      <c r="H2548" s="93"/>
      <c r="I2548" s="93"/>
      <c r="J2548" s="93"/>
      <c r="K2548" s="93"/>
      <c r="L2548" s="93"/>
      <c r="M2548" s="93"/>
      <c r="N2548" s="93"/>
      <c r="O2548" s="93"/>
      <c r="P2548" s="93"/>
      <c r="Q2548" s="93"/>
      <c r="R2548" s="93"/>
      <c r="S2548" s="93"/>
      <c r="T2548" s="93"/>
      <c r="U2548" s="93"/>
      <c r="V2548" s="93"/>
      <c r="W2548" s="93"/>
      <c r="X2548" s="93"/>
      <c r="Y2548" s="93"/>
      <c r="Z2548" s="93"/>
      <c r="AA2548" s="93"/>
      <c r="AB2548" s="93"/>
      <c r="AC2548" s="93"/>
      <c r="AD2548" s="93"/>
      <c r="AE2548" s="93"/>
      <c r="AF2548" s="93"/>
      <c r="AG2548" s="93"/>
      <c r="AH2548" s="93"/>
    </row>
    <row r="2549" spans="1:34" ht="15" customHeight="1" x14ac:dyDescent="0.3">
      <c r="A2549" s="93"/>
      <c r="B2549" s="93"/>
      <c r="C2549" s="93"/>
      <c r="D2549" s="93"/>
      <c r="E2549" s="93"/>
      <c r="F2549" s="93"/>
      <c r="G2549" s="93"/>
      <c r="H2549" s="93"/>
      <c r="I2549" s="93"/>
      <c r="J2549" s="93"/>
      <c r="K2549" s="93"/>
      <c r="L2549" s="93"/>
      <c r="M2549" s="93"/>
      <c r="N2549" s="93"/>
      <c r="O2549" s="93"/>
      <c r="P2549" s="93"/>
      <c r="Q2549" s="93"/>
      <c r="R2549" s="93"/>
      <c r="S2549" s="93"/>
      <c r="T2549" s="93"/>
      <c r="U2549" s="93"/>
      <c r="V2549" s="93"/>
      <c r="W2549" s="93"/>
      <c r="X2549" s="93"/>
      <c r="Y2549" s="93"/>
      <c r="Z2549" s="93"/>
      <c r="AA2549" s="93"/>
      <c r="AB2549" s="93"/>
      <c r="AC2549" s="93"/>
      <c r="AD2549" s="93"/>
      <c r="AE2549" s="93"/>
      <c r="AF2549" s="93"/>
      <c r="AG2549" s="93"/>
      <c r="AH2549" s="93"/>
    </row>
    <row r="2550" spans="1:34" ht="15" customHeight="1" x14ac:dyDescent="0.3">
      <c r="A2550" s="93"/>
      <c r="B2550" s="93"/>
      <c r="C2550" s="93"/>
      <c r="D2550" s="93"/>
      <c r="E2550" s="93"/>
      <c r="F2550" s="93"/>
      <c r="G2550" s="93"/>
      <c r="H2550" s="93"/>
      <c r="I2550" s="93"/>
      <c r="J2550" s="93"/>
      <c r="K2550" s="93"/>
      <c r="L2550" s="93"/>
      <c r="M2550" s="93"/>
      <c r="N2550" s="93"/>
      <c r="O2550" s="93"/>
      <c r="P2550" s="93"/>
      <c r="Q2550" s="93"/>
      <c r="R2550" s="93"/>
      <c r="S2550" s="93"/>
      <c r="T2550" s="93"/>
      <c r="U2550" s="93"/>
      <c r="V2550" s="93"/>
      <c r="W2550" s="93"/>
      <c r="X2550" s="93"/>
      <c r="Y2550" s="93"/>
      <c r="Z2550" s="93"/>
      <c r="AA2550" s="93"/>
      <c r="AB2550" s="93"/>
      <c r="AC2550" s="93"/>
      <c r="AD2550" s="93"/>
      <c r="AE2550" s="93"/>
      <c r="AF2550" s="93"/>
      <c r="AG2550" s="93"/>
      <c r="AH2550" s="93"/>
    </row>
    <row r="2551" spans="1:34" ht="15" customHeight="1" x14ac:dyDescent="0.3">
      <c r="A2551" s="93"/>
      <c r="B2551" s="93"/>
      <c r="C2551" s="93"/>
      <c r="D2551" s="93"/>
      <c r="E2551" s="93"/>
      <c r="F2551" s="93"/>
      <c r="G2551" s="93"/>
      <c r="H2551" s="93"/>
      <c r="I2551" s="93"/>
      <c r="J2551" s="93"/>
      <c r="K2551" s="93"/>
      <c r="L2551" s="93"/>
      <c r="M2551" s="93"/>
      <c r="N2551" s="93"/>
      <c r="O2551" s="93"/>
      <c r="P2551" s="93"/>
      <c r="Q2551" s="93"/>
      <c r="R2551" s="93"/>
      <c r="S2551" s="93"/>
      <c r="T2551" s="93"/>
      <c r="U2551" s="93"/>
      <c r="V2551" s="93"/>
      <c r="W2551" s="93"/>
      <c r="X2551" s="93"/>
      <c r="Y2551" s="93"/>
      <c r="Z2551" s="93"/>
      <c r="AA2551" s="93"/>
      <c r="AB2551" s="93"/>
      <c r="AC2551" s="93"/>
      <c r="AD2551" s="93"/>
      <c r="AE2551" s="93"/>
      <c r="AF2551" s="93"/>
      <c r="AG2551" s="93"/>
      <c r="AH2551" s="93"/>
    </row>
    <row r="2552" spans="1:34" ht="15" customHeight="1" x14ac:dyDescent="0.3">
      <c r="A2552" s="93"/>
      <c r="B2552" s="93"/>
      <c r="C2552" s="93"/>
      <c r="D2552" s="93"/>
      <c r="E2552" s="93"/>
      <c r="F2552" s="93"/>
      <c r="G2552" s="93"/>
      <c r="H2552" s="93"/>
      <c r="I2552" s="93"/>
      <c r="J2552" s="93"/>
      <c r="K2552" s="93"/>
      <c r="L2552" s="93"/>
      <c r="M2552" s="93"/>
      <c r="N2552" s="93"/>
      <c r="O2552" s="93"/>
      <c r="P2552" s="93"/>
      <c r="Q2552" s="93"/>
      <c r="R2552" s="93"/>
      <c r="S2552" s="93"/>
      <c r="T2552" s="93"/>
      <c r="U2552" s="93"/>
      <c r="V2552" s="93"/>
      <c r="W2552" s="93"/>
      <c r="X2552" s="93"/>
      <c r="Y2552" s="93"/>
      <c r="Z2552" s="93"/>
      <c r="AA2552" s="93"/>
      <c r="AB2552" s="93"/>
      <c r="AC2552" s="93"/>
      <c r="AD2552" s="93"/>
      <c r="AE2552" s="93"/>
      <c r="AF2552" s="93"/>
      <c r="AG2552" s="93"/>
      <c r="AH2552" s="93"/>
    </row>
    <row r="2553" spans="1:34" ht="15" customHeight="1" x14ac:dyDescent="0.3">
      <c r="A2553" s="93"/>
      <c r="B2553" s="93"/>
      <c r="C2553" s="93"/>
      <c r="D2553" s="93"/>
      <c r="E2553" s="93"/>
      <c r="F2553" s="93"/>
      <c r="G2553" s="93"/>
      <c r="H2553" s="93"/>
      <c r="I2553" s="93"/>
      <c r="J2553" s="93"/>
      <c r="K2553" s="93"/>
      <c r="L2553" s="93"/>
      <c r="M2553" s="93"/>
      <c r="N2553" s="93"/>
      <c r="O2553" s="93"/>
      <c r="P2553" s="93"/>
      <c r="Q2553" s="93"/>
      <c r="R2553" s="93"/>
      <c r="S2553" s="93"/>
      <c r="T2553" s="93"/>
      <c r="U2553" s="93"/>
      <c r="V2553" s="93"/>
      <c r="W2553" s="93"/>
      <c r="X2553" s="93"/>
      <c r="Y2553" s="93"/>
      <c r="Z2553" s="93"/>
      <c r="AA2553" s="93"/>
      <c r="AB2553" s="93"/>
      <c r="AC2553" s="93"/>
      <c r="AD2553" s="93"/>
      <c r="AE2553" s="93"/>
      <c r="AF2553" s="93"/>
      <c r="AG2553" s="93"/>
      <c r="AH2553" s="93"/>
    </row>
    <row r="2554" spans="1:34" ht="15" customHeight="1" x14ac:dyDescent="0.3">
      <c r="A2554" s="93"/>
      <c r="B2554" s="93"/>
      <c r="C2554" s="93"/>
      <c r="D2554" s="93"/>
      <c r="E2554" s="93"/>
      <c r="F2554" s="93"/>
      <c r="G2554" s="93"/>
      <c r="H2554" s="93"/>
      <c r="I2554" s="93"/>
      <c r="J2554" s="93"/>
      <c r="K2554" s="93"/>
      <c r="L2554" s="93"/>
      <c r="M2554" s="93"/>
      <c r="N2554" s="93"/>
      <c r="O2554" s="93"/>
      <c r="P2554" s="93"/>
      <c r="Q2554" s="93"/>
      <c r="R2554" s="93"/>
      <c r="S2554" s="93"/>
      <c r="T2554" s="93"/>
      <c r="U2554" s="93"/>
      <c r="V2554" s="93"/>
      <c r="W2554" s="93"/>
      <c r="X2554" s="93"/>
      <c r="Y2554" s="93"/>
      <c r="Z2554" s="93"/>
      <c r="AA2554" s="93"/>
      <c r="AB2554" s="93"/>
      <c r="AC2554" s="93"/>
      <c r="AD2554" s="93"/>
      <c r="AE2554" s="93"/>
      <c r="AF2554" s="93"/>
      <c r="AG2554" s="93"/>
      <c r="AH2554" s="93"/>
    </row>
    <row r="2555" spans="1:34" ht="15" customHeight="1" x14ac:dyDescent="0.3">
      <c r="A2555" s="93"/>
      <c r="B2555" s="93"/>
      <c r="C2555" s="93"/>
      <c r="D2555" s="93"/>
      <c r="E2555" s="93"/>
      <c r="F2555" s="93"/>
      <c r="G2555" s="93"/>
      <c r="H2555" s="93"/>
      <c r="I2555" s="93"/>
      <c r="J2555" s="93"/>
      <c r="K2555" s="93"/>
      <c r="L2555" s="93"/>
      <c r="M2555" s="93"/>
      <c r="N2555" s="93"/>
      <c r="O2555" s="93"/>
      <c r="P2555" s="93"/>
      <c r="Q2555" s="93"/>
      <c r="R2555" s="93"/>
      <c r="S2555" s="93"/>
      <c r="T2555" s="93"/>
      <c r="U2555" s="93"/>
      <c r="V2555" s="93"/>
      <c r="W2555" s="93"/>
      <c r="X2555" s="93"/>
      <c r="Y2555" s="93"/>
      <c r="Z2555" s="93"/>
      <c r="AA2555" s="93"/>
      <c r="AB2555" s="93"/>
      <c r="AC2555" s="93"/>
      <c r="AD2555" s="93"/>
      <c r="AE2555" s="93"/>
      <c r="AF2555" s="93"/>
      <c r="AG2555" s="93"/>
      <c r="AH2555" s="93"/>
    </row>
    <row r="2556" spans="1:34" ht="15" customHeight="1" x14ac:dyDescent="0.3">
      <c r="A2556" s="93"/>
      <c r="B2556" s="93"/>
      <c r="C2556" s="93"/>
      <c r="D2556" s="93"/>
      <c r="E2556" s="93"/>
      <c r="F2556" s="93"/>
      <c r="G2556" s="93"/>
      <c r="H2556" s="93"/>
      <c r="I2556" s="93"/>
      <c r="J2556" s="93"/>
      <c r="K2556" s="93"/>
      <c r="L2556" s="93"/>
      <c r="M2556" s="93"/>
      <c r="N2556" s="93"/>
      <c r="O2556" s="93"/>
      <c r="P2556" s="93"/>
      <c r="Q2556" s="93"/>
      <c r="R2556" s="93"/>
      <c r="S2556" s="93"/>
      <c r="T2556" s="93"/>
      <c r="U2556" s="93"/>
      <c r="V2556" s="93"/>
      <c r="W2556" s="93"/>
      <c r="X2556" s="93"/>
      <c r="Y2556" s="93"/>
      <c r="Z2556" s="93"/>
      <c r="AA2556" s="93"/>
      <c r="AB2556" s="93"/>
      <c r="AC2556" s="93"/>
      <c r="AD2556" s="93"/>
      <c r="AE2556" s="93"/>
      <c r="AF2556" s="93"/>
      <c r="AG2556" s="93"/>
      <c r="AH2556" s="93"/>
    </row>
    <row r="2557" spans="1:34" ht="15" customHeight="1" x14ac:dyDescent="0.3">
      <c r="A2557" s="93"/>
      <c r="B2557" s="93"/>
      <c r="C2557" s="93"/>
      <c r="D2557" s="93"/>
      <c r="E2557" s="93"/>
      <c r="F2557" s="93"/>
      <c r="G2557" s="93"/>
      <c r="H2557" s="93"/>
      <c r="I2557" s="93"/>
      <c r="J2557" s="93"/>
      <c r="K2557" s="93"/>
      <c r="L2557" s="93"/>
      <c r="M2557" s="93"/>
      <c r="N2557" s="93"/>
      <c r="O2557" s="93"/>
      <c r="P2557" s="93"/>
      <c r="Q2557" s="93"/>
      <c r="R2557" s="93"/>
      <c r="S2557" s="93"/>
      <c r="T2557" s="93"/>
      <c r="U2557" s="93"/>
      <c r="V2557" s="93"/>
      <c r="W2557" s="93"/>
      <c r="X2557" s="93"/>
      <c r="Y2557" s="93"/>
      <c r="Z2557" s="93"/>
      <c r="AA2557" s="93"/>
      <c r="AB2557" s="93"/>
      <c r="AC2557" s="93"/>
      <c r="AD2557" s="93"/>
      <c r="AE2557" s="93"/>
      <c r="AF2557" s="93"/>
      <c r="AG2557" s="93"/>
      <c r="AH2557" s="93"/>
    </row>
    <row r="2558" spans="1:34" ht="15" customHeight="1" x14ac:dyDescent="0.3">
      <c r="A2558" s="93"/>
      <c r="B2558" s="93"/>
      <c r="C2558" s="93"/>
      <c r="D2558" s="93"/>
      <c r="E2558" s="93"/>
      <c r="F2558" s="93"/>
      <c r="G2558" s="93"/>
      <c r="H2558" s="93"/>
      <c r="I2558" s="93"/>
      <c r="J2558" s="93"/>
      <c r="K2558" s="93"/>
      <c r="L2558" s="93"/>
      <c r="M2558" s="93"/>
      <c r="N2558" s="93"/>
      <c r="O2558" s="93"/>
      <c r="P2558" s="93"/>
      <c r="Q2558" s="93"/>
      <c r="R2558" s="93"/>
      <c r="S2558" s="93"/>
      <c r="T2558" s="93"/>
      <c r="U2558" s="93"/>
      <c r="V2558" s="93"/>
      <c r="W2558" s="93"/>
      <c r="X2558" s="93"/>
      <c r="Y2558" s="93"/>
      <c r="Z2558" s="93"/>
      <c r="AA2558" s="93"/>
      <c r="AB2558" s="93"/>
      <c r="AC2558" s="93"/>
      <c r="AD2558" s="93"/>
      <c r="AE2558" s="93"/>
      <c r="AF2558" s="93"/>
      <c r="AG2558" s="93"/>
      <c r="AH2558" s="93"/>
    </row>
    <row r="2559" spans="1:34" ht="15" customHeight="1" x14ac:dyDescent="0.3">
      <c r="A2559" s="93"/>
      <c r="B2559" s="93"/>
      <c r="C2559" s="93"/>
      <c r="D2559" s="93"/>
      <c r="E2559" s="93"/>
      <c r="F2559" s="93"/>
      <c r="G2559" s="93"/>
      <c r="H2559" s="93"/>
      <c r="I2559" s="93"/>
      <c r="J2559" s="93"/>
      <c r="K2559" s="93"/>
      <c r="L2559" s="93"/>
      <c r="M2559" s="93"/>
      <c r="N2559" s="93"/>
      <c r="O2559" s="93"/>
      <c r="P2559" s="93"/>
      <c r="Q2559" s="93"/>
      <c r="R2559" s="93"/>
      <c r="S2559" s="93"/>
      <c r="T2559" s="93"/>
      <c r="U2559" s="93"/>
      <c r="V2559" s="93"/>
      <c r="W2559" s="93"/>
      <c r="X2559" s="93"/>
      <c r="Y2559" s="93"/>
      <c r="Z2559" s="93"/>
      <c r="AA2559" s="93"/>
      <c r="AB2559" s="93"/>
      <c r="AC2559" s="93"/>
      <c r="AD2559" s="93"/>
      <c r="AE2559" s="93"/>
      <c r="AF2559" s="93"/>
      <c r="AG2559" s="93"/>
      <c r="AH2559" s="93"/>
    </row>
    <row r="2560" spans="1:34" ht="15" customHeight="1" x14ac:dyDescent="0.3">
      <c r="A2560" s="93"/>
      <c r="B2560" s="93"/>
      <c r="C2560" s="93"/>
      <c r="D2560" s="93"/>
      <c r="E2560" s="93"/>
      <c r="F2560" s="93"/>
      <c r="G2560" s="93"/>
      <c r="H2560" s="93"/>
      <c r="I2560" s="93"/>
      <c r="J2560" s="93"/>
      <c r="K2560" s="93"/>
      <c r="L2560" s="93"/>
      <c r="M2560" s="93"/>
      <c r="N2560" s="93"/>
      <c r="O2560" s="93"/>
      <c r="P2560" s="93"/>
      <c r="Q2560" s="93"/>
      <c r="R2560" s="93"/>
      <c r="S2560" s="93"/>
      <c r="T2560" s="93"/>
      <c r="U2560" s="93"/>
      <c r="V2560" s="93"/>
      <c r="W2560" s="93"/>
      <c r="X2560" s="93"/>
      <c r="Y2560" s="93"/>
      <c r="Z2560" s="93"/>
      <c r="AA2560" s="93"/>
      <c r="AB2560" s="93"/>
      <c r="AC2560" s="93"/>
      <c r="AD2560" s="93"/>
      <c r="AE2560" s="93"/>
      <c r="AF2560" s="93"/>
      <c r="AG2560" s="93"/>
      <c r="AH2560" s="93"/>
    </row>
    <row r="2561" spans="1:34" ht="15" customHeight="1" x14ac:dyDescent="0.3">
      <c r="A2561" s="93"/>
      <c r="B2561" s="93"/>
      <c r="C2561" s="93"/>
      <c r="D2561" s="93"/>
      <c r="E2561" s="93"/>
      <c r="F2561" s="93"/>
      <c r="G2561" s="93"/>
      <c r="H2561" s="93"/>
      <c r="I2561" s="93"/>
      <c r="J2561" s="93"/>
      <c r="K2561" s="93"/>
      <c r="L2561" s="93"/>
      <c r="M2561" s="93"/>
      <c r="N2561" s="93"/>
      <c r="O2561" s="93"/>
      <c r="P2561" s="93"/>
      <c r="Q2561" s="93"/>
      <c r="R2561" s="93"/>
      <c r="S2561" s="93"/>
      <c r="T2561" s="93"/>
      <c r="U2561" s="93"/>
      <c r="V2561" s="93"/>
      <c r="W2561" s="93"/>
      <c r="X2561" s="93"/>
      <c r="Y2561" s="93"/>
      <c r="Z2561" s="93"/>
      <c r="AA2561" s="93"/>
      <c r="AB2561" s="93"/>
      <c r="AC2561" s="93"/>
      <c r="AD2561" s="93"/>
      <c r="AE2561" s="93"/>
      <c r="AF2561" s="93"/>
      <c r="AG2561" s="93"/>
      <c r="AH2561" s="93"/>
    </row>
    <row r="2562" spans="1:34" ht="15" customHeight="1" x14ac:dyDescent="0.3">
      <c r="A2562" s="93"/>
      <c r="B2562" s="93"/>
      <c r="C2562" s="93"/>
      <c r="D2562" s="93"/>
      <c r="E2562" s="93"/>
      <c r="F2562" s="93"/>
      <c r="G2562" s="93"/>
      <c r="H2562" s="93"/>
      <c r="I2562" s="93"/>
      <c r="J2562" s="93"/>
      <c r="K2562" s="93"/>
      <c r="L2562" s="93"/>
      <c r="M2562" s="93"/>
      <c r="N2562" s="93"/>
      <c r="O2562" s="93"/>
      <c r="P2562" s="93"/>
      <c r="Q2562" s="93"/>
      <c r="R2562" s="93"/>
      <c r="S2562" s="93"/>
      <c r="T2562" s="93"/>
      <c r="U2562" s="93"/>
      <c r="V2562" s="93"/>
      <c r="W2562" s="93"/>
      <c r="X2562" s="93"/>
      <c r="Y2562" s="93"/>
      <c r="Z2562" s="93"/>
      <c r="AA2562" s="93"/>
      <c r="AB2562" s="93"/>
      <c r="AC2562" s="93"/>
      <c r="AD2562" s="93"/>
      <c r="AE2562" s="93"/>
      <c r="AF2562" s="93"/>
      <c r="AG2562" s="93"/>
      <c r="AH2562" s="93"/>
    </row>
    <row r="2563" spans="1:34" ht="15" customHeight="1" x14ac:dyDescent="0.3">
      <c r="A2563" s="93"/>
      <c r="B2563" s="93"/>
      <c r="C2563" s="93"/>
      <c r="D2563" s="93"/>
      <c r="E2563" s="93"/>
      <c r="F2563" s="93"/>
      <c r="G2563" s="93"/>
      <c r="H2563" s="93"/>
      <c r="I2563" s="93"/>
      <c r="J2563" s="93"/>
      <c r="K2563" s="93"/>
      <c r="L2563" s="93"/>
      <c r="M2563" s="93"/>
      <c r="N2563" s="93"/>
      <c r="O2563" s="93"/>
      <c r="P2563" s="93"/>
      <c r="Q2563" s="93"/>
      <c r="R2563" s="93"/>
      <c r="S2563" s="93"/>
      <c r="T2563" s="93"/>
      <c r="U2563" s="93"/>
      <c r="V2563" s="93"/>
      <c r="W2563" s="93"/>
      <c r="X2563" s="93"/>
      <c r="Y2563" s="93"/>
      <c r="Z2563" s="93"/>
      <c r="AA2563" s="93"/>
      <c r="AB2563" s="93"/>
      <c r="AC2563" s="93"/>
      <c r="AD2563" s="93"/>
      <c r="AE2563" s="93"/>
      <c r="AF2563" s="93"/>
      <c r="AG2563" s="93"/>
      <c r="AH2563" s="93"/>
    </row>
    <row r="2564" spans="1:34" ht="15" customHeight="1" x14ac:dyDescent="0.3">
      <c r="A2564" s="93"/>
      <c r="B2564" s="93"/>
      <c r="C2564" s="93"/>
      <c r="D2564" s="93"/>
      <c r="E2564" s="93"/>
      <c r="F2564" s="93"/>
      <c r="G2564" s="93"/>
      <c r="H2564" s="93"/>
      <c r="I2564" s="93"/>
      <c r="J2564" s="93"/>
      <c r="K2564" s="93"/>
      <c r="L2564" s="93"/>
      <c r="M2564" s="93"/>
      <c r="N2564" s="93"/>
      <c r="O2564" s="93"/>
      <c r="P2564" s="93"/>
      <c r="Q2564" s="93"/>
      <c r="R2564" s="93"/>
      <c r="S2564" s="93"/>
      <c r="T2564" s="93"/>
      <c r="U2564" s="93"/>
      <c r="V2564" s="93"/>
      <c r="W2564" s="93"/>
      <c r="X2564" s="93"/>
      <c r="Y2564" s="93"/>
      <c r="Z2564" s="93"/>
      <c r="AA2564" s="93"/>
      <c r="AB2564" s="93"/>
      <c r="AC2564" s="93"/>
      <c r="AD2564" s="93"/>
      <c r="AE2564" s="93"/>
      <c r="AF2564" s="93"/>
      <c r="AG2564" s="93"/>
      <c r="AH2564" s="93"/>
    </row>
    <row r="2565" spans="1:34" ht="15" customHeight="1" x14ac:dyDescent="0.3">
      <c r="A2565" s="93"/>
      <c r="B2565" s="93"/>
      <c r="C2565" s="93"/>
      <c r="D2565" s="93"/>
      <c r="E2565" s="93"/>
      <c r="F2565" s="93"/>
      <c r="G2565" s="93"/>
      <c r="H2565" s="93"/>
      <c r="I2565" s="93"/>
      <c r="J2565" s="93"/>
      <c r="K2565" s="93"/>
      <c r="L2565" s="93"/>
      <c r="M2565" s="93"/>
      <c r="N2565" s="93"/>
      <c r="O2565" s="93"/>
      <c r="P2565" s="93"/>
      <c r="Q2565" s="93"/>
      <c r="R2565" s="93"/>
      <c r="S2565" s="93"/>
      <c r="T2565" s="93"/>
      <c r="U2565" s="93"/>
      <c r="V2565" s="93"/>
      <c r="W2565" s="93"/>
      <c r="X2565" s="93"/>
      <c r="Y2565" s="93"/>
      <c r="Z2565" s="93"/>
      <c r="AA2565" s="93"/>
      <c r="AB2565" s="93"/>
      <c r="AC2565" s="93"/>
      <c r="AD2565" s="93"/>
      <c r="AE2565" s="93"/>
      <c r="AF2565" s="93"/>
      <c r="AG2565" s="93"/>
      <c r="AH2565" s="93"/>
    </row>
    <row r="2566" spans="1:34" ht="15" customHeight="1" x14ac:dyDescent="0.3">
      <c r="A2566" s="93"/>
      <c r="B2566" s="93"/>
      <c r="C2566" s="93"/>
      <c r="D2566" s="93"/>
      <c r="E2566" s="93"/>
      <c r="F2566" s="93"/>
      <c r="G2566" s="93"/>
      <c r="H2566" s="93"/>
      <c r="I2566" s="93"/>
      <c r="J2566" s="93"/>
      <c r="K2566" s="93"/>
      <c r="L2566" s="93"/>
      <c r="M2566" s="93"/>
      <c r="N2566" s="93"/>
      <c r="O2566" s="93"/>
      <c r="P2566" s="93"/>
      <c r="Q2566" s="93"/>
      <c r="R2566" s="93"/>
      <c r="S2566" s="93"/>
      <c r="T2566" s="93"/>
      <c r="U2566" s="93"/>
      <c r="V2566" s="93"/>
      <c r="W2566" s="93"/>
      <c r="X2566" s="93"/>
      <c r="Y2566" s="93"/>
      <c r="Z2566" s="93"/>
      <c r="AA2566" s="93"/>
      <c r="AB2566" s="93"/>
      <c r="AC2566" s="93"/>
      <c r="AD2566" s="93"/>
      <c r="AE2566" s="93"/>
      <c r="AF2566" s="93"/>
      <c r="AG2566" s="93"/>
      <c r="AH2566" s="93"/>
    </row>
    <row r="2567" spans="1:34" ht="15" customHeight="1" x14ac:dyDescent="0.3">
      <c r="A2567" s="93"/>
      <c r="B2567" s="93"/>
      <c r="C2567" s="93"/>
      <c r="D2567" s="93"/>
      <c r="E2567" s="93"/>
      <c r="F2567" s="93"/>
      <c r="G2567" s="93"/>
      <c r="H2567" s="93"/>
      <c r="I2567" s="93"/>
      <c r="J2567" s="93"/>
      <c r="K2567" s="93"/>
      <c r="L2567" s="93"/>
      <c r="M2567" s="93"/>
      <c r="N2567" s="93"/>
      <c r="O2567" s="93"/>
      <c r="P2567" s="93"/>
      <c r="Q2567" s="93"/>
      <c r="R2567" s="93"/>
      <c r="S2567" s="93"/>
      <c r="T2567" s="93"/>
      <c r="U2567" s="93"/>
      <c r="V2567" s="93"/>
      <c r="W2567" s="93"/>
      <c r="X2567" s="93"/>
      <c r="Y2567" s="93"/>
      <c r="Z2567" s="93"/>
      <c r="AA2567" s="93"/>
      <c r="AB2567" s="93"/>
      <c r="AC2567" s="93"/>
      <c r="AD2567" s="93"/>
      <c r="AE2567" s="93"/>
      <c r="AF2567" s="93"/>
      <c r="AG2567" s="93"/>
      <c r="AH2567" s="93"/>
    </row>
    <row r="2568" spans="1:34" ht="15" customHeight="1" x14ac:dyDescent="0.3">
      <c r="A2568" s="93"/>
      <c r="B2568" s="93"/>
      <c r="C2568" s="93"/>
      <c r="D2568" s="93"/>
      <c r="E2568" s="93"/>
      <c r="F2568" s="93"/>
      <c r="G2568" s="93"/>
      <c r="H2568" s="93"/>
      <c r="I2568" s="93"/>
      <c r="J2568" s="93"/>
      <c r="K2568" s="93"/>
      <c r="L2568" s="93"/>
      <c r="M2568" s="93"/>
      <c r="N2568" s="93"/>
      <c r="O2568" s="93"/>
      <c r="P2568" s="93"/>
      <c r="Q2568" s="93"/>
      <c r="R2568" s="93"/>
      <c r="S2568" s="93"/>
      <c r="T2568" s="93"/>
      <c r="U2568" s="93"/>
      <c r="V2568" s="93"/>
      <c r="W2568" s="93"/>
      <c r="X2568" s="93"/>
      <c r="Y2568" s="93"/>
      <c r="Z2568" s="93"/>
      <c r="AA2568" s="93"/>
      <c r="AB2568" s="93"/>
      <c r="AC2568" s="93"/>
      <c r="AD2568" s="93"/>
      <c r="AE2568" s="93"/>
      <c r="AF2568" s="93"/>
      <c r="AG2568" s="93"/>
      <c r="AH2568" s="93"/>
    </row>
    <row r="2569" spans="1:34" ht="15" customHeight="1" x14ac:dyDescent="0.3">
      <c r="A2569" s="93"/>
      <c r="B2569" s="93"/>
      <c r="C2569" s="93"/>
      <c r="D2569" s="93"/>
      <c r="E2569" s="93"/>
      <c r="F2569" s="93"/>
      <c r="G2569" s="93"/>
      <c r="H2569" s="93"/>
      <c r="I2569" s="93"/>
      <c r="J2569" s="93"/>
      <c r="K2569" s="93"/>
      <c r="L2569" s="93"/>
      <c r="M2569" s="93"/>
      <c r="N2569" s="93"/>
      <c r="O2569" s="93"/>
      <c r="P2569" s="93"/>
      <c r="Q2569" s="93"/>
      <c r="R2569" s="93"/>
      <c r="S2569" s="93"/>
      <c r="T2569" s="93"/>
      <c r="U2569" s="93"/>
      <c r="V2569" s="93"/>
      <c r="W2569" s="93"/>
      <c r="X2569" s="93"/>
      <c r="Y2569" s="93"/>
      <c r="Z2569" s="93"/>
      <c r="AA2569" s="93"/>
      <c r="AB2569" s="93"/>
      <c r="AC2569" s="93"/>
      <c r="AD2569" s="93"/>
      <c r="AE2569" s="93"/>
      <c r="AF2569" s="93"/>
      <c r="AG2569" s="93"/>
      <c r="AH2569" s="93"/>
    </row>
    <row r="2570" spans="1:34" ht="15" customHeight="1" x14ac:dyDescent="0.3">
      <c r="A2570" s="93"/>
      <c r="B2570" s="93"/>
      <c r="C2570" s="93"/>
      <c r="D2570" s="93"/>
      <c r="E2570" s="93"/>
      <c r="F2570" s="93"/>
      <c r="G2570" s="93"/>
      <c r="H2570" s="93"/>
      <c r="I2570" s="93"/>
      <c r="J2570" s="93"/>
      <c r="K2570" s="93"/>
      <c r="L2570" s="93"/>
      <c r="M2570" s="93"/>
      <c r="N2570" s="93"/>
      <c r="O2570" s="93"/>
      <c r="P2570" s="93"/>
      <c r="Q2570" s="93"/>
      <c r="R2570" s="93"/>
      <c r="S2570" s="93"/>
      <c r="T2570" s="93"/>
      <c r="U2570" s="93"/>
      <c r="V2570" s="93"/>
      <c r="W2570" s="93"/>
      <c r="X2570" s="93"/>
      <c r="Y2570" s="93"/>
      <c r="Z2570" s="93"/>
      <c r="AA2570" s="93"/>
      <c r="AB2570" s="93"/>
      <c r="AC2570" s="93"/>
      <c r="AD2570" s="93"/>
      <c r="AE2570" s="93"/>
      <c r="AF2570" s="93"/>
      <c r="AG2570" s="93"/>
      <c r="AH2570" s="93"/>
    </row>
    <row r="2571" spans="1:34" ht="15" customHeight="1" x14ac:dyDescent="0.3">
      <c r="A2571" s="93"/>
      <c r="B2571" s="93"/>
      <c r="C2571" s="93"/>
      <c r="D2571" s="93"/>
      <c r="E2571" s="93"/>
      <c r="F2571" s="93"/>
      <c r="G2571" s="93"/>
      <c r="H2571" s="93"/>
      <c r="I2571" s="93"/>
      <c r="J2571" s="93"/>
      <c r="K2571" s="93"/>
      <c r="L2571" s="93"/>
      <c r="M2571" s="93"/>
      <c r="N2571" s="93"/>
      <c r="O2571" s="93"/>
      <c r="P2571" s="93"/>
      <c r="Q2571" s="93"/>
      <c r="R2571" s="93"/>
      <c r="S2571" s="93"/>
      <c r="T2571" s="93"/>
      <c r="U2571" s="93"/>
      <c r="V2571" s="93"/>
      <c r="W2571" s="93"/>
      <c r="X2571" s="93"/>
      <c r="Y2571" s="93"/>
      <c r="Z2571" s="93"/>
      <c r="AA2571" s="93"/>
      <c r="AB2571" s="93"/>
      <c r="AC2571" s="93"/>
      <c r="AD2571" s="93"/>
      <c r="AE2571" s="93"/>
      <c r="AF2571" s="93"/>
      <c r="AG2571" s="93"/>
      <c r="AH2571" s="93"/>
    </row>
    <row r="2572" spans="1:34" ht="15" customHeight="1" x14ac:dyDescent="0.3">
      <c r="A2572" s="93"/>
      <c r="B2572" s="93"/>
      <c r="C2572" s="93"/>
      <c r="D2572" s="93"/>
      <c r="E2572" s="93"/>
      <c r="F2572" s="93"/>
      <c r="G2572" s="93"/>
      <c r="H2572" s="93"/>
      <c r="I2572" s="93"/>
      <c r="J2572" s="93"/>
      <c r="K2572" s="93"/>
      <c r="L2572" s="93"/>
      <c r="M2572" s="93"/>
      <c r="N2572" s="93"/>
      <c r="O2572" s="93"/>
      <c r="P2572" s="93"/>
      <c r="Q2572" s="93"/>
      <c r="R2572" s="93"/>
      <c r="S2572" s="93"/>
      <c r="T2572" s="93"/>
      <c r="U2572" s="93"/>
      <c r="V2572" s="93"/>
      <c r="W2572" s="93"/>
      <c r="X2572" s="93"/>
      <c r="Y2572" s="93"/>
      <c r="Z2572" s="93"/>
      <c r="AA2572" s="93"/>
      <c r="AB2572" s="93"/>
      <c r="AC2572" s="93"/>
      <c r="AD2572" s="93"/>
      <c r="AE2572" s="93"/>
      <c r="AF2572" s="93"/>
      <c r="AG2572" s="93"/>
      <c r="AH2572" s="93"/>
    </row>
    <row r="2573" spans="1:34" ht="15" customHeight="1" x14ac:dyDescent="0.3">
      <c r="A2573" s="93"/>
      <c r="B2573" s="93"/>
      <c r="C2573" s="93"/>
      <c r="D2573" s="93"/>
      <c r="E2573" s="93"/>
      <c r="F2573" s="93"/>
      <c r="G2573" s="93"/>
      <c r="H2573" s="93"/>
      <c r="I2573" s="93"/>
      <c r="J2573" s="93"/>
      <c r="K2573" s="93"/>
      <c r="L2573" s="93"/>
      <c r="M2573" s="93"/>
      <c r="N2573" s="93"/>
      <c r="O2573" s="93"/>
      <c r="P2573" s="93"/>
      <c r="Q2573" s="93"/>
      <c r="R2573" s="93"/>
      <c r="S2573" s="93"/>
      <c r="T2573" s="93"/>
      <c r="U2573" s="93"/>
      <c r="V2573" s="93"/>
      <c r="W2573" s="93"/>
      <c r="X2573" s="93"/>
      <c r="Y2573" s="93"/>
      <c r="Z2573" s="93"/>
      <c r="AA2573" s="93"/>
      <c r="AB2573" s="93"/>
      <c r="AC2573" s="93"/>
      <c r="AD2573" s="93"/>
      <c r="AE2573" s="93"/>
      <c r="AF2573" s="93"/>
      <c r="AG2573" s="93"/>
      <c r="AH2573" s="93"/>
    </row>
    <row r="2574" spans="1:34" ht="15" customHeight="1" x14ac:dyDescent="0.3">
      <c r="A2574" s="93"/>
      <c r="B2574" s="93"/>
      <c r="C2574" s="93"/>
      <c r="D2574" s="93"/>
      <c r="E2574" s="93"/>
      <c r="F2574" s="93"/>
      <c r="G2574" s="93"/>
      <c r="H2574" s="93"/>
      <c r="I2574" s="93"/>
      <c r="J2574" s="93"/>
      <c r="K2574" s="93"/>
      <c r="L2574" s="93"/>
      <c r="M2574" s="93"/>
      <c r="N2574" s="93"/>
      <c r="O2574" s="93"/>
      <c r="P2574" s="93"/>
      <c r="Q2574" s="93"/>
      <c r="R2574" s="93"/>
      <c r="S2574" s="93"/>
      <c r="T2574" s="93"/>
      <c r="U2574" s="93"/>
      <c r="V2574" s="93"/>
      <c r="W2574" s="93"/>
      <c r="X2574" s="93"/>
      <c r="Y2574" s="93"/>
      <c r="Z2574" s="93"/>
      <c r="AA2574" s="93"/>
      <c r="AB2574" s="93"/>
      <c r="AC2574" s="93"/>
      <c r="AD2574" s="93"/>
      <c r="AE2574" s="93"/>
      <c r="AF2574" s="93"/>
      <c r="AG2574" s="93"/>
      <c r="AH2574" s="93"/>
    </row>
    <row r="2575" spans="1:34" ht="15" customHeight="1" x14ac:dyDescent="0.3">
      <c r="A2575" s="93"/>
      <c r="B2575" s="93"/>
      <c r="C2575" s="93"/>
      <c r="D2575" s="93"/>
      <c r="E2575" s="93"/>
      <c r="F2575" s="93"/>
      <c r="G2575" s="93"/>
      <c r="H2575" s="93"/>
      <c r="I2575" s="93"/>
      <c r="J2575" s="93"/>
      <c r="K2575" s="93"/>
      <c r="L2575" s="93"/>
      <c r="M2575" s="93"/>
      <c r="N2575" s="93"/>
      <c r="O2575" s="93"/>
      <c r="P2575" s="93"/>
      <c r="Q2575" s="93"/>
      <c r="R2575" s="93"/>
      <c r="S2575" s="93"/>
      <c r="T2575" s="93"/>
      <c r="U2575" s="93"/>
      <c r="V2575" s="93"/>
      <c r="W2575" s="93"/>
      <c r="X2575" s="93"/>
      <c r="Y2575" s="93"/>
      <c r="Z2575" s="93"/>
      <c r="AA2575" s="93"/>
      <c r="AB2575" s="93"/>
      <c r="AC2575" s="93"/>
      <c r="AD2575" s="93"/>
      <c r="AE2575" s="93"/>
      <c r="AF2575" s="93"/>
      <c r="AG2575" s="93"/>
      <c r="AH2575" s="93"/>
    </row>
    <row r="2576" spans="1:34" ht="15" customHeight="1" x14ac:dyDescent="0.3">
      <c r="A2576" s="93"/>
      <c r="B2576" s="93"/>
      <c r="C2576" s="93"/>
      <c r="D2576" s="93"/>
      <c r="E2576" s="93"/>
      <c r="F2576" s="93"/>
      <c r="G2576" s="93"/>
      <c r="H2576" s="93"/>
      <c r="I2576" s="93"/>
      <c r="J2576" s="93"/>
      <c r="K2576" s="93"/>
      <c r="L2576" s="93"/>
      <c r="M2576" s="93"/>
      <c r="N2576" s="93"/>
      <c r="O2576" s="93"/>
      <c r="P2576" s="93"/>
      <c r="Q2576" s="93"/>
      <c r="R2576" s="93"/>
      <c r="S2576" s="93"/>
      <c r="T2576" s="93"/>
      <c r="U2576" s="93"/>
      <c r="V2576" s="93"/>
      <c r="W2576" s="93"/>
      <c r="X2576" s="93"/>
      <c r="Y2576" s="93"/>
      <c r="Z2576" s="93"/>
      <c r="AA2576" s="93"/>
      <c r="AB2576" s="93"/>
      <c r="AC2576" s="93"/>
      <c r="AD2576" s="93"/>
      <c r="AE2576" s="93"/>
      <c r="AF2576" s="93"/>
      <c r="AG2576" s="93"/>
      <c r="AH2576" s="93"/>
    </row>
    <row r="2577" spans="1:34" ht="15" customHeight="1" x14ac:dyDescent="0.3">
      <c r="A2577" s="93"/>
      <c r="B2577" s="93"/>
      <c r="C2577" s="93"/>
      <c r="D2577" s="93"/>
      <c r="E2577" s="93"/>
      <c r="F2577" s="93"/>
      <c r="G2577" s="93"/>
      <c r="H2577" s="93"/>
      <c r="I2577" s="93"/>
      <c r="J2577" s="93"/>
      <c r="K2577" s="93"/>
      <c r="L2577" s="93"/>
      <c r="M2577" s="93"/>
      <c r="N2577" s="93"/>
      <c r="O2577" s="93"/>
      <c r="P2577" s="93"/>
      <c r="Q2577" s="93"/>
      <c r="R2577" s="93"/>
      <c r="S2577" s="93"/>
      <c r="T2577" s="93"/>
      <c r="U2577" s="93"/>
      <c r="V2577" s="93"/>
      <c r="W2577" s="93"/>
      <c r="X2577" s="93"/>
      <c r="Y2577" s="93"/>
      <c r="Z2577" s="93"/>
      <c r="AA2577" s="93"/>
      <c r="AB2577" s="93"/>
      <c r="AC2577" s="93"/>
      <c r="AD2577" s="93"/>
      <c r="AE2577" s="93"/>
      <c r="AF2577" s="93"/>
      <c r="AG2577" s="93"/>
      <c r="AH2577" s="93"/>
    </row>
    <row r="2578" spans="1:34" ht="15" customHeight="1" x14ac:dyDescent="0.3">
      <c r="A2578" s="93"/>
      <c r="B2578" s="93"/>
      <c r="C2578" s="93"/>
      <c r="D2578" s="93"/>
      <c r="E2578" s="93"/>
      <c r="F2578" s="93"/>
      <c r="G2578" s="93"/>
      <c r="H2578" s="93"/>
      <c r="I2578" s="93"/>
      <c r="J2578" s="93"/>
      <c r="K2578" s="93"/>
      <c r="L2578" s="93"/>
      <c r="M2578" s="93"/>
      <c r="N2578" s="93"/>
      <c r="O2578" s="93"/>
      <c r="P2578" s="93"/>
      <c r="Q2578" s="93"/>
      <c r="R2578" s="93"/>
      <c r="S2578" s="93"/>
      <c r="T2578" s="93"/>
      <c r="U2578" s="93"/>
      <c r="V2578" s="93"/>
      <c r="W2578" s="93"/>
      <c r="X2578" s="93"/>
      <c r="Y2578" s="93"/>
      <c r="Z2578" s="93"/>
      <c r="AA2578" s="93"/>
      <c r="AB2578" s="93"/>
      <c r="AC2578" s="93"/>
      <c r="AD2578" s="93"/>
      <c r="AE2578" s="93"/>
      <c r="AF2578" s="93"/>
      <c r="AG2578" s="93"/>
      <c r="AH2578" s="93"/>
    </row>
    <row r="2579" spans="1:34" ht="15" customHeight="1" x14ac:dyDescent="0.3">
      <c r="A2579" s="93"/>
      <c r="B2579" s="93"/>
      <c r="C2579" s="93"/>
      <c r="D2579" s="93"/>
      <c r="E2579" s="93"/>
      <c r="F2579" s="93"/>
      <c r="G2579" s="93"/>
      <c r="H2579" s="93"/>
      <c r="I2579" s="93"/>
      <c r="J2579" s="93"/>
      <c r="K2579" s="93"/>
      <c r="L2579" s="93"/>
      <c r="M2579" s="93"/>
      <c r="N2579" s="93"/>
      <c r="O2579" s="93"/>
      <c r="P2579" s="93"/>
      <c r="Q2579" s="93"/>
      <c r="R2579" s="93"/>
      <c r="S2579" s="93"/>
      <c r="T2579" s="93"/>
      <c r="U2579" s="93"/>
      <c r="V2579" s="93"/>
      <c r="W2579" s="93"/>
      <c r="X2579" s="93"/>
      <c r="Y2579" s="93"/>
      <c r="Z2579" s="93"/>
      <c r="AA2579" s="93"/>
      <c r="AB2579" s="93"/>
      <c r="AC2579" s="93"/>
      <c r="AD2579" s="93"/>
      <c r="AE2579" s="93"/>
      <c r="AF2579" s="93"/>
      <c r="AG2579" s="93"/>
      <c r="AH2579" s="93"/>
    </row>
    <row r="2580" spans="1:34" ht="15" customHeight="1" x14ac:dyDescent="0.3">
      <c r="A2580" s="93"/>
      <c r="B2580" s="93"/>
      <c r="C2580" s="93"/>
      <c r="D2580" s="93"/>
      <c r="E2580" s="93"/>
      <c r="F2580" s="93"/>
      <c r="G2580" s="93"/>
      <c r="H2580" s="93"/>
      <c r="I2580" s="93"/>
      <c r="J2580" s="93"/>
      <c r="K2580" s="93"/>
      <c r="L2580" s="93"/>
      <c r="M2580" s="93"/>
      <c r="N2580" s="93"/>
      <c r="O2580" s="93"/>
      <c r="P2580" s="93"/>
      <c r="Q2580" s="93"/>
      <c r="R2580" s="93"/>
      <c r="S2580" s="93"/>
      <c r="T2580" s="93"/>
      <c r="U2580" s="93"/>
      <c r="V2580" s="93"/>
      <c r="W2580" s="93"/>
      <c r="X2580" s="93"/>
      <c r="Y2580" s="93"/>
      <c r="Z2580" s="93"/>
      <c r="AA2580" s="93"/>
      <c r="AB2580" s="93"/>
      <c r="AC2580" s="93"/>
      <c r="AD2580" s="93"/>
      <c r="AE2580" s="93"/>
      <c r="AF2580" s="93"/>
      <c r="AG2580" s="93"/>
      <c r="AH2580" s="93"/>
    </row>
    <row r="2581" spans="1:34" ht="15" customHeight="1" x14ac:dyDescent="0.3">
      <c r="A2581" s="93"/>
      <c r="B2581" s="93"/>
      <c r="C2581" s="93"/>
      <c r="D2581" s="93"/>
      <c r="E2581" s="93"/>
      <c r="F2581" s="93"/>
      <c r="G2581" s="93"/>
      <c r="H2581" s="93"/>
      <c r="I2581" s="93"/>
      <c r="J2581" s="93"/>
      <c r="K2581" s="93"/>
      <c r="L2581" s="93"/>
      <c r="M2581" s="93"/>
      <c r="N2581" s="93"/>
      <c r="O2581" s="93"/>
      <c r="P2581" s="93"/>
      <c r="Q2581" s="93"/>
      <c r="R2581" s="93"/>
      <c r="S2581" s="93"/>
      <c r="T2581" s="93"/>
      <c r="U2581" s="93"/>
      <c r="V2581" s="93"/>
      <c r="W2581" s="93"/>
      <c r="X2581" s="93"/>
      <c r="Y2581" s="93"/>
      <c r="Z2581" s="93"/>
      <c r="AA2581" s="93"/>
      <c r="AB2581" s="93"/>
      <c r="AC2581" s="93"/>
      <c r="AD2581" s="93"/>
      <c r="AE2581" s="93"/>
      <c r="AF2581" s="93"/>
      <c r="AG2581" s="93"/>
      <c r="AH2581" s="93"/>
    </row>
    <row r="2582" spans="1:34" ht="15" customHeight="1" x14ac:dyDescent="0.3">
      <c r="A2582" s="93"/>
      <c r="B2582" s="93"/>
      <c r="C2582" s="93"/>
      <c r="D2582" s="93"/>
      <c r="E2582" s="93"/>
      <c r="F2582" s="93"/>
      <c r="G2582" s="93"/>
      <c r="H2582" s="93"/>
      <c r="I2582" s="93"/>
      <c r="J2582" s="93"/>
      <c r="K2582" s="93"/>
      <c r="L2582" s="93"/>
      <c r="M2582" s="93"/>
      <c r="N2582" s="93"/>
      <c r="O2582" s="93"/>
      <c r="P2582" s="93"/>
      <c r="Q2582" s="93"/>
      <c r="R2582" s="93"/>
      <c r="S2582" s="93"/>
      <c r="T2582" s="93"/>
      <c r="U2582" s="93"/>
      <c r="V2582" s="93"/>
      <c r="W2582" s="93"/>
      <c r="X2582" s="93"/>
      <c r="Y2582" s="93"/>
      <c r="Z2582" s="93"/>
      <c r="AA2582" s="93"/>
      <c r="AB2582" s="93"/>
      <c r="AC2582" s="93"/>
      <c r="AD2582" s="93"/>
      <c r="AE2582" s="93"/>
      <c r="AF2582" s="93"/>
      <c r="AG2582" s="93"/>
      <c r="AH2582" s="93"/>
    </row>
    <row r="2583" spans="1:34" ht="15" customHeight="1" x14ac:dyDescent="0.3">
      <c r="A2583" s="93"/>
      <c r="B2583" s="93"/>
      <c r="C2583" s="93"/>
      <c r="D2583" s="93"/>
      <c r="E2583" s="93"/>
      <c r="F2583" s="93"/>
      <c r="G2583" s="93"/>
      <c r="H2583" s="93"/>
      <c r="I2583" s="93"/>
      <c r="J2583" s="93"/>
      <c r="K2583" s="93"/>
      <c r="L2583" s="93"/>
      <c r="M2583" s="93"/>
      <c r="N2583" s="93"/>
      <c r="O2583" s="93"/>
      <c r="P2583" s="93"/>
      <c r="Q2583" s="93"/>
      <c r="R2583" s="93"/>
      <c r="S2583" s="93"/>
      <c r="T2583" s="93"/>
      <c r="U2583" s="93"/>
      <c r="V2583" s="93"/>
      <c r="W2583" s="93"/>
      <c r="X2583" s="93"/>
      <c r="Y2583" s="93"/>
      <c r="Z2583" s="93"/>
      <c r="AA2583" s="93"/>
      <c r="AB2583" s="93"/>
      <c r="AC2583" s="93"/>
      <c r="AD2583" s="93"/>
      <c r="AE2583" s="93"/>
      <c r="AF2583" s="93"/>
      <c r="AG2583" s="93"/>
      <c r="AH2583" s="93"/>
    </row>
    <row r="2584" spans="1:34" ht="15" customHeight="1" x14ac:dyDescent="0.3">
      <c r="A2584" s="93"/>
      <c r="B2584" s="93"/>
      <c r="C2584" s="93"/>
      <c r="D2584" s="93"/>
      <c r="E2584" s="93"/>
      <c r="F2584" s="93"/>
      <c r="G2584" s="93"/>
      <c r="H2584" s="93"/>
      <c r="I2584" s="93"/>
      <c r="J2584" s="93"/>
      <c r="K2584" s="93"/>
      <c r="L2584" s="93"/>
      <c r="M2584" s="93"/>
      <c r="N2584" s="93"/>
      <c r="O2584" s="93"/>
      <c r="P2584" s="93"/>
      <c r="Q2584" s="93"/>
      <c r="R2584" s="93"/>
      <c r="S2584" s="93"/>
      <c r="T2584" s="93"/>
      <c r="U2584" s="93"/>
      <c r="V2584" s="93"/>
      <c r="W2584" s="93"/>
      <c r="X2584" s="93"/>
      <c r="Y2584" s="93"/>
      <c r="Z2584" s="93"/>
      <c r="AA2584" s="93"/>
      <c r="AB2584" s="93"/>
      <c r="AC2584" s="93"/>
      <c r="AD2584" s="93"/>
      <c r="AE2584" s="93"/>
      <c r="AF2584" s="93"/>
      <c r="AG2584" s="93"/>
      <c r="AH2584" s="93"/>
    </row>
    <row r="2585" spans="1:34" ht="15" customHeight="1" x14ac:dyDescent="0.3">
      <c r="A2585" s="93"/>
      <c r="B2585" s="93"/>
      <c r="C2585" s="93"/>
      <c r="D2585" s="93"/>
      <c r="E2585" s="93"/>
      <c r="F2585" s="93"/>
      <c r="G2585" s="93"/>
      <c r="H2585" s="93"/>
      <c r="I2585" s="93"/>
      <c r="J2585" s="93"/>
      <c r="K2585" s="93"/>
      <c r="L2585" s="93"/>
      <c r="M2585" s="93"/>
      <c r="N2585" s="93"/>
      <c r="O2585" s="93"/>
      <c r="P2585" s="93"/>
      <c r="Q2585" s="93"/>
      <c r="R2585" s="93"/>
      <c r="S2585" s="93"/>
      <c r="T2585" s="93"/>
      <c r="U2585" s="93"/>
      <c r="V2585" s="93"/>
      <c r="W2585" s="93"/>
      <c r="X2585" s="93"/>
      <c r="Y2585" s="93"/>
      <c r="Z2585" s="93"/>
      <c r="AA2585" s="93"/>
      <c r="AB2585" s="93"/>
      <c r="AC2585" s="93"/>
      <c r="AD2585" s="93"/>
      <c r="AE2585" s="93"/>
      <c r="AF2585" s="93"/>
      <c r="AG2585" s="93"/>
      <c r="AH2585" s="93"/>
    </row>
    <row r="2586" spans="1:34" ht="15" customHeight="1" x14ac:dyDescent="0.3">
      <c r="A2586" s="93"/>
      <c r="B2586" s="93"/>
      <c r="C2586" s="93"/>
      <c r="D2586" s="93"/>
      <c r="E2586" s="93"/>
      <c r="F2586" s="93"/>
      <c r="G2586" s="93"/>
      <c r="H2586" s="93"/>
      <c r="I2586" s="93"/>
      <c r="J2586" s="93"/>
      <c r="K2586" s="93"/>
      <c r="L2586" s="93"/>
      <c r="M2586" s="93"/>
      <c r="N2586" s="93"/>
      <c r="O2586" s="93"/>
      <c r="P2586" s="93"/>
      <c r="Q2586" s="93"/>
      <c r="R2586" s="93"/>
      <c r="S2586" s="93"/>
      <c r="T2586" s="93"/>
      <c r="U2586" s="93"/>
      <c r="V2586" s="93"/>
      <c r="W2586" s="93"/>
      <c r="X2586" s="93"/>
      <c r="Y2586" s="93"/>
      <c r="Z2586" s="93"/>
      <c r="AA2586" s="93"/>
      <c r="AB2586" s="93"/>
      <c r="AC2586" s="93"/>
      <c r="AD2586" s="93"/>
      <c r="AE2586" s="93"/>
      <c r="AF2586" s="93"/>
      <c r="AG2586" s="93"/>
      <c r="AH2586" s="93"/>
    </row>
    <row r="2587" spans="1:34" ht="15" customHeight="1" x14ac:dyDescent="0.3">
      <c r="A2587" s="93"/>
      <c r="B2587" s="93"/>
      <c r="C2587" s="93"/>
      <c r="D2587" s="93"/>
      <c r="E2587" s="93"/>
      <c r="F2587" s="93"/>
      <c r="G2587" s="93"/>
      <c r="H2587" s="93"/>
      <c r="I2587" s="93"/>
      <c r="J2587" s="93"/>
      <c r="K2587" s="93"/>
      <c r="L2587" s="93"/>
      <c r="M2587" s="93"/>
      <c r="N2587" s="93"/>
      <c r="O2587" s="93"/>
      <c r="P2587" s="93"/>
      <c r="Q2587" s="93"/>
      <c r="R2587" s="93"/>
      <c r="S2587" s="93"/>
      <c r="T2587" s="93"/>
      <c r="U2587" s="93"/>
      <c r="V2587" s="93"/>
      <c r="W2587" s="93"/>
      <c r="X2587" s="93"/>
      <c r="Y2587" s="93"/>
      <c r="Z2587" s="93"/>
      <c r="AA2587" s="93"/>
      <c r="AB2587" s="93"/>
      <c r="AC2587" s="93"/>
      <c r="AD2587" s="93"/>
      <c r="AE2587" s="93"/>
      <c r="AF2587" s="93"/>
      <c r="AG2587" s="93"/>
      <c r="AH2587" s="93"/>
    </row>
    <row r="2588" spans="1:34" ht="15" customHeight="1" x14ac:dyDescent="0.3">
      <c r="A2588" s="93"/>
      <c r="B2588" s="93"/>
      <c r="C2588" s="93"/>
      <c r="D2588" s="93"/>
      <c r="E2588" s="93"/>
      <c r="F2588" s="93"/>
      <c r="G2588" s="93"/>
      <c r="H2588" s="93"/>
      <c r="I2588" s="93"/>
      <c r="J2588" s="93"/>
      <c r="K2588" s="93"/>
      <c r="L2588" s="93"/>
      <c r="M2588" s="93"/>
      <c r="N2588" s="93"/>
      <c r="O2588" s="93"/>
      <c r="P2588" s="93"/>
      <c r="Q2588" s="93"/>
      <c r="R2588" s="93"/>
      <c r="S2588" s="93"/>
      <c r="T2588" s="93"/>
      <c r="U2588" s="93"/>
      <c r="V2588" s="93"/>
      <c r="W2588" s="93"/>
      <c r="X2588" s="93"/>
      <c r="Y2588" s="93"/>
      <c r="Z2588" s="93"/>
      <c r="AA2588" s="93"/>
      <c r="AB2588" s="93"/>
      <c r="AC2588" s="93"/>
      <c r="AD2588" s="93"/>
      <c r="AE2588" s="93"/>
      <c r="AF2588" s="93"/>
      <c r="AG2588" s="93"/>
      <c r="AH2588" s="93"/>
    </row>
    <row r="2589" spans="1:34" ht="15" customHeight="1" x14ac:dyDescent="0.3">
      <c r="A2589" s="93"/>
      <c r="B2589" s="93"/>
      <c r="C2589" s="93"/>
      <c r="D2589" s="93"/>
      <c r="E2589" s="93"/>
      <c r="F2589" s="93"/>
      <c r="G2589" s="93"/>
      <c r="H2589" s="93"/>
      <c r="I2589" s="93"/>
      <c r="J2589" s="93"/>
      <c r="K2589" s="93"/>
      <c r="L2589" s="93"/>
      <c r="M2589" s="93"/>
      <c r="N2589" s="93"/>
      <c r="O2589" s="93"/>
      <c r="P2589" s="93"/>
      <c r="Q2589" s="93"/>
      <c r="R2589" s="93"/>
      <c r="S2589" s="93"/>
      <c r="T2589" s="93"/>
      <c r="U2589" s="93"/>
      <c r="V2589" s="93"/>
      <c r="W2589" s="93"/>
      <c r="X2589" s="93"/>
      <c r="Y2589" s="93"/>
      <c r="Z2589" s="93"/>
      <c r="AA2589" s="93"/>
      <c r="AB2589" s="93"/>
      <c r="AC2589" s="93"/>
      <c r="AD2589" s="93"/>
      <c r="AE2589" s="93"/>
      <c r="AF2589" s="93"/>
      <c r="AG2589" s="93"/>
      <c r="AH2589" s="93"/>
    </row>
    <row r="2590" spans="1:34" ht="15" customHeight="1" x14ac:dyDescent="0.3">
      <c r="A2590" s="93"/>
      <c r="B2590" s="93"/>
      <c r="C2590" s="93"/>
      <c r="D2590" s="93"/>
      <c r="E2590" s="93"/>
      <c r="F2590" s="93"/>
      <c r="G2590" s="93"/>
      <c r="H2590" s="93"/>
      <c r="I2590" s="93"/>
      <c r="J2590" s="93"/>
      <c r="K2590" s="93"/>
      <c r="L2590" s="93"/>
      <c r="M2590" s="93"/>
      <c r="N2590" s="93"/>
      <c r="O2590" s="93"/>
      <c r="P2590" s="93"/>
      <c r="Q2590" s="93"/>
      <c r="R2590" s="93"/>
      <c r="S2590" s="93"/>
      <c r="T2590" s="93"/>
      <c r="U2590" s="93"/>
      <c r="V2590" s="93"/>
      <c r="W2590" s="93"/>
      <c r="X2590" s="93"/>
      <c r="Y2590" s="93"/>
      <c r="Z2590" s="93"/>
      <c r="AA2590" s="93"/>
      <c r="AB2590" s="93"/>
      <c r="AC2590" s="93"/>
      <c r="AD2590" s="93"/>
      <c r="AE2590" s="93"/>
      <c r="AF2590" s="93"/>
      <c r="AG2590" s="93"/>
      <c r="AH2590" s="93"/>
    </row>
    <row r="2591" spans="1:34" ht="15" customHeight="1" x14ac:dyDescent="0.3">
      <c r="A2591" s="93"/>
      <c r="B2591" s="93"/>
      <c r="C2591" s="93"/>
      <c r="D2591" s="93"/>
      <c r="E2591" s="93"/>
      <c r="F2591" s="93"/>
      <c r="G2591" s="93"/>
      <c r="H2591" s="93"/>
      <c r="I2591" s="93"/>
      <c r="J2591" s="93"/>
      <c r="K2591" s="93"/>
      <c r="L2591" s="93"/>
      <c r="M2591" s="93"/>
      <c r="N2591" s="93"/>
      <c r="O2591" s="93"/>
      <c r="P2591" s="93"/>
      <c r="Q2591" s="93"/>
      <c r="R2591" s="93"/>
      <c r="S2591" s="93"/>
      <c r="T2591" s="93"/>
      <c r="U2591" s="93"/>
      <c r="V2591" s="93"/>
      <c r="W2591" s="93"/>
      <c r="X2591" s="93"/>
      <c r="Y2591" s="93"/>
      <c r="Z2591" s="93"/>
      <c r="AA2591" s="93"/>
      <c r="AB2591" s="93"/>
      <c r="AC2591" s="93"/>
      <c r="AD2591" s="93"/>
      <c r="AE2591" s="93"/>
      <c r="AF2591" s="93"/>
      <c r="AG2591" s="93"/>
      <c r="AH2591" s="93"/>
    </row>
    <row r="2592" spans="1:34" ht="15" customHeight="1" x14ac:dyDescent="0.3">
      <c r="A2592" s="93"/>
      <c r="B2592" s="93"/>
      <c r="C2592" s="93"/>
      <c r="D2592" s="93"/>
      <c r="E2592" s="93"/>
      <c r="F2592" s="93"/>
      <c r="G2592" s="93"/>
      <c r="H2592" s="93"/>
      <c r="I2592" s="93"/>
      <c r="J2592" s="93"/>
      <c r="K2592" s="93"/>
      <c r="L2592" s="93"/>
      <c r="M2592" s="93"/>
      <c r="N2592" s="93"/>
      <c r="O2592" s="93"/>
      <c r="P2592" s="93"/>
      <c r="Q2592" s="93"/>
      <c r="R2592" s="93"/>
      <c r="S2592" s="93"/>
      <c r="T2592" s="93"/>
      <c r="U2592" s="93"/>
      <c r="V2592" s="93"/>
      <c r="W2592" s="93"/>
      <c r="X2592" s="93"/>
      <c r="Y2592" s="93"/>
      <c r="Z2592" s="93"/>
      <c r="AA2592" s="93"/>
      <c r="AB2592" s="93"/>
      <c r="AC2592" s="93"/>
      <c r="AD2592" s="93"/>
      <c r="AE2592" s="93"/>
      <c r="AF2592" s="93"/>
      <c r="AG2592" s="93"/>
      <c r="AH2592" s="93"/>
    </row>
    <row r="2593" spans="1:34" ht="15" customHeight="1" x14ac:dyDescent="0.3">
      <c r="A2593" s="93"/>
      <c r="B2593" s="93"/>
      <c r="C2593" s="93"/>
      <c r="D2593" s="93"/>
      <c r="E2593" s="93"/>
      <c r="F2593" s="93"/>
      <c r="G2593" s="93"/>
      <c r="H2593" s="93"/>
      <c r="I2593" s="93"/>
      <c r="J2593" s="93"/>
      <c r="K2593" s="93"/>
      <c r="L2593" s="93"/>
      <c r="M2593" s="93"/>
      <c r="N2593" s="93"/>
      <c r="O2593" s="93"/>
      <c r="P2593" s="93"/>
      <c r="Q2593" s="93"/>
      <c r="R2593" s="93"/>
      <c r="S2593" s="93"/>
      <c r="T2593" s="93"/>
      <c r="U2593" s="93"/>
      <c r="V2593" s="93"/>
      <c r="W2593" s="93"/>
      <c r="X2593" s="93"/>
      <c r="Y2593" s="93"/>
      <c r="Z2593" s="93"/>
      <c r="AA2593" s="93"/>
      <c r="AB2593" s="93"/>
      <c r="AC2593" s="93"/>
      <c r="AD2593" s="93"/>
      <c r="AE2593" s="93"/>
      <c r="AF2593" s="93"/>
      <c r="AG2593" s="93"/>
      <c r="AH2593" s="93"/>
    </row>
    <row r="2594" spans="1:34" ht="15" customHeight="1" x14ac:dyDescent="0.3">
      <c r="A2594" s="93"/>
      <c r="B2594" s="90"/>
      <c r="C2594" s="90"/>
      <c r="D2594" s="90"/>
      <c r="E2594" s="90"/>
      <c r="F2594" s="90"/>
      <c r="G2594" s="90"/>
      <c r="H2594" s="90"/>
      <c r="I2594" s="90"/>
      <c r="J2594" s="90"/>
      <c r="K2594" s="90"/>
      <c r="L2594" s="90"/>
      <c r="M2594" s="90"/>
      <c r="N2594" s="90"/>
      <c r="O2594" s="90"/>
      <c r="P2594" s="90"/>
      <c r="Q2594" s="90"/>
      <c r="R2594" s="90"/>
      <c r="S2594" s="90"/>
      <c r="T2594" s="90"/>
      <c r="U2594" s="90"/>
      <c r="V2594" s="90"/>
      <c r="W2594" s="90"/>
      <c r="X2594" s="90"/>
      <c r="Y2594" s="90"/>
      <c r="Z2594" s="90"/>
      <c r="AA2594" s="90"/>
      <c r="AB2594" s="90"/>
      <c r="AC2594" s="90"/>
      <c r="AD2594" s="90"/>
      <c r="AE2594" s="90"/>
      <c r="AF2594" s="90"/>
      <c r="AG2594" s="93"/>
      <c r="AH2594" s="93"/>
    </row>
    <row r="2595" spans="1:34" ht="15" customHeight="1" x14ac:dyDescent="0.3">
      <c r="A2595" s="93"/>
      <c r="B2595" s="93"/>
      <c r="C2595" s="93"/>
      <c r="D2595" s="93"/>
      <c r="E2595" s="93"/>
      <c r="F2595" s="93"/>
      <c r="G2595" s="93"/>
      <c r="H2595" s="93"/>
      <c r="I2595" s="93"/>
      <c r="J2595" s="93"/>
      <c r="K2595" s="93"/>
      <c r="L2595" s="93"/>
      <c r="M2595" s="93"/>
      <c r="N2595" s="93"/>
      <c r="O2595" s="93"/>
      <c r="P2595" s="93"/>
      <c r="Q2595" s="93"/>
      <c r="R2595" s="93"/>
      <c r="S2595" s="93"/>
      <c r="T2595" s="93"/>
      <c r="U2595" s="93"/>
      <c r="V2595" s="93"/>
      <c r="W2595" s="93"/>
      <c r="X2595" s="93"/>
      <c r="Y2595" s="93"/>
      <c r="Z2595" s="93"/>
      <c r="AA2595" s="93"/>
      <c r="AB2595" s="93"/>
      <c r="AC2595" s="93"/>
      <c r="AD2595" s="93"/>
      <c r="AE2595" s="93"/>
      <c r="AF2595" s="93"/>
      <c r="AG2595" s="93"/>
      <c r="AH2595" s="93"/>
    </row>
    <row r="2596" spans="1:34" ht="15" customHeight="1" x14ac:dyDescent="0.3">
      <c r="A2596" s="93"/>
      <c r="B2596" s="93"/>
      <c r="C2596" s="93"/>
      <c r="D2596" s="93"/>
      <c r="E2596" s="93"/>
      <c r="F2596" s="93"/>
      <c r="G2596" s="93"/>
      <c r="H2596" s="93"/>
      <c r="I2596" s="93"/>
      <c r="J2596" s="93"/>
      <c r="K2596" s="93"/>
      <c r="L2596" s="93"/>
      <c r="M2596" s="93"/>
      <c r="N2596" s="93"/>
      <c r="O2596" s="93"/>
      <c r="P2596" s="93"/>
      <c r="Q2596" s="93"/>
      <c r="R2596" s="93"/>
      <c r="S2596" s="93"/>
      <c r="T2596" s="93"/>
      <c r="U2596" s="93"/>
      <c r="V2596" s="93"/>
      <c r="W2596" s="93"/>
      <c r="X2596" s="93"/>
      <c r="Y2596" s="93"/>
      <c r="Z2596" s="93"/>
      <c r="AA2596" s="93"/>
      <c r="AB2596" s="93"/>
      <c r="AC2596" s="93"/>
      <c r="AD2596" s="93"/>
      <c r="AE2596" s="93"/>
      <c r="AF2596" s="93"/>
      <c r="AG2596" s="93"/>
      <c r="AH2596" s="93"/>
    </row>
    <row r="2597" spans="1:34" ht="15" customHeight="1" x14ac:dyDescent="0.3">
      <c r="A2597" s="93"/>
      <c r="B2597" s="90"/>
      <c r="C2597" s="90"/>
      <c r="D2597" s="90"/>
      <c r="E2597" s="90"/>
      <c r="F2597" s="90"/>
      <c r="G2597" s="90"/>
      <c r="H2597" s="90"/>
      <c r="I2597" s="90"/>
      <c r="J2597" s="90"/>
      <c r="K2597" s="90"/>
      <c r="L2597" s="90"/>
      <c r="M2597" s="90"/>
      <c r="N2597" s="90"/>
      <c r="O2597" s="90"/>
      <c r="P2597" s="90"/>
      <c r="Q2597" s="90"/>
      <c r="R2597" s="90"/>
      <c r="S2597" s="90"/>
      <c r="T2597" s="90"/>
      <c r="U2597" s="90"/>
      <c r="V2597" s="90"/>
      <c r="W2597" s="90"/>
      <c r="X2597" s="90"/>
      <c r="Y2597" s="90"/>
      <c r="Z2597" s="90"/>
      <c r="AA2597" s="90"/>
      <c r="AB2597" s="90"/>
      <c r="AC2597" s="90"/>
      <c r="AD2597" s="90"/>
      <c r="AE2597" s="90"/>
      <c r="AF2597" s="90"/>
      <c r="AG2597" s="93"/>
      <c r="AH2597" s="93"/>
    </row>
    <row r="2598" spans="1:34" ht="15" customHeight="1" x14ac:dyDescent="0.3">
      <c r="A2598" s="93"/>
      <c r="B2598" s="80"/>
      <c r="C2598" s="80"/>
      <c r="D2598" s="80"/>
      <c r="E2598" s="80"/>
      <c r="F2598" s="80"/>
      <c r="G2598" s="80"/>
      <c r="H2598" s="80"/>
      <c r="I2598" s="80"/>
      <c r="J2598" s="80"/>
      <c r="K2598" s="80"/>
      <c r="L2598" s="80"/>
      <c r="M2598" s="80"/>
      <c r="N2598" s="80"/>
      <c r="O2598" s="80"/>
      <c r="P2598" s="80"/>
      <c r="Q2598" s="80"/>
      <c r="R2598" s="80"/>
      <c r="S2598" s="80"/>
      <c r="T2598" s="80"/>
      <c r="U2598" s="80"/>
      <c r="V2598" s="80"/>
      <c r="W2598" s="80"/>
      <c r="X2598" s="80"/>
      <c r="Y2598" s="80"/>
      <c r="Z2598" s="80"/>
      <c r="AA2598" s="80"/>
      <c r="AB2598" s="80"/>
      <c r="AC2598" s="80"/>
      <c r="AD2598" s="80"/>
      <c r="AE2598" s="80"/>
      <c r="AF2598" s="80"/>
      <c r="AG2598" s="93"/>
      <c r="AH2598" s="93"/>
    </row>
    <row r="2599" spans="1:34" ht="15" customHeight="1" x14ac:dyDescent="0.3">
      <c r="A2599" s="93"/>
      <c r="B2599" s="93"/>
      <c r="C2599" s="93"/>
      <c r="D2599" s="93"/>
      <c r="E2599" s="93"/>
      <c r="F2599" s="93"/>
      <c r="G2599" s="93"/>
      <c r="H2599" s="93"/>
      <c r="I2599" s="93"/>
      <c r="J2599" s="93"/>
      <c r="K2599" s="93"/>
      <c r="L2599" s="93"/>
      <c r="M2599" s="93"/>
      <c r="N2599" s="93"/>
      <c r="O2599" s="93"/>
      <c r="P2599" s="93"/>
      <c r="Q2599" s="93"/>
      <c r="R2599" s="93"/>
      <c r="S2599" s="93"/>
      <c r="T2599" s="93"/>
      <c r="U2599" s="93"/>
      <c r="V2599" s="93"/>
      <c r="W2599" s="93"/>
      <c r="X2599" s="93"/>
      <c r="Y2599" s="93"/>
      <c r="Z2599" s="93"/>
      <c r="AA2599" s="93"/>
      <c r="AB2599" s="93"/>
      <c r="AC2599" s="93"/>
      <c r="AD2599" s="93"/>
      <c r="AE2599" s="93"/>
      <c r="AF2599" s="93"/>
      <c r="AG2599" s="93"/>
      <c r="AH2599" s="93"/>
    </row>
    <row r="2600" spans="1:34" ht="15" customHeight="1" x14ac:dyDescent="0.3">
      <c r="A2600" s="93"/>
      <c r="B2600" s="93"/>
      <c r="C2600" s="93"/>
      <c r="D2600" s="93"/>
      <c r="E2600" s="93"/>
      <c r="F2600" s="93"/>
      <c r="G2600" s="93"/>
      <c r="H2600" s="93"/>
      <c r="I2600" s="93"/>
      <c r="J2600" s="93"/>
      <c r="K2600" s="93"/>
      <c r="L2600" s="93"/>
      <c r="M2600" s="93"/>
      <c r="N2600" s="93"/>
      <c r="O2600" s="93"/>
      <c r="P2600" s="93"/>
      <c r="Q2600" s="93"/>
      <c r="R2600" s="93"/>
      <c r="S2600" s="93"/>
      <c r="T2600" s="93"/>
      <c r="U2600" s="93"/>
      <c r="V2600" s="93"/>
      <c r="W2600" s="93"/>
      <c r="X2600" s="93"/>
      <c r="Y2600" s="93"/>
      <c r="Z2600" s="93"/>
      <c r="AA2600" s="93"/>
      <c r="AB2600" s="93"/>
      <c r="AC2600" s="93"/>
      <c r="AD2600" s="93"/>
      <c r="AE2600" s="93"/>
      <c r="AF2600" s="93"/>
      <c r="AG2600" s="93"/>
      <c r="AH2600" s="93"/>
    </row>
    <row r="2601" spans="1:34" ht="15" customHeight="1" x14ac:dyDescent="0.3">
      <c r="A2601" s="93"/>
      <c r="B2601" s="93"/>
      <c r="C2601" s="93"/>
      <c r="D2601" s="93"/>
      <c r="E2601" s="93"/>
      <c r="F2601" s="93"/>
      <c r="G2601" s="93"/>
      <c r="H2601" s="93"/>
      <c r="I2601" s="93"/>
      <c r="J2601" s="93"/>
      <c r="K2601" s="93"/>
      <c r="L2601" s="93"/>
      <c r="M2601" s="93"/>
      <c r="N2601" s="93"/>
      <c r="O2601" s="93"/>
      <c r="P2601" s="93"/>
      <c r="Q2601" s="93"/>
      <c r="R2601" s="93"/>
      <c r="S2601" s="93"/>
      <c r="T2601" s="93"/>
      <c r="U2601" s="93"/>
      <c r="V2601" s="93"/>
      <c r="W2601" s="93"/>
      <c r="X2601" s="93"/>
      <c r="Y2601" s="93"/>
      <c r="Z2601" s="93"/>
      <c r="AA2601" s="93"/>
      <c r="AB2601" s="93"/>
      <c r="AC2601" s="93"/>
      <c r="AD2601" s="93"/>
      <c r="AE2601" s="93"/>
      <c r="AF2601" s="93"/>
      <c r="AG2601" s="93"/>
      <c r="AH2601" s="93"/>
    </row>
    <row r="2602" spans="1:34" ht="15" customHeight="1" x14ac:dyDescent="0.3">
      <c r="A2602" s="93"/>
      <c r="B2602" s="93"/>
      <c r="C2602" s="93"/>
      <c r="D2602" s="93"/>
      <c r="E2602" s="93"/>
      <c r="F2602" s="93"/>
      <c r="G2602" s="93"/>
      <c r="H2602" s="93"/>
      <c r="I2602" s="93"/>
      <c r="J2602" s="93"/>
      <c r="K2602" s="93"/>
      <c r="L2602" s="93"/>
      <c r="M2602" s="93"/>
      <c r="N2602" s="93"/>
      <c r="O2602" s="93"/>
      <c r="P2602" s="93"/>
      <c r="Q2602" s="93"/>
      <c r="R2602" s="93"/>
      <c r="S2602" s="93"/>
      <c r="T2602" s="93"/>
      <c r="U2602" s="93"/>
      <c r="V2602" s="93"/>
      <c r="W2602" s="93"/>
      <c r="X2602" s="93"/>
      <c r="Y2602" s="93"/>
      <c r="Z2602" s="93"/>
      <c r="AA2602" s="93"/>
      <c r="AB2602" s="93"/>
      <c r="AC2602" s="93"/>
      <c r="AD2602" s="93"/>
      <c r="AE2602" s="93"/>
      <c r="AF2602" s="93"/>
      <c r="AG2602" s="93"/>
      <c r="AH2602" s="93"/>
    </row>
    <row r="2603" spans="1:34" ht="15" customHeight="1" x14ac:dyDescent="0.3">
      <c r="A2603" s="93"/>
      <c r="B2603" s="93"/>
      <c r="C2603" s="93"/>
      <c r="D2603" s="93"/>
      <c r="E2603" s="93"/>
      <c r="F2603" s="93"/>
      <c r="G2603" s="93"/>
      <c r="H2603" s="93"/>
      <c r="I2603" s="93"/>
      <c r="J2603" s="93"/>
      <c r="K2603" s="93"/>
      <c r="L2603" s="93"/>
      <c r="M2603" s="93"/>
      <c r="N2603" s="93"/>
      <c r="O2603" s="93"/>
      <c r="P2603" s="93"/>
      <c r="Q2603" s="93"/>
      <c r="R2603" s="93"/>
      <c r="S2603" s="93"/>
      <c r="T2603" s="93"/>
      <c r="U2603" s="93"/>
      <c r="V2603" s="93"/>
      <c r="W2603" s="93"/>
      <c r="X2603" s="93"/>
      <c r="Y2603" s="93"/>
      <c r="Z2603" s="93"/>
      <c r="AA2603" s="93"/>
      <c r="AB2603" s="93"/>
      <c r="AC2603" s="93"/>
      <c r="AD2603" s="93"/>
      <c r="AE2603" s="93"/>
      <c r="AF2603" s="93"/>
      <c r="AG2603" s="93"/>
      <c r="AH2603" s="93"/>
    </row>
    <row r="2604" spans="1:34" ht="15" customHeight="1" x14ac:dyDescent="0.3">
      <c r="A2604" s="93"/>
      <c r="B2604" s="93"/>
      <c r="C2604" s="93"/>
      <c r="D2604" s="93"/>
      <c r="E2604" s="93"/>
      <c r="F2604" s="93"/>
      <c r="G2604" s="93"/>
      <c r="H2604" s="93"/>
      <c r="I2604" s="93"/>
      <c r="J2604" s="93"/>
      <c r="K2604" s="93"/>
      <c r="L2604" s="93"/>
      <c r="M2604" s="93"/>
      <c r="N2604" s="93"/>
      <c r="O2604" s="93"/>
      <c r="P2604" s="93"/>
      <c r="Q2604" s="93"/>
      <c r="R2604" s="93"/>
      <c r="S2604" s="93"/>
      <c r="T2604" s="93"/>
      <c r="U2604" s="93"/>
      <c r="V2604" s="93"/>
      <c r="W2604" s="93"/>
      <c r="X2604" s="93"/>
      <c r="Y2604" s="93"/>
      <c r="Z2604" s="93"/>
      <c r="AA2604" s="93"/>
      <c r="AB2604" s="93"/>
      <c r="AC2604" s="93"/>
      <c r="AD2604" s="93"/>
      <c r="AE2604" s="93"/>
      <c r="AF2604" s="93"/>
      <c r="AG2604" s="93"/>
      <c r="AH2604" s="93"/>
    </row>
    <row r="2605" spans="1:34" ht="15" customHeight="1" x14ac:dyDescent="0.3">
      <c r="A2605" s="93"/>
      <c r="B2605" s="93"/>
      <c r="C2605" s="93"/>
      <c r="D2605" s="93"/>
      <c r="E2605" s="93"/>
      <c r="F2605" s="93"/>
      <c r="G2605" s="93"/>
      <c r="H2605" s="93"/>
      <c r="I2605" s="93"/>
      <c r="J2605" s="93"/>
      <c r="K2605" s="93"/>
      <c r="L2605" s="93"/>
      <c r="M2605" s="93"/>
      <c r="N2605" s="93"/>
      <c r="O2605" s="93"/>
      <c r="P2605" s="93"/>
      <c r="Q2605" s="93"/>
      <c r="R2605" s="93"/>
      <c r="S2605" s="93"/>
      <c r="T2605" s="93"/>
      <c r="U2605" s="93"/>
      <c r="V2605" s="93"/>
      <c r="W2605" s="93"/>
      <c r="X2605" s="93"/>
      <c r="Y2605" s="93"/>
      <c r="Z2605" s="93"/>
      <c r="AA2605" s="93"/>
      <c r="AB2605" s="93"/>
      <c r="AC2605" s="93"/>
      <c r="AD2605" s="93"/>
      <c r="AE2605" s="93"/>
      <c r="AF2605" s="93"/>
      <c r="AG2605" s="93"/>
      <c r="AH2605" s="93"/>
    </row>
    <row r="2606" spans="1:34" ht="15" customHeight="1" x14ac:dyDescent="0.3">
      <c r="A2606" s="93"/>
      <c r="B2606" s="93"/>
      <c r="C2606" s="93"/>
      <c r="D2606" s="93"/>
      <c r="E2606" s="93"/>
      <c r="F2606" s="93"/>
      <c r="G2606" s="93"/>
      <c r="H2606" s="93"/>
      <c r="I2606" s="93"/>
      <c r="J2606" s="93"/>
      <c r="K2606" s="93"/>
      <c r="L2606" s="93"/>
      <c r="M2606" s="93"/>
      <c r="N2606" s="93"/>
      <c r="O2606" s="93"/>
      <c r="P2606" s="93"/>
      <c r="Q2606" s="93"/>
      <c r="R2606" s="93"/>
      <c r="S2606" s="93"/>
      <c r="T2606" s="93"/>
      <c r="U2606" s="93"/>
      <c r="V2606" s="93"/>
      <c r="W2606" s="93"/>
      <c r="X2606" s="93"/>
      <c r="Y2606" s="93"/>
      <c r="Z2606" s="93"/>
      <c r="AA2606" s="93"/>
      <c r="AB2606" s="93"/>
      <c r="AC2606" s="93"/>
      <c r="AD2606" s="93"/>
      <c r="AE2606" s="93"/>
      <c r="AF2606" s="93"/>
      <c r="AG2606" s="93"/>
      <c r="AH2606" s="93"/>
    </row>
    <row r="2607" spans="1:34" ht="15" customHeight="1" x14ac:dyDescent="0.3">
      <c r="A2607" s="93"/>
      <c r="B2607" s="93"/>
      <c r="C2607" s="93"/>
      <c r="D2607" s="93"/>
      <c r="E2607" s="93"/>
      <c r="F2607" s="93"/>
      <c r="G2607" s="93"/>
      <c r="H2607" s="93"/>
      <c r="I2607" s="93"/>
      <c r="J2607" s="93"/>
      <c r="K2607" s="93"/>
      <c r="L2607" s="93"/>
      <c r="M2607" s="93"/>
      <c r="N2607" s="93"/>
      <c r="O2607" s="93"/>
      <c r="P2607" s="93"/>
      <c r="Q2607" s="93"/>
      <c r="R2607" s="93"/>
      <c r="S2607" s="93"/>
      <c r="T2607" s="93"/>
      <c r="U2607" s="93"/>
      <c r="V2607" s="93"/>
      <c r="W2607" s="93"/>
      <c r="X2607" s="93"/>
      <c r="Y2607" s="93"/>
      <c r="Z2607" s="93"/>
      <c r="AA2607" s="93"/>
      <c r="AB2607" s="93"/>
      <c r="AC2607" s="93"/>
      <c r="AD2607" s="93"/>
      <c r="AE2607" s="93"/>
      <c r="AF2607" s="93"/>
      <c r="AG2607" s="93"/>
      <c r="AH2607" s="93"/>
    </row>
    <row r="2608" spans="1:34" ht="15" customHeight="1" x14ac:dyDescent="0.3">
      <c r="A2608" s="93"/>
      <c r="B2608" s="93"/>
      <c r="C2608" s="93"/>
      <c r="D2608" s="93"/>
      <c r="E2608" s="93"/>
      <c r="F2608" s="93"/>
      <c r="G2608" s="93"/>
      <c r="H2608" s="93"/>
      <c r="I2608" s="93"/>
      <c r="J2608" s="93"/>
      <c r="K2608" s="93"/>
      <c r="L2608" s="93"/>
      <c r="M2608" s="93"/>
      <c r="N2608" s="93"/>
      <c r="O2608" s="93"/>
      <c r="P2608" s="93"/>
      <c r="Q2608" s="93"/>
      <c r="R2608" s="93"/>
      <c r="S2608" s="93"/>
      <c r="T2608" s="93"/>
      <c r="U2608" s="93"/>
      <c r="V2608" s="93"/>
      <c r="W2608" s="93"/>
      <c r="X2608" s="93"/>
      <c r="Y2608" s="93"/>
      <c r="Z2608" s="93"/>
      <c r="AA2608" s="93"/>
      <c r="AB2608" s="93"/>
      <c r="AC2608" s="93"/>
      <c r="AD2608" s="93"/>
      <c r="AE2608" s="93"/>
      <c r="AF2608" s="93"/>
      <c r="AG2608" s="93"/>
      <c r="AH2608" s="93"/>
    </row>
    <row r="2609" spans="1:34" ht="15" customHeight="1" x14ac:dyDescent="0.3">
      <c r="A2609" s="93"/>
      <c r="B2609" s="93"/>
      <c r="C2609" s="93"/>
      <c r="D2609" s="93"/>
      <c r="E2609" s="93"/>
      <c r="F2609" s="93"/>
      <c r="G2609" s="93"/>
      <c r="H2609" s="93"/>
      <c r="I2609" s="93"/>
      <c r="J2609" s="93"/>
      <c r="K2609" s="93"/>
      <c r="L2609" s="93"/>
      <c r="M2609" s="93"/>
      <c r="N2609" s="93"/>
      <c r="O2609" s="93"/>
      <c r="P2609" s="93"/>
      <c r="Q2609" s="93"/>
      <c r="R2609" s="93"/>
      <c r="S2609" s="93"/>
      <c r="T2609" s="93"/>
      <c r="U2609" s="93"/>
      <c r="V2609" s="93"/>
      <c r="W2609" s="93"/>
      <c r="X2609" s="93"/>
      <c r="Y2609" s="93"/>
      <c r="Z2609" s="93"/>
      <c r="AA2609" s="93"/>
      <c r="AB2609" s="93"/>
      <c r="AC2609" s="93"/>
      <c r="AD2609" s="93"/>
      <c r="AE2609" s="93"/>
      <c r="AF2609" s="93"/>
      <c r="AG2609" s="93"/>
      <c r="AH2609" s="93"/>
    </row>
    <row r="2610" spans="1:34" ht="15" customHeight="1" x14ac:dyDescent="0.3">
      <c r="A2610" s="93"/>
      <c r="B2610" s="93"/>
      <c r="C2610" s="93"/>
      <c r="D2610" s="93"/>
      <c r="E2610" s="93"/>
      <c r="F2610" s="93"/>
      <c r="G2610" s="93"/>
      <c r="H2610" s="93"/>
      <c r="I2610" s="93"/>
      <c r="J2610" s="93"/>
      <c r="K2610" s="93"/>
      <c r="L2610" s="93"/>
      <c r="M2610" s="93"/>
      <c r="N2610" s="93"/>
      <c r="O2610" s="93"/>
      <c r="P2610" s="93"/>
      <c r="Q2610" s="93"/>
      <c r="R2610" s="93"/>
      <c r="S2610" s="93"/>
      <c r="T2610" s="93"/>
      <c r="U2610" s="93"/>
      <c r="V2610" s="93"/>
      <c r="W2610" s="93"/>
      <c r="X2610" s="93"/>
      <c r="Y2610" s="93"/>
      <c r="Z2610" s="93"/>
      <c r="AA2610" s="93"/>
      <c r="AB2610" s="93"/>
      <c r="AC2610" s="93"/>
      <c r="AD2610" s="93"/>
      <c r="AE2610" s="93"/>
      <c r="AF2610" s="93"/>
      <c r="AG2610" s="93"/>
      <c r="AH2610" s="93"/>
    </row>
    <row r="2611" spans="1:34" ht="15" customHeight="1" x14ac:dyDescent="0.3">
      <c r="A2611" s="93"/>
      <c r="B2611" s="93"/>
      <c r="C2611" s="93"/>
      <c r="D2611" s="93"/>
      <c r="E2611" s="93"/>
      <c r="F2611" s="93"/>
      <c r="G2611" s="93"/>
      <c r="H2611" s="93"/>
      <c r="I2611" s="93"/>
      <c r="J2611" s="93"/>
      <c r="K2611" s="93"/>
      <c r="L2611" s="93"/>
      <c r="M2611" s="93"/>
      <c r="N2611" s="93"/>
      <c r="O2611" s="93"/>
      <c r="P2611" s="93"/>
      <c r="Q2611" s="93"/>
      <c r="R2611" s="93"/>
      <c r="S2611" s="93"/>
      <c r="T2611" s="93"/>
      <c r="U2611" s="93"/>
      <c r="V2611" s="93"/>
      <c r="W2611" s="93"/>
      <c r="X2611" s="93"/>
      <c r="Y2611" s="93"/>
      <c r="Z2611" s="93"/>
      <c r="AA2611" s="93"/>
      <c r="AB2611" s="93"/>
      <c r="AC2611" s="93"/>
      <c r="AD2611" s="93"/>
      <c r="AE2611" s="93"/>
      <c r="AF2611" s="93"/>
      <c r="AG2611" s="93"/>
      <c r="AH2611" s="93"/>
    </row>
    <row r="2612" spans="1:34" ht="15" customHeight="1" x14ac:dyDescent="0.3">
      <c r="A2612" s="93"/>
      <c r="B2612" s="93"/>
      <c r="C2612" s="93"/>
      <c r="D2612" s="93"/>
      <c r="E2612" s="93"/>
      <c r="F2612" s="93"/>
      <c r="G2612" s="93"/>
      <c r="H2612" s="93"/>
      <c r="I2612" s="93"/>
      <c r="J2612" s="93"/>
      <c r="K2612" s="93"/>
      <c r="L2612" s="93"/>
      <c r="M2612" s="93"/>
      <c r="N2612" s="93"/>
      <c r="O2612" s="93"/>
      <c r="P2612" s="93"/>
      <c r="Q2612" s="93"/>
      <c r="R2612" s="93"/>
      <c r="S2612" s="93"/>
      <c r="T2612" s="93"/>
      <c r="U2612" s="93"/>
      <c r="V2612" s="93"/>
      <c r="W2612" s="93"/>
      <c r="X2612" s="93"/>
      <c r="Y2612" s="93"/>
      <c r="Z2612" s="93"/>
      <c r="AA2612" s="93"/>
      <c r="AB2612" s="93"/>
      <c r="AC2612" s="93"/>
      <c r="AD2612" s="93"/>
      <c r="AE2612" s="93"/>
      <c r="AF2612" s="93"/>
      <c r="AG2612" s="93"/>
      <c r="AH2612" s="93"/>
    </row>
    <row r="2613" spans="1:34" ht="15" customHeight="1" x14ac:dyDescent="0.3">
      <c r="A2613" s="93"/>
      <c r="B2613" s="93"/>
      <c r="C2613" s="93"/>
      <c r="D2613" s="93"/>
      <c r="E2613" s="93"/>
      <c r="F2613" s="93"/>
      <c r="G2613" s="93"/>
      <c r="H2613" s="93"/>
      <c r="I2613" s="93"/>
      <c r="J2613" s="93"/>
      <c r="K2613" s="93"/>
      <c r="L2613" s="93"/>
      <c r="M2613" s="93"/>
      <c r="N2613" s="93"/>
      <c r="O2613" s="93"/>
      <c r="P2613" s="93"/>
      <c r="Q2613" s="93"/>
      <c r="R2613" s="93"/>
      <c r="S2613" s="93"/>
      <c r="T2613" s="93"/>
      <c r="U2613" s="93"/>
      <c r="V2613" s="93"/>
      <c r="W2613" s="93"/>
      <c r="X2613" s="93"/>
      <c r="Y2613" s="93"/>
      <c r="Z2613" s="93"/>
      <c r="AA2613" s="93"/>
      <c r="AB2613" s="93"/>
      <c r="AC2613" s="93"/>
      <c r="AD2613" s="93"/>
      <c r="AE2613" s="93"/>
      <c r="AF2613" s="93"/>
      <c r="AG2613" s="93"/>
      <c r="AH2613" s="93"/>
    </row>
    <row r="2614" spans="1:34" ht="15" customHeight="1" x14ac:dyDescent="0.3">
      <c r="A2614" s="93"/>
      <c r="B2614" s="93"/>
      <c r="C2614" s="93"/>
      <c r="D2614" s="93"/>
      <c r="E2614" s="93"/>
      <c r="F2614" s="93"/>
      <c r="G2614" s="93"/>
      <c r="H2614" s="93"/>
      <c r="I2614" s="93"/>
      <c r="J2614" s="93"/>
      <c r="K2614" s="93"/>
      <c r="L2614" s="93"/>
      <c r="M2614" s="93"/>
      <c r="N2614" s="93"/>
      <c r="O2614" s="93"/>
      <c r="P2614" s="93"/>
      <c r="Q2614" s="93"/>
      <c r="R2614" s="93"/>
      <c r="S2614" s="93"/>
      <c r="T2614" s="93"/>
      <c r="U2614" s="93"/>
      <c r="V2614" s="93"/>
      <c r="W2614" s="93"/>
      <c r="X2614" s="93"/>
      <c r="Y2614" s="93"/>
      <c r="Z2614" s="93"/>
      <c r="AA2614" s="93"/>
      <c r="AB2614" s="93"/>
      <c r="AC2614" s="93"/>
      <c r="AD2614" s="93"/>
      <c r="AE2614" s="93"/>
      <c r="AF2614" s="93"/>
      <c r="AG2614" s="93"/>
      <c r="AH2614" s="93"/>
    </row>
    <row r="2615" spans="1:34" ht="15" customHeight="1" x14ac:dyDescent="0.3">
      <c r="A2615" s="93"/>
      <c r="B2615" s="93"/>
      <c r="C2615" s="93"/>
      <c r="D2615" s="93"/>
      <c r="E2615" s="93"/>
      <c r="F2615" s="93"/>
      <c r="G2615" s="93"/>
      <c r="H2615" s="93"/>
      <c r="I2615" s="93"/>
      <c r="J2615" s="93"/>
      <c r="K2615" s="93"/>
      <c r="L2615" s="93"/>
      <c r="M2615" s="93"/>
      <c r="N2615" s="93"/>
      <c r="O2615" s="93"/>
      <c r="P2615" s="93"/>
      <c r="Q2615" s="93"/>
      <c r="R2615" s="93"/>
      <c r="S2615" s="93"/>
      <c r="T2615" s="93"/>
      <c r="U2615" s="93"/>
      <c r="V2615" s="93"/>
      <c r="W2615" s="93"/>
      <c r="X2615" s="93"/>
      <c r="Y2615" s="93"/>
      <c r="Z2615" s="93"/>
      <c r="AA2615" s="93"/>
      <c r="AB2615" s="93"/>
      <c r="AC2615" s="93"/>
      <c r="AD2615" s="93"/>
      <c r="AE2615" s="93"/>
      <c r="AF2615" s="93"/>
      <c r="AG2615" s="93"/>
      <c r="AH2615" s="93"/>
    </row>
    <row r="2616" spans="1:34" ht="15" customHeight="1" x14ac:dyDescent="0.3">
      <c r="A2616" s="93"/>
      <c r="B2616" s="93"/>
      <c r="C2616" s="93"/>
      <c r="D2616" s="93"/>
      <c r="E2616" s="93"/>
      <c r="F2616" s="93"/>
      <c r="G2616" s="93"/>
      <c r="H2616" s="93"/>
      <c r="I2616" s="93"/>
      <c r="J2616" s="93"/>
      <c r="K2616" s="93"/>
      <c r="L2616" s="93"/>
      <c r="M2616" s="93"/>
      <c r="N2616" s="93"/>
      <c r="O2616" s="93"/>
      <c r="P2616" s="93"/>
      <c r="Q2616" s="93"/>
      <c r="R2616" s="93"/>
      <c r="S2616" s="93"/>
      <c r="T2616" s="93"/>
      <c r="U2616" s="93"/>
      <c r="V2616" s="93"/>
      <c r="W2616" s="93"/>
      <c r="X2616" s="93"/>
      <c r="Y2616" s="93"/>
      <c r="Z2616" s="93"/>
      <c r="AA2616" s="93"/>
      <c r="AB2616" s="93"/>
      <c r="AC2616" s="93"/>
      <c r="AD2616" s="93"/>
      <c r="AE2616" s="93"/>
      <c r="AF2616" s="93"/>
      <c r="AG2616" s="93"/>
      <c r="AH2616" s="93"/>
    </row>
    <row r="2617" spans="1:34" ht="15" customHeight="1" x14ac:dyDescent="0.3">
      <c r="A2617" s="93"/>
      <c r="B2617" s="93"/>
      <c r="C2617" s="93"/>
      <c r="D2617" s="93"/>
      <c r="E2617" s="93"/>
      <c r="F2617" s="93"/>
      <c r="G2617" s="93"/>
      <c r="H2617" s="93"/>
      <c r="I2617" s="93"/>
      <c r="J2617" s="93"/>
      <c r="K2617" s="93"/>
      <c r="L2617" s="93"/>
      <c r="M2617" s="93"/>
      <c r="N2617" s="93"/>
      <c r="O2617" s="93"/>
      <c r="P2617" s="93"/>
      <c r="Q2617" s="93"/>
      <c r="R2617" s="93"/>
      <c r="S2617" s="93"/>
      <c r="T2617" s="93"/>
      <c r="U2617" s="93"/>
      <c r="V2617" s="93"/>
      <c r="W2617" s="93"/>
      <c r="X2617" s="93"/>
      <c r="Y2617" s="93"/>
      <c r="Z2617" s="93"/>
      <c r="AA2617" s="93"/>
      <c r="AB2617" s="93"/>
      <c r="AC2617" s="93"/>
      <c r="AD2617" s="93"/>
      <c r="AE2617" s="93"/>
      <c r="AF2617" s="93"/>
      <c r="AG2617" s="93"/>
      <c r="AH2617" s="93"/>
    </row>
    <row r="2618" spans="1:34" ht="15" customHeight="1" x14ac:dyDescent="0.3">
      <c r="A2618" s="93"/>
      <c r="B2618" s="93"/>
      <c r="C2618" s="93"/>
      <c r="D2618" s="93"/>
      <c r="E2618" s="93"/>
      <c r="F2618" s="93"/>
      <c r="G2618" s="93"/>
      <c r="H2618" s="93"/>
      <c r="I2618" s="93"/>
      <c r="J2618" s="93"/>
      <c r="K2618" s="93"/>
      <c r="L2618" s="93"/>
      <c r="M2618" s="93"/>
      <c r="N2618" s="93"/>
      <c r="O2618" s="93"/>
      <c r="P2618" s="93"/>
      <c r="Q2618" s="93"/>
      <c r="R2618" s="93"/>
      <c r="S2618" s="93"/>
      <c r="T2618" s="93"/>
      <c r="U2618" s="93"/>
      <c r="V2618" s="93"/>
      <c r="W2618" s="93"/>
      <c r="X2618" s="93"/>
      <c r="Y2618" s="93"/>
      <c r="Z2618" s="93"/>
      <c r="AA2618" s="93"/>
      <c r="AB2618" s="93"/>
      <c r="AC2618" s="93"/>
      <c r="AD2618" s="93"/>
      <c r="AE2618" s="93"/>
      <c r="AF2618" s="93"/>
      <c r="AG2618" s="93"/>
      <c r="AH2618" s="93"/>
    </row>
    <row r="2619" spans="1:34" ht="15" customHeight="1" x14ac:dyDescent="0.3">
      <c r="A2619" s="93"/>
      <c r="B2619" s="93"/>
      <c r="C2619" s="93"/>
      <c r="D2619" s="93"/>
      <c r="E2619" s="93"/>
      <c r="F2619" s="93"/>
      <c r="G2619" s="93"/>
      <c r="H2619" s="93"/>
      <c r="I2619" s="93"/>
      <c r="J2619" s="93"/>
      <c r="K2619" s="93"/>
      <c r="L2619" s="93"/>
      <c r="M2619" s="93"/>
      <c r="N2619" s="93"/>
      <c r="O2619" s="93"/>
      <c r="P2619" s="93"/>
      <c r="Q2619" s="93"/>
      <c r="R2619" s="93"/>
      <c r="S2619" s="93"/>
      <c r="T2619" s="93"/>
      <c r="U2619" s="93"/>
      <c r="V2619" s="93"/>
      <c r="W2619" s="93"/>
      <c r="X2619" s="93"/>
      <c r="Y2619" s="93"/>
      <c r="Z2619" s="93"/>
      <c r="AA2619" s="93"/>
      <c r="AB2619" s="93"/>
      <c r="AC2619" s="93"/>
      <c r="AD2619" s="93"/>
      <c r="AE2619" s="93"/>
      <c r="AF2619" s="93"/>
      <c r="AG2619" s="93"/>
      <c r="AH2619" s="93"/>
    </row>
    <row r="2620" spans="1:34" ht="15" customHeight="1" x14ac:dyDescent="0.3">
      <c r="A2620" s="93"/>
      <c r="B2620" s="93"/>
      <c r="C2620" s="93"/>
      <c r="D2620" s="93"/>
      <c r="E2620" s="93"/>
      <c r="F2620" s="93"/>
      <c r="G2620" s="93"/>
      <c r="H2620" s="93"/>
      <c r="I2620" s="93"/>
      <c r="J2620" s="93"/>
      <c r="K2620" s="93"/>
      <c r="L2620" s="93"/>
      <c r="M2620" s="93"/>
      <c r="N2620" s="93"/>
      <c r="O2620" s="93"/>
      <c r="P2620" s="93"/>
      <c r="Q2620" s="93"/>
      <c r="R2620" s="93"/>
      <c r="S2620" s="93"/>
      <c r="T2620" s="93"/>
      <c r="U2620" s="93"/>
      <c r="V2620" s="93"/>
      <c r="W2620" s="93"/>
      <c r="X2620" s="93"/>
      <c r="Y2620" s="93"/>
      <c r="Z2620" s="93"/>
      <c r="AA2620" s="93"/>
      <c r="AB2620" s="93"/>
      <c r="AC2620" s="93"/>
      <c r="AD2620" s="93"/>
      <c r="AE2620" s="93"/>
      <c r="AF2620" s="93"/>
      <c r="AG2620" s="93"/>
      <c r="AH2620" s="93"/>
    </row>
    <row r="2621" spans="1:34" ht="15" customHeight="1" x14ac:dyDescent="0.3">
      <c r="A2621" s="93"/>
      <c r="B2621" s="93"/>
      <c r="C2621" s="93"/>
      <c r="D2621" s="93"/>
      <c r="E2621" s="93"/>
      <c r="F2621" s="93"/>
      <c r="G2621" s="93"/>
      <c r="H2621" s="93"/>
      <c r="I2621" s="93"/>
      <c r="J2621" s="93"/>
      <c r="K2621" s="93"/>
      <c r="L2621" s="93"/>
      <c r="M2621" s="93"/>
      <c r="N2621" s="93"/>
      <c r="O2621" s="93"/>
      <c r="P2621" s="93"/>
      <c r="Q2621" s="93"/>
      <c r="R2621" s="93"/>
      <c r="S2621" s="93"/>
      <c r="T2621" s="93"/>
      <c r="U2621" s="93"/>
      <c r="V2621" s="93"/>
      <c r="W2621" s="93"/>
      <c r="X2621" s="93"/>
      <c r="Y2621" s="93"/>
      <c r="Z2621" s="93"/>
      <c r="AA2621" s="93"/>
      <c r="AB2621" s="93"/>
      <c r="AC2621" s="93"/>
      <c r="AD2621" s="93"/>
      <c r="AE2621" s="93"/>
      <c r="AF2621" s="93"/>
      <c r="AG2621" s="93"/>
      <c r="AH2621" s="93"/>
    </row>
    <row r="2622" spans="1:34" ht="15" customHeight="1" x14ac:dyDescent="0.3">
      <c r="A2622" s="93"/>
      <c r="B2622" s="93"/>
      <c r="C2622" s="93"/>
      <c r="D2622" s="93"/>
      <c r="E2622" s="93"/>
      <c r="F2622" s="93"/>
      <c r="G2622" s="93"/>
      <c r="H2622" s="93"/>
      <c r="I2622" s="93"/>
      <c r="J2622" s="93"/>
      <c r="K2622" s="93"/>
      <c r="L2622" s="93"/>
      <c r="M2622" s="93"/>
      <c r="N2622" s="93"/>
      <c r="O2622" s="93"/>
      <c r="P2622" s="93"/>
      <c r="Q2622" s="93"/>
      <c r="R2622" s="93"/>
      <c r="S2622" s="93"/>
      <c r="T2622" s="93"/>
      <c r="U2622" s="93"/>
      <c r="V2622" s="93"/>
      <c r="W2622" s="93"/>
      <c r="X2622" s="93"/>
      <c r="Y2622" s="93"/>
      <c r="Z2622" s="93"/>
      <c r="AA2622" s="93"/>
      <c r="AB2622" s="93"/>
      <c r="AC2622" s="93"/>
      <c r="AD2622" s="93"/>
      <c r="AE2622" s="93"/>
      <c r="AF2622" s="93"/>
      <c r="AG2622" s="93"/>
      <c r="AH2622" s="93"/>
    </row>
    <row r="2623" spans="1:34" ht="15" customHeight="1" x14ac:dyDescent="0.3">
      <c r="A2623" s="93"/>
      <c r="B2623" s="93"/>
      <c r="C2623" s="93"/>
      <c r="D2623" s="93"/>
      <c r="E2623" s="93"/>
      <c r="F2623" s="93"/>
      <c r="G2623" s="93"/>
      <c r="H2623" s="93"/>
      <c r="I2623" s="93"/>
      <c r="J2623" s="93"/>
      <c r="K2623" s="93"/>
      <c r="L2623" s="93"/>
      <c r="M2623" s="93"/>
      <c r="N2623" s="93"/>
      <c r="O2623" s="93"/>
      <c r="P2623" s="93"/>
      <c r="Q2623" s="93"/>
      <c r="R2623" s="93"/>
      <c r="S2623" s="93"/>
      <c r="T2623" s="93"/>
      <c r="U2623" s="93"/>
      <c r="V2623" s="93"/>
      <c r="W2623" s="93"/>
      <c r="X2623" s="93"/>
      <c r="Y2623" s="93"/>
      <c r="Z2623" s="93"/>
      <c r="AA2623" s="93"/>
      <c r="AB2623" s="93"/>
      <c r="AC2623" s="93"/>
      <c r="AD2623" s="93"/>
      <c r="AE2623" s="93"/>
      <c r="AF2623" s="93"/>
      <c r="AG2623" s="93"/>
      <c r="AH2623" s="93"/>
    </row>
    <row r="2624" spans="1:34" ht="15" customHeight="1" x14ac:dyDescent="0.3">
      <c r="A2624" s="93"/>
      <c r="B2624" s="93"/>
      <c r="C2624" s="93"/>
      <c r="D2624" s="93"/>
      <c r="E2624" s="93"/>
      <c r="F2624" s="93"/>
      <c r="G2624" s="93"/>
      <c r="H2624" s="93"/>
      <c r="I2624" s="93"/>
      <c r="J2624" s="93"/>
      <c r="K2624" s="93"/>
      <c r="L2624" s="93"/>
      <c r="M2624" s="93"/>
      <c r="N2624" s="93"/>
      <c r="O2624" s="93"/>
      <c r="P2624" s="93"/>
      <c r="Q2624" s="93"/>
      <c r="R2624" s="93"/>
      <c r="S2624" s="93"/>
      <c r="T2624" s="93"/>
      <c r="U2624" s="93"/>
      <c r="V2624" s="93"/>
      <c r="W2624" s="93"/>
      <c r="X2624" s="93"/>
      <c r="Y2624" s="93"/>
      <c r="Z2624" s="93"/>
      <c r="AA2624" s="93"/>
      <c r="AB2624" s="93"/>
      <c r="AC2624" s="93"/>
      <c r="AD2624" s="93"/>
      <c r="AE2624" s="93"/>
      <c r="AF2624" s="93"/>
      <c r="AG2624" s="93"/>
      <c r="AH2624" s="93"/>
    </row>
    <row r="2625" spans="1:34" ht="15" customHeight="1" x14ac:dyDescent="0.3">
      <c r="A2625" s="93"/>
      <c r="B2625" s="93"/>
      <c r="C2625" s="93"/>
      <c r="D2625" s="93"/>
      <c r="E2625" s="93"/>
      <c r="F2625" s="93"/>
      <c r="G2625" s="93"/>
      <c r="H2625" s="93"/>
      <c r="I2625" s="93"/>
      <c r="J2625" s="93"/>
      <c r="K2625" s="93"/>
      <c r="L2625" s="93"/>
      <c r="M2625" s="93"/>
      <c r="N2625" s="93"/>
      <c r="O2625" s="93"/>
      <c r="P2625" s="93"/>
      <c r="Q2625" s="93"/>
      <c r="R2625" s="93"/>
      <c r="S2625" s="93"/>
      <c r="T2625" s="93"/>
      <c r="U2625" s="93"/>
      <c r="V2625" s="93"/>
      <c r="W2625" s="93"/>
      <c r="X2625" s="93"/>
      <c r="Y2625" s="93"/>
      <c r="Z2625" s="93"/>
      <c r="AA2625" s="93"/>
      <c r="AB2625" s="93"/>
      <c r="AC2625" s="93"/>
      <c r="AD2625" s="93"/>
      <c r="AE2625" s="93"/>
      <c r="AF2625" s="93"/>
      <c r="AG2625" s="93"/>
      <c r="AH2625" s="93"/>
    </row>
    <row r="2626" spans="1:34" ht="15" customHeight="1" x14ac:dyDescent="0.3">
      <c r="A2626" s="93"/>
      <c r="B2626" s="93"/>
      <c r="C2626" s="93"/>
      <c r="D2626" s="93"/>
      <c r="E2626" s="93"/>
      <c r="F2626" s="93"/>
      <c r="G2626" s="93"/>
      <c r="H2626" s="93"/>
      <c r="I2626" s="93"/>
      <c r="J2626" s="93"/>
      <c r="K2626" s="93"/>
      <c r="L2626" s="93"/>
      <c r="M2626" s="93"/>
      <c r="N2626" s="93"/>
      <c r="O2626" s="93"/>
      <c r="P2626" s="93"/>
      <c r="Q2626" s="93"/>
      <c r="R2626" s="93"/>
      <c r="S2626" s="93"/>
      <c r="T2626" s="93"/>
      <c r="U2626" s="93"/>
      <c r="V2626" s="93"/>
      <c r="W2626" s="93"/>
      <c r="X2626" s="93"/>
      <c r="Y2626" s="93"/>
      <c r="Z2626" s="93"/>
      <c r="AA2626" s="93"/>
      <c r="AB2626" s="93"/>
      <c r="AC2626" s="93"/>
      <c r="AD2626" s="93"/>
      <c r="AE2626" s="93"/>
      <c r="AF2626" s="93"/>
      <c r="AG2626" s="93"/>
      <c r="AH2626" s="93"/>
    </row>
    <row r="2627" spans="1:34" ht="15" customHeight="1" x14ac:dyDescent="0.3">
      <c r="A2627" s="93"/>
      <c r="B2627" s="93"/>
      <c r="C2627" s="93"/>
      <c r="D2627" s="93"/>
      <c r="E2627" s="93"/>
      <c r="F2627" s="93"/>
      <c r="G2627" s="93"/>
      <c r="H2627" s="93"/>
      <c r="I2627" s="93"/>
      <c r="J2627" s="93"/>
      <c r="K2627" s="93"/>
      <c r="L2627" s="93"/>
      <c r="M2627" s="93"/>
      <c r="N2627" s="93"/>
      <c r="O2627" s="93"/>
      <c r="P2627" s="93"/>
      <c r="Q2627" s="93"/>
      <c r="R2627" s="93"/>
      <c r="S2627" s="93"/>
      <c r="T2627" s="93"/>
      <c r="U2627" s="93"/>
      <c r="V2627" s="93"/>
      <c r="W2627" s="93"/>
      <c r="X2627" s="93"/>
      <c r="Y2627" s="93"/>
      <c r="Z2627" s="93"/>
      <c r="AA2627" s="93"/>
      <c r="AB2627" s="93"/>
      <c r="AC2627" s="93"/>
      <c r="AD2627" s="93"/>
      <c r="AE2627" s="93"/>
      <c r="AF2627" s="93"/>
      <c r="AG2627" s="93"/>
      <c r="AH2627" s="93"/>
    </row>
    <row r="2628" spans="1:34" ht="15" customHeight="1" x14ac:dyDescent="0.3">
      <c r="A2628" s="93"/>
      <c r="B2628" s="93"/>
      <c r="C2628" s="93"/>
      <c r="D2628" s="93"/>
      <c r="E2628" s="93"/>
      <c r="F2628" s="93"/>
      <c r="G2628" s="93"/>
      <c r="H2628" s="93"/>
      <c r="I2628" s="93"/>
      <c r="J2628" s="93"/>
      <c r="K2628" s="93"/>
      <c r="L2628" s="93"/>
      <c r="M2628" s="93"/>
      <c r="N2628" s="93"/>
      <c r="O2628" s="93"/>
      <c r="P2628" s="93"/>
      <c r="Q2628" s="93"/>
      <c r="R2628" s="93"/>
      <c r="S2628" s="93"/>
      <c r="T2628" s="93"/>
      <c r="U2628" s="93"/>
      <c r="V2628" s="93"/>
      <c r="W2628" s="93"/>
      <c r="X2628" s="93"/>
      <c r="Y2628" s="93"/>
      <c r="Z2628" s="93"/>
      <c r="AA2628" s="93"/>
      <c r="AB2628" s="93"/>
      <c r="AC2628" s="93"/>
      <c r="AD2628" s="93"/>
      <c r="AE2628" s="93"/>
      <c r="AF2628" s="93"/>
      <c r="AG2628" s="93"/>
      <c r="AH2628" s="93"/>
    </row>
    <row r="2629" spans="1:34" ht="15" customHeight="1" x14ac:dyDescent="0.3">
      <c r="A2629" s="93"/>
      <c r="B2629" s="93"/>
      <c r="C2629" s="93"/>
      <c r="D2629" s="93"/>
      <c r="E2629" s="93"/>
      <c r="F2629" s="93"/>
      <c r="G2629" s="93"/>
      <c r="H2629" s="93"/>
      <c r="I2629" s="93"/>
      <c r="J2629" s="93"/>
      <c r="K2629" s="93"/>
      <c r="L2629" s="93"/>
      <c r="M2629" s="93"/>
      <c r="N2629" s="93"/>
      <c r="O2629" s="93"/>
      <c r="P2629" s="93"/>
      <c r="Q2629" s="93"/>
      <c r="R2629" s="93"/>
      <c r="S2629" s="93"/>
      <c r="T2629" s="93"/>
      <c r="U2629" s="93"/>
      <c r="V2629" s="93"/>
      <c r="W2629" s="93"/>
      <c r="X2629" s="93"/>
      <c r="Y2629" s="93"/>
      <c r="Z2629" s="93"/>
      <c r="AA2629" s="93"/>
      <c r="AB2629" s="93"/>
      <c r="AC2629" s="93"/>
      <c r="AD2629" s="93"/>
      <c r="AE2629" s="93"/>
      <c r="AF2629" s="93"/>
      <c r="AG2629" s="93"/>
      <c r="AH2629" s="93"/>
    </row>
    <row r="2630" spans="1:34" ht="15" customHeight="1" x14ac:dyDescent="0.3">
      <c r="A2630" s="93"/>
      <c r="B2630" s="93"/>
      <c r="C2630" s="93"/>
      <c r="D2630" s="93"/>
      <c r="E2630" s="93"/>
      <c r="F2630" s="93"/>
      <c r="G2630" s="93"/>
      <c r="H2630" s="93"/>
      <c r="I2630" s="93"/>
      <c r="J2630" s="93"/>
      <c r="K2630" s="93"/>
      <c r="L2630" s="93"/>
      <c r="M2630" s="93"/>
      <c r="N2630" s="93"/>
      <c r="O2630" s="93"/>
      <c r="P2630" s="93"/>
      <c r="Q2630" s="93"/>
      <c r="R2630" s="93"/>
      <c r="S2630" s="93"/>
      <c r="T2630" s="93"/>
      <c r="U2630" s="93"/>
      <c r="V2630" s="93"/>
      <c r="W2630" s="93"/>
      <c r="X2630" s="93"/>
      <c r="Y2630" s="93"/>
      <c r="Z2630" s="93"/>
      <c r="AA2630" s="93"/>
      <c r="AB2630" s="93"/>
      <c r="AC2630" s="93"/>
      <c r="AD2630" s="93"/>
      <c r="AE2630" s="93"/>
      <c r="AF2630" s="93"/>
      <c r="AG2630" s="93"/>
      <c r="AH2630" s="93"/>
    </row>
    <row r="2631" spans="1:34" ht="15" customHeight="1" x14ac:dyDescent="0.3">
      <c r="A2631" s="93"/>
      <c r="B2631" s="93"/>
      <c r="C2631" s="93"/>
      <c r="D2631" s="93"/>
      <c r="E2631" s="93"/>
      <c r="F2631" s="93"/>
      <c r="G2631" s="93"/>
      <c r="H2631" s="93"/>
      <c r="I2631" s="93"/>
      <c r="J2631" s="93"/>
      <c r="K2631" s="93"/>
      <c r="L2631" s="93"/>
      <c r="M2631" s="93"/>
      <c r="N2631" s="93"/>
      <c r="O2631" s="93"/>
      <c r="P2631" s="93"/>
      <c r="Q2631" s="93"/>
      <c r="R2631" s="93"/>
      <c r="S2631" s="93"/>
      <c r="T2631" s="93"/>
      <c r="U2631" s="93"/>
      <c r="V2631" s="93"/>
      <c r="W2631" s="93"/>
      <c r="X2631" s="93"/>
      <c r="Y2631" s="93"/>
      <c r="Z2631" s="93"/>
      <c r="AA2631" s="93"/>
      <c r="AB2631" s="93"/>
      <c r="AC2631" s="93"/>
      <c r="AD2631" s="93"/>
      <c r="AE2631" s="93"/>
      <c r="AF2631" s="93"/>
      <c r="AG2631" s="93"/>
      <c r="AH2631" s="93"/>
    </row>
    <row r="2632" spans="1:34" ht="15" customHeight="1" x14ac:dyDescent="0.3">
      <c r="A2632" s="93"/>
      <c r="B2632" s="93"/>
      <c r="C2632" s="93"/>
      <c r="D2632" s="93"/>
      <c r="E2632" s="93"/>
      <c r="F2632" s="93"/>
      <c r="G2632" s="93"/>
      <c r="H2632" s="93"/>
      <c r="I2632" s="93"/>
      <c r="J2632" s="93"/>
      <c r="K2632" s="93"/>
      <c r="L2632" s="93"/>
      <c r="M2632" s="93"/>
      <c r="N2632" s="93"/>
      <c r="O2632" s="93"/>
      <c r="P2632" s="93"/>
      <c r="Q2632" s="93"/>
      <c r="R2632" s="93"/>
      <c r="S2632" s="93"/>
      <c r="T2632" s="93"/>
      <c r="U2632" s="93"/>
      <c r="V2632" s="93"/>
      <c r="W2632" s="93"/>
      <c r="X2632" s="93"/>
      <c r="Y2632" s="93"/>
      <c r="Z2632" s="93"/>
      <c r="AA2632" s="93"/>
      <c r="AB2632" s="93"/>
      <c r="AC2632" s="93"/>
      <c r="AD2632" s="93"/>
      <c r="AE2632" s="93"/>
      <c r="AF2632" s="93"/>
      <c r="AG2632" s="93"/>
      <c r="AH2632" s="93"/>
    </row>
    <row r="2633" spans="1:34" ht="15" customHeight="1" x14ac:dyDescent="0.3">
      <c r="A2633" s="93"/>
      <c r="B2633" s="93"/>
      <c r="C2633" s="93"/>
      <c r="D2633" s="93"/>
      <c r="E2633" s="93"/>
      <c r="F2633" s="93"/>
      <c r="G2633" s="93"/>
      <c r="H2633" s="93"/>
      <c r="I2633" s="93"/>
      <c r="J2633" s="93"/>
      <c r="K2633" s="93"/>
      <c r="L2633" s="93"/>
      <c r="M2633" s="93"/>
      <c r="N2633" s="93"/>
      <c r="O2633" s="93"/>
      <c r="P2633" s="93"/>
      <c r="Q2633" s="93"/>
      <c r="R2633" s="93"/>
      <c r="S2633" s="93"/>
      <c r="T2633" s="93"/>
      <c r="U2633" s="93"/>
      <c r="V2633" s="93"/>
      <c r="W2633" s="93"/>
      <c r="X2633" s="93"/>
      <c r="Y2633" s="93"/>
      <c r="Z2633" s="93"/>
      <c r="AA2633" s="93"/>
      <c r="AB2633" s="93"/>
      <c r="AC2633" s="93"/>
      <c r="AD2633" s="93"/>
      <c r="AE2633" s="93"/>
      <c r="AF2633" s="93"/>
      <c r="AG2633" s="93"/>
      <c r="AH2633" s="93"/>
    </row>
    <row r="2634" spans="1:34" ht="15" customHeight="1" x14ac:dyDescent="0.3">
      <c r="A2634" s="93"/>
      <c r="B2634" s="93"/>
      <c r="C2634" s="93"/>
      <c r="D2634" s="93"/>
      <c r="E2634" s="93"/>
      <c r="F2634" s="93"/>
      <c r="G2634" s="93"/>
      <c r="H2634" s="93"/>
      <c r="I2634" s="93"/>
      <c r="J2634" s="93"/>
      <c r="K2634" s="93"/>
      <c r="L2634" s="93"/>
      <c r="M2634" s="93"/>
      <c r="N2634" s="93"/>
      <c r="O2634" s="93"/>
      <c r="P2634" s="93"/>
      <c r="Q2634" s="93"/>
      <c r="R2634" s="93"/>
      <c r="S2634" s="93"/>
      <c r="T2634" s="93"/>
      <c r="U2634" s="93"/>
      <c r="V2634" s="93"/>
      <c r="W2634" s="93"/>
      <c r="X2634" s="93"/>
      <c r="Y2634" s="93"/>
      <c r="Z2634" s="93"/>
      <c r="AA2634" s="93"/>
      <c r="AB2634" s="93"/>
      <c r="AC2634" s="93"/>
      <c r="AD2634" s="93"/>
      <c r="AE2634" s="93"/>
      <c r="AF2634" s="93"/>
      <c r="AG2634" s="93"/>
      <c r="AH2634" s="93"/>
    </row>
    <row r="2635" spans="1:34" ht="15" customHeight="1" x14ac:dyDescent="0.3">
      <c r="A2635" s="93"/>
      <c r="B2635" s="93"/>
      <c r="C2635" s="93"/>
      <c r="D2635" s="93"/>
      <c r="E2635" s="93"/>
      <c r="F2635" s="93"/>
      <c r="G2635" s="93"/>
      <c r="H2635" s="93"/>
      <c r="I2635" s="93"/>
      <c r="J2635" s="93"/>
      <c r="K2635" s="93"/>
      <c r="L2635" s="93"/>
      <c r="M2635" s="93"/>
      <c r="N2635" s="93"/>
      <c r="O2635" s="93"/>
      <c r="P2635" s="93"/>
      <c r="Q2635" s="93"/>
      <c r="R2635" s="93"/>
      <c r="S2635" s="93"/>
      <c r="T2635" s="93"/>
      <c r="U2635" s="93"/>
      <c r="V2635" s="93"/>
      <c r="W2635" s="93"/>
      <c r="X2635" s="93"/>
      <c r="Y2635" s="93"/>
      <c r="Z2635" s="93"/>
      <c r="AA2635" s="93"/>
      <c r="AB2635" s="93"/>
      <c r="AC2635" s="93"/>
      <c r="AD2635" s="93"/>
      <c r="AE2635" s="93"/>
      <c r="AF2635" s="93"/>
      <c r="AG2635" s="93"/>
      <c r="AH2635" s="93"/>
    </row>
    <row r="2636" spans="1:34" ht="15" customHeight="1" x14ac:dyDescent="0.3">
      <c r="A2636" s="93"/>
      <c r="B2636" s="93"/>
      <c r="C2636" s="93"/>
      <c r="D2636" s="93"/>
      <c r="E2636" s="93"/>
      <c r="F2636" s="93"/>
      <c r="G2636" s="93"/>
      <c r="H2636" s="93"/>
      <c r="I2636" s="93"/>
      <c r="J2636" s="93"/>
      <c r="K2636" s="93"/>
      <c r="L2636" s="93"/>
      <c r="M2636" s="93"/>
      <c r="N2636" s="93"/>
      <c r="O2636" s="93"/>
      <c r="P2636" s="93"/>
      <c r="Q2636" s="93"/>
      <c r="R2636" s="93"/>
      <c r="S2636" s="93"/>
      <c r="T2636" s="93"/>
      <c r="U2636" s="93"/>
      <c r="V2636" s="93"/>
      <c r="W2636" s="93"/>
      <c r="X2636" s="93"/>
      <c r="Y2636" s="93"/>
      <c r="Z2636" s="93"/>
      <c r="AA2636" s="93"/>
      <c r="AB2636" s="93"/>
      <c r="AC2636" s="93"/>
      <c r="AD2636" s="93"/>
      <c r="AE2636" s="93"/>
      <c r="AF2636" s="93"/>
      <c r="AG2636" s="93"/>
      <c r="AH2636" s="93"/>
    </row>
    <row r="2637" spans="1:34" ht="15" customHeight="1" x14ac:dyDescent="0.3">
      <c r="A2637" s="93"/>
      <c r="B2637" s="93"/>
      <c r="C2637" s="93"/>
      <c r="D2637" s="93"/>
      <c r="E2637" s="93"/>
      <c r="F2637" s="93"/>
      <c r="G2637" s="93"/>
      <c r="H2637" s="93"/>
      <c r="I2637" s="93"/>
      <c r="J2637" s="93"/>
      <c r="K2637" s="93"/>
      <c r="L2637" s="93"/>
      <c r="M2637" s="93"/>
      <c r="N2637" s="93"/>
      <c r="O2637" s="93"/>
      <c r="P2637" s="93"/>
      <c r="Q2637" s="93"/>
      <c r="R2637" s="93"/>
      <c r="S2637" s="93"/>
      <c r="T2637" s="93"/>
      <c r="U2637" s="93"/>
      <c r="V2637" s="93"/>
      <c r="W2637" s="93"/>
      <c r="X2637" s="93"/>
      <c r="Y2637" s="93"/>
      <c r="Z2637" s="93"/>
      <c r="AA2637" s="93"/>
      <c r="AB2637" s="93"/>
      <c r="AC2637" s="93"/>
      <c r="AD2637" s="93"/>
      <c r="AE2637" s="93"/>
      <c r="AF2637" s="93"/>
      <c r="AG2637" s="93"/>
      <c r="AH2637" s="93"/>
    </row>
    <row r="2638" spans="1:34" ht="15" customHeight="1" x14ac:dyDescent="0.3">
      <c r="A2638" s="93"/>
      <c r="B2638" s="93"/>
      <c r="C2638" s="93"/>
      <c r="D2638" s="93"/>
      <c r="E2638" s="93"/>
      <c r="F2638" s="93"/>
      <c r="G2638" s="93"/>
      <c r="H2638" s="93"/>
      <c r="I2638" s="93"/>
      <c r="J2638" s="93"/>
      <c r="K2638" s="93"/>
      <c r="L2638" s="93"/>
      <c r="M2638" s="93"/>
      <c r="N2638" s="93"/>
      <c r="O2638" s="93"/>
      <c r="P2638" s="93"/>
      <c r="Q2638" s="93"/>
      <c r="R2638" s="93"/>
      <c r="S2638" s="93"/>
      <c r="T2638" s="93"/>
      <c r="U2638" s="93"/>
      <c r="V2638" s="93"/>
      <c r="W2638" s="93"/>
      <c r="X2638" s="93"/>
      <c r="Y2638" s="93"/>
      <c r="Z2638" s="93"/>
      <c r="AA2638" s="93"/>
      <c r="AB2638" s="93"/>
      <c r="AC2638" s="93"/>
      <c r="AD2638" s="93"/>
      <c r="AE2638" s="93"/>
      <c r="AF2638" s="93"/>
      <c r="AG2638" s="93"/>
      <c r="AH2638" s="93"/>
    </row>
    <row r="2639" spans="1:34" ht="15" customHeight="1" x14ac:dyDescent="0.3">
      <c r="A2639" s="93"/>
      <c r="B2639" s="93"/>
      <c r="C2639" s="93"/>
      <c r="D2639" s="93"/>
      <c r="E2639" s="93"/>
      <c r="F2639" s="93"/>
      <c r="G2639" s="93"/>
      <c r="H2639" s="93"/>
      <c r="I2639" s="93"/>
      <c r="J2639" s="93"/>
      <c r="K2639" s="93"/>
      <c r="L2639" s="93"/>
      <c r="M2639" s="93"/>
      <c r="N2639" s="93"/>
      <c r="O2639" s="93"/>
      <c r="P2639" s="93"/>
      <c r="Q2639" s="93"/>
      <c r="R2639" s="93"/>
      <c r="S2639" s="93"/>
      <c r="T2639" s="93"/>
      <c r="U2639" s="93"/>
      <c r="V2639" s="93"/>
      <c r="W2639" s="93"/>
      <c r="X2639" s="93"/>
      <c r="Y2639" s="93"/>
      <c r="Z2639" s="93"/>
      <c r="AA2639" s="93"/>
      <c r="AB2639" s="93"/>
      <c r="AC2639" s="93"/>
      <c r="AD2639" s="93"/>
      <c r="AE2639" s="93"/>
      <c r="AF2639" s="93"/>
      <c r="AG2639" s="93"/>
      <c r="AH2639" s="93"/>
    </row>
    <row r="2640" spans="1:34" ht="15" customHeight="1" x14ac:dyDescent="0.3">
      <c r="A2640" s="93"/>
      <c r="B2640" s="93"/>
      <c r="C2640" s="93"/>
      <c r="D2640" s="93"/>
      <c r="E2640" s="93"/>
      <c r="F2640" s="93"/>
      <c r="G2640" s="93"/>
      <c r="H2640" s="93"/>
      <c r="I2640" s="93"/>
      <c r="J2640" s="93"/>
      <c r="K2640" s="93"/>
      <c r="L2640" s="93"/>
      <c r="M2640" s="93"/>
      <c r="N2640" s="93"/>
      <c r="O2640" s="93"/>
      <c r="P2640" s="93"/>
      <c r="Q2640" s="93"/>
      <c r="R2640" s="93"/>
      <c r="S2640" s="93"/>
      <c r="T2640" s="93"/>
      <c r="U2640" s="93"/>
      <c r="V2640" s="93"/>
      <c r="W2640" s="93"/>
      <c r="X2640" s="93"/>
      <c r="Y2640" s="93"/>
      <c r="Z2640" s="93"/>
      <c r="AA2640" s="93"/>
      <c r="AB2640" s="93"/>
      <c r="AC2640" s="93"/>
      <c r="AD2640" s="93"/>
      <c r="AE2640" s="93"/>
      <c r="AF2640" s="93"/>
      <c r="AG2640" s="93"/>
      <c r="AH2640" s="93"/>
    </row>
    <row r="2641" spans="1:34" ht="15" customHeight="1" x14ac:dyDescent="0.3">
      <c r="A2641" s="93"/>
      <c r="B2641" s="93"/>
      <c r="C2641" s="93"/>
      <c r="D2641" s="93"/>
      <c r="E2641" s="93"/>
      <c r="F2641" s="93"/>
      <c r="G2641" s="93"/>
      <c r="H2641" s="93"/>
      <c r="I2641" s="93"/>
      <c r="J2641" s="93"/>
      <c r="K2641" s="93"/>
      <c r="L2641" s="93"/>
      <c r="M2641" s="93"/>
      <c r="N2641" s="93"/>
      <c r="O2641" s="93"/>
      <c r="P2641" s="93"/>
      <c r="Q2641" s="93"/>
      <c r="R2641" s="93"/>
      <c r="S2641" s="93"/>
      <c r="T2641" s="93"/>
      <c r="U2641" s="93"/>
      <c r="V2641" s="93"/>
      <c r="W2641" s="93"/>
      <c r="X2641" s="93"/>
      <c r="Y2641" s="93"/>
      <c r="Z2641" s="93"/>
      <c r="AA2641" s="93"/>
      <c r="AB2641" s="93"/>
      <c r="AC2641" s="93"/>
      <c r="AD2641" s="93"/>
      <c r="AE2641" s="93"/>
      <c r="AF2641" s="93"/>
      <c r="AG2641" s="93"/>
      <c r="AH2641" s="93"/>
    </row>
    <row r="2642" spans="1:34" ht="15" customHeight="1" x14ac:dyDescent="0.3">
      <c r="A2642" s="93"/>
      <c r="B2642" s="93"/>
      <c r="C2642" s="93"/>
      <c r="D2642" s="93"/>
      <c r="E2642" s="93"/>
      <c r="F2642" s="93"/>
      <c r="G2642" s="93"/>
      <c r="H2642" s="93"/>
      <c r="I2642" s="93"/>
      <c r="J2642" s="93"/>
      <c r="K2642" s="93"/>
      <c r="L2642" s="93"/>
      <c r="M2642" s="93"/>
      <c r="N2642" s="93"/>
      <c r="O2642" s="93"/>
      <c r="P2642" s="93"/>
      <c r="Q2642" s="93"/>
      <c r="R2642" s="93"/>
      <c r="S2642" s="93"/>
      <c r="T2642" s="93"/>
      <c r="U2642" s="93"/>
      <c r="V2642" s="93"/>
      <c r="W2642" s="93"/>
      <c r="X2642" s="93"/>
      <c r="Y2642" s="93"/>
      <c r="Z2642" s="93"/>
      <c r="AA2642" s="93"/>
      <c r="AB2642" s="93"/>
      <c r="AC2642" s="93"/>
      <c r="AD2642" s="93"/>
      <c r="AE2642" s="93"/>
      <c r="AF2642" s="93"/>
      <c r="AG2642" s="93"/>
      <c r="AH2642" s="93"/>
    </row>
    <row r="2643" spans="1:34" ht="15" customHeight="1" x14ac:dyDescent="0.3">
      <c r="A2643" s="93"/>
      <c r="B2643" s="93"/>
      <c r="C2643" s="93"/>
      <c r="D2643" s="93"/>
      <c r="E2643" s="93"/>
      <c r="F2643" s="93"/>
      <c r="G2643" s="93"/>
      <c r="H2643" s="93"/>
      <c r="I2643" s="93"/>
      <c r="J2643" s="93"/>
      <c r="K2643" s="93"/>
      <c r="L2643" s="93"/>
      <c r="M2643" s="93"/>
      <c r="N2643" s="93"/>
      <c r="O2643" s="93"/>
      <c r="P2643" s="93"/>
      <c r="Q2643" s="93"/>
      <c r="R2643" s="93"/>
      <c r="S2643" s="93"/>
      <c r="T2643" s="93"/>
      <c r="U2643" s="93"/>
      <c r="V2643" s="93"/>
      <c r="W2643" s="93"/>
      <c r="X2643" s="93"/>
      <c r="Y2643" s="93"/>
      <c r="Z2643" s="93"/>
      <c r="AA2643" s="93"/>
      <c r="AB2643" s="93"/>
      <c r="AC2643" s="93"/>
      <c r="AD2643" s="93"/>
      <c r="AE2643" s="93"/>
      <c r="AF2643" s="93"/>
      <c r="AG2643" s="93"/>
      <c r="AH2643" s="93"/>
    </row>
    <row r="2644" spans="1:34" ht="15" customHeight="1" x14ac:dyDescent="0.3">
      <c r="A2644" s="93"/>
      <c r="B2644" s="93"/>
      <c r="C2644" s="93"/>
      <c r="D2644" s="93"/>
      <c r="E2644" s="93"/>
      <c r="F2644" s="93"/>
      <c r="G2644" s="93"/>
      <c r="H2644" s="93"/>
      <c r="I2644" s="93"/>
      <c r="J2644" s="93"/>
      <c r="K2644" s="93"/>
      <c r="L2644" s="93"/>
      <c r="M2644" s="93"/>
      <c r="N2644" s="93"/>
      <c r="O2644" s="93"/>
      <c r="P2644" s="93"/>
      <c r="Q2644" s="93"/>
      <c r="R2644" s="93"/>
      <c r="S2644" s="93"/>
      <c r="T2644" s="93"/>
      <c r="U2644" s="93"/>
      <c r="V2644" s="93"/>
      <c r="W2644" s="93"/>
      <c r="X2644" s="93"/>
      <c r="Y2644" s="93"/>
      <c r="Z2644" s="93"/>
      <c r="AA2644" s="93"/>
      <c r="AB2644" s="93"/>
      <c r="AC2644" s="93"/>
      <c r="AD2644" s="93"/>
      <c r="AE2644" s="93"/>
      <c r="AF2644" s="93"/>
      <c r="AG2644" s="93"/>
      <c r="AH2644" s="93"/>
    </row>
    <row r="2645" spans="1:34" ht="15" customHeight="1" x14ac:dyDescent="0.3">
      <c r="A2645" s="93"/>
      <c r="B2645" s="93"/>
      <c r="C2645" s="93"/>
      <c r="D2645" s="93"/>
      <c r="E2645" s="93"/>
      <c r="F2645" s="93"/>
      <c r="G2645" s="93"/>
      <c r="H2645" s="93"/>
      <c r="I2645" s="93"/>
      <c r="J2645" s="93"/>
      <c r="K2645" s="93"/>
      <c r="L2645" s="93"/>
      <c r="M2645" s="93"/>
      <c r="N2645" s="93"/>
      <c r="O2645" s="93"/>
      <c r="P2645" s="93"/>
      <c r="Q2645" s="93"/>
      <c r="R2645" s="93"/>
      <c r="S2645" s="93"/>
      <c r="T2645" s="93"/>
      <c r="U2645" s="93"/>
      <c r="V2645" s="93"/>
      <c r="W2645" s="93"/>
      <c r="X2645" s="93"/>
      <c r="Y2645" s="93"/>
      <c r="Z2645" s="93"/>
      <c r="AA2645" s="93"/>
      <c r="AB2645" s="93"/>
      <c r="AC2645" s="93"/>
      <c r="AD2645" s="93"/>
      <c r="AE2645" s="93"/>
      <c r="AF2645" s="93"/>
      <c r="AG2645" s="93"/>
      <c r="AH2645" s="93"/>
    </row>
    <row r="2646" spans="1:34" ht="15" customHeight="1" x14ac:dyDescent="0.3">
      <c r="A2646" s="93"/>
      <c r="B2646" s="93"/>
      <c r="C2646" s="93"/>
      <c r="D2646" s="93"/>
      <c r="E2646" s="93"/>
      <c r="F2646" s="93"/>
      <c r="G2646" s="93"/>
      <c r="H2646" s="93"/>
      <c r="I2646" s="93"/>
      <c r="J2646" s="93"/>
      <c r="K2646" s="93"/>
      <c r="L2646" s="93"/>
      <c r="M2646" s="93"/>
      <c r="N2646" s="93"/>
      <c r="O2646" s="93"/>
      <c r="P2646" s="93"/>
      <c r="Q2646" s="93"/>
      <c r="R2646" s="93"/>
      <c r="S2646" s="93"/>
      <c r="T2646" s="93"/>
      <c r="U2646" s="93"/>
      <c r="V2646" s="93"/>
      <c r="W2646" s="93"/>
      <c r="X2646" s="93"/>
      <c r="Y2646" s="93"/>
      <c r="Z2646" s="93"/>
      <c r="AA2646" s="93"/>
      <c r="AB2646" s="93"/>
      <c r="AC2646" s="93"/>
      <c r="AD2646" s="93"/>
      <c r="AE2646" s="93"/>
      <c r="AF2646" s="93"/>
      <c r="AG2646" s="93"/>
      <c r="AH2646" s="93"/>
    </row>
    <row r="2647" spans="1:34" ht="15" customHeight="1" x14ac:dyDescent="0.3">
      <c r="A2647" s="93"/>
      <c r="B2647" s="93"/>
      <c r="C2647" s="93"/>
      <c r="D2647" s="93"/>
      <c r="E2647" s="93"/>
      <c r="F2647" s="93"/>
      <c r="G2647" s="93"/>
      <c r="H2647" s="93"/>
      <c r="I2647" s="93"/>
      <c r="J2647" s="93"/>
      <c r="K2647" s="93"/>
      <c r="L2647" s="93"/>
      <c r="M2647" s="93"/>
      <c r="N2647" s="93"/>
      <c r="O2647" s="93"/>
      <c r="P2647" s="93"/>
      <c r="Q2647" s="93"/>
      <c r="R2647" s="93"/>
      <c r="S2647" s="93"/>
      <c r="T2647" s="93"/>
      <c r="U2647" s="93"/>
      <c r="V2647" s="93"/>
      <c r="W2647" s="93"/>
      <c r="X2647" s="93"/>
      <c r="Y2647" s="93"/>
      <c r="Z2647" s="93"/>
      <c r="AA2647" s="93"/>
      <c r="AB2647" s="93"/>
      <c r="AC2647" s="93"/>
      <c r="AD2647" s="93"/>
      <c r="AE2647" s="93"/>
      <c r="AF2647" s="93"/>
      <c r="AG2647" s="93"/>
      <c r="AH2647" s="93"/>
    </row>
    <row r="2648" spans="1:34" ht="15" customHeight="1" x14ac:dyDescent="0.3">
      <c r="A2648" s="93"/>
      <c r="B2648" s="93"/>
      <c r="C2648" s="93"/>
      <c r="D2648" s="93"/>
      <c r="E2648" s="93"/>
      <c r="F2648" s="93"/>
      <c r="G2648" s="93"/>
      <c r="H2648" s="93"/>
      <c r="I2648" s="93"/>
      <c r="J2648" s="93"/>
      <c r="K2648" s="93"/>
      <c r="L2648" s="93"/>
      <c r="M2648" s="93"/>
      <c r="N2648" s="93"/>
      <c r="O2648" s="93"/>
      <c r="P2648" s="93"/>
      <c r="Q2648" s="93"/>
      <c r="R2648" s="93"/>
      <c r="S2648" s="93"/>
      <c r="T2648" s="93"/>
      <c r="U2648" s="93"/>
      <c r="V2648" s="93"/>
      <c r="W2648" s="93"/>
      <c r="X2648" s="93"/>
      <c r="Y2648" s="93"/>
      <c r="Z2648" s="93"/>
      <c r="AA2648" s="93"/>
      <c r="AB2648" s="93"/>
      <c r="AC2648" s="93"/>
      <c r="AD2648" s="93"/>
      <c r="AE2648" s="93"/>
      <c r="AF2648" s="93"/>
      <c r="AG2648" s="93"/>
      <c r="AH2648" s="93"/>
    </row>
    <row r="2649" spans="1:34" ht="15" customHeight="1" x14ac:dyDescent="0.3">
      <c r="A2649" s="93"/>
      <c r="B2649" s="93"/>
      <c r="C2649" s="93"/>
      <c r="D2649" s="93"/>
      <c r="E2649" s="93"/>
      <c r="F2649" s="93"/>
      <c r="G2649" s="93"/>
      <c r="H2649" s="93"/>
      <c r="I2649" s="93"/>
      <c r="J2649" s="93"/>
      <c r="K2649" s="93"/>
      <c r="L2649" s="93"/>
      <c r="M2649" s="93"/>
      <c r="N2649" s="93"/>
      <c r="O2649" s="93"/>
      <c r="P2649" s="93"/>
      <c r="Q2649" s="93"/>
      <c r="R2649" s="93"/>
      <c r="S2649" s="93"/>
      <c r="T2649" s="93"/>
      <c r="U2649" s="93"/>
      <c r="V2649" s="93"/>
      <c r="W2649" s="93"/>
      <c r="X2649" s="93"/>
      <c r="Y2649" s="93"/>
      <c r="Z2649" s="93"/>
      <c r="AA2649" s="93"/>
      <c r="AB2649" s="93"/>
      <c r="AC2649" s="93"/>
      <c r="AD2649" s="93"/>
      <c r="AE2649" s="93"/>
      <c r="AF2649" s="93"/>
      <c r="AG2649" s="93"/>
      <c r="AH2649" s="93"/>
    </row>
    <row r="2650" spans="1:34" ht="15" customHeight="1" x14ac:dyDescent="0.3">
      <c r="A2650" s="93"/>
      <c r="B2650" s="93"/>
      <c r="C2650" s="93"/>
      <c r="D2650" s="93"/>
      <c r="E2650" s="93"/>
      <c r="F2650" s="93"/>
      <c r="G2650" s="93"/>
      <c r="H2650" s="93"/>
      <c r="I2650" s="93"/>
      <c r="J2650" s="93"/>
      <c r="K2650" s="93"/>
      <c r="L2650" s="93"/>
      <c r="M2650" s="93"/>
      <c r="N2650" s="93"/>
      <c r="O2650" s="93"/>
      <c r="P2650" s="93"/>
      <c r="Q2650" s="93"/>
      <c r="R2650" s="93"/>
      <c r="S2650" s="93"/>
      <c r="T2650" s="93"/>
      <c r="U2650" s="93"/>
      <c r="V2650" s="93"/>
      <c r="W2650" s="93"/>
      <c r="X2650" s="93"/>
      <c r="Y2650" s="93"/>
      <c r="Z2650" s="93"/>
      <c r="AA2650" s="93"/>
      <c r="AB2650" s="93"/>
      <c r="AC2650" s="93"/>
      <c r="AD2650" s="93"/>
      <c r="AE2650" s="93"/>
      <c r="AF2650" s="93"/>
      <c r="AG2650" s="93"/>
      <c r="AH2650" s="93"/>
    </row>
    <row r="2651" spans="1:34" ht="15" customHeight="1" x14ac:dyDescent="0.3">
      <c r="A2651" s="93"/>
      <c r="B2651" s="93"/>
      <c r="C2651" s="93"/>
      <c r="D2651" s="93"/>
      <c r="E2651" s="93"/>
      <c r="F2651" s="93"/>
      <c r="G2651" s="93"/>
      <c r="H2651" s="93"/>
      <c r="I2651" s="93"/>
      <c r="J2651" s="93"/>
      <c r="K2651" s="93"/>
      <c r="L2651" s="93"/>
      <c r="M2651" s="93"/>
      <c r="N2651" s="93"/>
      <c r="O2651" s="93"/>
      <c r="P2651" s="93"/>
      <c r="Q2651" s="93"/>
      <c r="R2651" s="93"/>
      <c r="S2651" s="93"/>
      <c r="T2651" s="93"/>
      <c r="U2651" s="93"/>
      <c r="V2651" s="93"/>
      <c r="W2651" s="93"/>
      <c r="X2651" s="93"/>
      <c r="Y2651" s="93"/>
      <c r="Z2651" s="93"/>
      <c r="AA2651" s="93"/>
      <c r="AB2651" s="93"/>
      <c r="AC2651" s="93"/>
      <c r="AD2651" s="93"/>
      <c r="AE2651" s="93"/>
      <c r="AF2651" s="93"/>
      <c r="AG2651" s="93"/>
      <c r="AH2651" s="93"/>
    </row>
    <row r="2652" spans="1:34" ht="15" customHeight="1" x14ac:dyDescent="0.3">
      <c r="A2652" s="93"/>
      <c r="B2652" s="93"/>
      <c r="C2652" s="93"/>
      <c r="D2652" s="93"/>
      <c r="E2652" s="93"/>
      <c r="F2652" s="93"/>
      <c r="G2652" s="93"/>
      <c r="H2652" s="93"/>
      <c r="I2652" s="93"/>
      <c r="J2652" s="93"/>
      <c r="K2652" s="93"/>
      <c r="L2652" s="93"/>
      <c r="M2652" s="93"/>
      <c r="N2652" s="93"/>
      <c r="O2652" s="93"/>
      <c r="P2652" s="93"/>
      <c r="Q2652" s="93"/>
      <c r="R2652" s="93"/>
      <c r="S2652" s="93"/>
      <c r="T2652" s="93"/>
      <c r="U2652" s="93"/>
      <c r="V2652" s="93"/>
      <c r="W2652" s="93"/>
      <c r="X2652" s="93"/>
      <c r="Y2652" s="93"/>
      <c r="Z2652" s="93"/>
      <c r="AA2652" s="93"/>
      <c r="AB2652" s="93"/>
      <c r="AC2652" s="93"/>
      <c r="AD2652" s="93"/>
      <c r="AE2652" s="93"/>
      <c r="AF2652" s="93"/>
      <c r="AG2652" s="93"/>
      <c r="AH2652" s="93"/>
    </row>
    <row r="2653" spans="1:34" ht="15" customHeight="1" x14ac:dyDescent="0.3">
      <c r="A2653" s="93"/>
      <c r="B2653" s="93"/>
      <c r="C2653" s="93"/>
      <c r="D2653" s="93"/>
      <c r="E2653" s="93"/>
      <c r="F2653" s="93"/>
      <c r="G2653" s="93"/>
      <c r="H2653" s="93"/>
      <c r="I2653" s="93"/>
      <c r="J2653" s="93"/>
      <c r="K2653" s="93"/>
      <c r="L2653" s="93"/>
      <c r="M2653" s="93"/>
      <c r="N2653" s="93"/>
      <c r="O2653" s="93"/>
      <c r="P2653" s="93"/>
      <c r="Q2653" s="93"/>
      <c r="R2653" s="93"/>
      <c r="S2653" s="93"/>
      <c r="T2653" s="93"/>
      <c r="U2653" s="93"/>
      <c r="V2653" s="93"/>
      <c r="W2653" s="93"/>
      <c r="X2653" s="93"/>
      <c r="Y2653" s="93"/>
      <c r="Z2653" s="93"/>
      <c r="AA2653" s="93"/>
      <c r="AB2653" s="93"/>
      <c r="AC2653" s="93"/>
      <c r="AD2653" s="93"/>
      <c r="AE2653" s="93"/>
      <c r="AF2653" s="93"/>
      <c r="AG2653" s="93"/>
      <c r="AH2653" s="93"/>
    </row>
    <row r="2654" spans="1:34" ht="15" customHeight="1" x14ac:dyDescent="0.3">
      <c r="A2654" s="93"/>
      <c r="B2654" s="93"/>
      <c r="C2654" s="93"/>
      <c r="D2654" s="93"/>
      <c r="E2654" s="93"/>
      <c r="F2654" s="93"/>
      <c r="G2654" s="93"/>
      <c r="H2654" s="93"/>
      <c r="I2654" s="93"/>
      <c r="J2654" s="93"/>
      <c r="K2654" s="93"/>
      <c r="L2654" s="93"/>
      <c r="M2654" s="93"/>
      <c r="N2654" s="93"/>
      <c r="O2654" s="93"/>
      <c r="P2654" s="93"/>
      <c r="Q2654" s="93"/>
      <c r="R2654" s="93"/>
      <c r="S2654" s="93"/>
      <c r="T2654" s="93"/>
      <c r="U2654" s="93"/>
      <c r="V2654" s="93"/>
      <c r="W2654" s="93"/>
      <c r="X2654" s="93"/>
      <c r="Y2654" s="93"/>
      <c r="Z2654" s="93"/>
      <c r="AA2654" s="93"/>
      <c r="AB2654" s="93"/>
      <c r="AC2654" s="93"/>
      <c r="AD2654" s="93"/>
      <c r="AE2654" s="93"/>
      <c r="AF2654" s="93"/>
      <c r="AG2654" s="93"/>
      <c r="AH2654" s="93"/>
    </row>
    <row r="2655" spans="1:34" ht="15" customHeight="1" x14ac:dyDescent="0.3">
      <c r="A2655" s="93"/>
      <c r="B2655" s="93"/>
      <c r="C2655" s="93"/>
      <c r="D2655" s="93"/>
      <c r="E2655" s="93"/>
      <c r="F2655" s="93"/>
      <c r="G2655" s="93"/>
      <c r="H2655" s="93"/>
      <c r="I2655" s="93"/>
      <c r="J2655" s="93"/>
      <c r="K2655" s="93"/>
      <c r="L2655" s="93"/>
      <c r="M2655" s="93"/>
      <c r="N2655" s="93"/>
      <c r="O2655" s="93"/>
      <c r="P2655" s="93"/>
      <c r="Q2655" s="93"/>
      <c r="R2655" s="93"/>
      <c r="S2655" s="93"/>
      <c r="T2655" s="93"/>
      <c r="U2655" s="93"/>
      <c r="V2655" s="93"/>
      <c r="W2655" s="93"/>
      <c r="X2655" s="93"/>
      <c r="Y2655" s="93"/>
      <c r="Z2655" s="93"/>
      <c r="AA2655" s="93"/>
      <c r="AB2655" s="93"/>
      <c r="AC2655" s="93"/>
      <c r="AD2655" s="93"/>
      <c r="AE2655" s="93"/>
      <c r="AF2655" s="93"/>
      <c r="AG2655" s="93"/>
      <c r="AH2655" s="93"/>
    </row>
    <row r="2656" spans="1:34" ht="15" customHeight="1" x14ac:dyDescent="0.3">
      <c r="A2656" s="93"/>
      <c r="B2656" s="93"/>
      <c r="C2656" s="93"/>
      <c r="D2656" s="93"/>
      <c r="E2656" s="93"/>
      <c r="F2656" s="93"/>
      <c r="G2656" s="93"/>
      <c r="H2656" s="93"/>
      <c r="I2656" s="93"/>
      <c r="J2656" s="93"/>
      <c r="K2656" s="93"/>
      <c r="L2656" s="93"/>
      <c r="M2656" s="93"/>
      <c r="N2656" s="93"/>
      <c r="O2656" s="93"/>
      <c r="P2656" s="93"/>
      <c r="Q2656" s="93"/>
      <c r="R2656" s="93"/>
      <c r="S2656" s="93"/>
      <c r="T2656" s="93"/>
      <c r="U2656" s="93"/>
      <c r="V2656" s="93"/>
      <c r="W2656" s="93"/>
      <c r="X2656" s="93"/>
      <c r="Y2656" s="93"/>
      <c r="Z2656" s="93"/>
      <c r="AA2656" s="93"/>
      <c r="AB2656" s="93"/>
      <c r="AC2656" s="93"/>
      <c r="AD2656" s="93"/>
      <c r="AE2656" s="93"/>
      <c r="AF2656" s="93"/>
      <c r="AG2656" s="93"/>
      <c r="AH2656" s="93"/>
    </row>
    <row r="2657" spans="1:34" ht="15" customHeight="1" x14ac:dyDescent="0.3">
      <c r="A2657" s="93"/>
      <c r="B2657" s="93"/>
      <c r="C2657" s="93"/>
      <c r="D2657" s="93"/>
      <c r="E2657" s="93"/>
      <c r="F2657" s="93"/>
      <c r="G2657" s="93"/>
      <c r="H2657" s="93"/>
      <c r="I2657" s="93"/>
      <c r="J2657" s="93"/>
      <c r="K2657" s="93"/>
      <c r="L2657" s="93"/>
      <c r="M2657" s="93"/>
      <c r="N2657" s="93"/>
      <c r="O2657" s="93"/>
      <c r="P2657" s="93"/>
      <c r="Q2657" s="93"/>
      <c r="R2657" s="93"/>
      <c r="S2657" s="93"/>
      <c r="T2657" s="93"/>
      <c r="U2657" s="93"/>
      <c r="V2657" s="93"/>
      <c r="W2657" s="93"/>
      <c r="X2657" s="93"/>
      <c r="Y2657" s="93"/>
      <c r="Z2657" s="93"/>
      <c r="AA2657" s="93"/>
      <c r="AB2657" s="93"/>
      <c r="AC2657" s="93"/>
      <c r="AD2657" s="93"/>
      <c r="AE2657" s="93"/>
      <c r="AF2657" s="93"/>
      <c r="AG2657" s="93"/>
      <c r="AH2657" s="93"/>
    </row>
    <row r="2658" spans="1:34" ht="15" customHeight="1" x14ac:dyDescent="0.3">
      <c r="A2658" s="93"/>
      <c r="B2658" s="93"/>
      <c r="C2658" s="93"/>
      <c r="D2658" s="93"/>
      <c r="E2658" s="93"/>
      <c r="F2658" s="93"/>
      <c r="G2658" s="93"/>
      <c r="H2658" s="93"/>
      <c r="I2658" s="93"/>
      <c r="J2658" s="93"/>
      <c r="K2658" s="93"/>
      <c r="L2658" s="93"/>
      <c r="M2658" s="93"/>
      <c r="N2658" s="93"/>
      <c r="O2658" s="93"/>
      <c r="P2658" s="93"/>
      <c r="Q2658" s="93"/>
      <c r="R2658" s="93"/>
      <c r="S2658" s="93"/>
      <c r="T2658" s="93"/>
      <c r="U2658" s="93"/>
      <c r="V2658" s="93"/>
      <c r="W2658" s="93"/>
      <c r="X2658" s="93"/>
      <c r="Y2658" s="93"/>
      <c r="Z2658" s="93"/>
      <c r="AA2658" s="93"/>
      <c r="AB2658" s="93"/>
      <c r="AC2658" s="93"/>
      <c r="AD2658" s="93"/>
      <c r="AE2658" s="93"/>
      <c r="AF2658" s="93"/>
      <c r="AG2658" s="93"/>
      <c r="AH2658" s="93"/>
    </row>
    <row r="2659" spans="1:34" ht="15" customHeight="1" x14ac:dyDescent="0.3">
      <c r="A2659" s="93"/>
      <c r="B2659" s="93"/>
      <c r="C2659" s="93"/>
      <c r="D2659" s="93"/>
      <c r="E2659" s="93"/>
      <c r="F2659" s="93"/>
      <c r="G2659" s="93"/>
      <c r="H2659" s="93"/>
      <c r="I2659" s="93"/>
      <c r="J2659" s="93"/>
      <c r="K2659" s="93"/>
      <c r="L2659" s="93"/>
      <c r="M2659" s="93"/>
      <c r="N2659" s="93"/>
      <c r="O2659" s="93"/>
      <c r="P2659" s="93"/>
      <c r="Q2659" s="93"/>
      <c r="R2659" s="93"/>
      <c r="S2659" s="93"/>
      <c r="T2659" s="93"/>
      <c r="U2659" s="93"/>
      <c r="V2659" s="93"/>
      <c r="W2659" s="93"/>
      <c r="X2659" s="93"/>
      <c r="Y2659" s="93"/>
      <c r="Z2659" s="93"/>
      <c r="AA2659" s="93"/>
      <c r="AB2659" s="93"/>
      <c r="AC2659" s="93"/>
      <c r="AD2659" s="93"/>
      <c r="AE2659" s="93"/>
      <c r="AF2659" s="93"/>
      <c r="AG2659" s="93"/>
      <c r="AH2659" s="93"/>
    </row>
    <row r="2660" spans="1:34" ht="15" customHeight="1" x14ac:dyDescent="0.3">
      <c r="A2660" s="93"/>
      <c r="B2660" s="93"/>
      <c r="C2660" s="93"/>
      <c r="D2660" s="93"/>
      <c r="E2660" s="93"/>
      <c r="F2660" s="93"/>
      <c r="G2660" s="93"/>
      <c r="H2660" s="93"/>
      <c r="I2660" s="93"/>
      <c r="J2660" s="93"/>
      <c r="K2660" s="93"/>
      <c r="L2660" s="93"/>
      <c r="M2660" s="93"/>
      <c r="N2660" s="93"/>
      <c r="O2660" s="93"/>
      <c r="P2660" s="93"/>
      <c r="Q2660" s="93"/>
      <c r="R2660" s="93"/>
      <c r="S2660" s="93"/>
      <c r="T2660" s="93"/>
      <c r="U2660" s="93"/>
      <c r="V2660" s="93"/>
      <c r="W2660" s="93"/>
      <c r="X2660" s="93"/>
      <c r="Y2660" s="93"/>
      <c r="Z2660" s="93"/>
      <c r="AA2660" s="93"/>
      <c r="AB2660" s="93"/>
      <c r="AC2660" s="93"/>
      <c r="AD2660" s="93"/>
      <c r="AE2660" s="93"/>
      <c r="AF2660" s="93"/>
      <c r="AG2660" s="93"/>
      <c r="AH2660" s="93"/>
    </row>
    <row r="2661" spans="1:34" ht="15" customHeight="1" x14ac:dyDescent="0.3">
      <c r="A2661" s="93"/>
      <c r="B2661" s="93"/>
      <c r="C2661" s="93"/>
      <c r="D2661" s="93"/>
      <c r="E2661" s="93"/>
      <c r="F2661" s="93"/>
      <c r="G2661" s="93"/>
      <c r="H2661" s="93"/>
      <c r="I2661" s="93"/>
      <c r="J2661" s="93"/>
      <c r="K2661" s="93"/>
      <c r="L2661" s="93"/>
      <c r="M2661" s="93"/>
      <c r="N2661" s="93"/>
      <c r="O2661" s="93"/>
      <c r="P2661" s="93"/>
      <c r="Q2661" s="93"/>
      <c r="R2661" s="93"/>
      <c r="S2661" s="93"/>
      <c r="T2661" s="93"/>
      <c r="U2661" s="93"/>
      <c r="V2661" s="93"/>
      <c r="W2661" s="93"/>
      <c r="X2661" s="93"/>
      <c r="Y2661" s="93"/>
      <c r="Z2661" s="93"/>
      <c r="AA2661" s="93"/>
      <c r="AB2661" s="93"/>
      <c r="AC2661" s="93"/>
      <c r="AD2661" s="93"/>
      <c r="AE2661" s="93"/>
      <c r="AF2661" s="93"/>
      <c r="AG2661" s="93"/>
      <c r="AH2661" s="93"/>
    </row>
    <row r="2662" spans="1:34" ht="15" customHeight="1" x14ac:dyDescent="0.3">
      <c r="A2662" s="93"/>
      <c r="B2662" s="93"/>
      <c r="C2662" s="93"/>
      <c r="D2662" s="93"/>
      <c r="E2662" s="93"/>
      <c r="F2662" s="93"/>
      <c r="G2662" s="93"/>
      <c r="H2662" s="93"/>
      <c r="I2662" s="93"/>
      <c r="J2662" s="93"/>
      <c r="K2662" s="93"/>
      <c r="L2662" s="93"/>
      <c r="M2662" s="93"/>
      <c r="N2662" s="93"/>
      <c r="O2662" s="93"/>
      <c r="P2662" s="93"/>
      <c r="Q2662" s="93"/>
      <c r="R2662" s="93"/>
      <c r="S2662" s="93"/>
      <c r="T2662" s="93"/>
      <c r="U2662" s="93"/>
      <c r="V2662" s="93"/>
      <c r="W2662" s="93"/>
      <c r="X2662" s="93"/>
      <c r="Y2662" s="93"/>
      <c r="Z2662" s="93"/>
      <c r="AA2662" s="93"/>
      <c r="AB2662" s="93"/>
      <c r="AC2662" s="93"/>
      <c r="AD2662" s="93"/>
      <c r="AE2662" s="93"/>
      <c r="AF2662" s="93"/>
      <c r="AG2662" s="93"/>
      <c r="AH2662" s="93"/>
    </row>
    <row r="2663" spans="1:34" ht="15" customHeight="1" x14ac:dyDescent="0.3">
      <c r="A2663" s="93"/>
      <c r="B2663" s="93"/>
      <c r="C2663" s="93"/>
      <c r="D2663" s="93"/>
      <c r="E2663" s="93"/>
      <c r="F2663" s="93"/>
      <c r="G2663" s="93"/>
      <c r="H2663" s="93"/>
      <c r="I2663" s="93"/>
      <c r="J2663" s="93"/>
      <c r="K2663" s="93"/>
      <c r="L2663" s="93"/>
      <c r="M2663" s="93"/>
      <c r="N2663" s="93"/>
      <c r="O2663" s="93"/>
      <c r="P2663" s="93"/>
      <c r="Q2663" s="93"/>
      <c r="R2663" s="93"/>
      <c r="S2663" s="93"/>
      <c r="T2663" s="93"/>
      <c r="U2663" s="93"/>
      <c r="V2663" s="93"/>
      <c r="W2663" s="93"/>
      <c r="X2663" s="93"/>
      <c r="Y2663" s="93"/>
      <c r="Z2663" s="93"/>
      <c r="AA2663" s="93"/>
      <c r="AB2663" s="93"/>
      <c r="AC2663" s="93"/>
      <c r="AD2663" s="93"/>
      <c r="AE2663" s="93"/>
      <c r="AF2663" s="93"/>
      <c r="AG2663" s="93"/>
      <c r="AH2663" s="93"/>
    </row>
    <row r="2664" spans="1:34" ht="15" customHeight="1" x14ac:dyDescent="0.3">
      <c r="A2664" s="93"/>
      <c r="B2664" s="93"/>
      <c r="C2664" s="93"/>
      <c r="D2664" s="93"/>
      <c r="E2664" s="93"/>
      <c r="F2664" s="93"/>
      <c r="G2664" s="93"/>
      <c r="H2664" s="93"/>
      <c r="I2664" s="93"/>
      <c r="J2664" s="93"/>
      <c r="K2664" s="93"/>
      <c r="L2664" s="93"/>
      <c r="M2664" s="93"/>
      <c r="N2664" s="93"/>
      <c r="O2664" s="93"/>
      <c r="P2664" s="93"/>
      <c r="Q2664" s="93"/>
      <c r="R2664" s="93"/>
      <c r="S2664" s="93"/>
      <c r="T2664" s="93"/>
      <c r="U2664" s="93"/>
      <c r="V2664" s="93"/>
      <c r="W2664" s="93"/>
      <c r="X2664" s="93"/>
      <c r="Y2664" s="93"/>
      <c r="Z2664" s="93"/>
      <c r="AA2664" s="93"/>
      <c r="AB2664" s="93"/>
      <c r="AC2664" s="93"/>
      <c r="AD2664" s="93"/>
      <c r="AE2664" s="93"/>
      <c r="AF2664" s="93"/>
      <c r="AG2664" s="93"/>
      <c r="AH2664" s="93"/>
    </row>
    <row r="2665" spans="1:34" ht="15" customHeight="1" x14ac:dyDescent="0.3">
      <c r="A2665" s="93"/>
      <c r="B2665" s="93"/>
      <c r="C2665" s="93"/>
      <c r="D2665" s="93"/>
      <c r="E2665" s="93"/>
      <c r="F2665" s="93"/>
      <c r="G2665" s="93"/>
      <c r="H2665" s="93"/>
      <c r="I2665" s="93"/>
      <c r="J2665" s="93"/>
      <c r="K2665" s="93"/>
      <c r="L2665" s="93"/>
      <c r="M2665" s="93"/>
      <c r="N2665" s="93"/>
      <c r="O2665" s="93"/>
      <c r="P2665" s="93"/>
      <c r="Q2665" s="93"/>
      <c r="R2665" s="93"/>
      <c r="S2665" s="93"/>
      <c r="T2665" s="93"/>
      <c r="U2665" s="93"/>
      <c r="V2665" s="93"/>
      <c r="W2665" s="93"/>
      <c r="X2665" s="93"/>
      <c r="Y2665" s="93"/>
      <c r="Z2665" s="93"/>
      <c r="AA2665" s="93"/>
      <c r="AB2665" s="93"/>
      <c r="AC2665" s="93"/>
      <c r="AD2665" s="93"/>
      <c r="AE2665" s="93"/>
      <c r="AF2665" s="93"/>
      <c r="AG2665" s="93"/>
      <c r="AH2665" s="93"/>
    </row>
    <row r="2666" spans="1:34" ht="15" customHeight="1" x14ac:dyDescent="0.3">
      <c r="A2666" s="93"/>
      <c r="B2666" s="93"/>
      <c r="C2666" s="93"/>
      <c r="D2666" s="93"/>
      <c r="E2666" s="93"/>
      <c r="F2666" s="93"/>
      <c r="G2666" s="93"/>
      <c r="H2666" s="93"/>
      <c r="I2666" s="93"/>
      <c r="J2666" s="93"/>
      <c r="K2666" s="93"/>
      <c r="L2666" s="93"/>
      <c r="M2666" s="93"/>
      <c r="N2666" s="93"/>
      <c r="O2666" s="93"/>
      <c r="P2666" s="93"/>
      <c r="Q2666" s="93"/>
      <c r="R2666" s="93"/>
      <c r="S2666" s="93"/>
      <c r="T2666" s="93"/>
      <c r="U2666" s="93"/>
      <c r="V2666" s="93"/>
      <c r="W2666" s="93"/>
      <c r="X2666" s="93"/>
      <c r="Y2666" s="93"/>
      <c r="Z2666" s="93"/>
      <c r="AA2666" s="93"/>
      <c r="AB2666" s="93"/>
      <c r="AC2666" s="93"/>
      <c r="AD2666" s="93"/>
      <c r="AE2666" s="93"/>
      <c r="AF2666" s="93"/>
      <c r="AG2666" s="93"/>
      <c r="AH2666" s="93"/>
    </row>
    <row r="2667" spans="1:34" ht="15" customHeight="1" x14ac:dyDescent="0.3">
      <c r="A2667" s="93"/>
      <c r="B2667" s="93"/>
      <c r="C2667" s="93"/>
      <c r="D2667" s="93"/>
      <c r="E2667" s="93"/>
      <c r="F2667" s="93"/>
      <c r="G2667" s="93"/>
      <c r="H2667" s="93"/>
      <c r="I2667" s="93"/>
      <c r="J2667" s="93"/>
      <c r="K2667" s="93"/>
      <c r="L2667" s="93"/>
      <c r="M2667" s="93"/>
      <c r="N2667" s="93"/>
      <c r="O2667" s="93"/>
      <c r="P2667" s="93"/>
      <c r="Q2667" s="93"/>
      <c r="R2667" s="93"/>
      <c r="S2667" s="93"/>
      <c r="T2667" s="93"/>
      <c r="U2667" s="93"/>
      <c r="V2667" s="93"/>
      <c r="W2667" s="93"/>
      <c r="X2667" s="93"/>
      <c r="Y2667" s="93"/>
      <c r="Z2667" s="93"/>
      <c r="AA2667" s="93"/>
      <c r="AB2667" s="93"/>
      <c r="AC2667" s="93"/>
      <c r="AD2667" s="93"/>
      <c r="AE2667" s="93"/>
      <c r="AF2667" s="93"/>
      <c r="AG2667" s="93"/>
      <c r="AH2667" s="93"/>
    </row>
    <row r="2668" spans="1:34" ht="15" customHeight="1" x14ac:dyDescent="0.3">
      <c r="A2668" s="93"/>
      <c r="B2668" s="93"/>
      <c r="C2668" s="93"/>
      <c r="D2668" s="93"/>
      <c r="E2668" s="93"/>
      <c r="F2668" s="93"/>
      <c r="G2668" s="93"/>
      <c r="H2668" s="93"/>
      <c r="I2668" s="93"/>
      <c r="J2668" s="93"/>
      <c r="K2668" s="93"/>
      <c r="L2668" s="93"/>
      <c r="M2668" s="93"/>
      <c r="N2668" s="93"/>
      <c r="O2668" s="93"/>
      <c r="P2668" s="93"/>
      <c r="Q2668" s="93"/>
      <c r="R2668" s="93"/>
      <c r="S2668" s="93"/>
      <c r="T2668" s="93"/>
      <c r="U2668" s="93"/>
      <c r="V2668" s="93"/>
      <c r="W2668" s="93"/>
      <c r="X2668" s="93"/>
      <c r="Y2668" s="93"/>
      <c r="Z2668" s="93"/>
      <c r="AA2668" s="93"/>
      <c r="AB2668" s="93"/>
      <c r="AC2668" s="93"/>
      <c r="AD2668" s="93"/>
      <c r="AE2668" s="93"/>
      <c r="AF2668" s="93"/>
      <c r="AG2668" s="93"/>
      <c r="AH2668" s="93"/>
    </row>
    <row r="2669" spans="1:34" ht="15" customHeight="1" x14ac:dyDescent="0.3">
      <c r="A2669" s="93"/>
      <c r="B2669" s="93"/>
      <c r="C2669" s="93"/>
      <c r="D2669" s="93"/>
      <c r="E2669" s="93"/>
      <c r="F2669" s="93"/>
      <c r="G2669" s="93"/>
      <c r="H2669" s="93"/>
      <c r="I2669" s="93"/>
      <c r="J2669" s="93"/>
      <c r="K2669" s="93"/>
      <c r="L2669" s="93"/>
      <c r="M2669" s="93"/>
      <c r="N2669" s="93"/>
      <c r="O2669" s="93"/>
      <c r="P2669" s="93"/>
      <c r="Q2669" s="93"/>
      <c r="R2669" s="93"/>
      <c r="S2669" s="93"/>
      <c r="T2669" s="93"/>
      <c r="U2669" s="93"/>
      <c r="V2669" s="93"/>
      <c r="W2669" s="93"/>
      <c r="X2669" s="93"/>
      <c r="Y2669" s="93"/>
      <c r="Z2669" s="93"/>
      <c r="AA2669" s="93"/>
      <c r="AB2669" s="93"/>
      <c r="AC2669" s="93"/>
      <c r="AD2669" s="93"/>
      <c r="AE2669" s="93"/>
      <c r="AF2669" s="93"/>
      <c r="AG2669" s="93"/>
      <c r="AH2669" s="93"/>
    </row>
    <row r="2670" spans="1:34" ht="15" customHeight="1" x14ac:dyDescent="0.3">
      <c r="A2670" s="93"/>
      <c r="B2670" s="93"/>
      <c r="C2670" s="93"/>
      <c r="D2670" s="93"/>
      <c r="E2670" s="93"/>
      <c r="F2670" s="93"/>
      <c r="G2670" s="93"/>
      <c r="H2670" s="93"/>
      <c r="I2670" s="93"/>
      <c r="J2670" s="93"/>
      <c r="K2670" s="93"/>
      <c r="L2670" s="93"/>
      <c r="M2670" s="93"/>
      <c r="N2670" s="93"/>
      <c r="O2670" s="93"/>
      <c r="P2670" s="93"/>
      <c r="Q2670" s="93"/>
      <c r="R2670" s="93"/>
      <c r="S2670" s="93"/>
      <c r="T2670" s="93"/>
      <c r="U2670" s="93"/>
      <c r="V2670" s="93"/>
      <c r="W2670" s="93"/>
      <c r="X2670" s="93"/>
      <c r="Y2670" s="93"/>
      <c r="Z2670" s="93"/>
      <c r="AA2670" s="93"/>
      <c r="AB2670" s="93"/>
      <c r="AC2670" s="93"/>
      <c r="AD2670" s="93"/>
      <c r="AE2670" s="93"/>
      <c r="AF2670" s="93"/>
      <c r="AG2670" s="93"/>
      <c r="AH2670" s="93"/>
    </row>
    <row r="2671" spans="1:34" ht="15" customHeight="1" x14ac:dyDescent="0.3">
      <c r="A2671" s="93"/>
      <c r="B2671" s="93"/>
      <c r="C2671" s="93"/>
      <c r="D2671" s="93"/>
      <c r="E2671" s="93"/>
      <c r="F2671" s="93"/>
      <c r="G2671" s="93"/>
      <c r="H2671" s="93"/>
      <c r="I2671" s="93"/>
      <c r="J2671" s="93"/>
      <c r="K2671" s="93"/>
      <c r="L2671" s="93"/>
      <c r="M2671" s="93"/>
      <c r="N2671" s="93"/>
      <c r="O2671" s="93"/>
      <c r="P2671" s="93"/>
      <c r="Q2671" s="93"/>
      <c r="R2671" s="93"/>
      <c r="S2671" s="93"/>
      <c r="T2671" s="93"/>
      <c r="U2671" s="93"/>
      <c r="V2671" s="93"/>
      <c r="W2671" s="93"/>
      <c r="X2671" s="93"/>
      <c r="Y2671" s="93"/>
      <c r="Z2671" s="93"/>
      <c r="AA2671" s="93"/>
      <c r="AB2671" s="93"/>
      <c r="AC2671" s="93"/>
      <c r="AD2671" s="93"/>
      <c r="AE2671" s="93"/>
      <c r="AF2671" s="93"/>
      <c r="AG2671" s="93"/>
      <c r="AH2671" s="93"/>
    </row>
    <row r="2672" spans="1:34" ht="15" customHeight="1" x14ac:dyDescent="0.3">
      <c r="A2672" s="93"/>
      <c r="B2672" s="93"/>
      <c r="C2672" s="93"/>
      <c r="D2672" s="93"/>
      <c r="E2672" s="93"/>
      <c r="F2672" s="93"/>
      <c r="G2672" s="93"/>
      <c r="H2672" s="93"/>
      <c r="I2672" s="93"/>
      <c r="J2672" s="93"/>
      <c r="K2672" s="93"/>
      <c r="L2672" s="93"/>
      <c r="M2672" s="93"/>
      <c r="N2672" s="93"/>
      <c r="O2672" s="93"/>
      <c r="P2672" s="93"/>
      <c r="Q2672" s="93"/>
      <c r="R2672" s="93"/>
      <c r="S2672" s="93"/>
      <c r="T2672" s="93"/>
      <c r="U2672" s="93"/>
      <c r="V2672" s="93"/>
      <c r="W2672" s="93"/>
      <c r="X2672" s="93"/>
      <c r="Y2672" s="93"/>
      <c r="Z2672" s="93"/>
      <c r="AA2672" s="93"/>
      <c r="AB2672" s="93"/>
      <c r="AC2672" s="93"/>
      <c r="AD2672" s="93"/>
      <c r="AE2672" s="93"/>
      <c r="AF2672" s="93"/>
      <c r="AG2672" s="93"/>
      <c r="AH2672" s="93"/>
    </row>
    <row r="2673" spans="1:34" ht="15" customHeight="1" x14ac:dyDescent="0.3">
      <c r="A2673" s="93"/>
      <c r="B2673" s="93"/>
      <c r="C2673" s="93"/>
      <c r="D2673" s="93"/>
      <c r="E2673" s="93"/>
      <c r="F2673" s="93"/>
      <c r="G2673" s="93"/>
      <c r="H2673" s="93"/>
      <c r="I2673" s="93"/>
      <c r="J2673" s="93"/>
      <c r="K2673" s="93"/>
      <c r="L2673" s="93"/>
      <c r="M2673" s="93"/>
      <c r="N2673" s="93"/>
      <c r="O2673" s="93"/>
      <c r="P2673" s="93"/>
      <c r="Q2673" s="93"/>
      <c r="R2673" s="93"/>
      <c r="S2673" s="93"/>
      <c r="T2673" s="93"/>
      <c r="U2673" s="93"/>
      <c r="V2673" s="93"/>
      <c r="W2673" s="93"/>
      <c r="X2673" s="93"/>
      <c r="Y2673" s="93"/>
      <c r="Z2673" s="93"/>
      <c r="AA2673" s="93"/>
      <c r="AB2673" s="93"/>
      <c r="AC2673" s="93"/>
      <c r="AD2673" s="93"/>
      <c r="AE2673" s="93"/>
      <c r="AF2673" s="93"/>
      <c r="AG2673" s="93"/>
      <c r="AH2673" s="93"/>
    </row>
    <row r="2674" spans="1:34" ht="15" customHeight="1" x14ac:dyDescent="0.3">
      <c r="A2674" s="93"/>
      <c r="B2674" s="93"/>
      <c r="C2674" s="93"/>
      <c r="D2674" s="93"/>
      <c r="E2674" s="93"/>
      <c r="F2674" s="93"/>
      <c r="G2674" s="93"/>
      <c r="H2674" s="93"/>
      <c r="I2674" s="93"/>
      <c r="J2674" s="93"/>
      <c r="K2674" s="93"/>
      <c r="L2674" s="93"/>
      <c r="M2674" s="93"/>
      <c r="N2674" s="93"/>
      <c r="O2674" s="93"/>
      <c r="P2674" s="93"/>
      <c r="Q2674" s="93"/>
      <c r="R2674" s="93"/>
      <c r="S2674" s="93"/>
      <c r="T2674" s="93"/>
      <c r="U2674" s="93"/>
      <c r="V2674" s="93"/>
      <c r="W2674" s="93"/>
      <c r="X2674" s="93"/>
      <c r="Y2674" s="93"/>
      <c r="Z2674" s="93"/>
      <c r="AA2674" s="93"/>
      <c r="AB2674" s="93"/>
      <c r="AC2674" s="93"/>
      <c r="AD2674" s="93"/>
      <c r="AE2674" s="93"/>
      <c r="AF2674" s="93"/>
      <c r="AG2674" s="93"/>
      <c r="AH2674" s="93"/>
    </row>
    <row r="2675" spans="1:34" ht="15" customHeight="1" x14ac:dyDescent="0.3">
      <c r="A2675" s="93"/>
      <c r="B2675" s="93"/>
      <c r="C2675" s="93"/>
      <c r="D2675" s="93"/>
      <c r="E2675" s="93"/>
      <c r="F2675" s="93"/>
      <c r="G2675" s="93"/>
      <c r="H2675" s="93"/>
      <c r="I2675" s="93"/>
      <c r="J2675" s="93"/>
      <c r="K2675" s="93"/>
      <c r="L2675" s="93"/>
      <c r="M2675" s="93"/>
      <c r="N2675" s="93"/>
      <c r="O2675" s="93"/>
      <c r="P2675" s="93"/>
      <c r="Q2675" s="93"/>
      <c r="R2675" s="93"/>
      <c r="S2675" s="93"/>
      <c r="T2675" s="93"/>
      <c r="U2675" s="93"/>
      <c r="V2675" s="93"/>
      <c r="W2675" s="93"/>
      <c r="X2675" s="93"/>
      <c r="Y2675" s="93"/>
      <c r="Z2675" s="93"/>
      <c r="AA2675" s="93"/>
      <c r="AB2675" s="93"/>
      <c r="AC2675" s="93"/>
      <c r="AD2675" s="93"/>
      <c r="AE2675" s="93"/>
      <c r="AF2675" s="93"/>
      <c r="AG2675" s="93"/>
      <c r="AH2675" s="93"/>
    </row>
    <row r="2676" spans="1:34" ht="15" customHeight="1" x14ac:dyDescent="0.3">
      <c r="A2676" s="93"/>
      <c r="B2676" s="93"/>
      <c r="C2676" s="93"/>
      <c r="D2676" s="93"/>
      <c r="E2676" s="93"/>
      <c r="F2676" s="93"/>
      <c r="G2676" s="93"/>
      <c r="H2676" s="93"/>
      <c r="I2676" s="93"/>
      <c r="J2676" s="93"/>
      <c r="K2676" s="93"/>
      <c r="L2676" s="93"/>
      <c r="M2676" s="93"/>
      <c r="N2676" s="93"/>
      <c r="O2676" s="93"/>
      <c r="P2676" s="93"/>
      <c r="Q2676" s="93"/>
      <c r="R2676" s="93"/>
      <c r="S2676" s="93"/>
      <c r="T2676" s="93"/>
      <c r="U2676" s="93"/>
      <c r="V2676" s="93"/>
      <c r="W2676" s="93"/>
      <c r="X2676" s="93"/>
      <c r="Y2676" s="93"/>
      <c r="Z2676" s="93"/>
      <c r="AA2676" s="93"/>
      <c r="AB2676" s="93"/>
      <c r="AC2676" s="93"/>
      <c r="AD2676" s="93"/>
      <c r="AE2676" s="93"/>
      <c r="AF2676" s="93"/>
      <c r="AG2676" s="93"/>
      <c r="AH2676" s="93"/>
    </row>
    <row r="2677" spans="1:34" ht="15" customHeight="1" x14ac:dyDescent="0.3">
      <c r="A2677" s="93"/>
      <c r="B2677" s="93"/>
      <c r="C2677" s="93"/>
      <c r="D2677" s="93"/>
      <c r="E2677" s="93"/>
      <c r="F2677" s="93"/>
      <c r="G2677" s="93"/>
      <c r="H2677" s="93"/>
      <c r="I2677" s="93"/>
      <c r="J2677" s="93"/>
      <c r="K2677" s="93"/>
      <c r="L2677" s="93"/>
      <c r="M2677" s="93"/>
      <c r="N2677" s="93"/>
      <c r="O2677" s="93"/>
      <c r="P2677" s="93"/>
      <c r="Q2677" s="93"/>
      <c r="R2677" s="93"/>
      <c r="S2677" s="93"/>
      <c r="T2677" s="93"/>
      <c r="U2677" s="93"/>
      <c r="V2677" s="93"/>
      <c r="W2677" s="93"/>
      <c r="X2677" s="93"/>
      <c r="Y2677" s="93"/>
      <c r="Z2677" s="93"/>
      <c r="AA2677" s="93"/>
      <c r="AB2677" s="93"/>
      <c r="AC2677" s="93"/>
      <c r="AD2677" s="93"/>
      <c r="AE2677" s="93"/>
      <c r="AF2677" s="93"/>
      <c r="AG2677" s="93"/>
      <c r="AH2677" s="93"/>
    </row>
    <row r="2678" spans="1:34" ht="15" customHeight="1" x14ac:dyDescent="0.3">
      <c r="A2678" s="93"/>
      <c r="B2678" s="93"/>
      <c r="C2678" s="93"/>
      <c r="D2678" s="93"/>
      <c r="E2678" s="93"/>
      <c r="F2678" s="93"/>
      <c r="G2678" s="93"/>
      <c r="H2678" s="93"/>
      <c r="I2678" s="93"/>
      <c r="J2678" s="93"/>
      <c r="K2678" s="93"/>
      <c r="L2678" s="93"/>
      <c r="M2678" s="93"/>
      <c r="N2678" s="93"/>
      <c r="O2678" s="93"/>
      <c r="P2678" s="93"/>
      <c r="Q2678" s="93"/>
      <c r="R2678" s="93"/>
      <c r="S2678" s="93"/>
      <c r="T2678" s="93"/>
      <c r="U2678" s="93"/>
      <c r="V2678" s="93"/>
      <c r="W2678" s="93"/>
      <c r="X2678" s="93"/>
      <c r="Y2678" s="93"/>
      <c r="Z2678" s="93"/>
      <c r="AA2678" s="93"/>
      <c r="AB2678" s="93"/>
      <c r="AC2678" s="93"/>
      <c r="AD2678" s="93"/>
      <c r="AE2678" s="93"/>
      <c r="AF2678" s="93"/>
      <c r="AG2678" s="93"/>
      <c r="AH2678" s="93"/>
    </row>
    <row r="2679" spans="1:34" ht="15" customHeight="1" x14ac:dyDescent="0.3">
      <c r="A2679" s="93"/>
      <c r="B2679" s="93"/>
      <c r="C2679" s="93"/>
      <c r="D2679" s="93"/>
      <c r="E2679" s="93"/>
      <c r="F2679" s="93"/>
      <c r="G2679" s="93"/>
      <c r="H2679" s="93"/>
      <c r="I2679" s="93"/>
      <c r="J2679" s="93"/>
      <c r="K2679" s="93"/>
      <c r="L2679" s="93"/>
      <c r="M2679" s="93"/>
      <c r="N2679" s="93"/>
      <c r="O2679" s="93"/>
      <c r="P2679" s="93"/>
      <c r="Q2679" s="93"/>
      <c r="R2679" s="93"/>
      <c r="S2679" s="93"/>
      <c r="T2679" s="93"/>
      <c r="U2679" s="93"/>
      <c r="V2679" s="93"/>
      <c r="W2679" s="93"/>
      <c r="X2679" s="93"/>
      <c r="Y2679" s="93"/>
      <c r="Z2679" s="93"/>
      <c r="AA2679" s="93"/>
      <c r="AB2679" s="93"/>
      <c r="AC2679" s="93"/>
      <c r="AD2679" s="93"/>
      <c r="AE2679" s="93"/>
      <c r="AF2679" s="93"/>
      <c r="AG2679" s="93"/>
      <c r="AH2679" s="93"/>
    </row>
    <row r="2680" spans="1:34" ht="15" customHeight="1" x14ac:dyDescent="0.3">
      <c r="A2680" s="93"/>
      <c r="B2680" s="93"/>
      <c r="C2680" s="93"/>
      <c r="D2680" s="93"/>
      <c r="E2680" s="93"/>
      <c r="F2680" s="93"/>
      <c r="G2680" s="93"/>
      <c r="H2680" s="93"/>
      <c r="I2680" s="93"/>
      <c r="J2680" s="93"/>
      <c r="K2680" s="93"/>
      <c r="L2680" s="93"/>
      <c r="M2680" s="93"/>
      <c r="N2680" s="93"/>
      <c r="O2680" s="93"/>
      <c r="P2680" s="93"/>
      <c r="Q2680" s="93"/>
      <c r="R2680" s="93"/>
      <c r="S2680" s="93"/>
      <c r="T2680" s="93"/>
      <c r="U2680" s="93"/>
      <c r="V2680" s="93"/>
      <c r="W2680" s="93"/>
      <c r="X2680" s="93"/>
      <c r="Y2680" s="93"/>
      <c r="Z2680" s="93"/>
      <c r="AA2680" s="93"/>
      <c r="AB2680" s="93"/>
      <c r="AC2680" s="93"/>
      <c r="AD2680" s="93"/>
      <c r="AE2680" s="93"/>
      <c r="AF2680" s="93"/>
      <c r="AG2680" s="93"/>
      <c r="AH2680" s="93"/>
    </row>
    <row r="2681" spans="1:34" ht="15" customHeight="1" x14ac:dyDescent="0.3">
      <c r="A2681" s="93"/>
      <c r="B2681" s="93"/>
      <c r="C2681" s="93"/>
      <c r="D2681" s="93"/>
      <c r="E2681" s="93"/>
      <c r="F2681" s="93"/>
      <c r="G2681" s="93"/>
      <c r="H2681" s="93"/>
      <c r="I2681" s="93"/>
      <c r="J2681" s="93"/>
      <c r="K2681" s="93"/>
      <c r="L2681" s="93"/>
      <c r="M2681" s="93"/>
      <c r="N2681" s="93"/>
      <c r="O2681" s="93"/>
      <c r="P2681" s="93"/>
      <c r="Q2681" s="93"/>
      <c r="R2681" s="93"/>
      <c r="S2681" s="93"/>
      <c r="T2681" s="93"/>
      <c r="U2681" s="93"/>
      <c r="V2681" s="93"/>
      <c r="W2681" s="93"/>
      <c r="X2681" s="93"/>
      <c r="Y2681" s="93"/>
      <c r="Z2681" s="93"/>
      <c r="AA2681" s="93"/>
      <c r="AB2681" s="93"/>
      <c r="AC2681" s="93"/>
      <c r="AD2681" s="93"/>
      <c r="AE2681" s="93"/>
      <c r="AF2681" s="93"/>
      <c r="AG2681" s="93"/>
      <c r="AH2681" s="93"/>
    </row>
    <row r="2682" spans="1:34" ht="15" customHeight="1" x14ac:dyDescent="0.3">
      <c r="A2682" s="93"/>
      <c r="B2682" s="93"/>
      <c r="C2682" s="93"/>
      <c r="D2682" s="93"/>
      <c r="E2682" s="93"/>
      <c r="F2682" s="93"/>
      <c r="G2682" s="93"/>
      <c r="H2682" s="93"/>
      <c r="I2682" s="93"/>
      <c r="J2682" s="93"/>
      <c r="K2682" s="93"/>
      <c r="L2682" s="93"/>
      <c r="M2682" s="93"/>
      <c r="N2682" s="93"/>
      <c r="O2682" s="93"/>
      <c r="P2682" s="93"/>
      <c r="Q2682" s="93"/>
      <c r="R2682" s="93"/>
      <c r="S2682" s="93"/>
      <c r="T2682" s="93"/>
      <c r="U2682" s="93"/>
      <c r="V2682" s="93"/>
      <c r="W2682" s="93"/>
      <c r="X2682" s="93"/>
      <c r="Y2682" s="93"/>
      <c r="Z2682" s="93"/>
      <c r="AA2682" s="93"/>
      <c r="AB2682" s="93"/>
      <c r="AC2682" s="93"/>
      <c r="AD2682" s="93"/>
      <c r="AE2682" s="93"/>
      <c r="AF2682" s="93"/>
      <c r="AG2682" s="93"/>
      <c r="AH2682" s="93"/>
    </row>
    <row r="2683" spans="1:34" ht="15" customHeight="1" x14ac:dyDescent="0.3">
      <c r="A2683" s="93"/>
      <c r="B2683" s="93"/>
      <c r="C2683" s="93"/>
      <c r="D2683" s="93"/>
      <c r="E2683" s="93"/>
      <c r="F2683" s="93"/>
      <c r="G2683" s="93"/>
      <c r="H2683" s="93"/>
      <c r="I2683" s="93"/>
      <c r="J2683" s="93"/>
      <c r="K2683" s="93"/>
      <c r="L2683" s="93"/>
      <c r="M2683" s="93"/>
      <c r="N2683" s="93"/>
      <c r="O2683" s="93"/>
      <c r="P2683" s="93"/>
      <c r="Q2683" s="93"/>
      <c r="R2683" s="93"/>
      <c r="S2683" s="93"/>
      <c r="T2683" s="93"/>
      <c r="U2683" s="93"/>
      <c r="V2683" s="93"/>
      <c r="W2683" s="93"/>
      <c r="X2683" s="93"/>
      <c r="Y2683" s="93"/>
      <c r="Z2683" s="93"/>
      <c r="AA2683" s="93"/>
      <c r="AB2683" s="93"/>
      <c r="AC2683" s="93"/>
      <c r="AD2683" s="93"/>
      <c r="AE2683" s="93"/>
      <c r="AF2683" s="93"/>
      <c r="AG2683" s="93"/>
      <c r="AH2683" s="93"/>
    </row>
    <row r="2684" spans="1:34" ht="15" customHeight="1" x14ac:dyDescent="0.3">
      <c r="A2684" s="93"/>
      <c r="B2684" s="93"/>
      <c r="C2684" s="93"/>
      <c r="D2684" s="93"/>
      <c r="E2684" s="93"/>
      <c r="F2684" s="93"/>
      <c r="G2684" s="93"/>
      <c r="H2684" s="93"/>
      <c r="I2684" s="93"/>
      <c r="J2684" s="93"/>
      <c r="K2684" s="93"/>
      <c r="L2684" s="93"/>
      <c r="M2684" s="93"/>
      <c r="N2684" s="93"/>
      <c r="O2684" s="93"/>
      <c r="P2684" s="93"/>
      <c r="Q2684" s="93"/>
      <c r="R2684" s="93"/>
      <c r="S2684" s="93"/>
      <c r="T2684" s="93"/>
      <c r="U2684" s="93"/>
      <c r="V2684" s="93"/>
      <c r="W2684" s="93"/>
      <c r="X2684" s="93"/>
      <c r="Y2684" s="93"/>
      <c r="Z2684" s="93"/>
      <c r="AA2684" s="93"/>
      <c r="AB2684" s="93"/>
      <c r="AC2684" s="93"/>
      <c r="AD2684" s="93"/>
      <c r="AE2684" s="93"/>
      <c r="AF2684" s="93"/>
      <c r="AG2684" s="93"/>
      <c r="AH2684" s="93"/>
    </row>
    <row r="2685" spans="1:34" ht="15" customHeight="1" x14ac:dyDescent="0.3">
      <c r="A2685" s="93"/>
      <c r="B2685" s="93"/>
      <c r="C2685" s="93"/>
      <c r="D2685" s="93"/>
      <c r="E2685" s="93"/>
      <c r="F2685" s="93"/>
      <c r="G2685" s="93"/>
      <c r="H2685" s="93"/>
      <c r="I2685" s="93"/>
      <c r="J2685" s="93"/>
      <c r="K2685" s="93"/>
      <c r="L2685" s="93"/>
      <c r="M2685" s="93"/>
      <c r="N2685" s="93"/>
      <c r="O2685" s="93"/>
      <c r="P2685" s="93"/>
      <c r="Q2685" s="93"/>
      <c r="R2685" s="93"/>
      <c r="S2685" s="93"/>
      <c r="T2685" s="93"/>
      <c r="U2685" s="93"/>
      <c r="V2685" s="93"/>
      <c r="W2685" s="93"/>
      <c r="X2685" s="93"/>
      <c r="Y2685" s="93"/>
      <c r="Z2685" s="93"/>
      <c r="AA2685" s="93"/>
      <c r="AB2685" s="93"/>
      <c r="AC2685" s="93"/>
      <c r="AD2685" s="93"/>
      <c r="AE2685" s="93"/>
      <c r="AF2685" s="93"/>
      <c r="AG2685" s="93"/>
      <c r="AH2685" s="93"/>
    </row>
    <row r="2686" spans="1:34" ht="15" customHeight="1" x14ac:dyDescent="0.3">
      <c r="A2686" s="93"/>
      <c r="B2686" s="93"/>
      <c r="C2686" s="93"/>
      <c r="D2686" s="93"/>
      <c r="E2686" s="93"/>
      <c r="F2686" s="93"/>
      <c r="G2686" s="93"/>
      <c r="H2686" s="93"/>
      <c r="I2686" s="93"/>
      <c r="J2686" s="93"/>
      <c r="K2686" s="93"/>
      <c r="L2686" s="93"/>
      <c r="M2686" s="93"/>
      <c r="N2686" s="93"/>
      <c r="O2686" s="93"/>
      <c r="P2686" s="93"/>
      <c r="Q2686" s="93"/>
      <c r="R2686" s="93"/>
      <c r="S2686" s="93"/>
      <c r="T2686" s="93"/>
      <c r="U2686" s="93"/>
      <c r="V2686" s="93"/>
      <c r="W2686" s="93"/>
      <c r="X2686" s="93"/>
      <c r="Y2686" s="93"/>
      <c r="Z2686" s="93"/>
      <c r="AA2686" s="93"/>
      <c r="AB2686" s="93"/>
      <c r="AC2686" s="93"/>
      <c r="AD2686" s="93"/>
      <c r="AE2686" s="93"/>
      <c r="AF2686" s="93"/>
      <c r="AG2686" s="93"/>
      <c r="AH2686" s="93"/>
    </row>
    <row r="2687" spans="1:34" ht="15" customHeight="1" x14ac:dyDescent="0.3">
      <c r="A2687" s="93"/>
      <c r="B2687" s="93"/>
      <c r="C2687" s="93"/>
      <c r="D2687" s="93"/>
      <c r="E2687" s="93"/>
      <c r="F2687" s="93"/>
      <c r="G2687" s="93"/>
      <c r="H2687" s="93"/>
      <c r="I2687" s="93"/>
      <c r="J2687" s="93"/>
      <c r="K2687" s="93"/>
      <c r="L2687" s="93"/>
      <c r="M2687" s="93"/>
      <c r="N2687" s="93"/>
      <c r="O2687" s="93"/>
      <c r="P2687" s="93"/>
      <c r="Q2687" s="93"/>
      <c r="R2687" s="93"/>
      <c r="S2687" s="93"/>
      <c r="T2687" s="93"/>
      <c r="U2687" s="93"/>
      <c r="V2687" s="93"/>
      <c r="W2687" s="93"/>
      <c r="X2687" s="93"/>
      <c r="Y2687" s="93"/>
      <c r="Z2687" s="93"/>
      <c r="AA2687" s="93"/>
      <c r="AB2687" s="93"/>
      <c r="AC2687" s="93"/>
      <c r="AD2687" s="93"/>
      <c r="AE2687" s="93"/>
      <c r="AF2687" s="93"/>
      <c r="AG2687" s="93"/>
      <c r="AH2687" s="93"/>
    </row>
    <row r="2688" spans="1:34" ht="15" customHeight="1" x14ac:dyDescent="0.3">
      <c r="A2688" s="93"/>
      <c r="B2688" s="93"/>
      <c r="C2688" s="93"/>
      <c r="D2688" s="93"/>
      <c r="E2688" s="93"/>
      <c r="F2688" s="93"/>
      <c r="G2688" s="93"/>
      <c r="H2688" s="93"/>
      <c r="I2688" s="93"/>
      <c r="J2688" s="93"/>
      <c r="K2688" s="93"/>
      <c r="L2688" s="93"/>
      <c r="M2688" s="93"/>
      <c r="N2688" s="93"/>
      <c r="O2688" s="93"/>
      <c r="P2688" s="93"/>
      <c r="Q2688" s="93"/>
      <c r="R2688" s="93"/>
      <c r="S2688" s="93"/>
      <c r="T2688" s="93"/>
      <c r="U2688" s="93"/>
      <c r="V2688" s="93"/>
      <c r="W2688" s="93"/>
      <c r="X2688" s="93"/>
      <c r="Y2688" s="93"/>
      <c r="Z2688" s="93"/>
      <c r="AA2688" s="93"/>
      <c r="AB2688" s="93"/>
      <c r="AC2688" s="93"/>
      <c r="AD2688" s="93"/>
      <c r="AE2688" s="93"/>
      <c r="AF2688" s="93"/>
      <c r="AG2688" s="93"/>
      <c r="AH2688" s="93"/>
    </row>
    <row r="2689" spans="1:34" ht="15" customHeight="1" x14ac:dyDescent="0.3">
      <c r="A2689" s="93"/>
      <c r="B2689" s="93"/>
      <c r="C2689" s="93"/>
      <c r="D2689" s="93"/>
      <c r="E2689" s="93"/>
      <c r="F2689" s="93"/>
      <c r="G2689" s="93"/>
      <c r="H2689" s="93"/>
      <c r="I2689" s="93"/>
      <c r="J2689" s="93"/>
      <c r="K2689" s="93"/>
      <c r="L2689" s="93"/>
      <c r="M2689" s="93"/>
      <c r="N2689" s="93"/>
      <c r="O2689" s="93"/>
      <c r="P2689" s="93"/>
      <c r="Q2689" s="93"/>
      <c r="R2689" s="93"/>
      <c r="S2689" s="93"/>
      <c r="T2689" s="93"/>
      <c r="U2689" s="93"/>
      <c r="V2689" s="93"/>
      <c r="W2689" s="93"/>
      <c r="X2689" s="93"/>
      <c r="Y2689" s="93"/>
      <c r="Z2689" s="93"/>
      <c r="AA2689" s="93"/>
      <c r="AB2689" s="93"/>
      <c r="AC2689" s="93"/>
      <c r="AD2689" s="93"/>
      <c r="AE2689" s="93"/>
      <c r="AF2689" s="93"/>
      <c r="AG2689" s="93"/>
      <c r="AH2689" s="93"/>
    </row>
    <row r="2690" spans="1:34" ht="15" customHeight="1" x14ac:dyDescent="0.3">
      <c r="A2690" s="93"/>
      <c r="B2690" s="93"/>
      <c r="C2690" s="93"/>
      <c r="D2690" s="93"/>
      <c r="E2690" s="93"/>
      <c r="F2690" s="93"/>
      <c r="G2690" s="93"/>
      <c r="H2690" s="93"/>
      <c r="I2690" s="93"/>
      <c r="J2690" s="93"/>
      <c r="K2690" s="93"/>
      <c r="L2690" s="93"/>
      <c r="M2690" s="93"/>
      <c r="N2690" s="93"/>
      <c r="O2690" s="93"/>
      <c r="P2690" s="93"/>
      <c r="Q2690" s="93"/>
      <c r="R2690" s="93"/>
      <c r="S2690" s="93"/>
      <c r="T2690" s="93"/>
      <c r="U2690" s="93"/>
      <c r="V2690" s="93"/>
      <c r="W2690" s="93"/>
      <c r="X2690" s="93"/>
      <c r="Y2690" s="93"/>
      <c r="Z2690" s="93"/>
      <c r="AA2690" s="93"/>
      <c r="AB2690" s="93"/>
      <c r="AC2690" s="93"/>
      <c r="AD2690" s="93"/>
      <c r="AE2690" s="93"/>
      <c r="AF2690" s="93"/>
      <c r="AG2690" s="93"/>
      <c r="AH2690" s="93"/>
    </row>
    <row r="2691" spans="1:34" ht="15" customHeight="1" x14ac:dyDescent="0.3">
      <c r="A2691" s="93"/>
      <c r="B2691" s="93"/>
      <c r="C2691" s="93"/>
      <c r="D2691" s="93"/>
      <c r="E2691" s="93"/>
      <c r="F2691" s="93"/>
      <c r="G2691" s="93"/>
      <c r="H2691" s="93"/>
      <c r="I2691" s="93"/>
      <c r="J2691" s="93"/>
      <c r="K2691" s="93"/>
      <c r="L2691" s="93"/>
      <c r="M2691" s="93"/>
      <c r="N2691" s="93"/>
      <c r="O2691" s="93"/>
      <c r="P2691" s="93"/>
      <c r="Q2691" s="93"/>
      <c r="R2691" s="93"/>
      <c r="S2691" s="93"/>
      <c r="T2691" s="93"/>
      <c r="U2691" s="93"/>
      <c r="V2691" s="93"/>
      <c r="W2691" s="93"/>
      <c r="X2691" s="93"/>
      <c r="Y2691" s="93"/>
      <c r="Z2691" s="93"/>
      <c r="AA2691" s="93"/>
      <c r="AB2691" s="93"/>
      <c r="AC2691" s="93"/>
      <c r="AD2691" s="93"/>
      <c r="AE2691" s="93"/>
      <c r="AF2691" s="93"/>
      <c r="AG2691" s="93"/>
      <c r="AH2691" s="93"/>
    </row>
    <row r="2692" spans="1:34" ht="15" customHeight="1" x14ac:dyDescent="0.3">
      <c r="A2692" s="93"/>
      <c r="B2692" s="93"/>
      <c r="C2692" s="93"/>
      <c r="D2692" s="93"/>
      <c r="E2692" s="93"/>
      <c r="F2692" s="93"/>
      <c r="G2692" s="93"/>
      <c r="H2692" s="93"/>
      <c r="I2692" s="93"/>
      <c r="J2692" s="93"/>
      <c r="K2692" s="93"/>
      <c r="L2692" s="93"/>
      <c r="M2692" s="93"/>
      <c r="N2692" s="93"/>
      <c r="O2692" s="93"/>
      <c r="P2692" s="93"/>
      <c r="Q2692" s="93"/>
      <c r="R2692" s="93"/>
      <c r="S2692" s="93"/>
      <c r="T2692" s="93"/>
      <c r="U2692" s="93"/>
      <c r="V2692" s="93"/>
      <c r="W2692" s="93"/>
      <c r="X2692" s="93"/>
      <c r="Y2692" s="93"/>
      <c r="Z2692" s="93"/>
      <c r="AA2692" s="93"/>
      <c r="AB2692" s="93"/>
      <c r="AC2692" s="93"/>
      <c r="AD2692" s="93"/>
      <c r="AE2692" s="93"/>
      <c r="AF2692" s="93"/>
      <c r="AG2692" s="93"/>
      <c r="AH2692" s="93"/>
    </row>
    <row r="2693" spans="1:34" ht="15" customHeight="1" x14ac:dyDescent="0.3">
      <c r="A2693" s="93"/>
      <c r="B2693" s="93"/>
      <c r="C2693" s="93"/>
      <c r="D2693" s="93"/>
      <c r="E2693" s="93"/>
      <c r="F2693" s="93"/>
      <c r="G2693" s="93"/>
      <c r="H2693" s="93"/>
      <c r="I2693" s="93"/>
      <c r="J2693" s="93"/>
      <c r="K2693" s="93"/>
      <c r="L2693" s="93"/>
      <c r="M2693" s="93"/>
      <c r="N2693" s="93"/>
      <c r="O2693" s="93"/>
      <c r="P2693" s="93"/>
      <c r="Q2693" s="93"/>
      <c r="R2693" s="93"/>
      <c r="S2693" s="93"/>
      <c r="T2693" s="93"/>
      <c r="U2693" s="93"/>
      <c r="V2693" s="93"/>
      <c r="W2693" s="93"/>
      <c r="X2693" s="93"/>
      <c r="Y2693" s="93"/>
      <c r="Z2693" s="93"/>
      <c r="AA2693" s="93"/>
      <c r="AB2693" s="93"/>
      <c r="AC2693" s="93"/>
      <c r="AD2693" s="93"/>
      <c r="AE2693" s="93"/>
      <c r="AF2693" s="93"/>
      <c r="AG2693" s="93"/>
      <c r="AH2693" s="93"/>
    </row>
    <row r="2694" spans="1:34" ht="15" customHeight="1" x14ac:dyDescent="0.3">
      <c r="A2694" s="93"/>
      <c r="B2694" s="93"/>
      <c r="C2694" s="93"/>
      <c r="D2694" s="93"/>
      <c r="E2694" s="93"/>
      <c r="F2694" s="93"/>
      <c r="G2694" s="93"/>
      <c r="H2694" s="93"/>
      <c r="I2694" s="93"/>
      <c r="J2694" s="93"/>
      <c r="K2694" s="93"/>
      <c r="L2694" s="93"/>
      <c r="M2694" s="93"/>
      <c r="N2694" s="93"/>
      <c r="O2694" s="93"/>
      <c r="P2694" s="93"/>
      <c r="Q2694" s="93"/>
      <c r="R2694" s="93"/>
      <c r="S2694" s="93"/>
      <c r="T2694" s="93"/>
      <c r="U2694" s="93"/>
      <c r="V2694" s="93"/>
      <c r="W2694" s="93"/>
      <c r="X2694" s="93"/>
      <c r="Y2694" s="93"/>
      <c r="Z2694" s="93"/>
      <c r="AA2694" s="93"/>
      <c r="AB2694" s="93"/>
      <c r="AC2694" s="93"/>
      <c r="AD2694" s="93"/>
      <c r="AE2694" s="93"/>
      <c r="AF2694" s="93"/>
      <c r="AG2694" s="93"/>
      <c r="AH2694" s="93"/>
    </row>
    <row r="2695" spans="1:34" ht="15" customHeight="1" x14ac:dyDescent="0.3">
      <c r="A2695" s="93"/>
      <c r="B2695" s="93"/>
      <c r="C2695" s="93"/>
      <c r="D2695" s="93"/>
      <c r="E2695" s="93"/>
      <c r="F2695" s="93"/>
      <c r="G2695" s="93"/>
      <c r="H2695" s="93"/>
      <c r="I2695" s="93"/>
      <c r="J2695" s="93"/>
      <c r="K2695" s="93"/>
      <c r="L2695" s="93"/>
      <c r="M2695" s="93"/>
      <c r="N2695" s="93"/>
      <c r="O2695" s="93"/>
      <c r="P2695" s="93"/>
      <c r="Q2695" s="93"/>
      <c r="R2695" s="93"/>
      <c r="S2695" s="93"/>
      <c r="T2695" s="93"/>
      <c r="U2695" s="93"/>
      <c r="V2695" s="93"/>
      <c r="W2695" s="93"/>
      <c r="X2695" s="93"/>
      <c r="Y2695" s="93"/>
      <c r="Z2695" s="93"/>
      <c r="AA2695" s="93"/>
      <c r="AB2695" s="93"/>
      <c r="AC2695" s="93"/>
      <c r="AD2695" s="93"/>
      <c r="AE2695" s="93"/>
      <c r="AF2695" s="93"/>
      <c r="AG2695" s="93"/>
      <c r="AH2695" s="93"/>
    </row>
    <row r="2696" spans="1:34" ht="15" customHeight="1" x14ac:dyDescent="0.3">
      <c r="A2696" s="93"/>
      <c r="B2696" s="93"/>
      <c r="C2696" s="93"/>
      <c r="D2696" s="93"/>
      <c r="E2696" s="93"/>
      <c r="F2696" s="93"/>
      <c r="G2696" s="93"/>
      <c r="H2696" s="93"/>
      <c r="I2696" s="93"/>
      <c r="J2696" s="93"/>
      <c r="K2696" s="93"/>
      <c r="L2696" s="93"/>
      <c r="M2696" s="93"/>
      <c r="N2696" s="93"/>
      <c r="O2696" s="93"/>
      <c r="P2696" s="93"/>
      <c r="Q2696" s="93"/>
      <c r="R2696" s="93"/>
      <c r="S2696" s="93"/>
      <c r="T2696" s="93"/>
      <c r="U2696" s="93"/>
      <c r="V2696" s="93"/>
      <c r="W2696" s="93"/>
      <c r="X2696" s="93"/>
      <c r="Y2696" s="93"/>
      <c r="Z2696" s="93"/>
      <c r="AA2696" s="93"/>
      <c r="AB2696" s="93"/>
      <c r="AC2696" s="93"/>
      <c r="AD2696" s="93"/>
      <c r="AE2696" s="93"/>
      <c r="AF2696" s="93"/>
      <c r="AG2696" s="93"/>
      <c r="AH2696" s="93"/>
    </row>
    <row r="2697" spans="1:34" ht="15" customHeight="1" x14ac:dyDescent="0.3">
      <c r="A2697" s="93"/>
      <c r="B2697" s="93"/>
      <c r="C2697" s="93"/>
      <c r="D2697" s="93"/>
      <c r="E2697" s="93"/>
      <c r="F2697" s="93"/>
      <c r="G2697" s="93"/>
      <c r="H2697" s="93"/>
      <c r="I2697" s="93"/>
      <c r="J2697" s="93"/>
      <c r="K2697" s="93"/>
      <c r="L2697" s="93"/>
      <c r="M2697" s="93"/>
      <c r="N2697" s="93"/>
      <c r="O2697" s="93"/>
      <c r="P2697" s="93"/>
      <c r="Q2697" s="93"/>
      <c r="R2697" s="93"/>
      <c r="S2697" s="93"/>
      <c r="T2697" s="93"/>
      <c r="U2697" s="93"/>
      <c r="V2697" s="93"/>
      <c r="W2697" s="93"/>
      <c r="X2697" s="93"/>
      <c r="Y2697" s="93"/>
      <c r="Z2697" s="93"/>
      <c r="AA2697" s="93"/>
      <c r="AB2697" s="93"/>
      <c r="AC2697" s="93"/>
      <c r="AD2697" s="93"/>
      <c r="AE2697" s="93"/>
      <c r="AF2697" s="93"/>
      <c r="AG2697" s="93"/>
      <c r="AH2697" s="93"/>
    </row>
    <row r="2698" spans="1:34" ht="15" customHeight="1" x14ac:dyDescent="0.3">
      <c r="A2698" s="93"/>
      <c r="B2698" s="93"/>
      <c r="C2698" s="93"/>
      <c r="D2698" s="93"/>
      <c r="E2698" s="93"/>
      <c r="F2698" s="93"/>
      <c r="G2698" s="93"/>
      <c r="H2698" s="93"/>
      <c r="I2698" s="93"/>
      <c r="J2698" s="93"/>
      <c r="K2698" s="93"/>
      <c r="L2698" s="93"/>
      <c r="M2698" s="93"/>
      <c r="N2698" s="93"/>
      <c r="O2698" s="93"/>
      <c r="P2698" s="93"/>
      <c r="Q2698" s="93"/>
      <c r="R2698" s="93"/>
      <c r="S2698" s="93"/>
      <c r="T2698" s="93"/>
      <c r="U2698" s="93"/>
      <c r="V2698" s="93"/>
      <c r="W2698" s="93"/>
      <c r="X2698" s="93"/>
      <c r="Y2698" s="93"/>
      <c r="Z2698" s="93"/>
      <c r="AA2698" s="93"/>
      <c r="AB2698" s="93"/>
      <c r="AC2698" s="93"/>
      <c r="AD2698" s="93"/>
      <c r="AE2698" s="93"/>
      <c r="AF2698" s="93"/>
      <c r="AG2698" s="93"/>
      <c r="AH2698" s="93"/>
    </row>
    <row r="2699" spans="1:34" ht="15" customHeight="1" x14ac:dyDescent="0.3">
      <c r="A2699" s="93"/>
      <c r="B2699" s="93"/>
      <c r="C2699" s="93"/>
      <c r="D2699" s="93"/>
      <c r="E2699" s="93"/>
      <c r="F2699" s="93"/>
      <c r="G2699" s="93"/>
      <c r="H2699" s="93"/>
      <c r="I2699" s="93"/>
      <c r="J2699" s="93"/>
      <c r="K2699" s="93"/>
      <c r="L2699" s="93"/>
      <c r="M2699" s="93"/>
      <c r="N2699" s="93"/>
      <c r="O2699" s="93"/>
      <c r="P2699" s="93"/>
      <c r="Q2699" s="93"/>
      <c r="R2699" s="93"/>
      <c r="S2699" s="93"/>
      <c r="T2699" s="93"/>
      <c r="U2699" s="93"/>
      <c r="V2699" s="93"/>
      <c r="W2699" s="93"/>
      <c r="X2699" s="93"/>
      <c r="Y2699" s="93"/>
      <c r="Z2699" s="93"/>
      <c r="AA2699" s="93"/>
      <c r="AB2699" s="93"/>
      <c r="AC2699" s="93"/>
      <c r="AD2699" s="93"/>
      <c r="AE2699" s="93"/>
      <c r="AF2699" s="93"/>
      <c r="AG2699" s="93"/>
      <c r="AH2699" s="93"/>
    </row>
    <row r="2700" spans="1:34" ht="15" customHeight="1" x14ac:dyDescent="0.3">
      <c r="A2700" s="93"/>
      <c r="B2700" s="93"/>
      <c r="C2700" s="93"/>
      <c r="D2700" s="93"/>
      <c r="E2700" s="93"/>
      <c r="F2700" s="93"/>
      <c r="G2700" s="93"/>
      <c r="H2700" s="93"/>
      <c r="I2700" s="93"/>
      <c r="J2700" s="93"/>
      <c r="K2700" s="93"/>
      <c r="L2700" s="93"/>
      <c r="M2700" s="93"/>
      <c r="N2700" s="93"/>
      <c r="O2700" s="93"/>
      <c r="P2700" s="93"/>
      <c r="Q2700" s="93"/>
      <c r="R2700" s="93"/>
      <c r="S2700" s="93"/>
      <c r="T2700" s="93"/>
      <c r="U2700" s="93"/>
      <c r="V2700" s="93"/>
      <c r="W2700" s="93"/>
      <c r="X2700" s="93"/>
      <c r="Y2700" s="93"/>
      <c r="Z2700" s="93"/>
      <c r="AA2700" s="93"/>
      <c r="AB2700" s="93"/>
      <c r="AC2700" s="93"/>
      <c r="AD2700" s="93"/>
      <c r="AE2700" s="93"/>
      <c r="AF2700" s="93"/>
      <c r="AG2700" s="93"/>
      <c r="AH2700" s="93"/>
    </row>
    <row r="2701" spans="1:34" ht="15" customHeight="1" x14ac:dyDescent="0.3">
      <c r="A2701" s="93"/>
      <c r="B2701" s="93"/>
      <c r="C2701" s="93"/>
      <c r="D2701" s="93"/>
      <c r="E2701" s="93"/>
      <c r="F2701" s="93"/>
      <c r="G2701" s="93"/>
      <c r="H2701" s="93"/>
      <c r="I2701" s="93"/>
      <c r="J2701" s="93"/>
      <c r="K2701" s="93"/>
      <c r="L2701" s="93"/>
      <c r="M2701" s="93"/>
      <c r="N2701" s="93"/>
      <c r="O2701" s="93"/>
      <c r="P2701" s="93"/>
      <c r="Q2701" s="93"/>
      <c r="R2701" s="93"/>
      <c r="S2701" s="93"/>
      <c r="T2701" s="93"/>
      <c r="U2701" s="93"/>
      <c r="V2701" s="93"/>
      <c r="W2701" s="93"/>
      <c r="X2701" s="93"/>
      <c r="Y2701" s="93"/>
      <c r="Z2701" s="93"/>
      <c r="AA2701" s="93"/>
      <c r="AB2701" s="93"/>
      <c r="AC2701" s="93"/>
      <c r="AD2701" s="93"/>
      <c r="AE2701" s="93"/>
      <c r="AF2701" s="93"/>
      <c r="AG2701" s="93"/>
      <c r="AH2701" s="93"/>
    </row>
    <row r="2702" spans="1:34" ht="15" customHeight="1" x14ac:dyDescent="0.3">
      <c r="A2702" s="93"/>
      <c r="B2702" s="93"/>
      <c r="C2702" s="93"/>
      <c r="D2702" s="93"/>
      <c r="E2702" s="93"/>
      <c r="F2702" s="93"/>
      <c r="G2702" s="93"/>
      <c r="H2702" s="93"/>
      <c r="I2702" s="93"/>
      <c r="J2702" s="93"/>
      <c r="K2702" s="93"/>
      <c r="L2702" s="93"/>
      <c r="M2702" s="93"/>
      <c r="N2702" s="93"/>
      <c r="O2702" s="93"/>
      <c r="P2702" s="93"/>
      <c r="Q2702" s="93"/>
      <c r="R2702" s="93"/>
      <c r="S2702" s="93"/>
      <c r="T2702" s="93"/>
      <c r="U2702" s="93"/>
      <c r="V2702" s="93"/>
      <c r="W2702" s="93"/>
      <c r="X2702" s="93"/>
      <c r="Y2702" s="93"/>
      <c r="Z2702" s="93"/>
      <c r="AA2702" s="93"/>
      <c r="AB2702" s="93"/>
      <c r="AC2702" s="93"/>
      <c r="AD2702" s="93"/>
      <c r="AE2702" s="93"/>
      <c r="AF2702" s="93"/>
      <c r="AG2702" s="93"/>
      <c r="AH2702" s="93"/>
    </row>
    <row r="2703" spans="1:34" ht="15" customHeight="1" x14ac:dyDescent="0.3">
      <c r="A2703" s="93"/>
      <c r="B2703" s="93"/>
      <c r="C2703" s="93"/>
      <c r="D2703" s="93"/>
      <c r="E2703" s="93"/>
      <c r="F2703" s="93"/>
      <c r="G2703" s="93"/>
      <c r="H2703" s="93"/>
      <c r="I2703" s="93"/>
      <c r="J2703" s="93"/>
      <c r="K2703" s="93"/>
      <c r="L2703" s="93"/>
      <c r="M2703" s="93"/>
      <c r="N2703" s="93"/>
      <c r="O2703" s="93"/>
      <c r="P2703" s="93"/>
      <c r="Q2703" s="93"/>
      <c r="R2703" s="93"/>
      <c r="S2703" s="93"/>
      <c r="T2703" s="93"/>
      <c r="U2703" s="93"/>
      <c r="V2703" s="93"/>
      <c r="W2703" s="93"/>
      <c r="X2703" s="93"/>
      <c r="Y2703" s="93"/>
      <c r="Z2703" s="93"/>
      <c r="AA2703" s="93"/>
      <c r="AB2703" s="93"/>
      <c r="AC2703" s="93"/>
      <c r="AD2703" s="93"/>
      <c r="AE2703" s="93"/>
      <c r="AF2703" s="93"/>
      <c r="AG2703" s="93"/>
      <c r="AH2703" s="93"/>
    </row>
    <row r="2704" spans="1:34" ht="15" customHeight="1" x14ac:dyDescent="0.3">
      <c r="A2704" s="93"/>
      <c r="B2704" s="93"/>
      <c r="C2704" s="93"/>
      <c r="D2704" s="93"/>
      <c r="E2704" s="93"/>
      <c r="F2704" s="93"/>
      <c r="G2704" s="93"/>
      <c r="H2704" s="93"/>
      <c r="I2704" s="93"/>
      <c r="J2704" s="93"/>
      <c r="K2704" s="93"/>
      <c r="L2704" s="93"/>
      <c r="M2704" s="93"/>
      <c r="N2704" s="93"/>
      <c r="O2704" s="93"/>
      <c r="P2704" s="93"/>
      <c r="Q2704" s="93"/>
      <c r="R2704" s="93"/>
      <c r="S2704" s="93"/>
      <c r="T2704" s="93"/>
      <c r="U2704" s="93"/>
      <c r="V2704" s="93"/>
      <c r="W2704" s="93"/>
      <c r="X2704" s="93"/>
      <c r="Y2704" s="93"/>
      <c r="Z2704" s="93"/>
      <c r="AA2704" s="93"/>
      <c r="AB2704" s="93"/>
      <c r="AC2704" s="93"/>
      <c r="AD2704" s="93"/>
      <c r="AE2704" s="93"/>
      <c r="AF2704" s="93"/>
      <c r="AG2704" s="93"/>
      <c r="AH2704" s="93"/>
    </row>
    <row r="2705" spans="1:34" ht="15" customHeight="1" x14ac:dyDescent="0.3">
      <c r="A2705" s="93"/>
      <c r="B2705" s="90"/>
      <c r="C2705" s="90"/>
      <c r="D2705" s="90"/>
      <c r="E2705" s="90"/>
      <c r="F2705" s="90"/>
      <c r="G2705" s="90"/>
      <c r="H2705" s="90"/>
      <c r="I2705" s="90"/>
      <c r="J2705" s="90"/>
      <c r="K2705" s="90"/>
      <c r="L2705" s="90"/>
      <c r="M2705" s="90"/>
      <c r="N2705" s="90"/>
      <c r="O2705" s="90"/>
      <c r="P2705" s="90"/>
      <c r="Q2705" s="90"/>
      <c r="R2705" s="90"/>
      <c r="S2705" s="90"/>
      <c r="T2705" s="90"/>
      <c r="U2705" s="90"/>
      <c r="V2705" s="90"/>
      <c r="W2705" s="90"/>
      <c r="X2705" s="90"/>
      <c r="Y2705" s="90"/>
      <c r="Z2705" s="90"/>
      <c r="AA2705" s="90"/>
      <c r="AB2705" s="90"/>
      <c r="AC2705" s="90"/>
      <c r="AD2705" s="90"/>
      <c r="AE2705" s="90"/>
      <c r="AF2705" s="90"/>
      <c r="AG2705" s="93"/>
      <c r="AH2705" s="93"/>
    </row>
    <row r="2706" spans="1:34" ht="15" customHeight="1" x14ac:dyDescent="0.3">
      <c r="A2706" s="93"/>
      <c r="B2706" s="90"/>
      <c r="C2706" s="90"/>
      <c r="D2706" s="90"/>
      <c r="E2706" s="90"/>
      <c r="F2706" s="90"/>
      <c r="G2706" s="90"/>
      <c r="H2706" s="90"/>
      <c r="I2706" s="90"/>
      <c r="J2706" s="90"/>
      <c r="K2706" s="90"/>
      <c r="L2706" s="90"/>
      <c r="M2706" s="90"/>
      <c r="N2706" s="90"/>
      <c r="O2706" s="90"/>
      <c r="P2706" s="90"/>
      <c r="Q2706" s="90"/>
      <c r="R2706" s="90"/>
      <c r="S2706" s="90"/>
      <c r="T2706" s="90"/>
      <c r="U2706" s="90"/>
      <c r="V2706" s="90"/>
      <c r="W2706" s="90"/>
      <c r="X2706" s="90"/>
      <c r="Y2706" s="90"/>
      <c r="Z2706" s="90"/>
      <c r="AA2706" s="90"/>
      <c r="AB2706" s="90"/>
      <c r="AC2706" s="90"/>
      <c r="AD2706" s="90"/>
      <c r="AE2706" s="90"/>
      <c r="AF2706" s="90"/>
      <c r="AG2706" s="93"/>
      <c r="AH2706" s="93"/>
    </row>
    <row r="2707" spans="1:34" ht="15" customHeight="1" x14ac:dyDescent="0.3">
      <c r="A2707" s="93"/>
      <c r="B2707" s="93"/>
      <c r="C2707" s="93"/>
      <c r="D2707" s="93"/>
      <c r="E2707" s="93"/>
      <c r="F2707" s="93"/>
      <c r="G2707" s="93"/>
      <c r="H2707" s="93"/>
      <c r="I2707" s="93"/>
      <c r="J2707" s="93"/>
      <c r="K2707" s="93"/>
      <c r="L2707" s="93"/>
      <c r="M2707" s="93"/>
      <c r="N2707" s="93"/>
      <c r="O2707" s="93"/>
      <c r="P2707" s="93"/>
      <c r="Q2707" s="93"/>
      <c r="R2707" s="93"/>
      <c r="S2707" s="93"/>
      <c r="T2707" s="93"/>
      <c r="U2707" s="93"/>
      <c r="V2707" s="93"/>
      <c r="W2707" s="93"/>
      <c r="X2707" s="93"/>
      <c r="Y2707" s="93"/>
      <c r="Z2707" s="93"/>
      <c r="AA2707" s="93"/>
      <c r="AB2707" s="93"/>
      <c r="AC2707" s="93"/>
      <c r="AD2707" s="93"/>
      <c r="AE2707" s="93"/>
      <c r="AF2707" s="93"/>
      <c r="AG2707" s="93"/>
      <c r="AH2707" s="93"/>
    </row>
    <row r="2708" spans="1:34" ht="15" customHeight="1" x14ac:dyDescent="0.3">
      <c r="A2708" s="93"/>
      <c r="B2708" s="93"/>
      <c r="C2708" s="93"/>
      <c r="D2708" s="93"/>
      <c r="E2708" s="93"/>
      <c r="F2708" s="93"/>
      <c r="G2708" s="93"/>
      <c r="H2708" s="93"/>
      <c r="I2708" s="93"/>
      <c r="J2708" s="93"/>
      <c r="K2708" s="93"/>
      <c r="L2708" s="93"/>
      <c r="M2708" s="93"/>
      <c r="N2708" s="93"/>
      <c r="O2708" s="93"/>
      <c r="P2708" s="93"/>
      <c r="Q2708" s="93"/>
      <c r="R2708" s="93"/>
      <c r="S2708" s="93"/>
      <c r="T2708" s="93"/>
      <c r="U2708" s="93"/>
      <c r="V2708" s="93"/>
      <c r="W2708" s="93"/>
      <c r="X2708" s="93"/>
      <c r="Y2708" s="93"/>
      <c r="Z2708" s="93"/>
      <c r="AA2708" s="93"/>
      <c r="AB2708" s="93"/>
      <c r="AC2708" s="93"/>
      <c r="AD2708" s="93"/>
      <c r="AE2708" s="93"/>
      <c r="AF2708" s="93"/>
      <c r="AG2708" s="93"/>
      <c r="AH2708" s="93"/>
    </row>
    <row r="2709" spans="1:34" ht="15" customHeight="1" x14ac:dyDescent="0.3">
      <c r="A2709" s="93"/>
      <c r="B2709" s="93"/>
      <c r="C2709" s="93"/>
      <c r="D2709" s="93"/>
      <c r="E2709" s="93"/>
      <c r="F2709" s="93"/>
      <c r="G2709" s="93"/>
      <c r="H2709" s="93"/>
      <c r="I2709" s="93"/>
      <c r="J2709" s="93"/>
      <c r="K2709" s="93"/>
      <c r="L2709" s="93"/>
      <c r="M2709" s="93"/>
      <c r="N2709" s="93"/>
      <c r="O2709" s="93"/>
      <c r="P2709" s="93"/>
      <c r="Q2709" s="93"/>
      <c r="R2709" s="93"/>
      <c r="S2709" s="93"/>
      <c r="T2709" s="93"/>
      <c r="U2709" s="93"/>
      <c r="V2709" s="93"/>
      <c r="W2709" s="93"/>
      <c r="X2709" s="93"/>
      <c r="Y2709" s="93"/>
      <c r="Z2709" s="93"/>
      <c r="AA2709" s="93"/>
      <c r="AB2709" s="93"/>
      <c r="AC2709" s="93"/>
      <c r="AD2709" s="93"/>
      <c r="AE2709" s="93"/>
      <c r="AF2709" s="93"/>
      <c r="AG2709" s="93"/>
      <c r="AH2709" s="93"/>
    </row>
    <row r="2710" spans="1:34" ht="15" customHeight="1" x14ac:dyDescent="0.3">
      <c r="A2710" s="93"/>
      <c r="B2710" s="93"/>
      <c r="C2710" s="93"/>
      <c r="D2710" s="93"/>
      <c r="E2710" s="93"/>
      <c r="F2710" s="93"/>
      <c r="G2710" s="93"/>
      <c r="H2710" s="93"/>
      <c r="I2710" s="93"/>
      <c r="J2710" s="93"/>
      <c r="K2710" s="93"/>
      <c r="L2710" s="93"/>
      <c r="M2710" s="93"/>
      <c r="N2710" s="93"/>
      <c r="O2710" s="93"/>
      <c r="P2710" s="93"/>
      <c r="Q2710" s="93"/>
      <c r="R2710" s="93"/>
      <c r="S2710" s="93"/>
      <c r="T2710" s="93"/>
      <c r="U2710" s="93"/>
      <c r="V2710" s="93"/>
      <c r="W2710" s="93"/>
      <c r="X2710" s="93"/>
      <c r="Y2710" s="93"/>
      <c r="Z2710" s="93"/>
      <c r="AA2710" s="93"/>
      <c r="AB2710" s="93"/>
      <c r="AC2710" s="93"/>
      <c r="AD2710" s="93"/>
      <c r="AE2710" s="93"/>
      <c r="AF2710" s="93"/>
      <c r="AG2710" s="93"/>
      <c r="AH2710" s="93"/>
    </row>
    <row r="2711" spans="1:34" ht="15" customHeight="1" x14ac:dyDescent="0.3">
      <c r="A2711" s="93"/>
      <c r="B2711" s="93"/>
      <c r="C2711" s="93"/>
      <c r="D2711" s="93"/>
      <c r="E2711" s="93"/>
      <c r="F2711" s="93"/>
      <c r="G2711" s="93"/>
      <c r="H2711" s="93"/>
      <c r="I2711" s="93"/>
      <c r="J2711" s="93"/>
      <c r="K2711" s="93"/>
      <c r="L2711" s="93"/>
      <c r="M2711" s="93"/>
      <c r="N2711" s="93"/>
      <c r="O2711" s="93"/>
      <c r="P2711" s="93"/>
      <c r="Q2711" s="93"/>
      <c r="R2711" s="93"/>
      <c r="S2711" s="93"/>
      <c r="T2711" s="93"/>
      <c r="U2711" s="93"/>
      <c r="V2711" s="93"/>
      <c r="W2711" s="93"/>
      <c r="X2711" s="93"/>
      <c r="Y2711" s="93"/>
      <c r="Z2711" s="93"/>
      <c r="AA2711" s="93"/>
      <c r="AB2711" s="93"/>
      <c r="AC2711" s="93"/>
      <c r="AD2711" s="93"/>
      <c r="AE2711" s="93"/>
      <c r="AF2711" s="93"/>
      <c r="AG2711" s="93"/>
      <c r="AH2711" s="93"/>
    </row>
    <row r="2712" spans="1:34" ht="15" customHeight="1" x14ac:dyDescent="0.3">
      <c r="A2712" s="93"/>
      <c r="B2712" s="93"/>
      <c r="C2712" s="93"/>
      <c r="D2712" s="93"/>
      <c r="E2712" s="93"/>
      <c r="F2712" s="93"/>
      <c r="G2712" s="93"/>
      <c r="H2712" s="93"/>
      <c r="I2712" s="93"/>
      <c r="J2712" s="93"/>
      <c r="K2712" s="93"/>
      <c r="L2712" s="93"/>
      <c r="M2712" s="93"/>
      <c r="N2712" s="93"/>
      <c r="O2712" s="93"/>
      <c r="P2712" s="93"/>
      <c r="Q2712" s="93"/>
      <c r="R2712" s="93"/>
      <c r="S2712" s="93"/>
      <c r="T2712" s="93"/>
      <c r="U2712" s="93"/>
      <c r="V2712" s="93"/>
      <c r="W2712" s="93"/>
      <c r="X2712" s="93"/>
      <c r="Y2712" s="93"/>
      <c r="Z2712" s="93"/>
      <c r="AA2712" s="93"/>
      <c r="AB2712" s="93"/>
      <c r="AC2712" s="93"/>
      <c r="AD2712" s="93"/>
      <c r="AE2712" s="93"/>
      <c r="AF2712" s="93"/>
      <c r="AG2712" s="93"/>
      <c r="AH2712" s="93"/>
    </row>
    <row r="2713" spans="1:34" ht="15" customHeight="1" x14ac:dyDescent="0.3">
      <c r="A2713" s="93"/>
      <c r="B2713" s="93"/>
      <c r="C2713" s="93"/>
      <c r="D2713" s="93"/>
      <c r="E2713" s="93"/>
      <c r="F2713" s="93"/>
      <c r="G2713" s="93"/>
      <c r="H2713" s="93"/>
      <c r="I2713" s="93"/>
      <c r="J2713" s="93"/>
      <c r="K2713" s="93"/>
      <c r="L2713" s="93"/>
      <c r="M2713" s="93"/>
      <c r="N2713" s="93"/>
      <c r="O2713" s="93"/>
      <c r="P2713" s="93"/>
      <c r="Q2713" s="93"/>
      <c r="R2713" s="93"/>
      <c r="S2713" s="93"/>
      <c r="T2713" s="93"/>
      <c r="U2713" s="93"/>
      <c r="V2713" s="93"/>
      <c r="W2713" s="93"/>
      <c r="X2713" s="93"/>
      <c r="Y2713" s="93"/>
      <c r="Z2713" s="93"/>
      <c r="AA2713" s="93"/>
      <c r="AB2713" s="93"/>
      <c r="AC2713" s="93"/>
      <c r="AD2713" s="93"/>
      <c r="AE2713" s="93"/>
      <c r="AF2713" s="93"/>
      <c r="AG2713" s="93"/>
      <c r="AH2713" s="93"/>
    </row>
    <row r="2714" spans="1:34" ht="15" customHeight="1" x14ac:dyDescent="0.3">
      <c r="A2714" s="93"/>
      <c r="B2714" s="93"/>
      <c r="C2714" s="93"/>
      <c r="D2714" s="93"/>
      <c r="E2714" s="93"/>
      <c r="F2714" s="93"/>
      <c r="G2714" s="93"/>
      <c r="H2714" s="93"/>
      <c r="I2714" s="93"/>
      <c r="J2714" s="93"/>
      <c r="K2714" s="93"/>
      <c r="L2714" s="93"/>
      <c r="M2714" s="93"/>
      <c r="N2714" s="93"/>
      <c r="O2714" s="93"/>
      <c r="P2714" s="93"/>
      <c r="Q2714" s="93"/>
      <c r="R2714" s="93"/>
      <c r="S2714" s="93"/>
      <c r="T2714" s="93"/>
      <c r="U2714" s="93"/>
      <c r="V2714" s="93"/>
      <c r="W2714" s="93"/>
      <c r="X2714" s="93"/>
      <c r="Y2714" s="93"/>
      <c r="Z2714" s="93"/>
      <c r="AA2714" s="93"/>
      <c r="AB2714" s="93"/>
      <c r="AC2714" s="93"/>
      <c r="AD2714" s="93"/>
      <c r="AE2714" s="93"/>
      <c r="AF2714" s="93"/>
      <c r="AG2714" s="93"/>
      <c r="AH2714" s="93"/>
    </row>
    <row r="2715" spans="1:34" ht="15" customHeight="1" x14ac:dyDescent="0.3">
      <c r="A2715" s="93"/>
      <c r="B2715" s="93"/>
      <c r="C2715" s="93"/>
      <c r="D2715" s="93"/>
      <c r="E2715" s="93"/>
      <c r="F2715" s="93"/>
      <c r="G2715" s="93"/>
      <c r="H2715" s="93"/>
      <c r="I2715" s="93"/>
      <c r="J2715" s="93"/>
      <c r="K2715" s="93"/>
      <c r="L2715" s="93"/>
      <c r="M2715" s="93"/>
      <c r="N2715" s="93"/>
      <c r="O2715" s="93"/>
      <c r="P2715" s="93"/>
      <c r="Q2715" s="93"/>
      <c r="R2715" s="93"/>
      <c r="S2715" s="93"/>
      <c r="T2715" s="93"/>
      <c r="U2715" s="93"/>
      <c r="V2715" s="93"/>
      <c r="W2715" s="93"/>
      <c r="X2715" s="93"/>
      <c r="Y2715" s="93"/>
      <c r="Z2715" s="93"/>
      <c r="AA2715" s="93"/>
      <c r="AB2715" s="93"/>
      <c r="AC2715" s="93"/>
      <c r="AD2715" s="93"/>
      <c r="AE2715" s="93"/>
      <c r="AF2715" s="93"/>
      <c r="AG2715" s="93"/>
      <c r="AH2715" s="93"/>
    </row>
    <row r="2716" spans="1:34" ht="15" customHeight="1" x14ac:dyDescent="0.3">
      <c r="A2716" s="93"/>
      <c r="B2716" s="93"/>
      <c r="C2716" s="93"/>
      <c r="D2716" s="93"/>
      <c r="E2716" s="93"/>
      <c r="F2716" s="93"/>
      <c r="G2716" s="93"/>
      <c r="H2716" s="93"/>
      <c r="I2716" s="93"/>
      <c r="J2716" s="93"/>
      <c r="K2716" s="93"/>
      <c r="L2716" s="93"/>
      <c r="M2716" s="93"/>
      <c r="N2716" s="93"/>
      <c r="O2716" s="93"/>
      <c r="P2716" s="93"/>
      <c r="Q2716" s="93"/>
      <c r="R2716" s="93"/>
      <c r="S2716" s="93"/>
      <c r="T2716" s="93"/>
      <c r="U2716" s="93"/>
      <c r="V2716" s="93"/>
      <c r="W2716" s="93"/>
      <c r="X2716" s="93"/>
      <c r="Y2716" s="93"/>
      <c r="Z2716" s="93"/>
      <c r="AA2716" s="93"/>
      <c r="AB2716" s="93"/>
      <c r="AC2716" s="93"/>
      <c r="AD2716" s="93"/>
      <c r="AE2716" s="93"/>
      <c r="AF2716" s="93"/>
      <c r="AG2716" s="93"/>
      <c r="AH2716" s="93"/>
    </row>
    <row r="2717" spans="1:34" ht="15" customHeight="1" x14ac:dyDescent="0.3">
      <c r="A2717" s="93"/>
      <c r="B2717" s="93"/>
      <c r="C2717" s="93"/>
      <c r="D2717" s="93"/>
      <c r="E2717" s="93"/>
      <c r="F2717" s="93"/>
      <c r="G2717" s="93"/>
      <c r="H2717" s="93"/>
      <c r="I2717" s="93"/>
      <c r="J2717" s="93"/>
      <c r="K2717" s="93"/>
      <c r="L2717" s="93"/>
      <c r="M2717" s="93"/>
      <c r="N2717" s="93"/>
      <c r="O2717" s="93"/>
      <c r="P2717" s="93"/>
      <c r="Q2717" s="93"/>
      <c r="R2717" s="93"/>
      <c r="S2717" s="93"/>
      <c r="T2717" s="93"/>
      <c r="U2717" s="93"/>
      <c r="V2717" s="93"/>
      <c r="W2717" s="93"/>
      <c r="X2717" s="93"/>
      <c r="Y2717" s="93"/>
      <c r="Z2717" s="93"/>
      <c r="AA2717" s="93"/>
      <c r="AB2717" s="93"/>
      <c r="AC2717" s="93"/>
      <c r="AD2717" s="93"/>
      <c r="AE2717" s="93"/>
      <c r="AF2717" s="93"/>
      <c r="AG2717" s="93"/>
      <c r="AH2717" s="93"/>
    </row>
    <row r="2718" spans="1:34" ht="15" customHeight="1" x14ac:dyDescent="0.3">
      <c r="A2718" s="93"/>
      <c r="B2718" s="90"/>
      <c r="C2718" s="90"/>
      <c r="D2718" s="90"/>
      <c r="E2718" s="90"/>
      <c r="F2718" s="90"/>
      <c r="G2718" s="90"/>
      <c r="H2718" s="90"/>
      <c r="I2718" s="90"/>
      <c r="J2718" s="90"/>
      <c r="K2718" s="90"/>
      <c r="L2718" s="90"/>
      <c r="M2718" s="90"/>
      <c r="N2718" s="90"/>
      <c r="O2718" s="90"/>
      <c r="P2718" s="90"/>
      <c r="Q2718" s="90"/>
      <c r="R2718" s="90"/>
      <c r="S2718" s="90"/>
      <c r="T2718" s="90"/>
      <c r="U2718" s="90"/>
      <c r="V2718" s="90"/>
      <c r="W2718" s="90"/>
      <c r="X2718" s="90"/>
      <c r="Y2718" s="90"/>
      <c r="Z2718" s="90"/>
      <c r="AA2718" s="90"/>
      <c r="AB2718" s="90"/>
      <c r="AC2718" s="90"/>
      <c r="AD2718" s="90"/>
      <c r="AE2718" s="90"/>
      <c r="AF2718" s="90"/>
      <c r="AG2718" s="93"/>
      <c r="AH2718" s="93"/>
    </row>
    <row r="2719" spans="1:34" ht="15" customHeight="1" x14ac:dyDescent="0.3">
      <c r="A2719" s="93"/>
      <c r="B2719" s="80"/>
      <c r="C2719" s="80"/>
      <c r="D2719" s="80"/>
      <c r="E2719" s="80"/>
      <c r="F2719" s="80"/>
      <c r="G2719" s="80"/>
      <c r="H2719" s="80"/>
      <c r="I2719" s="80"/>
      <c r="J2719" s="80"/>
      <c r="K2719" s="80"/>
      <c r="L2719" s="80"/>
      <c r="M2719" s="80"/>
      <c r="N2719" s="80"/>
      <c r="O2719" s="80"/>
      <c r="P2719" s="80"/>
      <c r="Q2719" s="80"/>
      <c r="R2719" s="80"/>
      <c r="S2719" s="80"/>
      <c r="T2719" s="80"/>
      <c r="U2719" s="80"/>
      <c r="V2719" s="80"/>
      <c r="W2719" s="80"/>
      <c r="X2719" s="80"/>
      <c r="Y2719" s="80"/>
      <c r="Z2719" s="80"/>
      <c r="AA2719" s="80"/>
      <c r="AB2719" s="80"/>
      <c r="AC2719" s="80"/>
      <c r="AD2719" s="80"/>
      <c r="AE2719" s="80"/>
      <c r="AF2719" s="80"/>
      <c r="AG2719" s="93"/>
      <c r="AH2719" s="93"/>
    </row>
    <row r="2720" spans="1:34" ht="15" customHeight="1" x14ac:dyDescent="0.3">
      <c r="A2720" s="93"/>
      <c r="B2720" s="93"/>
      <c r="C2720" s="93"/>
      <c r="D2720" s="93"/>
      <c r="E2720" s="93"/>
      <c r="F2720" s="93"/>
      <c r="G2720" s="93"/>
      <c r="H2720" s="93"/>
      <c r="I2720" s="93"/>
      <c r="J2720" s="93"/>
      <c r="K2720" s="93"/>
      <c r="L2720" s="93"/>
      <c r="M2720" s="93"/>
      <c r="N2720" s="93"/>
      <c r="O2720" s="93"/>
      <c r="P2720" s="93"/>
      <c r="Q2720" s="93"/>
      <c r="R2720" s="93"/>
      <c r="S2720" s="93"/>
      <c r="T2720" s="93"/>
      <c r="U2720" s="93"/>
      <c r="V2720" s="93"/>
      <c r="W2720" s="93"/>
      <c r="X2720" s="93"/>
      <c r="Y2720" s="93"/>
      <c r="Z2720" s="93"/>
      <c r="AA2720" s="93"/>
      <c r="AB2720" s="93"/>
      <c r="AC2720" s="93"/>
      <c r="AD2720" s="93"/>
      <c r="AE2720" s="93"/>
      <c r="AF2720" s="93"/>
      <c r="AG2720" s="93"/>
      <c r="AH2720" s="93"/>
    </row>
    <row r="2721" spans="1:34" ht="15" customHeight="1" x14ac:dyDescent="0.3">
      <c r="A2721" s="93"/>
      <c r="B2721" s="93"/>
      <c r="C2721" s="93"/>
      <c r="D2721" s="93"/>
      <c r="E2721" s="93"/>
      <c r="F2721" s="93"/>
      <c r="G2721" s="93"/>
      <c r="H2721" s="93"/>
      <c r="I2721" s="93"/>
      <c r="J2721" s="93"/>
      <c r="K2721" s="93"/>
      <c r="L2721" s="93"/>
      <c r="M2721" s="93"/>
      <c r="N2721" s="93"/>
      <c r="O2721" s="93"/>
      <c r="P2721" s="93"/>
      <c r="Q2721" s="93"/>
      <c r="R2721" s="93"/>
      <c r="S2721" s="93"/>
      <c r="T2721" s="93"/>
      <c r="U2721" s="93"/>
      <c r="V2721" s="93"/>
      <c r="W2721" s="93"/>
      <c r="X2721" s="93"/>
      <c r="Y2721" s="93"/>
      <c r="Z2721" s="93"/>
      <c r="AA2721" s="93"/>
      <c r="AB2721" s="93"/>
      <c r="AC2721" s="93"/>
      <c r="AD2721" s="93"/>
      <c r="AE2721" s="93"/>
      <c r="AF2721" s="93"/>
      <c r="AG2721" s="93"/>
      <c r="AH2721" s="93"/>
    </row>
    <row r="2722" spans="1:34" ht="15" customHeight="1" x14ac:dyDescent="0.3">
      <c r="A2722" s="93"/>
      <c r="B2722" s="93"/>
      <c r="C2722" s="93"/>
      <c r="D2722" s="93"/>
      <c r="E2722" s="93"/>
      <c r="F2722" s="93"/>
      <c r="G2722" s="93"/>
      <c r="H2722" s="93"/>
      <c r="I2722" s="93"/>
      <c r="J2722" s="93"/>
      <c r="K2722" s="93"/>
      <c r="L2722" s="93"/>
      <c r="M2722" s="93"/>
      <c r="N2722" s="93"/>
      <c r="O2722" s="93"/>
      <c r="P2722" s="93"/>
      <c r="Q2722" s="93"/>
      <c r="R2722" s="93"/>
      <c r="S2722" s="93"/>
      <c r="T2722" s="93"/>
      <c r="U2722" s="93"/>
      <c r="V2722" s="93"/>
      <c r="W2722" s="93"/>
      <c r="X2722" s="93"/>
      <c r="Y2722" s="93"/>
      <c r="Z2722" s="93"/>
      <c r="AA2722" s="93"/>
      <c r="AB2722" s="93"/>
      <c r="AC2722" s="93"/>
      <c r="AD2722" s="93"/>
      <c r="AE2722" s="93"/>
      <c r="AF2722" s="93"/>
      <c r="AG2722" s="93"/>
      <c r="AH2722" s="93"/>
    </row>
    <row r="2723" spans="1:34" ht="15" customHeight="1" x14ac:dyDescent="0.3">
      <c r="A2723" s="93"/>
      <c r="B2723" s="93"/>
      <c r="C2723" s="93"/>
      <c r="D2723" s="93"/>
      <c r="E2723" s="93"/>
      <c r="F2723" s="93"/>
      <c r="G2723" s="93"/>
      <c r="H2723" s="93"/>
      <c r="I2723" s="93"/>
      <c r="J2723" s="93"/>
      <c r="K2723" s="93"/>
      <c r="L2723" s="93"/>
      <c r="M2723" s="93"/>
      <c r="N2723" s="93"/>
      <c r="O2723" s="93"/>
      <c r="P2723" s="93"/>
      <c r="Q2723" s="93"/>
      <c r="R2723" s="93"/>
      <c r="S2723" s="93"/>
      <c r="T2723" s="93"/>
      <c r="U2723" s="93"/>
      <c r="V2723" s="93"/>
      <c r="W2723" s="93"/>
      <c r="X2723" s="93"/>
      <c r="Y2723" s="93"/>
      <c r="Z2723" s="93"/>
      <c r="AA2723" s="93"/>
      <c r="AB2723" s="93"/>
      <c r="AC2723" s="93"/>
      <c r="AD2723" s="93"/>
      <c r="AE2723" s="93"/>
      <c r="AF2723" s="93"/>
      <c r="AG2723" s="93"/>
      <c r="AH2723" s="93"/>
    </row>
    <row r="2724" spans="1:34" ht="15" customHeight="1" x14ac:dyDescent="0.3">
      <c r="A2724" s="93"/>
      <c r="B2724" s="93"/>
      <c r="C2724" s="93"/>
      <c r="D2724" s="93"/>
      <c r="E2724" s="93"/>
      <c r="F2724" s="93"/>
      <c r="G2724" s="93"/>
      <c r="H2724" s="93"/>
      <c r="I2724" s="93"/>
      <c r="J2724" s="93"/>
      <c r="K2724" s="93"/>
      <c r="L2724" s="93"/>
      <c r="M2724" s="93"/>
      <c r="N2724" s="93"/>
      <c r="O2724" s="93"/>
      <c r="P2724" s="93"/>
      <c r="Q2724" s="93"/>
      <c r="R2724" s="93"/>
      <c r="S2724" s="93"/>
      <c r="T2724" s="93"/>
      <c r="U2724" s="93"/>
      <c r="V2724" s="93"/>
      <c r="W2724" s="93"/>
      <c r="X2724" s="93"/>
      <c r="Y2724" s="93"/>
      <c r="Z2724" s="93"/>
      <c r="AA2724" s="93"/>
      <c r="AB2724" s="93"/>
      <c r="AC2724" s="93"/>
      <c r="AD2724" s="93"/>
      <c r="AE2724" s="93"/>
      <c r="AF2724" s="93"/>
      <c r="AG2724" s="93"/>
      <c r="AH2724" s="93"/>
    </row>
    <row r="2725" spans="1:34" ht="15" customHeight="1" x14ac:dyDescent="0.3">
      <c r="A2725" s="93"/>
      <c r="B2725" s="93"/>
      <c r="C2725" s="93"/>
      <c r="D2725" s="93"/>
      <c r="E2725" s="93"/>
      <c r="F2725" s="93"/>
      <c r="G2725" s="93"/>
      <c r="H2725" s="93"/>
      <c r="I2725" s="93"/>
      <c r="J2725" s="93"/>
      <c r="K2725" s="93"/>
      <c r="L2725" s="93"/>
      <c r="M2725" s="93"/>
      <c r="N2725" s="93"/>
      <c r="O2725" s="93"/>
      <c r="P2725" s="93"/>
      <c r="Q2725" s="93"/>
      <c r="R2725" s="93"/>
      <c r="S2725" s="93"/>
      <c r="T2725" s="93"/>
      <c r="U2725" s="93"/>
      <c r="V2725" s="93"/>
      <c r="W2725" s="93"/>
      <c r="X2725" s="93"/>
      <c r="Y2725" s="93"/>
      <c r="Z2725" s="93"/>
      <c r="AA2725" s="93"/>
      <c r="AB2725" s="93"/>
      <c r="AC2725" s="93"/>
      <c r="AD2725" s="93"/>
      <c r="AE2725" s="93"/>
      <c r="AF2725" s="93"/>
      <c r="AG2725" s="93"/>
      <c r="AH2725" s="93"/>
    </row>
    <row r="2726" spans="1:34" ht="15" customHeight="1" x14ac:dyDescent="0.3">
      <c r="A2726" s="93"/>
      <c r="B2726" s="93"/>
      <c r="C2726" s="93"/>
      <c r="D2726" s="93"/>
      <c r="E2726" s="93"/>
      <c r="F2726" s="93"/>
      <c r="G2726" s="93"/>
      <c r="H2726" s="93"/>
      <c r="I2726" s="93"/>
      <c r="J2726" s="93"/>
      <c r="K2726" s="93"/>
      <c r="L2726" s="93"/>
      <c r="M2726" s="93"/>
      <c r="N2726" s="93"/>
      <c r="O2726" s="93"/>
      <c r="P2726" s="93"/>
      <c r="Q2726" s="93"/>
      <c r="R2726" s="93"/>
      <c r="S2726" s="93"/>
      <c r="T2726" s="93"/>
      <c r="U2726" s="93"/>
      <c r="V2726" s="93"/>
      <c r="W2726" s="93"/>
      <c r="X2726" s="93"/>
      <c r="Y2726" s="93"/>
      <c r="Z2726" s="93"/>
      <c r="AA2726" s="93"/>
      <c r="AB2726" s="93"/>
      <c r="AC2726" s="93"/>
      <c r="AD2726" s="93"/>
      <c r="AE2726" s="93"/>
      <c r="AF2726" s="93"/>
      <c r="AG2726" s="93"/>
      <c r="AH2726" s="93"/>
    </row>
    <row r="2727" spans="1:34" ht="15" customHeight="1" x14ac:dyDescent="0.3">
      <c r="A2727" s="93"/>
      <c r="B2727" s="93"/>
      <c r="C2727" s="93"/>
      <c r="D2727" s="93"/>
      <c r="E2727" s="93"/>
      <c r="F2727" s="93"/>
      <c r="G2727" s="93"/>
      <c r="H2727" s="93"/>
      <c r="I2727" s="93"/>
      <c r="J2727" s="93"/>
      <c r="K2727" s="93"/>
      <c r="L2727" s="93"/>
      <c r="M2727" s="93"/>
      <c r="N2727" s="93"/>
      <c r="O2727" s="93"/>
      <c r="P2727" s="93"/>
      <c r="Q2727" s="93"/>
      <c r="R2727" s="93"/>
      <c r="S2727" s="93"/>
      <c r="T2727" s="93"/>
      <c r="U2727" s="93"/>
      <c r="V2727" s="93"/>
      <c r="W2727" s="93"/>
      <c r="X2727" s="93"/>
      <c r="Y2727" s="93"/>
      <c r="Z2727" s="93"/>
      <c r="AA2727" s="93"/>
      <c r="AB2727" s="93"/>
      <c r="AC2727" s="93"/>
      <c r="AD2727" s="93"/>
      <c r="AE2727" s="93"/>
      <c r="AF2727" s="93"/>
      <c r="AG2727" s="93"/>
      <c r="AH2727" s="93"/>
    </row>
    <row r="2728" spans="1:34" ht="15" customHeight="1" x14ac:dyDescent="0.3">
      <c r="A2728" s="93"/>
      <c r="B2728" s="93"/>
      <c r="C2728" s="93"/>
      <c r="D2728" s="93"/>
      <c r="E2728" s="93"/>
      <c r="F2728" s="93"/>
      <c r="G2728" s="93"/>
      <c r="H2728" s="93"/>
      <c r="I2728" s="93"/>
      <c r="J2728" s="93"/>
      <c r="K2728" s="93"/>
      <c r="L2728" s="93"/>
      <c r="M2728" s="93"/>
      <c r="N2728" s="93"/>
      <c r="O2728" s="93"/>
      <c r="P2728" s="93"/>
      <c r="Q2728" s="93"/>
      <c r="R2728" s="93"/>
      <c r="S2728" s="93"/>
      <c r="T2728" s="93"/>
      <c r="U2728" s="93"/>
      <c r="V2728" s="93"/>
      <c r="W2728" s="93"/>
      <c r="X2728" s="93"/>
      <c r="Y2728" s="93"/>
      <c r="Z2728" s="93"/>
      <c r="AA2728" s="93"/>
      <c r="AB2728" s="93"/>
      <c r="AC2728" s="93"/>
      <c r="AD2728" s="93"/>
      <c r="AE2728" s="93"/>
      <c r="AF2728" s="93"/>
      <c r="AG2728" s="93"/>
      <c r="AH2728" s="93"/>
    </row>
    <row r="2729" spans="1:34" ht="15" customHeight="1" x14ac:dyDescent="0.3">
      <c r="A2729" s="93"/>
      <c r="B2729" s="93"/>
      <c r="C2729" s="93"/>
      <c r="D2729" s="93"/>
      <c r="E2729" s="93"/>
      <c r="F2729" s="93"/>
      <c r="G2729" s="93"/>
      <c r="H2729" s="93"/>
      <c r="I2729" s="93"/>
      <c r="J2729" s="93"/>
      <c r="K2729" s="93"/>
      <c r="L2729" s="93"/>
      <c r="M2729" s="93"/>
      <c r="N2729" s="93"/>
      <c r="O2729" s="93"/>
      <c r="P2729" s="93"/>
      <c r="Q2729" s="93"/>
      <c r="R2729" s="93"/>
      <c r="S2729" s="93"/>
      <c r="T2729" s="93"/>
      <c r="U2729" s="93"/>
      <c r="V2729" s="93"/>
      <c r="W2729" s="93"/>
      <c r="X2729" s="93"/>
      <c r="Y2729" s="93"/>
      <c r="Z2729" s="93"/>
      <c r="AA2729" s="93"/>
      <c r="AB2729" s="93"/>
      <c r="AC2729" s="93"/>
      <c r="AD2729" s="93"/>
      <c r="AE2729" s="93"/>
      <c r="AF2729" s="93"/>
      <c r="AG2729" s="93"/>
      <c r="AH2729" s="93"/>
    </row>
    <row r="2730" spans="1:34" ht="15" customHeight="1" x14ac:dyDescent="0.3">
      <c r="A2730" s="93"/>
      <c r="B2730" s="93"/>
      <c r="C2730" s="93"/>
      <c r="D2730" s="93"/>
      <c r="E2730" s="93"/>
      <c r="F2730" s="93"/>
      <c r="G2730" s="93"/>
      <c r="H2730" s="93"/>
      <c r="I2730" s="93"/>
      <c r="J2730" s="93"/>
      <c r="K2730" s="93"/>
      <c r="L2730" s="93"/>
      <c r="M2730" s="93"/>
      <c r="N2730" s="93"/>
      <c r="O2730" s="93"/>
      <c r="P2730" s="93"/>
      <c r="Q2730" s="93"/>
      <c r="R2730" s="93"/>
      <c r="S2730" s="93"/>
      <c r="T2730" s="93"/>
      <c r="U2730" s="93"/>
      <c r="V2730" s="93"/>
      <c r="W2730" s="93"/>
      <c r="X2730" s="93"/>
      <c r="Y2730" s="93"/>
      <c r="Z2730" s="93"/>
      <c r="AA2730" s="93"/>
      <c r="AB2730" s="93"/>
      <c r="AC2730" s="93"/>
      <c r="AD2730" s="93"/>
      <c r="AE2730" s="93"/>
      <c r="AF2730" s="93"/>
      <c r="AG2730" s="93"/>
      <c r="AH2730" s="93"/>
    </row>
    <row r="2731" spans="1:34" ht="15" customHeight="1" x14ac:dyDescent="0.3">
      <c r="A2731" s="93"/>
      <c r="B2731" s="93"/>
      <c r="C2731" s="93"/>
      <c r="D2731" s="93"/>
      <c r="E2731" s="93"/>
      <c r="F2731" s="93"/>
      <c r="G2731" s="93"/>
      <c r="H2731" s="93"/>
      <c r="I2731" s="93"/>
      <c r="J2731" s="93"/>
      <c r="K2731" s="93"/>
      <c r="L2731" s="93"/>
      <c r="M2731" s="93"/>
      <c r="N2731" s="93"/>
      <c r="O2731" s="93"/>
      <c r="P2731" s="93"/>
      <c r="Q2731" s="93"/>
      <c r="R2731" s="93"/>
      <c r="S2731" s="93"/>
      <c r="T2731" s="93"/>
      <c r="U2731" s="93"/>
      <c r="V2731" s="93"/>
      <c r="W2731" s="93"/>
      <c r="X2731" s="93"/>
      <c r="Y2731" s="93"/>
      <c r="Z2731" s="93"/>
      <c r="AA2731" s="93"/>
      <c r="AB2731" s="93"/>
      <c r="AC2731" s="93"/>
      <c r="AD2731" s="93"/>
      <c r="AE2731" s="93"/>
      <c r="AF2731" s="93"/>
      <c r="AG2731" s="93"/>
      <c r="AH2731" s="93"/>
    </row>
    <row r="2732" spans="1:34" ht="15" customHeight="1" x14ac:dyDescent="0.3">
      <c r="A2732" s="93"/>
      <c r="B2732" s="93"/>
      <c r="C2732" s="93"/>
      <c r="D2732" s="93"/>
      <c r="E2732" s="93"/>
      <c r="F2732" s="93"/>
      <c r="G2732" s="93"/>
      <c r="H2732" s="93"/>
      <c r="I2732" s="93"/>
      <c r="J2732" s="93"/>
      <c r="K2732" s="93"/>
      <c r="L2732" s="93"/>
      <c r="M2732" s="93"/>
      <c r="N2732" s="93"/>
      <c r="O2732" s="93"/>
      <c r="P2732" s="93"/>
      <c r="Q2732" s="93"/>
      <c r="R2732" s="93"/>
      <c r="S2732" s="93"/>
      <c r="T2732" s="93"/>
      <c r="U2732" s="93"/>
      <c r="V2732" s="93"/>
      <c r="W2732" s="93"/>
      <c r="X2732" s="93"/>
      <c r="Y2732" s="93"/>
      <c r="Z2732" s="93"/>
      <c r="AA2732" s="93"/>
      <c r="AB2732" s="93"/>
      <c r="AC2732" s="93"/>
      <c r="AD2732" s="93"/>
      <c r="AE2732" s="93"/>
      <c r="AF2732" s="93"/>
      <c r="AG2732" s="93"/>
      <c r="AH2732" s="93"/>
    </row>
    <row r="2733" spans="1:34" ht="15" customHeight="1" x14ac:dyDescent="0.3">
      <c r="A2733" s="93"/>
      <c r="B2733" s="93"/>
      <c r="C2733" s="93"/>
      <c r="D2733" s="93"/>
      <c r="E2733" s="93"/>
      <c r="F2733" s="93"/>
      <c r="G2733" s="93"/>
      <c r="H2733" s="93"/>
      <c r="I2733" s="93"/>
      <c r="J2733" s="93"/>
      <c r="K2733" s="93"/>
      <c r="L2733" s="93"/>
      <c r="M2733" s="93"/>
      <c r="N2733" s="93"/>
      <c r="O2733" s="93"/>
      <c r="P2733" s="93"/>
      <c r="Q2733" s="93"/>
      <c r="R2733" s="93"/>
      <c r="S2733" s="93"/>
      <c r="T2733" s="93"/>
      <c r="U2733" s="93"/>
      <c r="V2733" s="93"/>
      <c r="W2733" s="93"/>
      <c r="X2733" s="93"/>
      <c r="Y2733" s="93"/>
      <c r="Z2733" s="93"/>
      <c r="AA2733" s="93"/>
      <c r="AB2733" s="93"/>
      <c r="AC2733" s="93"/>
      <c r="AD2733" s="93"/>
      <c r="AE2733" s="93"/>
      <c r="AF2733" s="93"/>
      <c r="AG2733" s="93"/>
      <c r="AH2733" s="93"/>
    </row>
    <row r="2734" spans="1:34" ht="15" customHeight="1" x14ac:dyDescent="0.3">
      <c r="A2734" s="93"/>
      <c r="B2734" s="93"/>
      <c r="C2734" s="93"/>
      <c r="D2734" s="93"/>
      <c r="E2734" s="93"/>
      <c r="F2734" s="93"/>
      <c r="G2734" s="93"/>
      <c r="H2734" s="93"/>
      <c r="I2734" s="93"/>
      <c r="J2734" s="93"/>
      <c r="K2734" s="93"/>
      <c r="L2734" s="93"/>
      <c r="M2734" s="93"/>
      <c r="N2734" s="93"/>
      <c r="O2734" s="93"/>
      <c r="P2734" s="93"/>
      <c r="Q2734" s="93"/>
      <c r="R2734" s="93"/>
      <c r="S2734" s="93"/>
      <c r="T2734" s="93"/>
      <c r="U2734" s="93"/>
      <c r="V2734" s="93"/>
      <c r="W2734" s="93"/>
      <c r="X2734" s="93"/>
      <c r="Y2734" s="93"/>
      <c r="Z2734" s="93"/>
      <c r="AA2734" s="93"/>
      <c r="AB2734" s="93"/>
      <c r="AC2734" s="93"/>
      <c r="AD2734" s="93"/>
      <c r="AE2734" s="93"/>
      <c r="AF2734" s="93"/>
      <c r="AG2734" s="93"/>
      <c r="AH2734" s="93"/>
    </row>
    <row r="2735" spans="1:34" ht="15" customHeight="1" x14ac:dyDescent="0.3">
      <c r="A2735" s="93"/>
      <c r="B2735" s="93"/>
      <c r="C2735" s="93"/>
      <c r="D2735" s="93"/>
      <c r="E2735" s="93"/>
      <c r="F2735" s="93"/>
      <c r="G2735" s="93"/>
      <c r="H2735" s="93"/>
      <c r="I2735" s="93"/>
      <c r="J2735" s="93"/>
      <c r="K2735" s="93"/>
      <c r="L2735" s="93"/>
      <c r="M2735" s="93"/>
      <c r="N2735" s="93"/>
      <c r="O2735" s="93"/>
      <c r="P2735" s="93"/>
      <c r="Q2735" s="93"/>
      <c r="R2735" s="93"/>
      <c r="S2735" s="93"/>
      <c r="T2735" s="93"/>
      <c r="U2735" s="93"/>
      <c r="V2735" s="93"/>
      <c r="W2735" s="93"/>
      <c r="X2735" s="93"/>
      <c r="Y2735" s="93"/>
      <c r="Z2735" s="93"/>
      <c r="AA2735" s="93"/>
      <c r="AB2735" s="93"/>
      <c r="AC2735" s="93"/>
      <c r="AD2735" s="93"/>
      <c r="AE2735" s="93"/>
      <c r="AF2735" s="93"/>
      <c r="AG2735" s="93"/>
      <c r="AH2735" s="93"/>
    </row>
    <row r="2736" spans="1:34" ht="15" customHeight="1" x14ac:dyDescent="0.3">
      <c r="A2736" s="93"/>
      <c r="B2736" s="93"/>
      <c r="C2736" s="93"/>
      <c r="D2736" s="93"/>
      <c r="E2736" s="93"/>
      <c r="F2736" s="93"/>
      <c r="G2736" s="93"/>
      <c r="H2736" s="93"/>
      <c r="I2736" s="93"/>
      <c r="J2736" s="93"/>
      <c r="K2736" s="93"/>
      <c r="L2736" s="93"/>
      <c r="M2736" s="93"/>
      <c r="N2736" s="93"/>
      <c r="O2736" s="93"/>
      <c r="P2736" s="93"/>
      <c r="Q2736" s="93"/>
      <c r="R2736" s="93"/>
      <c r="S2736" s="93"/>
      <c r="T2736" s="93"/>
      <c r="U2736" s="93"/>
      <c r="V2736" s="93"/>
      <c r="W2736" s="93"/>
      <c r="X2736" s="93"/>
      <c r="Y2736" s="93"/>
      <c r="Z2736" s="93"/>
      <c r="AA2736" s="93"/>
      <c r="AB2736" s="93"/>
      <c r="AC2736" s="93"/>
      <c r="AD2736" s="93"/>
      <c r="AE2736" s="93"/>
      <c r="AF2736" s="93"/>
      <c r="AG2736" s="93"/>
      <c r="AH2736" s="93"/>
    </row>
    <row r="2737" spans="1:34" ht="15" customHeight="1" x14ac:dyDescent="0.3">
      <c r="A2737" s="93"/>
      <c r="B2737" s="93"/>
      <c r="C2737" s="93"/>
      <c r="D2737" s="93"/>
      <c r="E2737" s="93"/>
      <c r="F2737" s="93"/>
      <c r="G2737" s="93"/>
      <c r="H2737" s="93"/>
      <c r="I2737" s="93"/>
      <c r="J2737" s="93"/>
      <c r="K2737" s="93"/>
      <c r="L2737" s="93"/>
      <c r="M2737" s="93"/>
      <c r="N2737" s="93"/>
      <c r="O2737" s="93"/>
      <c r="P2737" s="93"/>
      <c r="Q2737" s="93"/>
      <c r="R2737" s="93"/>
      <c r="S2737" s="93"/>
      <c r="T2737" s="93"/>
      <c r="U2737" s="93"/>
      <c r="V2737" s="93"/>
      <c r="W2737" s="93"/>
      <c r="X2737" s="93"/>
      <c r="Y2737" s="93"/>
      <c r="Z2737" s="93"/>
      <c r="AA2737" s="93"/>
      <c r="AB2737" s="93"/>
      <c r="AC2737" s="93"/>
      <c r="AD2737" s="93"/>
      <c r="AE2737" s="93"/>
      <c r="AF2737" s="93"/>
      <c r="AG2737" s="93"/>
      <c r="AH2737" s="93"/>
    </row>
    <row r="2738" spans="1:34" ht="15" customHeight="1" x14ac:dyDescent="0.3">
      <c r="A2738" s="93"/>
      <c r="B2738" s="93"/>
      <c r="C2738" s="93"/>
      <c r="D2738" s="93"/>
      <c r="E2738" s="93"/>
      <c r="F2738" s="93"/>
      <c r="G2738" s="93"/>
      <c r="H2738" s="93"/>
      <c r="I2738" s="93"/>
      <c r="J2738" s="93"/>
      <c r="K2738" s="93"/>
      <c r="L2738" s="93"/>
      <c r="M2738" s="93"/>
      <c r="N2738" s="93"/>
      <c r="O2738" s="93"/>
      <c r="P2738" s="93"/>
      <c r="Q2738" s="93"/>
      <c r="R2738" s="93"/>
      <c r="S2738" s="93"/>
      <c r="T2738" s="93"/>
      <c r="U2738" s="93"/>
      <c r="V2738" s="93"/>
      <c r="W2738" s="93"/>
      <c r="X2738" s="93"/>
      <c r="Y2738" s="93"/>
      <c r="Z2738" s="93"/>
      <c r="AA2738" s="93"/>
      <c r="AB2738" s="93"/>
      <c r="AC2738" s="93"/>
      <c r="AD2738" s="93"/>
      <c r="AE2738" s="93"/>
      <c r="AF2738" s="93"/>
      <c r="AG2738" s="93"/>
      <c r="AH2738" s="93"/>
    </row>
    <row r="2739" spans="1:34" ht="15" customHeight="1" x14ac:dyDescent="0.3">
      <c r="A2739" s="93"/>
      <c r="B2739" s="93"/>
      <c r="C2739" s="93"/>
      <c r="D2739" s="93"/>
      <c r="E2739" s="93"/>
      <c r="F2739" s="93"/>
      <c r="G2739" s="93"/>
      <c r="H2739" s="93"/>
      <c r="I2739" s="93"/>
      <c r="J2739" s="93"/>
      <c r="K2739" s="93"/>
      <c r="L2739" s="93"/>
      <c r="M2739" s="93"/>
      <c r="N2739" s="93"/>
      <c r="O2739" s="93"/>
      <c r="P2739" s="93"/>
      <c r="Q2739" s="93"/>
      <c r="R2739" s="93"/>
      <c r="S2739" s="93"/>
      <c r="T2739" s="93"/>
      <c r="U2739" s="93"/>
      <c r="V2739" s="93"/>
      <c r="W2739" s="93"/>
      <c r="X2739" s="93"/>
      <c r="Y2739" s="93"/>
      <c r="Z2739" s="93"/>
      <c r="AA2739" s="93"/>
      <c r="AB2739" s="93"/>
      <c r="AC2739" s="93"/>
      <c r="AD2739" s="93"/>
      <c r="AE2739" s="93"/>
      <c r="AF2739" s="93"/>
      <c r="AG2739" s="93"/>
      <c r="AH2739" s="93"/>
    </row>
    <row r="2740" spans="1:34" ht="15" customHeight="1" x14ac:dyDescent="0.3">
      <c r="A2740" s="93"/>
      <c r="B2740" s="93"/>
      <c r="C2740" s="93"/>
      <c r="D2740" s="93"/>
      <c r="E2740" s="93"/>
      <c r="F2740" s="93"/>
      <c r="G2740" s="93"/>
      <c r="H2740" s="93"/>
      <c r="I2740" s="93"/>
      <c r="J2740" s="93"/>
      <c r="K2740" s="93"/>
      <c r="L2740" s="93"/>
      <c r="M2740" s="93"/>
      <c r="N2740" s="93"/>
      <c r="O2740" s="93"/>
      <c r="P2740" s="93"/>
      <c r="Q2740" s="93"/>
      <c r="R2740" s="93"/>
      <c r="S2740" s="93"/>
      <c r="T2740" s="93"/>
      <c r="U2740" s="93"/>
      <c r="V2740" s="93"/>
      <c r="W2740" s="93"/>
      <c r="X2740" s="93"/>
      <c r="Y2740" s="93"/>
      <c r="Z2740" s="93"/>
      <c r="AA2740" s="93"/>
      <c r="AB2740" s="93"/>
      <c r="AC2740" s="93"/>
      <c r="AD2740" s="93"/>
      <c r="AE2740" s="93"/>
      <c r="AF2740" s="93"/>
      <c r="AG2740" s="93"/>
      <c r="AH2740" s="93"/>
    </row>
    <row r="2741" spans="1:34" ht="15" customHeight="1" x14ac:dyDescent="0.3">
      <c r="A2741" s="93"/>
      <c r="B2741" s="93"/>
      <c r="C2741" s="93"/>
      <c r="D2741" s="93"/>
      <c r="E2741" s="93"/>
      <c r="F2741" s="93"/>
      <c r="G2741" s="93"/>
      <c r="H2741" s="93"/>
      <c r="I2741" s="93"/>
      <c r="J2741" s="93"/>
      <c r="K2741" s="93"/>
      <c r="L2741" s="93"/>
      <c r="M2741" s="93"/>
      <c r="N2741" s="93"/>
      <c r="O2741" s="93"/>
      <c r="P2741" s="93"/>
      <c r="Q2741" s="93"/>
      <c r="R2741" s="93"/>
      <c r="S2741" s="93"/>
      <c r="T2741" s="93"/>
      <c r="U2741" s="93"/>
      <c r="V2741" s="93"/>
      <c r="W2741" s="93"/>
      <c r="X2741" s="93"/>
      <c r="Y2741" s="93"/>
      <c r="Z2741" s="93"/>
      <c r="AA2741" s="93"/>
      <c r="AB2741" s="93"/>
      <c r="AC2741" s="93"/>
      <c r="AD2741" s="93"/>
      <c r="AE2741" s="93"/>
      <c r="AF2741" s="93"/>
      <c r="AG2741" s="93"/>
      <c r="AH2741" s="93"/>
    </row>
    <row r="2742" spans="1:34" ht="15" customHeight="1" x14ac:dyDescent="0.3">
      <c r="A2742" s="93"/>
      <c r="B2742" s="93"/>
      <c r="C2742" s="93"/>
      <c r="D2742" s="93"/>
      <c r="E2742" s="93"/>
      <c r="F2742" s="93"/>
      <c r="G2742" s="93"/>
      <c r="H2742" s="93"/>
      <c r="I2742" s="93"/>
      <c r="J2742" s="93"/>
      <c r="K2742" s="93"/>
      <c r="L2742" s="93"/>
      <c r="M2742" s="93"/>
      <c r="N2742" s="93"/>
      <c r="O2742" s="93"/>
      <c r="P2742" s="93"/>
      <c r="Q2742" s="93"/>
      <c r="R2742" s="93"/>
      <c r="S2742" s="93"/>
      <c r="T2742" s="93"/>
      <c r="U2742" s="93"/>
      <c r="V2742" s="93"/>
      <c r="W2742" s="93"/>
      <c r="X2742" s="93"/>
      <c r="Y2742" s="93"/>
      <c r="Z2742" s="93"/>
      <c r="AA2742" s="93"/>
      <c r="AB2742" s="93"/>
      <c r="AC2742" s="93"/>
      <c r="AD2742" s="93"/>
      <c r="AE2742" s="93"/>
      <c r="AF2742" s="93"/>
      <c r="AG2742" s="93"/>
      <c r="AH2742" s="93"/>
    </row>
    <row r="2743" spans="1:34" ht="15" customHeight="1" x14ac:dyDescent="0.3">
      <c r="A2743" s="93"/>
      <c r="B2743" s="93"/>
      <c r="C2743" s="93"/>
      <c r="D2743" s="93"/>
      <c r="E2743" s="93"/>
      <c r="F2743" s="93"/>
      <c r="G2743" s="93"/>
      <c r="H2743" s="93"/>
      <c r="I2743" s="93"/>
      <c r="J2743" s="93"/>
      <c r="K2743" s="93"/>
      <c r="L2743" s="93"/>
      <c r="M2743" s="93"/>
      <c r="N2743" s="93"/>
      <c r="O2743" s="93"/>
      <c r="P2743" s="93"/>
      <c r="Q2743" s="93"/>
      <c r="R2743" s="93"/>
      <c r="S2743" s="93"/>
      <c r="T2743" s="93"/>
      <c r="U2743" s="93"/>
      <c r="V2743" s="93"/>
      <c r="W2743" s="93"/>
      <c r="X2743" s="93"/>
      <c r="Y2743" s="93"/>
      <c r="Z2743" s="93"/>
      <c r="AA2743" s="93"/>
      <c r="AB2743" s="93"/>
      <c r="AC2743" s="93"/>
      <c r="AD2743" s="93"/>
      <c r="AE2743" s="93"/>
      <c r="AF2743" s="93"/>
      <c r="AG2743" s="93"/>
      <c r="AH2743" s="93"/>
    </row>
    <row r="2744" spans="1:34" ht="15" customHeight="1" x14ac:dyDescent="0.3">
      <c r="A2744" s="93"/>
      <c r="B2744" s="93"/>
      <c r="C2744" s="93"/>
      <c r="D2744" s="93"/>
      <c r="E2744" s="93"/>
      <c r="F2744" s="93"/>
      <c r="G2744" s="93"/>
      <c r="H2744" s="93"/>
      <c r="I2744" s="93"/>
      <c r="J2744" s="93"/>
      <c r="K2744" s="93"/>
      <c r="L2744" s="93"/>
      <c r="M2744" s="93"/>
      <c r="N2744" s="93"/>
      <c r="O2744" s="93"/>
      <c r="P2744" s="93"/>
      <c r="Q2744" s="93"/>
      <c r="R2744" s="93"/>
      <c r="S2744" s="93"/>
      <c r="T2744" s="93"/>
      <c r="U2744" s="93"/>
      <c r="V2744" s="93"/>
      <c r="W2744" s="93"/>
      <c r="X2744" s="93"/>
      <c r="Y2744" s="93"/>
      <c r="Z2744" s="93"/>
      <c r="AA2744" s="93"/>
      <c r="AB2744" s="93"/>
      <c r="AC2744" s="93"/>
      <c r="AD2744" s="93"/>
      <c r="AE2744" s="93"/>
      <c r="AF2744" s="93"/>
      <c r="AG2744" s="93"/>
      <c r="AH2744" s="93"/>
    </row>
    <row r="2745" spans="1:34" ht="15" customHeight="1" x14ac:dyDescent="0.3">
      <c r="A2745" s="93"/>
      <c r="B2745" s="93"/>
      <c r="C2745" s="93"/>
      <c r="D2745" s="93"/>
      <c r="E2745" s="93"/>
      <c r="F2745" s="93"/>
      <c r="G2745" s="93"/>
      <c r="H2745" s="93"/>
      <c r="I2745" s="93"/>
      <c r="J2745" s="93"/>
      <c r="K2745" s="93"/>
      <c r="L2745" s="93"/>
      <c r="M2745" s="93"/>
      <c r="N2745" s="93"/>
      <c r="O2745" s="93"/>
      <c r="P2745" s="93"/>
      <c r="Q2745" s="93"/>
      <c r="R2745" s="93"/>
      <c r="S2745" s="93"/>
      <c r="T2745" s="93"/>
      <c r="U2745" s="93"/>
      <c r="V2745" s="93"/>
      <c r="W2745" s="93"/>
      <c r="X2745" s="93"/>
      <c r="Y2745" s="93"/>
      <c r="Z2745" s="93"/>
      <c r="AA2745" s="93"/>
      <c r="AB2745" s="93"/>
      <c r="AC2745" s="93"/>
      <c r="AD2745" s="93"/>
      <c r="AE2745" s="93"/>
      <c r="AF2745" s="93"/>
      <c r="AG2745" s="93"/>
      <c r="AH2745" s="93"/>
    </row>
    <row r="2746" spans="1:34" ht="15" customHeight="1" x14ac:dyDescent="0.3">
      <c r="A2746" s="93"/>
      <c r="B2746" s="93"/>
      <c r="C2746" s="93"/>
      <c r="D2746" s="93"/>
      <c r="E2746" s="93"/>
      <c r="F2746" s="93"/>
      <c r="G2746" s="93"/>
      <c r="H2746" s="93"/>
      <c r="I2746" s="93"/>
      <c r="J2746" s="93"/>
      <c r="K2746" s="93"/>
      <c r="L2746" s="93"/>
      <c r="M2746" s="93"/>
      <c r="N2746" s="93"/>
      <c r="O2746" s="93"/>
      <c r="P2746" s="93"/>
      <c r="Q2746" s="93"/>
      <c r="R2746" s="93"/>
      <c r="S2746" s="93"/>
      <c r="T2746" s="93"/>
      <c r="U2746" s="93"/>
      <c r="V2746" s="93"/>
      <c r="W2746" s="93"/>
      <c r="X2746" s="93"/>
      <c r="Y2746" s="93"/>
      <c r="Z2746" s="93"/>
      <c r="AA2746" s="93"/>
      <c r="AB2746" s="93"/>
      <c r="AC2746" s="93"/>
      <c r="AD2746" s="93"/>
      <c r="AE2746" s="93"/>
      <c r="AF2746" s="93"/>
      <c r="AG2746" s="93"/>
      <c r="AH2746" s="93"/>
    </row>
    <row r="2747" spans="1:34" ht="15" customHeight="1" x14ac:dyDescent="0.3">
      <c r="A2747" s="93"/>
      <c r="B2747" s="93"/>
      <c r="C2747" s="93"/>
      <c r="D2747" s="93"/>
      <c r="E2747" s="93"/>
      <c r="F2747" s="93"/>
      <c r="G2747" s="93"/>
      <c r="H2747" s="93"/>
      <c r="I2747" s="93"/>
      <c r="J2747" s="93"/>
      <c r="K2747" s="93"/>
      <c r="L2747" s="93"/>
      <c r="M2747" s="93"/>
      <c r="N2747" s="93"/>
      <c r="O2747" s="93"/>
      <c r="P2747" s="93"/>
      <c r="Q2747" s="93"/>
      <c r="R2747" s="93"/>
      <c r="S2747" s="93"/>
      <c r="T2747" s="93"/>
      <c r="U2747" s="93"/>
      <c r="V2747" s="93"/>
      <c r="W2747" s="93"/>
      <c r="X2747" s="93"/>
      <c r="Y2747" s="93"/>
      <c r="Z2747" s="93"/>
      <c r="AA2747" s="93"/>
      <c r="AB2747" s="93"/>
      <c r="AC2747" s="93"/>
      <c r="AD2747" s="93"/>
      <c r="AE2747" s="93"/>
      <c r="AF2747" s="93"/>
      <c r="AG2747" s="93"/>
      <c r="AH2747" s="93"/>
    </row>
    <row r="2748" spans="1:34" ht="15" customHeight="1" x14ac:dyDescent="0.3">
      <c r="A2748" s="93"/>
      <c r="B2748" s="93"/>
      <c r="C2748" s="93"/>
      <c r="D2748" s="93"/>
      <c r="E2748" s="93"/>
      <c r="F2748" s="93"/>
      <c r="G2748" s="93"/>
      <c r="H2748" s="93"/>
      <c r="I2748" s="93"/>
      <c r="J2748" s="93"/>
      <c r="K2748" s="93"/>
      <c r="L2748" s="93"/>
      <c r="M2748" s="93"/>
      <c r="N2748" s="93"/>
      <c r="O2748" s="93"/>
      <c r="P2748" s="93"/>
      <c r="Q2748" s="93"/>
      <c r="R2748" s="93"/>
      <c r="S2748" s="93"/>
      <c r="T2748" s="93"/>
      <c r="U2748" s="93"/>
      <c r="V2748" s="93"/>
      <c r="W2748" s="93"/>
      <c r="X2748" s="93"/>
      <c r="Y2748" s="93"/>
      <c r="Z2748" s="93"/>
      <c r="AA2748" s="93"/>
      <c r="AB2748" s="93"/>
      <c r="AC2748" s="93"/>
      <c r="AD2748" s="93"/>
      <c r="AE2748" s="93"/>
      <c r="AF2748" s="93"/>
      <c r="AG2748" s="93"/>
      <c r="AH2748" s="93"/>
    </row>
    <row r="2749" spans="1:34" ht="15" customHeight="1" x14ac:dyDescent="0.3">
      <c r="A2749" s="93"/>
      <c r="B2749" s="93"/>
      <c r="C2749" s="93"/>
      <c r="D2749" s="93"/>
      <c r="E2749" s="93"/>
      <c r="F2749" s="93"/>
      <c r="G2749" s="93"/>
      <c r="H2749" s="93"/>
      <c r="I2749" s="93"/>
      <c r="J2749" s="93"/>
      <c r="K2749" s="93"/>
      <c r="L2749" s="93"/>
      <c r="M2749" s="93"/>
      <c r="N2749" s="93"/>
      <c r="O2749" s="93"/>
      <c r="P2749" s="93"/>
      <c r="Q2749" s="93"/>
      <c r="R2749" s="93"/>
      <c r="S2749" s="93"/>
      <c r="T2749" s="93"/>
      <c r="U2749" s="93"/>
      <c r="V2749" s="93"/>
      <c r="W2749" s="93"/>
      <c r="X2749" s="93"/>
      <c r="Y2749" s="93"/>
      <c r="Z2749" s="93"/>
      <c r="AA2749" s="93"/>
      <c r="AB2749" s="93"/>
      <c r="AC2749" s="93"/>
      <c r="AD2749" s="93"/>
      <c r="AE2749" s="93"/>
      <c r="AF2749" s="93"/>
      <c r="AG2749" s="93"/>
      <c r="AH2749" s="93"/>
    </row>
    <row r="2750" spans="1:34" ht="15" customHeight="1" x14ac:dyDescent="0.3">
      <c r="A2750" s="93"/>
      <c r="B2750" s="93"/>
      <c r="C2750" s="93"/>
      <c r="D2750" s="93"/>
      <c r="E2750" s="93"/>
      <c r="F2750" s="93"/>
      <c r="G2750" s="93"/>
      <c r="H2750" s="93"/>
      <c r="I2750" s="93"/>
      <c r="J2750" s="93"/>
      <c r="K2750" s="93"/>
      <c r="L2750" s="93"/>
      <c r="M2750" s="93"/>
      <c r="N2750" s="93"/>
      <c r="O2750" s="93"/>
      <c r="P2750" s="93"/>
      <c r="Q2750" s="93"/>
      <c r="R2750" s="93"/>
      <c r="S2750" s="93"/>
      <c r="T2750" s="93"/>
      <c r="U2750" s="93"/>
      <c r="V2750" s="93"/>
      <c r="W2750" s="93"/>
      <c r="X2750" s="93"/>
      <c r="Y2750" s="93"/>
      <c r="Z2750" s="93"/>
      <c r="AA2750" s="93"/>
      <c r="AB2750" s="93"/>
      <c r="AC2750" s="93"/>
      <c r="AD2750" s="93"/>
      <c r="AE2750" s="93"/>
      <c r="AF2750" s="93"/>
      <c r="AG2750" s="93"/>
      <c r="AH2750" s="93"/>
    </row>
    <row r="2751" spans="1:34" ht="15" customHeight="1" x14ac:dyDescent="0.3">
      <c r="A2751" s="93"/>
      <c r="B2751" s="93"/>
      <c r="C2751" s="93"/>
      <c r="D2751" s="93"/>
      <c r="E2751" s="93"/>
      <c r="F2751" s="93"/>
      <c r="G2751" s="93"/>
      <c r="H2751" s="93"/>
      <c r="I2751" s="93"/>
      <c r="J2751" s="93"/>
      <c r="K2751" s="93"/>
      <c r="L2751" s="93"/>
      <c r="M2751" s="93"/>
      <c r="N2751" s="93"/>
      <c r="O2751" s="93"/>
      <c r="P2751" s="93"/>
      <c r="Q2751" s="93"/>
      <c r="R2751" s="93"/>
      <c r="S2751" s="93"/>
      <c r="T2751" s="93"/>
      <c r="U2751" s="93"/>
      <c r="V2751" s="93"/>
      <c r="W2751" s="93"/>
      <c r="X2751" s="93"/>
      <c r="Y2751" s="93"/>
      <c r="Z2751" s="93"/>
      <c r="AA2751" s="93"/>
      <c r="AB2751" s="93"/>
      <c r="AC2751" s="93"/>
      <c r="AD2751" s="93"/>
      <c r="AE2751" s="93"/>
      <c r="AF2751" s="93"/>
      <c r="AG2751" s="93"/>
      <c r="AH2751" s="93"/>
    </row>
    <row r="2752" spans="1:34" ht="15" customHeight="1" x14ac:dyDescent="0.3">
      <c r="A2752" s="93"/>
      <c r="B2752" s="93"/>
      <c r="C2752" s="93"/>
      <c r="D2752" s="93"/>
      <c r="E2752" s="93"/>
      <c r="F2752" s="93"/>
      <c r="G2752" s="93"/>
      <c r="H2752" s="93"/>
      <c r="I2752" s="93"/>
      <c r="J2752" s="93"/>
      <c r="K2752" s="93"/>
      <c r="L2752" s="93"/>
      <c r="M2752" s="93"/>
      <c r="N2752" s="93"/>
      <c r="O2752" s="93"/>
      <c r="P2752" s="93"/>
      <c r="Q2752" s="93"/>
      <c r="R2752" s="93"/>
      <c r="S2752" s="93"/>
      <c r="T2752" s="93"/>
      <c r="U2752" s="93"/>
      <c r="V2752" s="93"/>
      <c r="W2752" s="93"/>
      <c r="X2752" s="93"/>
      <c r="Y2752" s="93"/>
      <c r="Z2752" s="93"/>
      <c r="AA2752" s="93"/>
      <c r="AB2752" s="93"/>
      <c r="AC2752" s="93"/>
      <c r="AD2752" s="93"/>
      <c r="AE2752" s="93"/>
      <c r="AF2752" s="93"/>
      <c r="AG2752" s="93"/>
      <c r="AH2752" s="93"/>
    </row>
    <row r="2753" spans="1:34" ht="15" customHeight="1" x14ac:dyDescent="0.3">
      <c r="A2753" s="93"/>
      <c r="B2753" s="93"/>
      <c r="C2753" s="93"/>
      <c r="D2753" s="93"/>
      <c r="E2753" s="93"/>
      <c r="F2753" s="93"/>
      <c r="G2753" s="93"/>
      <c r="H2753" s="93"/>
      <c r="I2753" s="93"/>
      <c r="J2753" s="93"/>
      <c r="K2753" s="93"/>
      <c r="L2753" s="93"/>
      <c r="M2753" s="93"/>
      <c r="N2753" s="93"/>
      <c r="O2753" s="93"/>
      <c r="P2753" s="93"/>
      <c r="Q2753" s="93"/>
      <c r="R2753" s="93"/>
      <c r="S2753" s="93"/>
      <c r="T2753" s="93"/>
      <c r="U2753" s="93"/>
      <c r="V2753" s="93"/>
      <c r="W2753" s="93"/>
      <c r="X2753" s="93"/>
      <c r="Y2753" s="93"/>
      <c r="Z2753" s="93"/>
      <c r="AA2753" s="93"/>
      <c r="AB2753" s="93"/>
      <c r="AC2753" s="93"/>
      <c r="AD2753" s="93"/>
      <c r="AE2753" s="93"/>
      <c r="AF2753" s="93"/>
      <c r="AG2753" s="93"/>
      <c r="AH2753" s="93"/>
    </row>
    <row r="2754" spans="1:34" ht="15" customHeight="1" x14ac:dyDescent="0.3">
      <c r="A2754" s="93"/>
      <c r="B2754" s="93"/>
      <c r="C2754" s="93"/>
      <c r="D2754" s="93"/>
      <c r="E2754" s="93"/>
      <c r="F2754" s="93"/>
      <c r="G2754" s="93"/>
      <c r="H2754" s="93"/>
      <c r="I2754" s="93"/>
      <c r="J2754" s="93"/>
      <c r="K2754" s="93"/>
      <c r="L2754" s="93"/>
      <c r="M2754" s="93"/>
      <c r="N2754" s="93"/>
      <c r="O2754" s="93"/>
      <c r="P2754" s="93"/>
      <c r="Q2754" s="93"/>
      <c r="R2754" s="93"/>
      <c r="S2754" s="93"/>
      <c r="T2754" s="93"/>
      <c r="U2754" s="93"/>
      <c r="V2754" s="93"/>
      <c r="W2754" s="93"/>
      <c r="X2754" s="93"/>
      <c r="Y2754" s="93"/>
      <c r="Z2754" s="93"/>
      <c r="AA2754" s="93"/>
      <c r="AB2754" s="93"/>
      <c r="AC2754" s="93"/>
      <c r="AD2754" s="93"/>
      <c r="AE2754" s="93"/>
      <c r="AF2754" s="93"/>
      <c r="AG2754" s="93"/>
      <c r="AH2754" s="93"/>
    </row>
    <row r="2755" spans="1:34" ht="15" customHeight="1" x14ac:dyDescent="0.3">
      <c r="A2755" s="93"/>
      <c r="B2755" s="93"/>
      <c r="C2755" s="93"/>
      <c r="D2755" s="93"/>
      <c r="E2755" s="93"/>
      <c r="F2755" s="93"/>
      <c r="G2755" s="93"/>
      <c r="H2755" s="93"/>
      <c r="I2755" s="93"/>
      <c r="J2755" s="93"/>
      <c r="K2755" s="93"/>
      <c r="L2755" s="93"/>
      <c r="M2755" s="93"/>
      <c r="N2755" s="93"/>
      <c r="O2755" s="93"/>
      <c r="P2755" s="93"/>
      <c r="Q2755" s="93"/>
      <c r="R2755" s="93"/>
      <c r="S2755" s="93"/>
      <c r="T2755" s="93"/>
      <c r="U2755" s="93"/>
      <c r="V2755" s="93"/>
      <c r="W2755" s="93"/>
      <c r="X2755" s="93"/>
      <c r="Y2755" s="93"/>
      <c r="Z2755" s="93"/>
      <c r="AA2755" s="93"/>
      <c r="AB2755" s="93"/>
      <c r="AC2755" s="93"/>
      <c r="AD2755" s="93"/>
      <c r="AE2755" s="93"/>
      <c r="AF2755" s="93"/>
      <c r="AG2755" s="93"/>
      <c r="AH2755" s="93"/>
    </row>
    <row r="2756" spans="1:34" ht="15" customHeight="1" x14ac:dyDescent="0.3">
      <c r="A2756" s="93"/>
      <c r="B2756" s="93"/>
      <c r="C2756" s="93"/>
      <c r="D2756" s="93"/>
      <c r="E2756" s="93"/>
      <c r="F2756" s="93"/>
      <c r="G2756" s="93"/>
      <c r="H2756" s="93"/>
      <c r="I2756" s="93"/>
      <c r="J2756" s="93"/>
      <c r="K2756" s="93"/>
      <c r="L2756" s="93"/>
      <c r="M2756" s="93"/>
      <c r="N2756" s="93"/>
      <c r="O2756" s="93"/>
      <c r="P2756" s="93"/>
      <c r="Q2756" s="93"/>
      <c r="R2756" s="93"/>
      <c r="S2756" s="93"/>
      <c r="T2756" s="93"/>
      <c r="U2756" s="93"/>
      <c r="V2756" s="93"/>
      <c r="W2756" s="93"/>
      <c r="X2756" s="93"/>
      <c r="Y2756" s="93"/>
      <c r="Z2756" s="93"/>
      <c r="AA2756" s="93"/>
      <c r="AB2756" s="93"/>
      <c r="AC2756" s="93"/>
      <c r="AD2756" s="93"/>
      <c r="AE2756" s="93"/>
      <c r="AF2756" s="93"/>
      <c r="AG2756" s="93"/>
      <c r="AH2756" s="93"/>
    </row>
    <row r="2757" spans="1:34" ht="15" customHeight="1" x14ac:dyDescent="0.3">
      <c r="A2757" s="93"/>
      <c r="B2757" s="93"/>
      <c r="C2757" s="93"/>
      <c r="D2757" s="93"/>
      <c r="E2757" s="93"/>
      <c r="F2757" s="93"/>
      <c r="G2757" s="93"/>
      <c r="H2757" s="93"/>
      <c r="I2757" s="93"/>
      <c r="J2757" s="93"/>
      <c r="K2757" s="93"/>
      <c r="L2757" s="93"/>
      <c r="M2757" s="93"/>
      <c r="N2757" s="93"/>
      <c r="O2757" s="93"/>
      <c r="P2757" s="93"/>
      <c r="Q2757" s="93"/>
      <c r="R2757" s="93"/>
      <c r="S2757" s="93"/>
      <c r="T2757" s="93"/>
      <c r="U2757" s="93"/>
      <c r="V2757" s="93"/>
      <c r="W2757" s="93"/>
      <c r="X2757" s="93"/>
      <c r="Y2757" s="93"/>
      <c r="Z2757" s="93"/>
      <c r="AA2757" s="93"/>
      <c r="AB2757" s="93"/>
      <c r="AC2757" s="93"/>
      <c r="AD2757" s="93"/>
      <c r="AE2757" s="93"/>
      <c r="AF2757" s="93"/>
      <c r="AG2757" s="93"/>
      <c r="AH2757" s="93"/>
    </row>
    <row r="2758" spans="1:34" ht="15" customHeight="1" x14ac:dyDescent="0.3">
      <c r="A2758" s="93"/>
      <c r="B2758" s="93"/>
      <c r="C2758" s="93"/>
      <c r="D2758" s="93"/>
      <c r="E2758" s="93"/>
      <c r="F2758" s="93"/>
      <c r="G2758" s="93"/>
      <c r="H2758" s="93"/>
      <c r="I2758" s="93"/>
      <c r="J2758" s="93"/>
      <c r="K2758" s="93"/>
      <c r="L2758" s="93"/>
      <c r="M2758" s="93"/>
      <c r="N2758" s="93"/>
      <c r="O2758" s="93"/>
      <c r="P2758" s="93"/>
      <c r="Q2758" s="93"/>
      <c r="R2758" s="93"/>
      <c r="S2758" s="93"/>
      <c r="T2758" s="93"/>
      <c r="U2758" s="93"/>
      <c r="V2758" s="93"/>
      <c r="W2758" s="93"/>
      <c r="X2758" s="93"/>
      <c r="Y2758" s="93"/>
      <c r="Z2758" s="93"/>
      <c r="AA2758" s="93"/>
      <c r="AB2758" s="93"/>
      <c r="AC2758" s="93"/>
      <c r="AD2758" s="93"/>
      <c r="AE2758" s="93"/>
      <c r="AF2758" s="93"/>
      <c r="AG2758" s="93"/>
      <c r="AH2758" s="93"/>
    </row>
    <row r="2759" spans="1:34" ht="15" customHeight="1" x14ac:dyDescent="0.3">
      <c r="A2759" s="93"/>
      <c r="B2759" s="93"/>
      <c r="C2759" s="93"/>
      <c r="D2759" s="93"/>
      <c r="E2759" s="93"/>
      <c r="F2759" s="93"/>
      <c r="G2759" s="93"/>
      <c r="H2759" s="93"/>
      <c r="I2759" s="93"/>
      <c r="J2759" s="93"/>
      <c r="K2759" s="93"/>
      <c r="L2759" s="93"/>
      <c r="M2759" s="93"/>
      <c r="N2759" s="93"/>
      <c r="O2759" s="93"/>
      <c r="P2759" s="93"/>
      <c r="Q2759" s="93"/>
      <c r="R2759" s="93"/>
      <c r="S2759" s="93"/>
      <c r="T2759" s="93"/>
      <c r="U2759" s="93"/>
      <c r="V2759" s="93"/>
      <c r="W2759" s="93"/>
      <c r="X2759" s="93"/>
      <c r="Y2759" s="93"/>
      <c r="Z2759" s="93"/>
      <c r="AA2759" s="93"/>
      <c r="AB2759" s="93"/>
      <c r="AC2759" s="93"/>
      <c r="AD2759" s="93"/>
      <c r="AE2759" s="93"/>
      <c r="AF2759" s="93"/>
      <c r="AG2759" s="93"/>
      <c r="AH2759" s="93"/>
    </row>
    <row r="2760" spans="1:34" ht="15" customHeight="1" x14ac:dyDescent="0.3">
      <c r="A2760" s="93"/>
      <c r="B2760" s="93"/>
      <c r="C2760" s="93"/>
      <c r="D2760" s="93"/>
      <c r="E2760" s="93"/>
      <c r="F2760" s="93"/>
      <c r="G2760" s="93"/>
      <c r="H2760" s="93"/>
      <c r="I2760" s="93"/>
      <c r="J2760" s="93"/>
      <c r="K2760" s="93"/>
      <c r="L2760" s="93"/>
      <c r="M2760" s="93"/>
      <c r="N2760" s="93"/>
      <c r="O2760" s="93"/>
      <c r="P2760" s="93"/>
      <c r="Q2760" s="93"/>
      <c r="R2760" s="93"/>
      <c r="S2760" s="93"/>
      <c r="T2760" s="93"/>
      <c r="U2760" s="93"/>
      <c r="V2760" s="93"/>
      <c r="W2760" s="93"/>
      <c r="X2760" s="93"/>
      <c r="Y2760" s="93"/>
      <c r="Z2760" s="93"/>
      <c r="AA2760" s="93"/>
      <c r="AB2760" s="93"/>
      <c r="AC2760" s="93"/>
      <c r="AD2760" s="93"/>
      <c r="AE2760" s="93"/>
      <c r="AF2760" s="93"/>
      <c r="AG2760" s="93"/>
      <c r="AH2760" s="93"/>
    </row>
    <row r="2761" spans="1:34" ht="15" customHeight="1" x14ac:dyDescent="0.3">
      <c r="A2761" s="93"/>
      <c r="B2761" s="93"/>
      <c r="C2761" s="93"/>
      <c r="D2761" s="93"/>
      <c r="E2761" s="93"/>
      <c r="F2761" s="93"/>
      <c r="G2761" s="93"/>
      <c r="H2761" s="93"/>
      <c r="I2761" s="93"/>
      <c r="J2761" s="93"/>
      <c r="K2761" s="93"/>
      <c r="L2761" s="93"/>
      <c r="M2761" s="93"/>
      <c r="N2761" s="93"/>
      <c r="O2761" s="93"/>
      <c r="P2761" s="93"/>
      <c r="Q2761" s="93"/>
      <c r="R2761" s="93"/>
      <c r="S2761" s="93"/>
      <c r="T2761" s="93"/>
      <c r="U2761" s="93"/>
      <c r="V2761" s="93"/>
      <c r="W2761" s="93"/>
      <c r="X2761" s="93"/>
      <c r="Y2761" s="93"/>
      <c r="Z2761" s="93"/>
      <c r="AA2761" s="93"/>
      <c r="AB2761" s="93"/>
      <c r="AC2761" s="93"/>
      <c r="AD2761" s="93"/>
      <c r="AE2761" s="93"/>
      <c r="AF2761" s="93"/>
      <c r="AG2761" s="93"/>
      <c r="AH2761" s="93"/>
    </row>
    <row r="2762" spans="1:34" ht="15" customHeight="1" x14ac:dyDescent="0.3">
      <c r="A2762" s="93"/>
      <c r="B2762" s="93"/>
      <c r="C2762" s="93"/>
      <c r="D2762" s="93"/>
      <c r="E2762" s="93"/>
      <c r="F2762" s="93"/>
      <c r="G2762" s="93"/>
      <c r="H2762" s="93"/>
      <c r="I2762" s="93"/>
      <c r="J2762" s="93"/>
      <c r="K2762" s="93"/>
      <c r="L2762" s="93"/>
      <c r="M2762" s="93"/>
      <c r="N2762" s="93"/>
      <c r="O2762" s="93"/>
      <c r="P2762" s="93"/>
      <c r="Q2762" s="93"/>
      <c r="R2762" s="93"/>
      <c r="S2762" s="93"/>
      <c r="T2762" s="93"/>
      <c r="U2762" s="93"/>
      <c r="V2762" s="93"/>
      <c r="W2762" s="93"/>
      <c r="X2762" s="93"/>
      <c r="Y2762" s="93"/>
      <c r="Z2762" s="93"/>
      <c r="AA2762" s="93"/>
      <c r="AB2762" s="93"/>
      <c r="AC2762" s="93"/>
      <c r="AD2762" s="93"/>
      <c r="AE2762" s="93"/>
      <c r="AF2762" s="93"/>
      <c r="AG2762" s="93"/>
      <c r="AH2762" s="93"/>
    </row>
    <row r="2763" spans="1:34" ht="15" customHeight="1" x14ac:dyDescent="0.3">
      <c r="A2763" s="93"/>
      <c r="B2763" s="93"/>
      <c r="C2763" s="93"/>
      <c r="D2763" s="93"/>
      <c r="E2763" s="93"/>
      <c r="F2763" s="93"/>
      <c r="G2763" s="93"/>
      <c r="H2763" s="93"/>
      <c r="I2763" s="93"/>
      <c r="J2763" s="93"/>
      <c r="K2763" s="93"/>
      <c r="L2763" s="93"/>
      <c r="M2763" s="93"/>
      <c r="N2763" s="93"/>
      <c r="O2763" s="93"/>
      <c r="P2763" s="93"/>
      <c r="Q2763" s="93"/>
      <c r="R2763" s="93"/>
      <c r="S2763" s="93"/>
      <c r="T2763" s="93"/>
      <c r="U2763" s="93"/>
      <c r="V2763" s="93"/>
      <c r="W2763" s="93"/>
      <c r="X2763" s="93"/>
      <c r="Y2763" s="93"/>
      <c r="Z2763" s="93"/>
      <c r="AA2763" s="93"/>
      <c r="AB2763" s="93"/>
      <c r="AC2763" s="93"/>
      <c r="AD2763" s="93"/>
      <c r="AE2763" s="93"/>
      <c r="AF2763" s="93"/>
      <c r="AG2763" s="93"/>
      <c r="AH2763" s="93"/>
    </row>
    <row r="2764" spans="1:34" ht="15" customHeight="1" x14ac:dyDescent="0.3">
      <c r="A2764" s="93"/>
      <c r="B2764" s="93"/>
      <c r="C2764" s="93"/>
      <c r="D2764" s="93"/>
      <c r="E2764" s="93"/>
      <c r="F2764" s="93"/>
      <c r="G2764" s="93"/>
      <c r="H2764" s="93"/>
      <c r="I2764" s="93"/>
      <c r="J2764" s="93"/>
      <c r="K2764" s="93"/>
      <c r="L2764" s="93"/>
      <c r="M2764" s="93"/>
      <c r="N2764" s="93"/>
      <c r="O2764" s="93"/>
      <c r="P2764" s="93"/>
      <c r="Q2764" s="93"/>
      <c r="R2764" s="93"/>
      <c r="S2764" s="93"/>
      <c r="T2764" s="93"/>
      <c r="U2764" s="93"/>
      <c r="V2764" s="93"/>
      <c r="W2764" s="93"/>
      <c r="X2764" s="93"/>
      <c r="Y2764" s="93"/>
      <c r="Z2764" s="93"/>
      <c r="AA2764" s="93"/>
      <c r="AB2764" s="93"/>
      <c r="AC2764" s="93"/>
      <c r="AD2764" s="93"/>
      <c r="AE2764" s="93"/>
      <c r="AF2764" s="93"/>
      <c r="AG2764" s="93"/>
      <c r="AH2764" s="93"/>
    </row>
    <row r="2765" spans="1:34" ht="15" customHeight="1" x14ac:dyDescent="0.3">
      <c r="A2765" s="93"/>
      <c r="B2765" s="93"/>
      <c r="C2765" s="93"/>
      <c r="D2765" s="93"/>
      <c r="E2765" s="93"/>
      <c r="F2765" s="93"/>
      <c r="G2765" s="93"/>
      <c r="H2765" s="93"/>
      <c r="I2765" s="93"/>
      <c r="J2765" s="93"/>
      <c r="K2765" s="93"/>
      <c r="L2765" s="93"/>
      <c r="M2765" s="93"/>
      <c r="N2765" s="93"/>
      <c r="O2765" s="93"/>
      <c r="P2765" s="93"/>
      <c r="Q2765" s="93"/>
      <c r="R2765" s="93"/>
      <c r="S2765" s="93"/>
      <c r="T2765" s="93"/>
      <c r="U2765" s="93"/>
      <c r="V2765" s="93"/>
      <c r="W2765" s="93"/>
      <c r="X2765" s="93"/>
      <c r="Y2765" s="93"/>
      <c r="Z2765" s="93"/>
      <c r="AA2765" s="93"/>
      <c r="AB2765" s="93"/>
      <c r="AC2765" s="93"/>
      <c r="AD2765" s="93"/>
      <c r="AE2765" s="93"/>
      <c r="AF2765" s="93"/>
      <c r="AG2765" s="93"/>
      <c r="AH2765" s="93"/>
    </row>
    <row r="2766" spans="1:34" ht="15" customHeight="1" x14ac:dyDescent="0.3">
      <c r="A2766" s="93"/>
      <c r="B2766" s="93"/>
      <c r="C2766" s="93"/>
      <c r="D2766" s="93"/>
      <c r="E2766" s="93"/>
      <c r="F2766" s="93"/>
      <c r="G2766" s="93"/>
      <c r="H2766" s="93"/>
      <c r="I2766" s="93"/>
      <c r="J2766" s="93"/>
      <c r="K2766" s="93"/>
      <c r="L2766" s="93"/>
      <c r="M2766" s="93"/>
      <c r="N2766" s="93"/>
      <c r="O2766" s="93"/>
      <c r="P2766" s="93"/>
      <c r="Q2766" s="93"/>
      <c r="R2766" s="93"/>
      <c r="S2766" s="93"/>
      <c r="T2766" s="93"/>
      <c r="U2766" s="93"/>
      <c r="V2766" s="93"/>
      <c r="W2766" s="93"/>
      <c r="X2766" s="93"/>
      <c r="Y2766" s="93"/>
      <c r="Z2766" s="93"/>
      <c r="AA2766" s="93"/>
      <c r="AB2766" s="93"/>
      <c r="AC2766" s="93"/>
      <c r="AD2766" s="93"/>
      <c r="AE2766" s="93"/>
      <c r="AF2766" s="93"/>
      <c r="AG2766" s="93"/>
      <c r="AH2766" s="93"/>
    </row>
    <row r="2767" spans="1:34" ht="15" customHeight="1" x14ac:dyDescent="0.3">
      <c r="A2767" s="93"/>
      <c r="B2767" s="93"/>
      <c r="C2767" s="93"/>
      <c r="D2767" s="93"/>
      <c r="E2767" s="93"/>
      <c r="F2767" s="93"/>
      <c r="G2767" s="93"/>
      <c r="H2767" s="93"/>
      <c r="I2767" s="93"/>
      <c r="J2767" s="93"/>
      <c r="K2767" s="93"/>
      <c r="L2767" s="93"/>
      <c r="M2767" s="93"/>
      <c r="N2767" s="93"/>
      <c r="O2767" s="93"/>
      <c r="P2767" s="93"/>
      <c r="Q2767" s="93"/>
      <c r="R2767" s="93"/>
      <c r="S2767" s="93"/>
      <c r="T2767" s="93"/>
      <c r="U2767" s="93"/>
      <c r="V2767" s="93"/>
      <c r="W2767" s="93"/>
      <c r="X2767" s="93"/>
      <c r="Y2767" s="93"/>
      <c r="Z2767" s="93"/>
      <c r="AA2767" s="93"/>
      <c r="AB2767" s="93"/>
      <c r="AC2767" s="93"/>
      <c r="AD2767" s="93"/>
      <c r="AE2767" s="93"/>
      <c r="AF2767" s="93"/>
      <c r="AG2767" s="93"/>
      <c r="AH2767" s="93"/>
    </row>
    <row r="2768" spans="1:34" ht="15" customHeight="1" x14ac:dyDescent="0.3">
      <c r="A2768" s="93"/>
      <c r="B2768" s="93"/>
      <c r="C2768" s="93"/>
      <c r="D2768" s="93"/>
      <c r="E2768" s="93"/>
      <c r="F2768" s="93"/>
      <c r="G2768" s="93"/>
      <c r="H2768" s="93"/>
      <c r="I2768" s="93"/>
      <c r="J2768" s="93"/>
      <c r="K2768" s="93"/>
      <c r="L2768" s="93"/>
      <c r="M2768" s="93"/>
      <c r="N2768" s="93"/>
      <c r="O2768" s="93"/>
      <c r="P2768" s="93"/>
      <c r="Q2768" s="93"/>
      <c r="R2768" s="93"/>
      <c r="S2768" s="93"/>
      <c r="T2768" s="93"/>
      <c r="U2768" s="93"/>
      <c r="V2768" s="93"/>
      <c r="W2768" s="93"/>
      <c r="X2768" s="93"/>
      <c r="Y2768" s="93"/>
      <c r="Z2768" s="93"/>
      <c r="AA2768" s="93"/>
      <c r="AB2768" s="93"/>
      <c r="AC2768" s="93"/>
      <c r="AD2768" s="93"/>
      <c r="AE2768" s="93"/>
      <c r="AF2768" s="93"/>
      <c r="AG2768" s="93"/>
      <c r="AH2768" s="93"/>
    </row>
    <row r="2769" spans="1:34" ht="15" customHeight="1" x14ac:dyDescent="0.3">
      <c r="A2769" s="93"/>
      <c r="B2769" s="93"/>
      <c r="C2769" s="93"/>
      <c r="D2769" s="93"/>
      <c r="E2769" s="93"/>
      <c r="F2769" s="93"/>
      <c r="G2769" s="93"/>
      <c r="H2769" s="93"/>
      <c r="I2769" s="93"/>
      <c r="J2769" s="93"/>
      <c r="K2769" s="93"/>
      <c r="L2769" s="93"/>
      <c r="M2769" s="93"/>
      <c r="N2769" s="93"/>
      <c r="O2769" s="93"/>
      <c r="P2769" s="93"/>
      <c r="Q2769" s="93"/>
      <c r="R2769" s="93"/>
      <c r="S2769" s="93"/>
      <c r="T2769" s="93"/>
      <c r="U2769" s="93"/>
      <c r="V2769" s="93"/>
      <c r="W2769" s="93"/>
      <c r="X2769" s="93"/>
      <c r="Y2769" s="93"/>
      <c r="Z2769" s="93"/>
      <c r="AA2769" s="93"/>
      <c r="AB2769" s="93"/>
      <c r="AC2769" s="93"/>
      <c r="AD2769" s="93"/>
      <c r="AE2769" s="93"/>
      <c r="AF2769" s="93"/>
      <c r="AG2769" s="93"/>
      <c r="AH2769" s="93"/>
    </row>
    <row r="2770" spans="1:34" ht="15" customHeight="1" x14ac:dyDescent="0.3">
      <c r="A2770" s="93"/>
      <c r="B2770" s="93"/>
      <c r="C2770" s="93"/>
      <c r="D2770" s="93"/>
      <c r="E2770" s="93"/>
      <c r="F2770" s="93"/>
      <c r="G2770" s="93"/>
      <c r="H2770" s="93"/>
      <c r="I2770" s="93"/>
      <c r="J2770" s="93"/>
      <c r="K2770" s="93"/>
      <c r="L2770" s="93"/>
      <c r="M2770" s="93"/>
      <c r="N2770" s="93"/>
      <c r="O2770" s="93"/>
      <c r="P2770" s="93"/>
      <c r="Q2770" s="93"/>
      <c r="R2770" s="93"/>
      <c r="S2770" s="93"/>
      <c r="T2770" s="93"/>
      <c r="U2770" s="93"/>
      <c r="V2770" s="93"/>
      <c r="W2770" s="93"/>
      <c r="X2770" s="93"/>
      <c r="Y2770" s="93"/>
      <c r="Z2770" s="93"/>
      <c r="AA2770" s="93"/>
      <c r="AB2770" s="93"/>
      <c r="AC2770" s="93"/>
      <c r="AD2770" s="93"/>
      <c r="AE2770" s="93"/>
      <c r="AF2770" s="93"/>
      <c r="AG2770" s="93"/>
      <c r="AH2770" s="93"/>
    </row>
    <row r="2771" spans="1:34" ht="15" customHeight="1" x14ac:dyDescent="0.3">
      <c r="A2771" s="93"/>
      <c r="B2771" s="93"/>
      <c r="C2771" s="93"/>
      <c r="D2771" s="93"/>
      <c r="E2771" s="93"/>
      <c r="F2771" s="93"/>
      <c r="G2771" s="93"/>
      <c r="H2771" s="93"/>
      <c r="I2771" s="93"/>
      <c r="J2771" s="93"/>
      <c r="K2771" s="93"/>
      <c r="L2771" s="93"/>
      <c r="M2771" s="93"/>
      <c r="N2771" s="93"/>
      <c r="O2771" s="93"/>
      <c r="P2771" s="93"/>
      <c r="Q2771" s="93"/>
      <c r="R2771" s="93"/>
      <c r="S2771" s="93"/>
      <c r="T2771" s="93"/>
      <c r="U2771" s="93"/>
      <c r="V2771" s="93"/>
      <c r="W2771" s="93"/>
      <c r="X2771" s="93"/>
      <c r="Y2771" s="93"/>
      <c r="Z2771" s="93"/>
      <c r="AA2771" s="93"/>
      <c r="AB2771" s="93"/>
      <c r="AC2771" s="93"/>
      <c r="AD2771" s="93"/>
      <c r="AE2771" s="93"/>
      <c r="AF2771" s="93"/>
      <c r="AG2771" s="93"/>
      <c r="AH2771" s="93"/>
    </row>
    <row r="2772" spans="1:34" ht="15" customHeight="1" x14ac:dyDescent="0.3">
      <c r="A2772" s="93"/>
      <c r="B2772" s="93"/>
      <c r="C2772" s="93"/>
      <c r="D2772" s="93"/>
      <c r="E2772" s="93"/>
      <c r="F2772" s="93"/>
      <c r="G2772" s="93"/>
      <c r="H2772" s="93"/>
      <c r="I2772" s="93"/>
      <c r="J2772" s="93"/>
      <c r="K2772" s="93"/>
      <c r="L2772" s="93"/>
      <c r="M2772" s="93"/>
      <c r="N2772" s="93"/>
      <c r="O2772" s="93"/>
      <c r="P2772" s="93"/>
      <c r="Q2772" s="93"/>
      <c r="R2772" s="93"/>
      <c r="S2772" s="93"/>
      <c r="T2772" s="93"/>
      <c r="U2772" s="93"/>
      <c r="V2772" s="93"/>
      <c r="W2772" s="93"/>
      <c r="X2772" s="93"/>
      <c r="Y2772" s="93"/>
      <c r="Z2772" s="93"/>
      <c r="AA2772" s="93"/>
      <c r="AB2772" s="93"/>
      <c r="AC2772" s="93"/>
      <c r="AD2772" s="93"/>
      <c r="AE2772" s="93"/>
      <c r="AF2772" s="93"/>
      <c r="AG2772" s="93"/>
      <c r="AH2772" s="93"/>
    </row>
    <row r="2773" spans="1:34" ht="15" customHeight="1" x14ac:dyDescent="0.3">
      <c r="A2773" s="93"/>
      <c r="B2773" s="93"/>
      <c r="C2773" s="93"/>
      <c r="D2773" s="93"/>
      <c r="E2773" s="93"/>
      <c r="F2773" s="93"/>
      <c r="G2773" s="93"/>
      <c r="H2773" s="93"/>
      <c r="I2773" s="93"/>
      <c r="J2773" s="93"/>
      <c r="K2773" s="93"/>
      <c r="L2773" s="93"/>
      <c r="M2773" s="93"/>
      <c r="N2773" s="93"/>
      <c r="O2773" s="93"/>
      <c r="P2773" s="93"/>
      <c r="Q2773" s="93"/>
      <c r="R2773" s="93"/>
      <c r="S2773" s="93"/>
      <c r="T2773" s="93"/>
      <c r="U2773" s="93"/>
      <c r="V2773" s="93"/>
      <c r="W2773" s="93"/>
      <c r="X2773" s="93"/>
      <c r="Y2773" s="93"/>
      <c r="Z2773" s="93"/>
      <c r="AA2773" s="93"/>
      <c r="AB2773" s="93"/>
      <c r="AC2773" s="93"/>
      <c r="AD2773" s="93"/>
      <c r="AE2773" s="93"/>
      <c r="AF2773" s="93"/>
      <c r="AG2773" s="93"/>
      <c r="AH2773" s="93"/>
    </row>
    <row r="2774" spans="1:34" ht="15" customHeight="1" x14ac:dyDescent="0.3">
      <c r="A2774" s="93"/>
      <c r="B2774" s="93"/>
      <c r="C2774" s="93"/>
      <c r="D2774" s="93"/>
      <c r="E2774" s="93"/>
      <c r="F2774" s="93"/>
      <c r="G2774" s="93"/>
      <c r="H2774" s="93"/>
      <c r="I2774" s="93"/>
      <c r="J2774" s="93"/>
      <c r="K2774" s="93"/>
      <c r="L2774" s="93"/>
      <c r="M2774" s="93"/>
      <c r="N2774" s="93"/>
      <c r="O2774" s="93"/>
      <c r="P2774" s="93"/>
      <c r="Q2774" s="93"/>
      <c r="R2774" s="93"/>
      <c r="S2774" s="93"/>
      <c r="T2774" s="93"/>
      <c r="U2774" s="93"/>
      <c r="V2774" s="93"/>
      <c r="W2774" s="93"/>
      <c r="X2774" s="93"/>
      <c r="Y2774" s="93"/>
      <c r="Z2774" s="93"/>
      <c r="AA2774" s="93"/>
      <c r="AB2774" s="93"/>
      <c r="AC2774" s="93"/>
      <c r="AD2774" s="93"/>
      <c r="AE2774" s="93"/>
      <c r="AF2774" s="93"/>
      <c r="AG2774" s="93"/>
      <c r="AH2774" s="93"/>
    </row>
    <row r="2775" spans="1:34" ht="15" customHeight="1" x14ac:dyDescent="0.3">
      <c r="A2775" s="93"/>
      <c r="B2775" s="93"/>
      <c r="C2775" s="93"/>
      <c r="D2775" s="93"/>
      <c r="E2775" s="93"/>
      <c r="F2775" s="93"/>
      <c r="G2775" s="93"/>
      <c r="H2775" s="93"/>
      <c r="I2775" s="93"/>
      <c r="J2775" s="93"/>
      <c r="K2775" s="93"/>
      <c r="L2775" s="93"/>
      <c r="M2775" s="93"/>
      <c r="N2775" s="93"/>
      <c r="O2775" s="93"/>
      <c r="P2775" s="93"/>
      <c r="Q2775" s="93"/>
      <c r="R2775" s="93"/>
      <c r="S2775" s="93"/>
      <c r="T2775" s="93"/>
      <c r="U2775" s="93"/>
      <c r="V2775" s="93"/>
      <c r="W2775" s="93"/>
      <c r="X2775" s="93"/>
      <c r="Y2775" s="93"/>
      <c r="Z2775" s="93"/>
      <c r="AA2775" s="93"/>
      <c r="AB2775" s="93"/>
      <c r="AC2775" s="93"/>
      <c r="AD2775" s="93"/>
      <c r="AE2775" s="93"/>
      <c r="AF2775" s="93"/>
      <c r="AG2775" s="93"/>
      <c r="AH2775" s="93"/>
    </row>
    <row r="2776" spans="1:34" ht="15" customHeight="1" x14ac:dyDescent="0.3">
      <c r="A2776" s="93"/>
      <c r="B2776" s="93"/>
      <c r="C2776" s="93"/>
      <c r="D2776" s="93"/>
      <c r="E2776" s="93"/>
      <c r="F2776" s="93"/>
      <c r="G2776" s="93"/>
      <c r="H2776" s="93"/>
      <c r="I2776" s="93"/>
      <c r="J2776" s="93"/>
      <c r="K2776" s="93"/>
      <c r="L2776" s="93"/>
      <c r="M2776" s="93"/>
      <c r="N2776" s="93"/>
      <c r="O2776" s="93"/>
      <c r="P2776" s="93"/>
      <c r="Q2776" s="93"/>
      <c r="R2776" s="93"/>
      <c r="S2776" s="93"/>
      <c r="T2776" s="93"/>
      <c r="U2776" s="93"/>
      <c r="V2776" s="93"/>
      <c r="W2776" s="93"/>
      <c r="X2776" s="93"/>
      <c r="Y2776" s="93"/>
      <c r="Z2776" s="93"/>
      <c r="AA2776" s="93"/>
      <c r="AB2776" s="93"/>
      <c r="AC2776" s="93"/>
      <c r="AD2776" s="93"/>
      <c r="AE2776" s="93"/>
      <c r="AF2776" s="93"/>
      <c r="AG2776" s="93"/>
      <c r="AH2776" s="93"/>
    </row>
    <row r="2777" spans="1:34" ht="15" customHeight="1" x14ac:dyDescent="0.3">
      <c r="A2777" s="93"/>
      <c r="B2777" s="93"/>
      <c r="C2777" s="93"/>
      <c r="D2777" s="93"/>
      <c r="E2777" s="93"/>
      <c r="F2777" s="93"/>
      <c r="G2777" s="93"/>
      <c r="H2777" s="93"/>
      <c r="I2777" s="93"/>
      <c r="J2777" s="93"/>
      <c r="K2777" s="93"/>
      <c r="L2777" s="93"/>
      <c r="M2777" s="93"/>
      <c r="N2777" s="93"/>
      <c r="O2777" s="93"/>
      <c r="P2777" s="93"/>
      <c r="Q2777" s="93"/>
      <c r="R2777" s="93"/>
      <c r="S2777" s="93"/>
      <c r="T2777" s="93"/>
      <c r="U2777" s="93"/>
      <c r="V2777" s="93"/>
      <c r="W2777" s="93"/>
      <c r="X2777" s="93"/>
      <c r="Y2777" s="93"/>
      <c r="Z2777" s="93"/>
      <c r="AA2777" s="93"/>
      <c r="AB2777" s="93"/>
      <c r="AC2777" s="93"/>
      <c r="AD2777" s="93"/>
      <c r="AE2777" s="93"/>
      <c r="AF2777" s="93"/>
      <c r="AG2777" s="93"/>
      <c r="AH2777" s="93"/>
    </row>
    <row r="2778" spans="1:34" ht="15" customHeight="1" x14ac:dyDescent="0.3">
      <c r="A2778" s="93"/>
      <c r="B2778" s="93"/>
      <c r="C2778" s="93"/>
      <c r="D2778" s="93"/>
      <c r="E2778" s="93"/>
      <c r="F2778" s="93"/>
      <c r="G2778" s="93"/>
      <c r="H2778" s="93"/>
      <c r="I2778" s="93"/>
      <c r="J2778" s="93"/>
      <c r="K2778" s="93"/>
      <c r="L2778" s="93"/>
      <c r="M2778" s="93"/>
      <c r="N2778" s="93"/>
      <c r="O2778" s="93"/>
      <c r="P2778" s="93"/>
      <c r="Q2778" s="93"/>
      <c r="R2778" s="93"/>
      <c r="S2778" s="93"/>
      <c r="T2778" s="93"/>
      <c r="U2778" s="93"/>
      <c r="V2778" s="93"/>
      <c r="W2778" s="93"/>
      <c r="X2778" s="93"/>
      <c r="Y2778" s="93"/>
      <c r="Z2778" s="93"/>
      <c r="AA2778" s="93"/>
      <c r="AB2778" s="93"/>
      <c r="AC2778" s="93"/>
      <c r="AD2778" s="93"/>
      <c r="AE2778" s="93"/>
      <c r="AF2778" s="93"/>
      <c r="AG2778" s="93"/>
      <c r="AH2778" s="93"/>
    </row>
    <row r="2779" spans="1:34" ht="15" customHeight="1" x14ac:dyDescent="0.3">
      <c r="A2779" s="93"/>
      <c r="B2779" s="93"/>
      <c r="C2779" s="93"/>
      <c r="D2779" s="93"/>
      <c r="E2779" s="93"/>
      <c r="F2779" s="93"/>
      <c r="G2779" s="93"/>
      <c r="H2779" s="93"/>
      <c r="I2779" s="93"/>
      <c r="J2779" s="93"/>
      <c r="K2779" s="93"/>
      <c r="L2779" s="93"/>
      <c r="M2779" s="93"/>
      <c r="N2779" s="93"/>
      <c r="O2779" s="93"/>
      <c r="P2779" s="93"/>
      <c r="Q2779" s="93"/>
      <c r="R2779" s="93"/>
      <c r="S2779" s="93"/>
      <c r="T2779" s="93"/>
      <c r="U2779" s="93"/>
      <c r="V2779" s="93"/>
      <c r="W2779" s="93"/>
      <c r="X2779" s="93"/>
      <c r="Y2779" s="93"/>
      <c r="Z2779" s="93"/>
      <c r="AA2779" s="93"/>
      <c r="AB2779" s="93"/>
      <c r="AC2779" s="93"/>
      <c r="AD2779" s="93"/>
      <c r="AE2779" s="93"/>
      <c r="AF2779" s="93"/>
      <c r="AG2779" s="93"/>
      <c r="AH2779" s="93"/>
    </row>
    <row r="2780" spans="1:34" ht="15" customHeight="1" x14ac:dyDescent="0.3">
      <c r="A2780" s="93"/>
      <c r="B2780" s="93"/>
      <c r="C2780" s="93"/>
      <c r="D2780" s="93"/>
      <c r="E2780" s="93"/>
      <c r="F2780" s="93"/>
      <c r="G2780" s="93"/>
      <c r="H2780" s="93"/>
      <c r="I2780" s="93"/>
      <c r="J2780" s="93"/>
      <c r="K2780" s="93"/>
      <c r="L2780" s="93"/>
      <c r="M2780" s="93"/>
      <c r="N2780" s="93"/>
      <c r="O2780" s="93"/>
      <c r="P2780" s="93"/>
      <c r="Q2780" s="93"/>
      <c r="R2780" s="93"/>
      <c r="S2780" s="93"/>
      <c r="T2780" s="93"/>
      <c r="U2780" s="93"/>
      <c r="V2780" s="93"/>
      <c r="W2780" s="93"/>
      <c r="X2780" s="93"/>
      <c r="Y2780" s="93"/>
      <c r="Z2780" s="93"/>
      <c r="AA2780" s="93"/>
      <c r="AB2780" s="93"/>
      <c r="AC2780" s="93"/>
      <c r="AD2780" s="93"/>
      <c r="AE2780" s="93"/>
      <c r="AF2780" s="93"/>
      <c r="AG2780" s="93"/>
      <c r="AH2780" s="93"/>
    </row>
    <row r="2781" spans="1:34" ht="15" customHeight="1" x14ac:dyDescent="0.3">
      <c r="A2781" s="93"/>
      <c r="B2781" s="93"/>
      <c r="C2781" s="93"/>
      <c r="D2781" s="93"/>
      <c r="E2781" s="93"/>
      <c r="F2781" s="93"/>
      <c r="G2781" s="93"/>
      <c r="H2781" s="93"/>
      <c r="I2781" s="93"/>
      <c r="J2781" s="93"/>
      <c r="K2781" s="93"/>
      <c r="L2781" s="93"/>
      <c r="M2781" s="93"/>
      <c r="N2781" s="93"/>
      <c r="O2781" s="93"/>
      <c r="P2781" s="93"/>
      <c r="Q2781" s="93"/>
      <c r="R2781" s="93"/>
      <c r="S2781" s="93"/>
      <c r="T2781" s="93"/>
      <c r="U2781" s="93"/>
      <c r="V2781" s="93"/>
      <c r="W2781" s="93"/>
      <c r="X2781" s="93"/>
      <c r="Y2781" s="93"/>
      <c r="Z2781" s="93"/>
      <c r="AA2781" s="93"/>
      <c r="AB2781" s="93"/>
      <c r="AC2781" s="93"/>
      <c r="AD2781" s="93"/>
      <c r="AE2781" s="93"/>
      <c r="AF2781" s="93"/>
      <c r="AG2781" s="93"/>
      <c r="AH2781" s="93"/>
    </row>
    <row r="2782" spans="1:34" ht="15" customHeight="1" x14ac:dyDescent="0.3">
      <c r="A2782" s="93"/>
      <c r="B2782" s="93"/>
      <c r="C2782" s="93"/>
      <c r="D2782" s="93"/>
      <c r="E2782" s="93"/>
      <c r="F2782" s="93"/>
      <c r="G2782" s="93"/>
      <c r="H2782" s="93"/>
      <c r="I2782" s="93"/>
      <c r="J2782" s="93"/>
      <c r="K2782" s="93"/>
      <c r="L2782" s="93"/>
      <c r="M2782" s="93"/>
      <c r="N2782" s="93"/>
      <c r="O2782" s="93"/>
      <c r="P2782" s="93"/>
      <c r="Q2782" s="93"/>
      <c r="R2782" s="93"/>
      <c r="S2782" s="93"/>
      <c r="T2782" s="93"/>
      <c r="U2782" s="93"/>
      <c r="V2782" s="93"/>
      <c r="W2782" s="93"/>
      <c r="X2782" s="93"/>
      <c r="Y2782" s="93"/>
      <c r="Z2782" s="93"/>
      <c r="AA2782" s="93"/>
      <c r="AB2782" s="93"/>
      <c r="AC2782" s="93"/>
      <c r="AD2782" s="93"/>
      <c r="AE2782" s="93"/>
      <c r="AF2782" s="93"/>
      <c r="AG2782" s="93"/>
      <c r="AH2782" s="93"/>
    </row>
    <row r="2783" spans="1:34" ht="15" customHeight="1" x14ac:dyDescent="0.3">
      <c r="A2783" s="93"/>
      <c r="B2783" s="93"/>
      <c r="C2783" s="93"/>
      <c r="D2783" s="93"/>
      <c r="E2783" s="93"/>
      <c r="F2783" s="93"/>
      <c r="G2783" s="93"/>
      <c r="H2783" s="93"/>
      <c r="I2783" s="93"/>
      <c r="J2783" s="93"/>
      <c r="K2783" s="93"/>
      <c r="L2783" s="93"/>
      <c r="M2783" s="93"/>
      <c r="N2783" s="93"/>
      <c r="O2783" s="93"/>
      <c r="P2783" s="93"/>
      <c r="Q2783" s="93"/>
      <c r="R2783" s="93"/>
      <c r="S2783" s="93"/>
      <c r="T2783" s="93"/>
      <c r="U2783" s="93"/>
      <c r="V2783" s="93"/>
      <c r="W2783" s="93"/>
      <c r="X2783" s="93"/>
      <c r="Y2783" s="93"/>
      <c r="Z2783" s="93"/>
      <c r="AA2783" s="93"/>
      <c r="AB2783" s="93"/>
      <c r="AC2783" s="93"/>
      <c r="AD2783" s="93"/>
      <c r="AE2783" s="93"/>
      <c r="AF2783" s="93"/>
      <c r="AG2783" s="93"/>
      <c r="AH2783" s="93"/>
    </row>
    <row r="2784" spans="1:34" ht="15" customHeight="1" x14ac:dyDescent="0.3">
      <c r="A2784" s="93"/>
      <c r="B2784" s="93"/>
      <c r="C2784" s="93"/>
      <c r="D2784" s="93"/>
      <c r="E2784" s="93"/>
      <c r="F2784" s="93"/>
      <c r="G2784" s="93"/>
      <c r="H2784" s="93"/>
      <c r="I2784" s="93"/>
      <c r="J2784" s="93"/>
      <c r="K2784" s="93"/>
      <c r="L2784" s="93"/>
      <c r="M2784" s="93"/>
      <c r="N2784" s="93"/>
      <c r="O2784" s="93"/>
      <c r="P2784" s="93"/>
      <c r="Q2784" s="93"/>
      <c r="R2784" s="93"/>
      <c r="S2784" s="93"/>
      <c r="T2784" s="93"/>
      <c r="U2784" s="93"/>
      <c r="V2784" s="93"/>
      <c r="W2784" s="93"/>
      <c r="X2784" s="93"/>
      <c r="Y2784" s="93"/>
      <c r="Z2784" s="93"/>
      <c r="AA2784" s="93"/>
      <c r="AB2784" s="93"/>
      <c r="AC2784" s="93"/>
      <c r="AD2784" s="93"/>
      <c r="AE2784" s="93"/>
      <c r="AF2784" s="93"/>
      <c r="AG2784" s="93"/>
      <c r="AH2784" s="93"/>
    </row>
    <row r="2785" spans="1:34" ht="15" customHeight="1" x14ac:dyDescent="0.3">
      <c r="A2785" s="93"/>
      <c r="B2785" s="93"/>
      <c r="C2785" s="93"/>
      <c r="D2785" s="93"/>
      <c r="E2785" s="93"/>
      <c r="F2785" s="93"/>
      <c r="G2785" s="93"/>
      <c r="H2785" s="93"/>
      <c r="I2785" s="93"/>
      <c r="J2785" s="93"/>
      <c r="K2785" s="93"/>
      <c r="L2785" s="93"/>
      <c r="M2785" s="93"/>
      <c r="N2785" s="93"/>
      <c r="O2785" s="93"/>
      <c r="P2785" s="93"/>
      <c r="Q2785" s="93"/>
      <c r="R2785" s="93"/>
      <c r="S2785" s="93"/>
      <c r="T2785" s="93"/>
      <c r="U2785" s="93"/>
      <c r="V2785" s="93"/>
      <c r="W2785" s="93"/>
      <c r="X2785" s="93"/>
      <c r="Y2785" s="93"/>
      <c r="Z2785" s="93"/>
      <c r="AA2785" s="93"/>
      <c r="AB2785" s="93"/>
      <c r="AC2785" s="93"/>
      <c r="AD2785" s="93"/>
      <c r="AE2785" s="93"/>
      <c r="AF2785" s="93"/>
      <c r="AG2785" s="93"/>
      <c r="AH2785" s="93"/>
    </row>
    <row r="2786" spans="1:34" ht="15" customHeight="1" x14ac:dyDescent="0.3">
      <c r="A2786" s="93"/>
      <c r="B2786" s="93"/>
      <c r="C2786" s="93"/>
      <c r="D2786" s="93"/>
      <c r="E2786" s="93"/>
      <c r="F2786" s="93"/>
      <c r="G2786" s="93"/>
      <c r="H2786" s="93"/>
      <c r="I2786" s="93"/>
      <c r="J2786" s="93"/>
      <c r="K2786" s="93"/>
      <c r="L2786" s="93"/>
      <c r="M2786" s="93"/>
      <c r="N2786" s="93"/>
      <c r="O2786" s="93"/>
      <c r="P2786" s="93"/>
      <c r="Q2786" s="93"/>
      <c r="R2786" s="93"/>
      <c r="S2786" s="93"/>
      <c r="T2786" s="93"/>
      <c r="U2786" s="93"/>
      <c r="V2786" s="93"/>
      <c r="W2786" s="93"/>
      <c r="X2786" s="93"/>
      <c r="Y2786" s="93"/>
      <c r="Z2786" s="93"/>
      <c r="AA2786" s="93"/>
      <c r="AB2786" s="93"/>
      <c r="AC2786" s="93"/>
      <c r="AD2786" s="93"/>
      <c r="AE2786" s="93"/>
      <c r="AF2786" s="93"/>
      <c r="AG2786" s="93"/>
      <c r="AH2786" s="93"/>
    </row>
    <row r="2787" spans="1:34" ht="15" customHeight="1" x14ac:dyDescent="0.3">
      <c r="A2787" s="93"/>
      <c r="B2787" s="93"/>
      <c r="C2787" s="93"/>
      <c r="D2787" s="93"/>
      <c r="E2787" s="93"/>
      <c r="F2787" s="93"/>
      <c r="G2787" s="93"/>
      <c r="H2787" s="93"/>
      <c r="I2787" s="93"/>
      <c r="J2787" s="93"/>
      <c r="K2787" s="93"/>
      <c r="L2787" s="93"/>
      <c r="M2787" s="93"/>
      <c r="N2787" s="93"/>
      <c r="O2787" s="93"/>
      <c r="P2787" s="93"/>
      <c r="Q2787" s="93"/>
      <c r="R2787" s="93"/>
      <c r="S2787" s="93"/>
      <c r="T2787" s="93"/>
      <c r="U2787" s="93"/>
      <c r="V2787" s="93"/>
      <c r="W2787" s="93"/>
      <c r="X2787" s="93"/>
      <c r="Y2787" s="93"/>
      <c r="Z2787" s="93"/>
      <c r="AA2787" s="93"/>
      <c r="AB2787" s="93"/>
      <c r="AC2787" s="93"/>
      <c r="AD2787" s="93"/>
      <c r="AE2787" s="93"/>
      <c r="AF2787" s="93"/>
      <c r="AG2787" s="93"/>
      <c r="AH2787" s="93"/>
    </row>
    <row r="2788" spans="1:34" ht="15" customHeight="1" x14ac:dyDescent="0.3">
      <c r="A2788" s="93"/>
      <c r="B2788" s="93"/>
      <c r="C2788" s="93"/>
      <c r="D2788" s="93"/>
      <c r="E2788" s="93"/>
      <c r="F2788" s="93"/>
      <c r="G2788" s="93"/>
      <c r="H2788" s="93"/>
      <c r="I2788" s="93"/>
      <c r="J2788" s="93"/>
      <c r="K2788" s="93"/>
      <c r="L2788" s="93"/>
      <c r="M2788" s="93"/>
      <c r="N2788" s="93"/>
      <c r="O2788" s="93"/>
      <c r="P2788" s="93"/>
      <c r="Q2788" s="93"/>
      <c r="R2788" s="93"/>
      <c r="S2788" s="93"/>
      <c r="T2788" s="93"/>
      <c r="U2788" s="93"/>
      <c r="V2788" s="93"/>
      <c r="W2788" s="93"/>
      <c r="X2788" s="93"/>
      <c r="Y2788" s="93"/>
      <c r="Z2788" s="93"/>
      <c r="AA2788" s="93"/>
      <c r="AB2788" s="93"/>
      <c r="AC2788" s="93"/>
      <c r="AD2788" s="93"/>
      <c r="AE2788" s="93"/>
      <c r="AF2788" s="93"/>
      <c r="AG2788" s="93"/>
      <c r="AH2788" s="93"/>
    </row>
    <row r="2789" spans="1:34" ht="15" customHeight="1" x14ac:dyDescent="0.3">
      <c r="A2789" s="93"/>
      <c r="B2789" s="93"/>
      <c r="C2789" s="93"/>
      <c r="D2789" s="93"/>
      <c r="E2789" s="93"/>
      <c r="F2789" s="93"/>
      <c r="G2789" s="93"/>
      <c r="H2789" s="93"/>
      <c r="I2789" s="93"/>
      <c r="J2789" s="93"/>
      <c r="K2789" s="93"/>
      <c r="L2789" s="93"/>
      <c r="M2789" s="93"/>
      <c r="N2789" s="93"/>
      <c r="O2789" s="93"/>
      <c r="P2789" s="93"/>
      <c r="Q2789" s="93"/>
      <c r="R2789" s="93"/>
      <c r="S2789" s="93"/>
      <c r="T2789" s="93"/>
      <c r="U2789" s="93"/>
      <c r="V2789" s="93"/>
      <c r="W2789" s="93"/>
      <c r="X2789" s="93"/>
      <c r="Y2789" s="93"/>
      <c r="Z2789" s="93"/>
      <c r="AA2789" s="93"/>
      <c r="AB2789" s="93"/>
      <c r="AC2789" s="93"/>
      <c r="AD2789" s="93"/>
      <c r="AE2789" s="93"/>
      <c r="AF2789" s="93"/>
      <c r="AG2789" s="93"/>
      <c r="AH2789" s="93"/>
    </row>
    <row r="2790" spans="1:34" ht="15" customHeight="1" x14ac:dyDescent="0.3">
      <c r="A2790" s="93"/>
      <c r="B2790" s="93"/>
      <c r="C2790" s="93"/>
      <c r="D2790" s="93"/>
      <c r="E2790" s="93"/>
      <c r="F2790" s="93"/>
      <c r="G2790" s="93"/>
      <c r="H2790" s="93"/>
      <c r="I2790" s="93"/>
      <c r="J2790" s="93"/>
      <c r="K2790" s="93"/>
      <c r="L2790" s="93"/>
      <c r="M2790" s="93"/>
      <c r="N2790" s="93"/>
      <c r="O2790" s="93"/>
      <c r="P2790" s="93"/>
      <c r="Q2790" s="93"/>
      <c r="R2790" s="93"/>
      <c r="S2790" s="93"/>
      <c r="T2790" s="93"/>
      <c r="U2790" s="93"/>
      <c r="V2790" s="93"/>
      <c r="W2790" s="93"/>
      <c r="X2790" s="93"/>
      <c r="Y2790" s="93"/>
      <c r="Z2790" s="93"/>
      <c r="AA2790" s="93"/>
      <c r="AB2790" s="93"/>
      <c r="AC2790" s="93"/>
      <c r="AD2790" s="93"/>
      <c r="AE2790" s="93"/>
      <c r="AF2790" s="93"/>
      <c r="AG2790" s="93"/>
      <c r="AH2790" s="93"/>
    </row>
    <row r="2791" spans="1:34" ht="15" customHeight="1" x14ac:dyDescent="0.3">
      <c r="A2791" s="93"/>
      <c r="B2791" s="93"/>
      <c r="C2791" s="93"/>
      <c r="D2791" s="93"/>
      <c r="E2791" s="93"/>
      <c r="F2791" s="93"/>
      <c r="G2791" s="93"/>
      <c r="H2791" s="93"/>
      <c r="I2791" s="93"/>
      <c r="J2791" s="93"/>
      <c r="K2791" s="93"/>
      <c r="L2791" s="93"/>
      <c r="M2791" s="93"/>
      <c r="N2791" s="93"/>
      <c r="O2791" s="93"/>
      <c r="P2791" s="93"/>
      <c r="Q2791" s="93"/>
      <c r="R2791" s="93"/>
      <c r="S2791" s="93"/>
      <c r="T2791" s="93"/>
      <c r="U2791" s="93"/>
      <c r="V2791" s="93"/>
      <c r="W2791" s="93"/>
      <c r="X2791" s="93"/>
      <c r="Y2791" s="93"/>
      <c r="Z2791" s="93"/>
      <c r="AA2791" s="93"/>
      <c r="AB2791" s="93"/>
      <c r="AC2791" s="93"/>
      <c r="AD2791" s="93"/>
      <c r="AE2791" s="93"/>
      <c r="AF2791" s="93"/>
      <c r="AG2791" s="93"/>
      <c r="AH2791" s="93"/>
    </row>
    <row r="2792" spans="1:34" ht="15" customHeight="1" x14ac:dyDescent="0.3">
      <c r="A2792" s="93"/>
      <c r="B2792" s="93"/>
      <c r="C2792" s="93"/>
      <c r="D2792" s="93"/>
      <c r="E2792" s="93"/>
      <c r="F2792" s="93"/>
      <c r="G2792" s="93"/>
      <c r="H2792" s="93"/>
      <c r="I2792" s="93"/>
      <c r="J2792" s="93"/>
      <c r="K2792" s="93"/>
      <c r="L2792" s="93"/>
      <c r="M2792" s="93"/>
      <c r="N2792" s="93"/>
      <c r="O2792" s="93"/>
      <c r="P2792" s="93"/>
      <c r="Q2792" s="93"/>
      <c r="R2792" s="93"/>
      <c r="S2792" s="93"/>
      <c r="T2792" s="93"/>
      <c r="U2792" s="93"/>
      <c r="V2792" s="93"/>
      <c r="W2792" s="93"/>
      <c r="X2792" s="93"/>
      <c r="Y2792" s="93"/>
      <c r="Z2792" s="93"/>
      <c r="AA2792" s="93"/>
      <c r="AB2792" s="93"/>
      <c r="AC2792" s="93"/>
      <c r="AD2792" s="93"/>
      <c r="AE2792" s="93"/>
      <c r="AF2792" s="93"/>
      <c r="AG2792" s="93"/>
      <c r="AH2792" s="93"/>
    </row>
    <row r="2793" spans="1:34" ht="15" customHeight="1" x14ac:dyDescent="0.3">
      <c r="A2793" s="93"/>
      <c r="B2793" s="93"/>
      <c r="C2793" s="93"/>
      <c r="D2793" s="93"/>
      <c r="E2793" s="93"/>
      <c r="F2793" s="93"/>
      <c r="G2793" s="93"/>
      <c r="H2793" s="93"/>
      <c r="I2793" s="93"/>
      <c r="J2793" s="93"/>
      <c r="K2793" s="93"/>
      <c r="L2793" s="93"/>
      <c r="M2793" s="93"/>
      <c r="N2793" s="93"/>
      <c r="O2793" s="93"/>
      <c r="P2793" s="93"/>
      <c r="Q2793" s="93"/>
      <c r="R2793" s="93"/>
      <c r="S2793" s="93"/>
      <c r="T2793" s="93"/>
      <c r="U2793" s="93"/>
      <c r="V2793" s="93"/>
      <c r="W2793" s="93"/>
      <c r="X2793" s="93"/>
      <c r="Y2793" s="93"/>
      <c r="Z2793" s="93"/>
      <c r="AA2793" s="93"/>
      <c r="AB2793" s="93"/>
      <c r="AC2793" s="93"/>
      <c r="AD2793" s="93"/>
      <c r="AE2793" s="93"/>
      <c r="AF2793" s="93"/>
      <c r="AG2793" s="93"/>
      <c r="AH2793" s="93"/>
    </row>
    <row r="2794" spans="1:34" ht="15" customHeight="1" x14ac:dyDescent="0.3">
      <c r="A2794" s="93"/>
      <c r="B2794" s="93"/>
      <c r="C2794" s="93"/>
      <c r="D2794" s="93"/>
      <c r="E2794" s="93"/>
      <c r="F2794" s="93"/>
      <c r="G2794" s="93"/>
      <c r="H2794" s="93"/>
      <c r="I2794" s="93"/>
      <c r="J2794" s="93"/>
      <c r="K2794" s="93"/>
      <c r="L2794" s="93"/>
      <c r="M2794" s="93"/>
      <c r="N2794" s="93"/>
      <c r="O2794" s="93"/>
      <c r="P2794" s="93"/>
      <c r="Q2794" s="93"/>
      <c r="R2794" s="93"/>
      <c r="S2794" s="93"/>
      <c r="T2794" s="93"/>
      <c r="U2794" s="93"/>
      <c r="V2794" s="93"/>
      <c r="W2794" s="93"/>
      <c r="X2794" s="93"/>
      <c r="Y2794" s="93"/>
      <c r="Z2794" s="93"/>
      <c r="AA2794" s="93"/>
      <c r="AB2794" s="93"/>
      <c r="AC2794" s="93"/>
      <c r="AD2794" s="93"/>
      <c r="AE2794" s="93"/>
      <c r="AF2794" s="93"/>
      <c r="AG2794" s="93"/>
      <c r="AH2794" s="93"/>
    </row>
    <row r="2795" spans="1:34" ht="15" customHeight="1" x14ac:dyDescent="0.3">
      <c r="A2795" s="93"/>
      <c r="B2795" s="93"/>
      <c r="C2795" s="93"/>
      <c r="D2795" s="93"/>
      <c r="E2795" s="93"/>
      <c r="F2795" s="93"/>
      <c r="G2795" s="93"/>
      <c r="H2795" s="93"/>
      <c r="I2795" s="93"/>
      <c r="J2795" s="93"/>
      <c r="K2795" s="93"/>
      <c r="L2795" s="93"/>
      <c r="M2795" s="93"/>
      <c r="N2795" s="93"/>
      <c r="O2795" s="93"/>
      <c r="P2795" s="93"/>
      <c r="Q2795" s="93"/>
      <c r="R2795" s="93"/>
      <c r="S2795" s="93"/>
      <c r="T2795" s="93"/>
      <c r="U2795" s="93"/>
      <c r="V2795" s="93"/>
      <c r="W2795" s="93"/>
      <c r="X2795" s="93"/>
      <c r="Y2795" s="93"/>
      <c r="Z2795" s="93"/>
      <c r="AA2795" s="93"/>
      <c r="AB2795" s="93"/>
      <c r="AC2795" s="93"/>
      <c r="AD2795" s="93"/>
      <c r="AE2795" s="93"/>
      <c r="AF2795" s="93"/>
      <c r="AG2795" s="93"/>
      <c r="AH2795" s="93"/>
    </row>
    <row r="2796" spans="1:34" ht="15" customHeight="1" x14ac:dyDescent="0.3">
      <c r="A2796" s="93"/>
      <c r="B2796" s="93"/>
      <c r="C2796" s="93"/>
      <c r="D2796" s="93"/>
      <c r="E2796" s="93"/>
      <c r="F2796" s="93"/>
      <c r="G2796" s="93"/>
      <c r="H2796" s="93"/>
      <c r="I2796" s="93"/>
      <c r="J2796" s="93"/>
      <c r="K2796" s="93"/>
      <c r="L2796" s="93"/>
      <c r="M2796" s="93"/>
      <c r="N2796" s="93"/>
      <c r="O2796" s="93"/>
      <c r="P2796" s="93"/>
      <c r="Q2796" s="93"/>
      <c r="R2796" s="93"/>
      <c r="S2796" s="93"/>
      <c r="T2796" s="93"/>
      <c r="U2796" s="93"/>
      <c r="V2796" s="93"/>
      <c r="W2796" s="93"/>
      <c r="X2796" s="93"/>
      <c r="Y2796" s="93"/>
      <c r="Z2796" s="93"/>
      <c r="AA2796" s="93"/>
      <c r="AB2796" s="93"/>
      <c r="AC2796" s="93"/>
      <c r="AD2796" s="93"/>
      <c r="AE2796" s="93"/>
      <c r="AF2796" s="93"/>
      <c r="AG2796" s="93"/>
      <c r="AH2796" s="93"/>
    </row>
    <row r="2797" spans="1:34" ht="15" customHeight="1" x14ac:dyDescent="0.3">
      <c r="A2797" s="93"/>
      <c r="B2797" s="93"/>
      <c r="C2797" s="93"/>
      <c r="D2797" s="93"/>
      <c r="E2797" s="93"/>
      <c r="F2797" s="93"/>
      <c r="G2797" s="93"/>
      <c r="H2797" s="93"/>
      <c r="I2797" s="93"/>
      <c r="J2797" s="93"/>
      <c r="K2797" s="93"/>
      <c r="L2797" s="93"/>
      <c r="M2797" s="93"/>
      <c r="N2797" s="93"/>
      <c r="O2797" s="93"/>
      <c r="P2797" s="93"/>
      <c r="Q2797" s="93"/>
      <c r="R2797" s="93"/>
      <c r="S2797" s="93"/>
      <c r="T2797" s="93"/>
      <c r="U2797" s="93"/>
      <c r="V2797" s="93"/>
      <c r="W2797" s="93"/>
      <c r="X2797" s="93"/>
      <c r="Y2797" s="93"/>
      <c r="Z2797" s="93"/>
      <c r="AA2797" s="93"/>
      <c r="AB2797" s="93"/>
      <c r="AC2797" s="93"/>
      <c r="AD2797" s="93"/>
      <c r="AE2797" s="93"/>
      <c r="AF2797" s="93"/>
      <c r="AG2797" s="93"/>
      <c r="AH2797" s="93"/>
    </row>
    <row r="2798" spans="1:34" ht="15" customHeight="1" x14ac:dyDescent="0.3">
      <c r="A2798" s="93"/>
      <c r="B2798" s="93"/>
      <c r="C2798" s="93"/>
      <c r="D2798" s="93"/>
      <c r="E2798" s="93"/>
      <c r="F2798" s="93"/>
      <c r="G2798" s="93"/>
      <c r="H2798" s="93"/>
      <c r="I2798" s="93"/>
      <c r="J2798" s="93"/>
      <c r="K2798" s="93"/>
      <c r="L2798" s="93"/>
      <c r="M2798" s="93"/>
      <c r="N2798" s="93"/>
      <c r="O2798" s="93"/>
      <c r="P2798" s="93"/>
      <c r="Q2798" s="93"/>
      <c r="R2798" s="93"/>
      <c r="S2798" s="93"/>
      <c r="T2798" s="93"/>
      <c r="U2798" s="93"/>
      <c r="V2798" s="93"/>
      <c r="W2798" s="93"/>
      <c r="X2798" s="93"/>
      <c r="Y2798" s="93"/>
      <c r="Z2798" s="93"/>
      <c r="AA2798" s="93"/>
      <c r="AB2798" s="93"/>
      <c r="AC2798" s="93"/>
      <c r="AD2798" s="93"/>
      <c r="AE2798" s="93"/>
      <c r="AF2798" s="93"/>
      <c r="AG2798" s="93"/>
      <c r="AH2798" s="93"/>
    </row>
    <row r="2799" spans="1:34" ht="15" customHeight="1" x14ac:dyDescent="0.3">
      <c r="A2799" s="93"/>
      <c r="B2799" s="93"/>
      <c r="C2799" s="93"/>
      <c r="D2799" s="93"/>
      <c r="E2799" s="93"/>
      <c r="F2799" s="93"/>
      <c r="G2799" s="93"/>
      <c r="H2799" s="93"/>
      <c r="I2799" s="93"/>
      <c r="J2799" s="93"/>
      <c r="K2799" s="93"/>
      <c r="L2799" s="93"/>
      <c r="M2799" s="93"/>
      <c r="N2799" s="93"/>
      <c r="O2799" s="93"/>
      <c r="P2799" s="93"/>
      <c r="Q2799" s="93"/>
      <c r="R2799" s="93"/>
      <c r="S2799" s="93"/>
      <c r="T2799" s="93"/>
      <c r="U2799" s="93"/>
      <c r="V2799" s="93"/>
      <c r="W2799" s="93"/>
      <c r="X2799" s="93"/>
      <c r="Y2799" s="93"/>
      <c r="Z2799" s="93"/>
      <c r="AA2799" s="93"/>
      <c r="AB2799" s="93"/>
      <c r="AC2799" s="93"/>
      <c r="AD2799" s="93"/>
      <c r="AE2799" s="93"/>
      <c r="AF2799" s="93"/>
      <c r="AG2799" s="93"/>
      <c r="AH2799" s="93"/>
    </row>
    <row r="2800" spans="1:34" ht="15" customHeight="1" x14ac:dyDescent="0.3">
      <c r="A2800" s="93"/>
      <c r="B2800" s="93"/>
      <c r="C2800" s="93"/>
      <c r="D2800" s="93"/>
      <c r="E2800" s="93"/>
      <c r="F2800" s="93"/>
      <c r="G2800" s="93"/>
      <c r="H2800" s="93"/>
      <c r="I2800" s="93"/>
      <c r="J2800" s="93"/>
      <c r="K2800" s="93"/>
      <c r="L2800" s="93"/>
      <c r="M2800" s="93"/>
      <c r="N2800" s="93"/>
      <c r="O2800" s="93"/>
      <c r="P2800" s="93"/>
      <c r="Q2800" s="93"/>
      <c r="R2800" s="93"/>
      <c r="S2800" s="93"/>
      <c r="T2800" s="93"/>
      <c r="U2800" s="93"/>
      <c r="V2800" s="93"/>
      <c r="W2800" s="93"/>
      <c r="X2800" s="93"/>
      <c r="Y2800" s="93"/>
      <c r="Z2800" s="93"/>
      <c r="AA2800" s="93"/>
      <c r="AB2800" s="93"/>
      <c r="AC2800" s="93"/>
      <c r="AD2800" s="93"/>
      <c r="AE2800" s="93"/>
      <c r="AF2800" s="93"/>
      <c r="AG2800" s="93"/>
      <c r="AH2800" s="93"/>
    </row>
    <row r="2801" spans="1:34" ht="15" customHeight="1" x14ac:dyDescent="0.3">
      <c r="A2801" s="93"/>
      <c r="B2801" s="93"/>
      <c r="C2801" s="93"/>
      <c r="D2801" s="93"/>
      <c r="E2801" s="93"/>
      <c r="F2801" s="93"/>
      <c r="G2801" s="93"/>
      <c r="H2801" s="93"/>
      <c r="I2801" s="93"/>
      <c r="J2801" s="93"/>
      <c r="K2801" s="93"/>
      <c r="L2801" s="93"/>
      <c r="M2801" s="93"/>
      <c r="N2801" s="93"/>
      <c r="O2801" s="93"/>
      <c r="P2801" s="93"/>
      <c r="Q2801" s="93"/>
      <c r="R2801" s="93"/>
      <c r="S2801" s="93"/>
      <c r="T2801" s="93"/>
      <c r="U2801" s="93"/>
      <c r="V2801" s="93"/>
      <c r="W2801" s="93"/>
      <c r="X2801" s="93"/>
      <c r="Y2801" s="93"/>
      <c r="Z2801" s="93"/>
      <c r="AA2801" s="93"/>
      <c r="AB2801" s="93"/>
      <c r="AC2801" s="93"/>
      <c r="AD2801" s="93"/>
      <c r="AE2801" s="93"/>
      <c r="AF2801" s="93"/>
      <c r="AG2801" s="93"/>
      <c r="AH2801" s="93"/>
    </row>
    <row r="2802" spans="1:34" ht="15" customHeight="1" x14ac:dyDescent="0.3">
      <c r="A2802" s="93"/>
      <c r="B2802" s="93"/>
      <c r="C2802" s="93"/>
      <c r="D2802" s="93"/>
      <c r="E2802" s="93"/>
      <c r="F2802" s="93"/>
      <c r="G2802" s="93"/>
      <c r="H2802" s="93"/>
      <c r="I2802" s="93"/>
      <c r="J2802" s="93"/>
      <c r="K2802" s="93"/>
      <c r="L2802" s="93"/>
      <c r="M2802" s="93"/>
      <c r="N2802" s="93"/>
      <c r="O2802" s="93"/>
      <c r="P2802" s="93"/>
      <c r="Q2802" s="93"/>
      <c r="R2802" s="93"/>
      <c r="S2802" s="93"/>
      <c r="T2802" s="93"/>
      <c r="U2802" s="93"/>
      <c r="V2802" s="93"/>
      <c r="W2802" s="93"/>
      <c r="X2802" s="93"/>
      <c r="Y2802" s="93"/>
      <c r="Z2802" s="93"/>
      <c r="AA2802" s="93"/>
      <c r="AB2802" s="93"/>
      <c r="AC2802" s="93"/>
      <c r="AD2802" s="93"/>
      <c r="AE2802" s="93"/>
      <c r="AF2802" s="93"/>
      <c r="AG2802" s="93"/>
      <c r="AH2802" s="93"/>
    </row>
    <row r="2803" spans="1:34" ht="15" customHeight="1" x14ac:dyDescent="0.3">
      <c r="A2803" s="93"/>
      <c r="B2803" s="93"/>
      <c r="C2803" s="93"/>
      <c r="D2803" s="93"/>
      <c r="E2803" s="93"/>
      <c r="F2803" s="93"/>
      <c r="G2803" s="93"/>
      <c r="H2803" s="93"/>
      <c r="I2803" s="93"/>
      <c r="J2803" s="93"/>
      <c r="K2803" s="93"/>
      <c r="L2803" s="93"/>
      <c r="M2803" s="93"/>
      <c r="N2803" s="93"/>
      <c r="O2803" s="93"/>
      <c r="P2803" s="93"/>
      <c r="Q2803" s="93"/>
      <c r="R2803" s="93"/>
      <c r="S2803" s="93"/>
      <c r="T2803" s="93"/>
      <c r="U2803" s="93"/>
      <c r="V2803" s="93"/>
      <c r="W2803" s="93"/>
      <c r="X2803" s="93"/>
      <c r="Y2803" s="93"/>
      <c r="Z2803" s="93"/>
      <c r="AA2803" s="93"/>
      <c r="AB2803" s="93"/>
      <c r="AC2803" s="93"/>
      <c r="AD2803" s="93"/>
      <c r="AE2803" s="93"/>
      <c r="AF2803" s="93"/>
      <c r="AG2803" s="93"/>
      <c r="AH2803" s="93"/>
    </row>
    <row r="2804" spans="1:34" ht="15" customHeight="1" x14ac:dyDescent="0.3">
      <c r="A2804" s="93"/>
      <c r="B2804" s="93"/>
      <c r="C2804" s="93"/>
      <c r="D2804" s="93"/>
      <c r="E2804" s="93"/>
      <c r="F2804" s="93"/>
      <c r="G2804" s="93"/>
      <c r="H2804" s="93"/>
      <c r="I2804" s="93"/>
      <c r="J2804" s="93"/>
      <c r="K2804" s="93"/>
      <c r="L2804" s="93"/>
      <c r="M2804" s="93"/>
      <c r="N2804" s="93"/>
      <c r="O2804" s="93"/>
      <c r="P2804" s="93"/>
      <c r="Q2804" s="93"/>
      <c r="R2804" s="93"/>
      <c r="S2804" s="93"/>
      <c r="T2804" s="93"/>
      <c r="U2804" s="93"/>
      <c r="V2804" s="93"/>
      <c r="W2804" s="93"/>
      <c r="X2804" s="93"/>
      <c r="Y2804" s="93"/>
      <c r="Z2804" s="93"/>
      <c r="AA2804" s="93"/>
      <c r="AB2804" s="93"/>
      <c r="AC2804" s="93"/>
      <c r="AD2804" s="93"/>
      <c r="AE2804" s="93"/>
      <c r="AF2804" s="93"/>
      <c r="AG2804" s="93"/>
      <c r="AH2804" s="93"/>
    </row>
    <row r="2805" spans="1:34" ht="15" customHeight="1" x14ac:dyDescent="0.3">
      <c r="A2805" s="93"/>
      <c r="B2805" s="93"/>
      <c r="C2805" s="93"/>
      <c r="D2805" s="93"/>
      <c r="E2805" s="93"/>
      <c r="F2805" s="93"/>
      <c r="G2805" s="93"/>
      <c r="H2805" s="93"/>
      <c r="I2805" s="93"/>
      <c r="J2805" s="93"/>
      <c r="K2805" s="93"/>
      <c r="L2805" s="93"/>
      <c r="M2805" s="93"/>
      <c r="N2805" s="93"/>
      <c r="O2805" s="93"/>
      <c r="P2805" s="93"/>
      <c r="Q2805" s="93"/>
      <c r="R2805" s="93"/>
      <c r="S2805" s="93"/>
      <c r="T2805" s="93"/>
      <c r="U2805" s="93"/>
      <c r="V2805" s="93"/>
      <c r="W2805" s="93"/>
      <c r="X2805" s="93"/>
      <c r="Y2805" s="93"/>
      <c r="Z2805" s="93"/>
      <c r="AA2805" s="93"/>
      <c r="AB2805" s="93"/>
      <c r="AC2805" s="93"/>
      <c r="AD2805" s="93"/>
      <c r="AE2805" s="93"/>
      <c r="AF2805" s="93"/>
      <c r="AG2805" s="93"/>
      <c r="AH2805" s="93"/>
    </row>
    <row r="2806" spans="1:34" ht="15" customHeight="1" x14ac:dyDescent="0.3">
      <c r="A2806" s="93"/>
      <c r="B2806" s="93"/>
      <c r="C2806" s="93"/>
      <c r="D2806" s="93"/>
      <c r="E2806" s="93"/>
      <c r="F2806" s="93"/>
      <c r="G2806" s="93"/>
      <c r="H2806" s="93"/>
      <c r="I2806" s="93"/>
      <c r="J2806" s="93"/>
      <c r="K2806" s="93"/>
      <c r="L2806" s="93"/>
      <c r="M2806" s="93"/>
      <c r="N2806" s="93"/>
      <c r="O2806" s="93"/>
      <c r="P2806" s="93"/>
      <c r="Q2806" s="93"/>
      <c r="R2806" s="93"/>
      <c r="S2806" s="93"/>
      <c r="T2806" s="93"/>
      <c r="U2806" s="93"/>
      <c r="V2806" s="93"/>
      <c r="W2806" s="93"/>
      <c r="X2806" s="93"/>
      <c r="Y2806" s="93"/>
      <c r="Z2806" s="93"/>
      <c r="AA2806" s="93"/>
      <c r="AB2806" s="93"/>
      <c r="AC2806" s="93"/>
      <c r="AD2806" s="93"/>
      <c r="AE2806" s="93"/>
      <c r="AF2806" s="93"/>
      <c r="AG2806" s="93"/>
      <c r="AH2806" s="93"/>
    </row>
    <row r="2807" spans="1:34" ht="15" customHeight="1" x14ac:dyDescent="0.3">
      <c r="A2807" s="93"/>
      <c r="B2807" s="93"/>
      <c r="C2807" s="93"/>
      <c r="D2807" s="93"/>
      <c r="E2807" s="93"/>
      <c r="F2807" s="93"/>
      <c r="G2807" s="93"/>
      <c r="H2807" s="93"/>
      <c r="I2807" s="93"/>
      <c r="J2807" s="93"/>
      <c r="K2807" s="93"/>
      <c r="L2807" s="93"/>
      <c r="M2807" s="93"/>
      <c r="N2807" s="93"/>
      <c r="O2807" s="93"/>
      <c r="P2807" s="93"/>
      <c r="Q2807" s="93"/>
      <c r="R2807" s="93"/>
      <c r="S2807" s="93"/>
      <c r="T2807" s="93"/>
      <c r="U2807" s="93"/>
      <c r="V2807" s="93"/>
      <c r="W2807" s="93"/>
      <c r="X2807" s="93"/>
      <c r="Y2807" s="93"/>
      <c r="Z2807" s="93"/>
      <c r="AA2807" s="93"/>
      <c r="AB2807" s="93"/>
      <c r="AC2807" s="93"/>
      <c r="AD2807" s="93"/>
      <c r="AE2807" s="93"/>
      <c r="AF2807" s="93"/>
      <c r="AG2807" s="93"/>
      <c r="AH2807" s="93"/>
    </row>
    <row r="2808" spans="1:34" ht="15" customHeight="1" x14ac:dyDescent="0.3">
      <c r="A2808" s="93"/>
      <c r="B2808" s="93"/>
      <c r="C2808" s="93"/>
      <c r="D2808" s="93"/>
      <c r="E2808" s="93"/>
      <c r="F2808" s="93"/>
      <c r="G2808" s="93"/>
      <c r="H2808" s="93"/>
      <c r="I2808" s="93"/>
      <c r="J2808" s="93"/>
      <c r="K2808" s="93"/>
      <c r="L2808" s="93"/>
      <c r="M2808" s="93"/>
      <c r="N2808" s="93"/>
      <c r="O2808" s="93"/>
      <c r="P2808" s="93"/>
      <c r="Q2808" s="93"/>
      <c r="R2808" s="93"/>
      <c r="S2808" s="93"/>
      <c r="T2808" s="93"/>
      <c r="U2808" s="93"/>
      <c r="V2808" s="93"/>
      <c r="W2808" s="93"/>
      <c r="X2808" s="93"/>
      <c r="Y2808" s="93"/>
      <c r="Z2808" s="93"/>
      <c r="AA2808" s="93"/>
      <c r="AB2808" s="93"/>
      <c r="AC2808" s="93"/>
      <c r="AD2808" s="93"/>
      <c r="AE2808" s="93"/>
      <c r="AF2808" s="93"/>
      <c r="AG2808" s="93"/>
      <c r="AH2808" s="93"/>
    </row>
    <row r="2809" spans="1:34" ht="15" customHeight="1" x14ac:dyDescent="0.3">
      <c r="A2809" s="93"/>
      <c r="B2809" s="93"/>
      <c r="C2809" s="93"/>
      <c r="D2809" s="93"/>
      <c r="E2809" s="93"/>
      <c r="F2809" s="93"/>
      <c r="G2809" s="93"/>
      <c r="H2809" s="93"/>
      <c r="I2809" s="93"/>
      <c r="J2809" s="93"/>
      <c r="K2809" s="93"/>
      <c r="L2809" s="93"/>
      <c r="M2809" s="93"/>
      <c r="N2809" s="93"/>
      <c r="O2809" s="93"/>
      <c r="P2809" s="93"/>
      <c r="Q2809" s="93"/>
      <c r="R2809" s="93"/>
      <c r="S2809" s="93"/>
      <c r="T2809" s="93"/>
      <c r="U2809" s="93"/>
      <c r="V2809" s="93"/>
      <c r="W2809" s="93"/>
      <c r="X2809" s="93"/>
      <c r="Y2809" s="93"/>
      <c r="Z2809" s="93"/>
      <c r="AA2809" s="93"/>
      <c r="AB2809" s="93"/>
      <c r="AC2809" s="93"/>
      <c r="AD2809" s="93"/>
      <c r="AE2809" s="93"/>
      <c r="AF2809" s="93"/>
      <c r="AG2809" s="93"/>
      <c r="AH2809" s="93"/>
    </row>
    <row r="2810" spans="1:34" ht="15" customHeight="1" x14ac:dyDescent="0.3">
      <c r="A2810" s="93"/>
      <c r="B2810" s="93"/>
      <c r="C2810" s="93"/>
      <c r="D2810" s="93"/>
      <c r="E2810" s="93"/>
      <c r="F2810" s="93"/>
      <c r="G2810" s="93"/>
      <c r="H2810" s="93"/>
      <c r="I2810" s="93"/>
      <c r="J2810" s="93"/>
      <c r="K2810" s="93"/>
      <c r="L2810" s="93"/>
      <c r="M2810" s="93"/>
      <c r="N2810" s="93"/>
      <c r="O2810" s="93"/>
      <c r="P2810" s="93"/>
      <c r="Q2810" s="93"/>
      <c r="R2810" s="93"/>
      <c r="S2810" s="93"/>
      <c r="T2810" s="93"/>
      <c r="U2810" s="93"/>
      <c r="V2810" s="93"/>
      <c r="W2810" s="93"/>
      <c r="X2810" s="93"/>
      <c r="Y2810" s="93"/>
      <c r="Z2810" s="93"/>
      <c r="AA2810" s="93"/>
      <c r="AB2810" s="93"/>
      <c r="AC2810" s="93"/>
      <c r="AD2810" s="93"/>
      <c r="AE2810" s="93"/>
      <c r="AF2810" s="93"/>
      <c r="AG2810" s="93"/>
      <c r="AH2810" s="93"/>
    </row>
    <row r="2811" spans="1:34" ht="15" customHeight="1" x14ac:dyDescent="0.3">
      <c r="A2811" s="93"/>
      <c r="B2811" s="93"/>
      <c r="C2811" s="93"/>
      <c r="D2811" s="93"/>
      <c r="E2811" s="93"/>
      <c r="F2811" s="93"/>
      <c r="G2811" s="93"/>
      <c r="H2811" s="93"/>
      <c r="I2811" s="93"/>
      <c r="J2811" s="93"/>
      <c r="K2811" s="93"/>
      <c r="L2811" s="93"/>
      <c r="M2811" s="93"/>
      <c r="N2811" s="93"/>
      <c r="O2811" s="93"/>
      <c r="P2811" s="93"/>
      <c r="Q2811" s="93"/>
      <c r="R2811" s="93"/>
      <c r="S2811" s="93"/>
      <c r="T2811" s="93"/>
      <c r="U2811" s="93"/>
      <c r="V2811" s="93"/>
      <c r="W2811" s="93"/>
      <c r="X2811" s="93"/>
      <c r="Y2811" s="93"/>
      <c r="Z2811" s="93"/>
      <c r="AA2811" s="93"/>
      <c r="AB2811" s="93"/>
      <c r="AC2811" s="93"/>
      <c r="AD2811" s="93"/>
      <c r="AE2811" s="93"/>
      <c r="AF2811" s="93"/>
      <c r="AG2811" s="93"/>
      <c r="AH2811" s="93"/>
    </row>
    <row r="2812" spans="1:34" ht="15" customHeight="1" x14ac:dyDescent="0.3">
      <c r="A2812" s="93"/>
      <c r="B2812" s="93"/>
      <c r="C2812" s="93"/>
      <c r="D2812" s="93"/>
      <c r="E2812" s="93"/>
      <c r="F2812" s="93"/>
      <c r="G2812" s="93"/>
      <c r="H2812" s="93"/>
      <c r="I2812" s="93"/>
      <c r="J2812" s="93"/>
      <c r="K2812" s="93"/>
      <c r="L2812" s="93"/>
      <c r="M2812" s="93"/>
      <c r="N2812" s="93"/>
      <c r="O2812" s="93"/>
      <c r="P2812" s="93"/>
      <c r="Q2812" s="93"/>
      <c r="R2812" s="93"/>
      <c r="S2812" s="93"/>
      <c r="T2812" s="93"/>
      <c r="U2812" s="93"/>
      <c r="V2812" s="93"/>
      <c r="W2812" s="93"/>
      <c r="X2812" s="93"/>
      <c r="Y2812" s="93"/>
      <c r="Z2812" s="93"/>
      <c r="AA2812" s="93"/>
      <c r="AB2812" s="93"/>
      <c r="AC2812" s="93"/>
      <c r="AD2812" s="93"/>
      <c r="AE2812" s="93"/>
      <c r="AF2812" s="93"/>
      <c r="AG2812" s="93"/>
      <c r="AH2812" s="93"/>
    </row>
    <row r="2813" spans="1:34" ht="15" customHeight="1" x14ac:dyDescent="0.3">
      <c r="A2813" s="93"/>
      <c r="B2813" s="93"/>
      <c r="C2813" s="93"/>
      <c r="D2813" s="93"/>
      <c r="E2813" s="93"/>
      <c r="F2813" s="93"/>
      <c r="G2813" s="93"/>
      <c r="H2813" s="93"/>
      <c r="I2813" s="93"/>
      <c r="J2813" s="93"/>
      <c r="K2813" s="93"/>
      <c r="L2813" s="93"/>
      <c r="M2813" s="93"/>
      <c r="N2813" s="93"/>
      <c r="O2813" s="93"/>
      <c r="P2813" s="93"/>
      <c r="Q2813" s="93"/>
      <c r="R2813" s="93"/>
      <c r="S2813" s="93"/>
      <c r="T2813" s="93"/>
      <c r="U2813" s="93"/>
      <c r="V2813" s="93"/>
      <c r="W2813" s="93"/>
      <c r="X2813" s="93"/>
      <c r="Y2813" s="93"/>
      <c r="Z2813" s="93"/>
      <c r="AA2813" s="93"/>
      <c r="AB2813" s="93"/>
      <c r="AC2813" s="93"/>
      <c r="AD2813" s="93"/>
      <c r="AE2813" s="93"/>
      <c r="AF2813" s="93"/>
      <c r="AG2813" s="93"/>
      <c r="AH2813" s="93"/>
    </row>
    <row r="2814" spans="1:34" ht="15" customHeight="1" x14ac:dyDescent="0.3">
      <c r="A2814" s="93"/>
      <c r="B2814" s="93"/>
      <c r="C2814" s="93"/>
      <c r="D2814" s="93"/>
      <c r="E2814" s="93"/>
      <c r="F2814" s="93"/>
      <c r="G2814" s="93"/>
      <c r="H2814" s="93"/>
      <c r="I2814" s="93"/>
      <c r="J2814" s="93"/>
      <c r="K2814" s="93"/>
      <c r="L2814" s="93"/>
      <c r="M2814" s="93"/>
      <c r="N2814" s="93"/>
      <c r="O2814" s="93"/>
      <c r="P2814" s="93"/>
      <c r="Q2814" s="93"/>
      <c r="R2814" s="93"/>
      <c r="S2814" s="93"/>
      <c r="T2814" s="93"/>
      <c r="U2814" s="93"/>
      <c r="V2814" s="93"/>
      <c r="W2814" s="93"/>
      <c r="X2814" s="93"/>
      <c r="Y2814" s="93"/>
      <c r="Z2814" s="93"/>
      <c r="AA2814" s="93"/>
      <c r="AB2814" s="93"/>
      <c r="AC2814" s="93"/>
      <c r="AD2814" s="93"/>
      <c r="AE2814" s="93"/>
      <c r="AF2814" s="93"/>
      <c r="AG2814" s="93"/>
      <c r="AH2814" s="93"/>
    </row>
    <row r="2815" spans="1:34" ht="15" customHeight="1" x14ac:dyDescent="0.3">
      <c r="A2815" s="93"/>
      <c r="B2815" s="93"/>
      <c r="C2815" s="93"/>
      <c r="D2815" s="93"/>
      <c r="E2815" s="93"/>
      <c r="F2815" s="93"/>
      <c r="G2815" s="93"/>
      <c r="H2815" s="93"/>
      <c r="I2815" s="93"/>
      <c r="J2815" s="93"/>
      <c r="K2815" s="93"/>
      <c r="L2815" s="93"/>
      <c r="M2815" s="93"/>
      <c r="N2815" s="93"/>
      <c r="O2815" s="93"/>
      <c r="P2815" s="93"/>
      <c r="Q2815" s="93"/>
      <c r="R2815" s="93"/>
      <c r="S2815" s="93"/>
      <c r="T2815" s="93"/>
      <c r="U2815" s="93"/>
      <c r="V2815" s="93"/>
      <c r="W2815" s="93"/>
      <c r="X2815" s="93"/>
      <c r="Y2815" s="93"/>
      <c r="Z2815" s="93"/>
      <c r="AA2815" s="93"/>
      <c r="AB2815" s="93"/>
      <c r="AC2815" s="93"/>
      <c r="AD2815" s="93"/>
      <c r="AE2815" s="93"/>
      <c r="AF2815" s="93"/>
      <c r="AG2815" s="93"/>
      <c r="AH2815" s="93"/>
    </row>
    <row r="2816" spans="1:34" ht="15" customHeight="1" x14ac:dyDescent="0.3">
      <c r="A2816" s="93"/>
      <c r="B2816" s="93"/>
      <c r="C2816" s="93"/>
      <c r="D2816" s="93"/>
      <c r="E2816" s="93"/>
      <c r="F2816" s="93"/>
      <c r="G2816" s="93"/>
      <c r="H2816" s="93"/>
      <c r="I2816" s="93"/>
      <c r="J2816" s="93"/>
      <c r="K2816" s="93"/>
      <c r="L2816" s="93"/>
      <c r="M2816" s="93"/>
      <c r="N2816" s="93"/>
      <c r="O2816" s="93"/>
      <c r="P2816" s="93"/>
      <c r="Q2816" s="93"/>
      <c r="R2816" s="93"/>
      <c r="S2816" s="93"/>
      <c r="T2816" s="93"/>
      <c r="U2816" s="93"/>
      <c r="V2816" s="93"/>
      <c r="W2816" s="93"/>
      <c r="X2816" s="93"/>
      <c r="Y2816" s="93"/>
      <c r="Z2816" s="93"/>
      <c r="AA2816" s="93"/>
      <c r="AB2816" s="93"/>
      <c r="AC2816" s="93"/>
      <c r="AD2816" s="93"/>
      <c r="AE2816" s="93"/>
      <c r="AF2816" s="93"/>
      <c r="AG2816" s="93"/>
      <c r="AH2816" s="93"/>
    </row>
    <row r="2817" spans="1:34" ht="15" customHeight="1" x14ac:dyDescent="0.3">
      <c r="A2817" s="93"/>
      <c r="B2817" s="93"/>
      <c r="C2817" s="93"/>
      <c r="D2817" s="93"/>
      <c r="E2817" s="93"/>
      <c r="F2817" s="93"/>
      <c r="G2817" s="93"/>
      <c r="H2817" s="93"/>
      <c r="I2817" s="93"/>
      <c r="J2817" s="93"/>
      <c r="K2817" s="93"/>
      <c r="L2817" s="93"/>
      <c r="M2817" s="93"/>
      <c r="N2817" s="93"/>
      <c r="O2817" s="93"/>
      <c r="P2817" s="93"/>
      <c r="Q2817" s="93"/>
      <c r="R2817" s="93"/>
      <c r="S2817" s="93"/>
      <c r="T2817" s="93"/>
      <c r="U2817" s="93"/>
      <c r="V2817" s="93"/>
      <c r="W2817" s="93"/>
      <c r="X2817" s="93"/>
      <c r="Y2817" s="93"/>
      <c r="Z2817" s="93"/>
      <c r="AA2817" s="93"/>
      <c r="AB2817" s="93"/>
      <c r="AC2817" s="93"/>
      <c r="AD2817" s="93"/>
      <c r="AE2817" s="93"/>
      <c r="AF2817" s="93"/>
      <c r="AG2817" s="93"/>
      <c r="AH2817" s="93"/>
    </row>
    <row r="2818" spans="1:34" ht="15" customHeight="1" x14ac:dyDescent="0.3">
      <c r="A2818" s="93"/>
      <c r="B2818" s="93"/>
      <c r="C2818" s="93"/>
      <c r="D2818" s="93"/>
      <c r="E2818" s="93"/>
      <c r="F2818" s="93"/>
      <c r="G2818" s="93"/>
      <c r="H2818" s="93"/>
      <c r="I2818" s="93"/>
      <c r="J2818" s="93"/>
      <c r="K2818" s="93"/>
      <c r="L2818" s="93"/>
      <c r="M2818" s="93"/>
      <c r="N2818" s="93"/>
      <c r="O2818" s="93"/>
      <c r="P2818" s="93"/>
      <c r="Q2818" s="93"/>
      <c r="R2818" s="93"/>
      <c r="S2818" s="93"/>
      <c r="T2818" s="93"/>
      <c r="U2818" s="93"/>
      <c r="V2818" s="93"/>
      <c r="W2818" s="93"/>
      <c r="X2818" s="93"/>
      <c r="Y2818" s="93"/>
      <c r="Z2818" s="93"/>
      <c r="AA2818" s="93"/>
      <c r="AB2818" s="93"/>
      <c r="AC2818" s="93"/>
      <c r="AD2818" s="93"/>
      <c r="AE2818" s="93"/>
      <c r="AF2818" s="93"/>
      <c r="AG2818" s="93"/>
      <c r="AH2818" s="93"/>
    </row>
    <row r="2819" spans="1:34" ht="15" customHeight="1" x14ac:dyDescent="0.3">
      <c r="A2819" s="93"/>
      <c r="B2819" s="93"/>
      <c r="C2819" s="93"/>
      <c r="D2819" s="93"/>
      <c r="E2819" s="93"/>
      <c r="F2819" s="93"/>
      <c r="G2819" s="93"/>
      <c r="H2819" s="93"/>
      <c r="I2819" s="93"/>
      <c r="J2819" s="93"/>
      <c r="K2819" s="93"/>
      <c r="L2819" s="93"/>
      <c r="M2819" s="93"/>
      <c r="N2819" s="93"/>
      <c r="O2819" s="93"/>
      <c r="P2819" s="93"/>
      <c r="Q2819" s="93"/>
      <c r="R2819" s="93"/>
      <c r="S2819" s="93"/>
      <c r="T2819" s="93"/>
      <c r="U2819" s="93"/>
      <c r="V2819" s="93"/>
      <c r="W2819" s="93"/>
      <c r="X2819" s="93"/>
      <c r="Y2819" s="93"/>
      <c r="Z2819" s="93"/>
      <c r="AA2819" s="93"/>
      <c r="AB2819" s="93"/>
      <c r="AC2819" s="93"/>
      <c r="AD2819" s="93"/>
      <c r="AE2819" s="93"/>
      <c r="AF2819" s="93"/>
      <c r="AG2819" s="93"/>
      <c r="AH2819" s="93"/>
    </row>
    <row r="2820" spans="1:34" ht="15" customHeight="1" x14ac:dyDescent="0.3">
      <c r="A2820" s="93"/>
      <c r="B2820" s="93"/>
      <c r="C2820" s="93"/>
      <c r="D2820" s="93"/>
      <c r="E2820" s="93"/>
      <c r="F2820" s="93"/>
      <c r="G2820" s="93"/>
      <c r="H2820" s="93"/>
      <c r="I2820" s="93"/>
      <c r="J2820" s="93"/>
      <c r="K2820" s="93"/>
      <c r="L2820" s="93"/>
      <c r="M2820" s="93"/>
      <c r="N2820" s="93"/>
      <c r="O2820" s="93"/>
      <c r="P2820" s="93"/>
      <c r="Q2820" s="93"/>
      <c r="R2820" s="93"/>
      <c r="S2820" s="93"/>
      <c r="T2820" s="93"/>
      <c r="U2820" s="93"/>
      <c r="V2820" s="93"/>
      <c r="W2820" s="93"/>
      <c r="X2820" s="93"/>
      <c r="Y2820" s="93"/>
      <c r="Z2820" s="93"/>
      <c r="AA2820" s="93"/>
      <c r="AB2820" s="93"/>
      <c r="AC2820" s="93"/>
      <c r="AD2820" s="93"/>
      <c r="AE2820" s="93"/>
      <c r="AF2820" s="93"/>
      <c r="AG2820" s="93"/>
      <c r="AH2820" s="93"/>
    </row>
    <row r="2821" spans="1:34" ht="15" customHeight="1" x14ac:dyDescent="0.3">
      <c r="A2821" s="93"/>
      <c r="B2821" s="93"/>
      <c r="C2821" s="93"/>
      <c r="D2821" s="93"/>
      <c r="E2821" s="93"/>
      <c r="F2821" s="93"/>
      <c r="G2821" s="93"/>
      <c r="H2821" s="93"/>
      <c r="I2821" s="93"/>
      <c r="J2821" s="93"/>
      <c r="K2821" s="93"/>
      <c r="L2821" s="93"/>
      <c r="M2821" s="93"/>
      <c r="N2821" s="93"/>
      <c r="O2821" s="93"/>
      <c r="P2821" s="93"/>
      <c r="Q2821" s="93"/>
      <c r="R2821" s="93"/>
      <c r="S2821" s="93"/>
      <c r="T2821" s="93"/>
      <c r="U2821" s="93"/>
      <c r="V2821" s="93"/>
      <c r="W2821" s="93"/>
      <c r="X2821" s="93"/>
      <c r="Y2821" s="93"/>
      <c r="Z2821" s="93"/>
      <c r="AA2821" s="93"/>
      <c r="AB2821" s="93"/>
      <c r="AC2821" s="93"/>
      <c r="AD2821" s="93"/>
      <c r="AE2821" s="93"/>
      <c r="AF2821" s="93"/>
      <c r="AG2821" s="93"/>
      <c r="AH2821" s="93"/>
    </row>
    <row r="2822" spans="1:34" ht="15" customHeight="1" x14ac:dyDescent="0.3">
      <c r="A2822" s="93"/>
      <c r="B2822" s="93"/>
      <c r="C2822" s="93"/>
      <c r="D2822" s="93"/>
      <c r="E2822" s="93"/>
      <c r="F2822" s="93"/>
      <c r="G2822" s="93"/>
      <c r="H2822" s="93"/>
      <c r="I2822" s="93"/>
      <c r="J2822" s="93"/>
      <c r="K2822" s="93"/>
      <c r="L2822" s="93"/>
      <c r="M2822" s="93"/>
      <c r="N2822" s="93"/>
      <c r="O2822" s="93"/>
      <c r="P2822" s="93"/>
      <c r="Q2822" s="93"/>
      <c r="R2822" s="93"/>
      <c r="S2822" s="93"/>
      <c r="T2822" s="93"/>
      <c r="U2822" s="93"/>
      <c r="V2822" s="93"/>
      <c r="W2822" s="93"/>
      <c r="X2822" s="93"/>
      <c r="Y2822" s="93"/>
      <c r="Z2822" s="93"/>
      <c r="AA2822" s="93"/>
      <c r="AB2822" s="93"/>
      <c r="AC2822" s="93"/>
      <c r="AD2822" s="93"/>
      <c r="AE2822" s="93"/>
      <c r="AF2822" s="93"/>
      <c r="AG2822" s="93"/>
      <c r="AH2822" s="93"/>
    </row>
    <row r="2823" spans="1:34" ht="15" customHeight="1" x14ac:dyDescent="0.3">
      <c r="A2823" s="93"/>
      <c r="B2823" s="93"/>
      <c r="C2823" s="93"/>
      <c r="D2823" s="93"/>
      <c r="E2823" s="93"/>
      <c r="F2823" s="93"/>
      <c r="G2823" s="93"/>
      <c r="H2823" s="93"/>
      <c r="I2823" s="93"/>
      <c r="J2823" s="93"/>
      <c r="K2823" s="93"/>
      <c r="L2823" s="93"/>
      <c r="M2823" s="93"/>
      <c r="N2823" s="93"/>
      <c r="O2823" s="93"/>
      <c r="P2823" s="93"/>
      <c r="Q2823" s="93"/>
      <c r="R2823" s="93"/>
      <c r="S2823" s="93"/>
      <c r="T2823" s="93"/>
      <c r="U2823" s="93"/>
      <c r="V2823" s="93"/>
      <c r="W2823" s="93"/>
      <c r="X2823" s="93"/>
      <c r="Y2823" s="93"/>
      <c r="Z2823" s="93"/>
      <c r="AA2823" s="93"/>
      <c r="AB2823" s="93"/>
      <c r="AC2823" s="93"/>
      <c r="AD2823" s="93"/>
      <c r="AE2823" s="93"/>
      <c r="AF2823" s="93"/>
      <c r="AG2823" s="93"/>
      <c r="AH2823" s="93"/>
    </row>
    <row r="2824" spans="1:34" ht="15" customHeight="1" x14ac:dyDescent="0.3">
      <c r="A2824" s="93"/>
      <c r="B2824" s="93"/>
      <c r="C2824" s="93"/>
      <c r="D2824" s="93"/>
      <c r="E2824" s="93"/>
      <c r="F2824" s="93"/>
      <c r="G2824" s="93"/>
      <c r="H2824" s="93"/>
      <c r="I2824" s="93"/>
      <c r="J2824" s="93"/>
      <c r="K2824" s="93"/>
      <c r="L2824" s="93"/>
      <c r="M2824" s="93"/>
      <c r="N2824" s="93"/>
      <c r="O2824" s="93"/>
      <c r="P2824" s="93"/>
      <c r="Q2824" s="93"/>
      <c r="R2824" s="93"/>
      <c r="S2824" s="93"/>
      <c r="T2824" s="93"/>
      <c r="U2824" s="93"/>
      <c r="V2824" s="93"/>
      <c r="W2824" s="93"/>
      <c r="X2824" s="93"/>
      <c r="Y2824" s="93"/>
      <c r="Z2824" s="93"/>
      <c r="AA2824" s="93"/>
      <c r="AB2824" s="93"/>
      <c r="AC2824" s="93"/>
      <c r="AD2824" s="93"/>
      <c r="AE2824" s="93"/>
      <c r="AF2824" s="93"/>
      <c r="AG2824" s="93"/>
      <c r="AH2824" s="93"/>
    </row>
    <row r="2825" spans="1:34" ht="15" customHeight="1" x14ac:dyDescent="0.3">
      <c r="A2825" s="93"/>
      <c r="B2825" s="93"/>
      <c r="C2825" s="93"/>
      <c r="D2825" s="93"/>
      <c r="E2825" s="93"/>
      <c r="F2825" s="93"/>
      <c r="G2825" s="93"/>
      <c r="H2825" s="93"/>
      <c r="I2825" s="93"/>
      <c r="J2825" s="93"/>
      <c r="K2825" s="93"/>
      <c r="L2825" s="93"/>
      <c r="M2825" s="93"/>
      <c r="N2825" s="93"/>
      <c r="O2825" s="93"/>
      <c r="P2825" s="93"/>
      <c r="Q2825" s="93"/>
      <c r="R2825" s="93"/>
      <c r="S2825" s="93"/>
      <c r="T2825" s="93"/>
      <c r="U2825" s="93"/>
      <c r="V2825" s="93"/>
      <c r="W2825" s="93"/>
      <c r="X2825" s="93"/>
      <c r="Y2825" s="93"/>
      <c r="Z2825" s="93"/>
      <c r="AA2825" s="93"/>
      <c r="AB2825" s="93"/>
      <c r="AC2825" s="93"/>
      <c r="AD2825" s="93"/>
      <c r="AE2825" s="93"/>
      <c r="AF2825" s="93"/>
      <c r="AG2825" s="93"/>
      <c r="AH2825" s="93"/>
    </row>
    <row r="2826" spans="1:34" ht="15" customHeight="1" x14ac:dyDescent="0.3">
      <c r="A2826" s="93"/>
      <c r="B2826" s="93"/>
      <c r="C2826" s="93"/>
      <c r="D2826" s="93"/>
      <c r="E2826" s="93"/>
      <c r="F2826" s="93"/>
      <c r="G2826" s="93"/>
      <c r="H2826" s="93"/>
      <c r="I2826" s="93"/>
      <c r="J2826" s="93"/>
      <c r="K2826" s="93"/>
      <c r="L2826" s="93"/>
      <c r="M2826" s="93"/>
      <c r="N2826" s="93"/>
      <c r="O2826" s="93"/>
      <c r="P2826" s="93"/>
      <c r="Q2826" s="93"/>
      <c r="R2826" s="93"/>
      <c r="S2826" s="93"/>
      <c r="T2826" s="93"/>
      <c r="U2826" s="93"/>
      <c r="V2826" s="93"/>
      <c r="W2826" s="93"/>
      <c r="X2826" s="93"/>
      <c r="Y2826" s="93"/>
      <c r="Z2826" s="93"/>
      <c r="AA2826" s="93"/>
      <c r="AB2826" s="93"/>
      <c r="AC2826" s="93"/>
      <c r="AD2826" s="93"/>
      <c r="AE2826" s="93"/>
      <c r="AF2826" s="93"/>
      <c r="AG2826" s="93"/>
      <c r="AH2826" s="93"/>
    </row>
    <row r="2827" spans="1:34" ht="15" customHeight="1" x14ac:dyDescent="0.3">
      <c r="A2827" s="93"/>
      <c r="B2827" s="93"/>
      <c r="C2827" s="93"/>
      <c r="D2827" s="93"/>
      <c r="E2827" s="93"/>
      <c r="F2827" s="93"/>
      <c r="G2827" s="93"/>
      <c r="H2827" s="93"/>
      <c r="I2827" s="93"/>
      <c r="J2827" s="93"/>
      <c r="K2827" s="93"/>
      <c r="L2827" s="93"/>
      <c r="M2827" s="93"/>
      <c r="N2827" s="93"/>
      <c r="O2827" s="93"/>
      <c r="P2827" s="93"/>
      <c r="Q2827" s="93"/>
      <c r="R2827" s="93"/>
      <c r="S2827" s="93"/>
      <c r="T2827" s="93"/>
      <c r="U2827" s="93"/>
      <c r="V2827" s="93"/>
      <c r="W2827" s="93"/>
      <c r="X2827" s="93"/>
      <c r="Y2827" s="93"/>
      <c r="Z2827" s="93"/>
      <c r="AA2827" s="93"/>
      <c r="AB2827" s="93"/>
      <c r="AC2827" s="93"/>
      <c r="AD2827" s="93"/>
      <c r="AE2827" s="93"/>
      <c r="AF2827" s="93"/>
      <c r="AG2827" s="93"/>
      <c r="AH2827" s="93"/>
    </row>
    <row r="2828" spans="1:34" ht="15" customHeight="1" x14ac:dyDescent="0.3">
      <c r="A2828" s="93"/>
      <c r="B2828" s="93"/>
      <c r="C2828" s="93"/>
      <c r="D2828" s="93"/>
      <c r="E2828" s="93"/>
      <c r="F2828" s="93"/>
      <c r="G2828" s="93"/>
      <c r="H2828" s="93"/>
      <c r="I2828" s="93"/>
      <c r="J2828" s="93"/>
      <c r="K2828" s="93"/>
      <c r="L2828" s="93"/>
      <c r="M2828" s="93"/>
      <c r="N2828" s="93"/>
      <c r="O2828" s="93"/>
      <c r="P2828" s="93"/>
      <c r="Q2828" s="93"/>
      <c r="R2828" s="93"/>
      <c r="S2828" s="93"/>
      <c r="T2828" s="93"/>
      <c r="U2828" s="93"/>
      <c r="V2828" s="93"/>
      <c r="W2828" s="93"/>
      <c r="X2828" s="93"/>
      <c r="Y2828" s="93"/>
      <c r="Z2828" s="93"/>
      <c r="AA2828" s="93"/>
      <c r="AB2828" s="93"/>
      <c r="AC2828" s="93"/>
      <c r="AD2828" s="93"/>
      <c r="AE2828" s="93"/>
      <c r="AF2828" s="93"/>
      <c r="AG2828" s="93"/>
      <c r="AH2828" s="93"/>
    </row>
    <row r="2829" spans="1:34" ht="15" customHeight="1" x14ac:dyDescent="0.3">
      <c r="A2829" s="93"/>
      <c r="B2829" s="93"/>
      <c r="C2829" s="93"/>
      <c r="D2829" s="93"/>
      <c r="E2829" s="93"/>
      <c r="F2829" s="93"/>
      <c r="G2829" s="93"/>
      <c r="H2829" s="93"/>
      <c r="I2829" s="93"/>
      <c r="J2829" s="93"/>
      <c r="K2829" s="93"/>
      <c r="L2829" s="93"/>
      <c r="M2829" s="93"/>
      <c r="N2829" s="93"/>
      <c r="O2829" s="93"/>
      <c r="P2829" s="93"/>
      <c r="Q2829" s="93"/>
      <c r="R2829" s="93"/>
      <c r="S2829" s="93"/>
      <c r="T2829" s="93"/>
      <c r="U2829" s="93"/>
      <c r="V2829" s="93"/>
      <c r="W2829" s="93"/>
      <c r="X2829" s="93"/>
      <c r="Y2829" s="93"/>
      <c r="Z2829" s="93"/>
      <c r="AA2829" s="93"/>
      <c r="AB2829" s="93"/>
      <c r="AC2829" s="93"/>
      <c r="AD2829" s="93"/>
      <c r="AE2829" s="93"/>
      <c r="AF2829" s="93"/>
      <c r="AG2829" s="93"/>
      <c r="AH2829" s="93"/>
    </row>
    <row r="2830" spans="1:34" ht="15" customHeight="1" x14ac:dyDescent="0.3">
      <c r="A2830" s="93"/>
      <c r="B2830" s="93"/>
      <c r="C2830" s="93"/>
      <c r="D2830" s="93"/>
      <c r="E2830" s="93"/>
      <c r="F2830" s="93"/>
      <c r="G2830" s="93"/>
      <c r="H2830" s="93"/>
      <c r="I2830" s="93"/>
      <c r="J2830" s="93"/>
      <c r="K2830" s="93"/>
      <c r="L2830" s="93"/>
      <c r="M2830" s="93"/>
      <c r="N2830" s="93"/>
      <c r="O2830" s="93"/>
      <c r="P2830" s="93"/>
      <c r="Q2830" s="93"/>
      <c r="R2830" s="93"/>
      <c r="S2830" s="93"/>
      <c r="T2830" s="93"/>
      <c r="U2830" s="93"/>
      <c r="V2830" s="93"/>
      <c r="W2830" s="93"/>
      <c r="X2830" s="93"/>
      <c r="Y2830" s="93"/>
      <c r="Z2830" s="93"/>
      <c r="AA2830" s="93"/>
      <c r="AB2830" s="93"/>
      <c r="AC2830" s="93"/>
      <c r="AD2830" s="93"/>
      <c r="AE2830" s="93"/>
      <c r="AF2830" s="93"/>
      <c r="AG2830" s="93"/>
      <c r="AH2830" s="93"/>
    </row>
    <row r="2831" spans="1:34" ht="15" customHeight="1" x14ac:dyDescent="0.3">
      <c r="A2831" s="93"/>
      <c r="B2831" s="93"/>
      <c r="C2831" s="93"/>
      <c r="D2831" s="93"/>
      <c r="E2831" s="93"/>
      <c r="F2831" s="93"/>
      <c r="G2831" s="93"/>
      <c r="H2831" s="93"/>
      <c r="I2831" s="93"/>
      <c r="J2831" s="93"/>
      <c r="K2831" s="93"/>
      <c r="L2831" s="93"/>
      <c r="M2831" s="93"/>
      <c r="N2831" s="93"/>
      <c r="O2831" s="93"/>
      <c r="P2831" s="93"/>
      <c r="Q2831" s="93"/>
      <c r="R2831" s="93"/>
      <c r="S2831" s="93"/>
      <c r="T2831" s="93"/>
      <c r="U2831" s="93"/>
      <c r="V2831" s="93"/>
      <c r="W2831" s="93"/>
      <c r="X2831" s="93"/>
      <c r="Y2831" s="93"/>
      <c r="Z2831" s="93"/>
      <c r="AA2831" s="93"/>
      <c r="AB2831" s="93"/>
      <c r="AC2831" s="93"/>
      <c r="AD2831" s="93"/>
      <c r="AE2831" s="93"/>
      <c r="AF2831" s="93"/>
      <c r="AG2831" s="93"/>
      <c r="AH2831" s="93"/>
    </row>
    <row r="2832" spans="1:34" ht="15" customHeight="1" x14ac:dyDescent="0.3">
      <c r="A2832" s="93"/>
      <c r="B2832" s="93"/>
      <c r="C2832" s="93"/>
      <c r="D2832" s="93"/>
      <c r="E2832" s="93"/>
      <c r="F2832" s="93"/>
      <c r="G2832" s="93"/>
      <c r="H2832" s="93"/>
      <c r="I2832" s="93"/>
      <c r="J2832" s="93"/>
      <c r="K2832" s="93"/>
      <c r="L2832" s="93"/>
      <c r="M2832" s="93"/>
      <c r="N2832" s="93"/>
      <c r="O2832" s="93"/>
      <c r="P2832" s="93"/>
      <c r="Q2832" s="93"/>
      <c r="R2832" s="93"/>
      <c r="S2832" s="93"/>
      <c r="T2832" s="93"/>
      <c r="U2832" s="93"/>
      <c r="V2832" s="93"/>
      <c r="W2832" s="93"/>
      <c r="X2832" s="93"/>
      <c r="Y2832" s="93"/>
      <c r="Z2832" s="93"/>
      <c r="AA2832" s="93"/>
      <c r="AB2832" s="93"/>
      <c r="AC2832" s="93"/>
      <c r="AD2832" s="93"/>
      <c r="AE2832" s="93"/>
      <c r="AF2832" s="93"/>
      <c r="AG2832" s="93"/>
      <c r="AH2832" s="93"/>
    </row>
    <row r="2833" spans="1:34" ht="15" customHeight="1" x14ac:dyDescent="0.3">
      <c r="A2833" s="93"/>
      <c r="B2833" s="93"/>
      <c r="C2833" s="93"/>
      <c r="D2833" s="93"/>
      <c r="E2833" s="93"/>
      <c r="F2833" s="93"/>
      <c r="G2833" s="93"/>
      <c r="H2833" s="93"/>
      <c r="I2833" s="93"/>
      <c r="J2833" s="93"/>
      <c r="K2833" s="93"/>
      <c r="L2833" s="93"/>
      <c r="M2833" s="93"/>
      <c r="N2833" s="93"/>
      <c r="O2833" s="93"/>
      <c r="P2833" s="93"/>
      <c r="Q2833" s="93"/>
      <c r="R2833" s="93"/>
      <c r="S2833" s="93"/>
      <c r="T2833" s="93"/>
      <c r="U2833" s="93"/>
      <c r="V2833" s="93"/>
      <c r="W2833" s="93"/>
      <c r="X2833" s="93"/>
      <c r="Y2833" s="93"/>
      <c r="Z2833" s="93"/>
      <c r="AA2833" s="93"/>
      <c r="AB2833" s="93"/>
      <c r="AC2833" s="93"/>
      <c r="AD2833" s="93"/>
      <c r="AE2833" s="93"/>
      <c r="AF2833" s="93"/>
      <c r="AG2833" s="93"/>
      <c r="AH2833" s="93"/>
    </row>
    <row r="2834" spans="1:34" ht="15" customHeight="1" x14ac:dyDescent="0.3">
      <c r="A2834" s="93"/>
      <c r="B2834" s="93"/>
      <c r="C2834" s="93"/>
      <c r="D2834" s="93"/>
      <c r="E2834" s="93"/>
      <c r="F2834" s="93"/>
      <c r="G2834" s="93"/>
      <c r="H2834" s="93"/>
      <c r="I2834" s="93"/>
      <c r="J2834" s="93"/>
      <c r="K2834" s="93"/>
      <c r="L2834" s="93"/>
      <c r="M2834" s="93"/>
      <c r="N2834" s="93"/>
      <c r="O2834" s="93"/>
      <c r="P2834" s="93"/>
      <c r="Q2834" s="93"/>
      <c r="R2834" s="93"/>
      <c r="S2834" s="93"/>
      <c r="T2834" s="93"/>
      <c r="U2834" s="93"/>
      <c r="V2834" s="93"/>
      <c r="W2834" s="93"/>
      <c r="X2834" s="93"/>
      <c r="Y2834" s="93"/>
      <c r="Z2834" s="93"/>
      <c r="AA2834" s="93"/>
      <c r="AB2834" s="93"/>
      <c r="AC2834" s="93"/>
      <c r="AD2834" s="93"/>
      <c r="AE2834" s="93"/>
      <c r="AF2834" s="93"/>
      <c r="AG2834" s="93"/>
      <c r="AH2834" s="93"/>
    </row>
    <row r="2835" spans="1:34" ht="15" customHeight="1" x14ac:dyDescent="0.3">
      <c r="A2835" s="93"/>
      <c r="B2835" s="93"/>
      <c r="C2835" s="93"/>
      <c r="D2835" s="93"/>
      <c r="E2835" s="93"/>
      <c r="F2835" s="93"/>
      <c r="G2835" s="93"/>
      <c r="H2835" s="93"/>
      <c r="I2835" s="93"/>
      <c r="J2835" s="93"/>
      <c r="K2835" s="93"/>
      <c r="L2835" s="93"/>
      <c r="M2835" s="93"/>
      <c r="N2835" s="93"/>
      <c r="O2835" s="93"/>
      <c r="P2835" s="93"/>
      <c r="Q2835" s="93"/>
      <c r="R2835" s="93"/>
      <c r="S2835" s="93"/>
      <c r="T2835" s="93"/>
      <c r="U2835" s="93"/>
      <c r="V2835" s="93"/>
      <c r="W2835" s="93"/>
      <c r="X2835" s="93"/>
      <c r="Y2835" s="93"/>
      <c r="Z2835" s="93"/>
      <c r="AA2835" s="93"/>
      <c r="AB2835" s="93"/>
      <c r="AC2835" s="93"/>
      <c r="AD2835" s="93"/>
      <c r="AE2835" s="93"/>
      <c r="AF2835" s="93"/>
      <c r="AG2835" s="93"/>
      <c r="AH2835" s="93"/>
    </row>
    <row r="2836" spans="1:34" ht="15" customHeight="1" x14ac:dyDescent="0.3">
      <c r="A2836" s="93"/>
      <c r="B2836" s="90"/>
      <c r="C2836" s="90"/>
      <c r="D2836" s="90"/>
      <c r="E2836" s="90"/>
      <c r="F2836" s="90"/>
      <c r="G2836" s="90"/>
      <c r="H2836" s="90"/>
      <c r="I2836" s="90"/>
      <c r="J2836" s="90"/>
      <c r="K2836" s="90"/>
      <c r="L2836" s="90"/>
      <c r="M2836" s="90"/>
      <c r="N2836" s="90"/>
      <c r="O2836" s="90"/>
      <c r="P2836" s="90"/>
      <c r="Q2836" s="90"/>
      <c r="R2836" s="90"/>
      <c r="S2836" s="90"/>
      <c r="T2836" s="90"/>
      <c r="U2836" s="90"/>
      <c r="V2836" s="90"/>
      <c r="W2836" s="90"/>
      <c r="X2836" s="90"/>
      <c r="Y2836" s="90"/>
      <c r="Z2836" s="90"/>
      <c r="AA2836" s="90"/>
      <c r="AB2836" s="90"/>
      <c r="AC2836" s="90"/>
      <c r="AD2836" s="90"/>
      <c r="AE2836" s="90"/>
      <c r="AF2836" s="90"/>
      <c r="AG2836" s="93"/>
      <c r="AH2836" s="93"/>
    </row>
    <row r="2837" spans="1:34" ht="15" customHeight="1" x14ac:dyDescent="0.3">
      <c r="A2837" s="93"/>
      <c r="B2837" s="80"/>
      <c r="C2837" s="80"/>
      <c r="D2837" s="80"/>
      <c r="E2837" s="80"/>
      <c r="F2837" s="80"/>
      <c r="G2837" s="80"/>
      <c r="H2837" s="80"/>
      <c r="I2837" s="80"/>
      <c r="J2837" s="80"/>
      <c r="K2837" s="80"/>
      <c r="L2837" s="80"/>
      <c r="M2837" s="80"/>
      <c r="N2837" s="80"/>
      <c r="O2837" s="80"/>
      <c r="P2837" s="80"/>
      <c r="Q2837" s="80"/>
      <c r="R2837" s="80"/>
      <c r="S2837" s="80"/>
      <c r="T2837" s="80"/>
      <c r="U2837" s="80"/>
      <c r="V2837" s="80"/>
      <c r="W2837" s="80"/>
      <c r="X2837" s="80"/>
      <c r="Y2837" s="80"/>
      <c r="Z2837" s="80"/>
      <c r="AA2837" s="80"/>
      <c r="AB2837" s="80"/>
      <c r="AC2837" s="80"/>
      <c r="AD2837" s="80"/>
      <c r="AE2837" s="80"/>
      <c r="AF2837" s="80"/>
      <c r="AG2837" s="93"/>
      <c r="AH2837" s="93"/>
    </row>
  </sheetData>
  <mergeCells count="2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 ref="B712:AF712"/>
    <mergeCell ref="B887:AF887"/>
    <mergeCell ref="B1101:AF1101"/>
    <mergeCell ref="B1229:AF1229"/>
    <mergeCell ref="B1390:AF1390"/>
    <mergeCell ref="B122:AG122"/>
    <mergeCell ref="B1945:AF1945"/>
    <mergeCell ref="B308:AF308"/>
    <mergeCell ref="B511:AF511"/>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D9" sqref="D9:E9"/>
    </sheetView>
  </sheetViews>
  <sheetFormatPr defaultRowHeight="14.5" x14ac:dyDescent="0.35"/>
  <cols>
    <col min="1" max="1" width="26" customWidth="1"/>
    <col min="2" max="2" width="10.1796875" bestFit="1" customWidth="1"/>
    <col min="3" max="3" width="12.1796875" bestFit="1" customWidth="1"/>
    <col min="4" max="28" width="9.453125" bestFit="1" customWidth="1"/>
    <col min="29" max="29" width="9.54296875" bestFit="1" customWidth="1"/>
    <col min="30" max="31" width="9.453125" bestFit="1" customWidth="1"/>
    <col min="32" max="34" width="9.54296875" bestFit="1" customWidth="1"/>
    <col min="35" max="35" width="11" customWidth="1"/>
  </cols>
  <sheetData>
    <row r="1" spans="1:36" x14ac:dyDescent="0.35">
      <c r="A1" t="s">
        <v>92</v>
      </c>
      <c r="B1">
        <v>354871</v>
      </c>
      <c r="C1" t="s">
        <v>93</v>
      </c>
    </row>
    <row r="2" spans="1:36" x14ac:dyDescent="0.35">
      <c r="A2" t="s">
        <v>94</v>
      </c>
      <c r="B2" s="6">
        <v>947817120</v>
      </c>
      <c r="C2" t="s">
        <v>95</v>
      </c>
    </row>
    <row r="3" spans="1:36" x14ac:dyDescent="0.35">
      <c r="A3" t="s">
        <v>92</v>
      </c>
      <c r="B3" s="6">
        <f>B1*B2</f>
        <v>336352809191520</v>
      </c>
      <c r="C3" t="s">
        <v>96</v>
      </c>
    </row>
    <row r="5" spans="1:36" x14ac:dyDescent="0.35">
      <c r="A5" t="s">
        <v>559</v>
      </c>
    </row>
    <row r="6" spans="1:36" x14ac:dyDescent="0.35">
      <c r="A6" t="s">
        <v>168</v>
      </c>
    </row>
    <row r="8" spans="1:36" x14ac:dyDescent="0.3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35">
      <c r="A9" s="1" t="s">
        <v>579</v>
      </c>
      <c r="B9" s="7">
        <v>0</v>
      </c>
      <c r="C9" s="7">
        <v>0</v>
      </c>
      <c r="D9" s="7">
        <v>0</v>
      </c>
      <c r="E9" s="7">
        <v>0</v>
      </c>
      <c r="F9" s="7">
        <f>$B$3*('AEO22 Table 5'!C61/'AEO22 Table 5'!$C61)</f>
        <v>336352809191520</v>
      </c>
      <c r="G9" s="7">
        <f>$B$3*('AEO23 Table 5'!C61/'AEO22 Table 5'!$C$61)</f>
        <v>339996046812363.5</v>
      </c>
      <c r="H9" s="7">
        <f>$B$3*('AEO23 Table 5'!D61/'AEO22 Table 5'!$C$61)</f>
        <v>334473018391392.88</v>
      </c>
      <c r="I9" s="7">
        <f>$B$3*('AEO23 Table 5'!E61/'AEO22 Table 5'!$C$61)</f>
        <v>316936291738747.44</v>
      </c>
      <c r="J9" s="7">
        <f>$B$3*('AEO23 Table 5'!F61/'AEO22 Table 5'!$C$61)</f>
        <v>322271719434109.94</v>
      </c>
      <c r="K9" s="7">
        <f>$B$3*('AEO23 Table 5'!G61/'AEO22 Table 5'!$C$61)</f>
        <v>325787735386410.81</v>
      </c>
      <c r="L9" s="7">
        <f>$B$3*('AEO23 Table 5'!H61/'AEO22 Table 5'!$C$61)</f>
        <v>327144451222195.38</v>
      </c>
      <c r="M9" s="7">
        <f>$B$3*('AEO23 Table 5'!I61/'AEO22 Table 5'!$C$61)</f>
        <v>327503730258885.19</v>
      </c>
      <c r="N9" s="7">
        <f>$B$3*('AEO23 Table 5'!J61/'AEO22 Table 5'!$C$61)</f>
        <v>326766254465276.13</v>
      </c>
      <c r="O9" s="7">
        <f>$B$3*('AEO23 Table 5'!K61/'AEO22 Table 5'!$C$61)</f>
        <v>325435550494807.06</v>
      </c>
      <c r="P9" s="7">
        <f>$B$3*('AEO23 Table 5'!L61/'AEO22 Table 5'!$C$61)</f>
        <v>324288348410563.06</v>
      </c>
      <c r="Q9" s="7">
        <f>$B$3*('AEO23 Table 5'!M61/'AEO22 Table 5'!$C$61)</f>
        <v>323230532554402.94</v>
      </c>
      <c r="R9" s="7">
        <f>$B$3*('AEO23 Table 5'!N61/'AEO22 Table 5'!$C$61)</f>
        <v>321803190563095.38</v>
      </c>
      <c r="S9" s="7">
        <f>$B$3*('AEO23 Table 5'!O61/'AEO22 Table 5'!$C$61)</f>
        <v>320279841141623.63</v>
      </c>
      <c r="T9" s="7">
        <f>$B$3*('AEO23 Table 5'!P61/'AEO22 Table 5'!$C$61)</f>
        <v>318637625378043.94</v>
      </c>
      <c r="U9" s="7">
        <f>$B$3*('AEO23 Table 5'!Q61/'AEO22 Table 5'!$C$61)</f>
        <v>316955209458976.75</v>
      </c>
      <c r="V9" s="7">
        <f>$B$3*('AEO23 Table 5'!R61/'AEO22 Table 5'!$C$61)</f>
        <v>314816088244038.38</v>
      </c>
      <c r="W9" s="7">
        <f>$B$3*('AEO23 Table 5'!S61/'AEO22 Table 5'!$C$61)</f>
        <v>312144433204642.69</v>
      </c>
      <c r="X9" s="7">
        <f>$B$3*('AEO23 Table 5'!T61/'AEO22 Table 5'!$C$61)</f>
        <v>309328530548497.81</v>
      </c>
      <c r="Y9" s="7">
        <f>$B$3*('AEO23 Table 5'!U61/'AEO22 Table 5'!$C$61)</f>
        <v>306907377654472.94</v>
      </c>
      <c r="Z9" s="7">
        <f>$B$3*('AEO23 Table 5'!V61/'AEO22 Table 5'!$C$61)</f>
        <v>304744451641579.25</v>
      </c>
      <c r="AA9" s="7">
        <f>$B$3*('AEO23 Table 5'!W61/'AEO22 Table 5'!$C$61)</f>
        <v>302490405276247.25</v>
      </c>
      <c r="AB9" s="7">
        <f>$B$3*('AEO23 Table 5'!X61/'AEO22 Table 5'!$C$61)</f>
        <v>300187330485987.5</v>
      </c>
      <c r="AC9" s="7">
        <f>$B$3*('AEO23 Table 5'!Y61/'AEO22 Table 5'!$C$61)</f>
        <v>298051992815095</v>
      </c>
      <c r="AD9" s="7">
        <f>$B$3*('AEO23 Table 5'!Z61/'AEO22 Table 5'!$C$61)</f>
        <v>295911610418807.94</v>
      </c>
      <c r="AE9" s="7">
        <f>$B$3*('AEO23 Table 5'!AA61/'AEO22 Table 5'!$C$61)</f>
        <v>293734811411079.38</v>
      </c>
      <c r="AF9" s="7">
        <f>$B$3*('AEO23 Table 5'!AB61/'AEO22 Table 5'!$C$61)</f>
        <v>291406040050841.38</v>
      </c>
      <c r="AG9" s="7">
        <f>$B$3*('AEO23 Table 5'!AC61/'AEO22 Table 5'!$C$61)</f>
        <v>289300024846304.44</v>
      </c>
      <c r="AH9" s="7">
        <f>$B$3*('AEO23 Table 5'!AD61/'AEO22 Table 5'!$C$61)</f>
        <v>287167524833446.31</v>
      </c>
      <c r="AI9" s="7">
        <f>$B$3*('AEO23 Table 5'!AE61/'AEO22 Table 5'!$C$61)</f>
        <v>285050474292108.88</v>
      </c>
      <c r="AJ9" s="7"/>
    </row>
    <row r="11" spans="1:36" x14ac:dyDescent="0.35">
      <c r="A11" s="1" t="s">
        <v>578</v>
      </c>
    </row>
    <row r="12" spans="1:36" x14ac:dyDescent="0.35">
      <c r="A12" t="s">
        <v>258</v>
      </c>
      <c r="B12" s="7">
        <f>B$9*'District Heat Fuel Use Data'!$D10</f>
        <v>0</v>
      </c>
      <c r="C12" s="7">
        <f>C$9*'District Heat Fuel Use Data'!$D10</f>
        <v>0</v>
      </c>
      <c r="D12" s="7">
        <f>D$9*'District Heat Fuel Use Data'!$D10</f>
        <v>0</v>
      </c>
      <c r="E12" s="7">
        <f>E$9*'District Heat Fuel Use Data'!$D10</f>
        <v>0</v>
      </c>
      <c r="F12" s="7">
        <f>F$9*'District Heat Fuel Use Data'!$D10</f>
        <v>214903351684939.81</v>
      </c>
      <c r="G12" s="7">
        <f>G$9*'District Heat Fuel Use Data'!$D10</f>
        <v>217231097891626.38</v>
      </c>
      <c r="H12" s="7">
        <f>H$9*'District Heat Fuel Use Data'!$D10</f>
        <v>213702311193008.59</v>
      </c>
      <c r="I12" s="7">
        <f>I$9*'District Heat Fuel Use Data'!$D10</f>
        <v>202497703316253.16</v>
      </c>
      <c r="J12" s="7">
        <f>J$9*'District Heat Fuel Use Data'!$D10</f>
        <v>205906627704790.59</v>
      </c>
      <c r="K12" s="7">
        <f>K$9*'District Heat Fuel Use Data'!$D10</f>
        <v>208153089134809.25</v>
      </c>
      <c r="L12" s="7">
        <f>L$9*'District Heat Fuel Use Data'!$D10</f>
        <v>209019925303340.03</v>
      </c>
      <c r="M12" s="7">
        <f>M$9*'District Heat Fuel Use Data'!$D10</f>
        <v>209249476735838.44</v>
      </c>
      <c r="N12" s="7">
        <f>N$9*'District Heat Fuel Use Data'!$D10</f>
        <v>208778286915203.22</v>
      </c>
      <c r="O12" s="7">
        <f>O$9*'District Heat Fuel Use Data'!$D10</f>
        <v>207928070310675.25</v>
      </c>
      <c r="P12" s="7">
        <f>P$9*'District Heat Fuel Use Data'!$D10</f>
        <v>207195097175839.31</v>
      </c>
      <c r="Q12" s="7">
        <f>Q$9*'District Heat Fuel Use Data'!$D10</f>
        <v>206519234906394.59</v>
      </c>
      <c r="R12" s="7">
        <f>R$9*'District Heat Fuel Use Data'!$D10</f>
        <v>205607274103480.69</v>
      </c>
      <c r="S12" s="7">
        <f>S$9*'District Heat Fuel Use Data'!$D10</f>
        <v>204633972000702.09</v>
      </c>
      <c r="T12" s="7">
        <f>T$9*'District Heat Fuel Use Data'!$D10</f>
        <v>203584723526662.53</v>
      </c>
      <c r="U12" s="7">
        <f>U$9*'District Heat Fuel Use Data'!$D10</f>
        <v>202509790271891.47</v>
      </c>
      <c r="V12" s="7">
        <f>V$9*'District Heat Fuel Use Data'!$D10</f>
        <v>201143057763084.44</v>
      </c>
      <c r="W12" s="7">
        <f>W$9*'District Heat Fuel Use Data'!$D10</f>
        <v>199436077453057.75</v>
      </c>
      <c r="X12" s="7">
        <f>X$9*'District Heat Fuel Use Data'!$D10</f>
        <v>197636934106288.53</v>
      </c>
      <c r="Y12" s="7">
        <f>Y$9*'District Heat Fuel Use Data'!$D10</f>
        <v>196090005233839.69</v>
      </c>
      <c r="Z12" s="7">
        <f>Z$9*'District Heat Fuel Use Data'!$D10</f>
        <v>194708063305854.41</v>
      </c>
      <c r="AA12" s="7">
        <f>AA$9*'District Heat Fuel Use Data'!$D10</f>
        <v>193267902541544.31</v>
      </c>
      <c r="AB12" s="7">
        <f>AB$9*'District Heat Fuel Use Data'!$D10</f>
        <v>191796416417204.88</v>
      </c>
      <c r="AC12" s="7">
        <f>AC$9*'District Heat Fuel Use Data'!$D10</f>
        <v>190432101299525.53</v>
      </c>
      <c r="AD12" s="7">
        <f>AD$9*'District Heat Fuel Use Data'!$D10</f>
        <v>189064562993675.91</v>
      </c>
      <c r="AE12" s="7">
        <f>AE$9*'District Heat Fuel Use Data'!$D10</f>
        <v>187673757298222.5</v>
      </c>
      <c r="AF12" s="7">
        <f>AF$9*'District Heat Fuel Use Data'!$D10</f>
        <v>186185853059140.97</v>
      </c>
      <c r="AG12" s="7">
        <f>AG$9*'District Heat Fuel Use Data'!$D10</f>
        <v>184840272722701.06</v>
      </c>
      <c r="AH12" s="7">
        <f>AH$9*'District Heat Fuel Use Data'!$D10</f>
        <v>183477770648367.44</v>
      </c>
      <c r="AI12" s="7">
        <f>AI$9*'District Heat Fuel Use Data'!$D10</f>
        <v>182125139587805.16</v>
      </c>
    </row>
    <row r="13" spans="1:36" x14ac:dyDescent="0.35">
      <c r="A13" t="s">
        <v>561</v>
      </c>
      <c r="B13" s="7">
        <f>B$9*'District Heat Fuel Use Data'!$D11</f>
        <v>0</v>
      </c>
      <c r="C13" s="7">
        <f>C$9*'District Heat Fuel Use Data'!$D11</f>
        <v>0</v>
      </c>
      <c r="D13" s="7">
        <f>D$9*'District Heat Fuel Use Data'!$D11</f>
        <v>0</v>
      </c>
      <c r="E13" s="7">
        <f>E$9*'District Heat Fuel Use Data'!$D11</f>
        <v>0</v>
      </c>
      <c r="F13" s="7">
        <f>F$9*'District Heat Fuel Use Data'!$D11</f>
        <v>57281288320822.102</v>
      </c>
      <c r="G13" s="7">
        <f>G$9*'District Heat Fuel Use Data'!$D11</f>
        <v>57901736073532.781</v>
      </c>
      <c r="H13" s="7">
        <f>H$9*'District Heat Fuel Use Data'!$D11</f>
        <v>56961157684590.078</v>
      </c>
      <c r="I13" s="7">
        <f>I$9*'District Heat Fuel Use Data'!$D11</f>
        <v>53974632024203.367</v>
      </c>
      <c r="J13" s="7">
        <f>J$9*'District Heat Fuel Use Data'!$D11</f>
        <v>54883261783733.453</v>
      </c>
      <c r="K13" s="7">
        <f>K$9*'District Heat Fuel Use Data'!$D11</f>
        <v>55482043533136.586</v>
      </c>
      <c r="L13" s="7">
        <f>L$9*'District Heat Fuel Use Data'!$D11</f>
        <v>55713093873241.672</v>
      </c>
      <c r="M13" s="7">
        <f>M$9*'District Heat Fuel Use Data'!$D11</f>
        <v>55774279525704.992</v>
      </c>
      <c r="N13" s="7">
        <f>N$9*'District Heat Fuel Use Data'!$D11</f>
        <v>55648686510249.328</v>
      </c>
      <c r="O13" s="7">
        <f>O$9*'District Heat Fuel Use Data'!$D11</f>
        <v>55422066022121.641</v>
      </c>
      <c r="P13" s="7">
        <f>P$9*'District Heat Fuel Use Data'!$D11</f>
        <v>55226696126125.289</v>
      </c>
      <c r="Q13" s="7">
        <f>Q$9*'District Heat Fuel Use Data'!$D11</f>
        <v>55046548812378.477</v>
      </c>
      <c r="R13" s="7">
        <f>R$9*'District Heat Fuel Use Data'!$D11</f>
        <v>54803470752965.125</v>
      </c>
      <c r="S13" s="7">
        <f>S$9*'District Heat Fuel Use Data'!$D11</f>
        <v>54544042512617.07</v>
      </c>
      <c r="T13" s="7">
        <f>T$9*'District Heat Fuel Use Data'!$D11</f>
        <v>54264371191111.789</v>
      </c>
      <c r="U13" s="7">
        <f>U$9*'District Heat Fuel Use Data'!$D11</f>
        <v>53977853734732.359</v>
      </c>
      <c r="V13" s="7">
        <f>V$9*'District Heat Fuel Use Data'!$D11</f>
        <v>53613558816665.234</v>
      </c>
      <c r="W13" s="7">
        <f>W$9*'District Heat Fuel Use Data'!$D11</f>
        <v>53158572747206.656</v>
      </c>
      <c r="X13" s="7">
        <f>X$9*'District Heat Fuel Use Data'!$D11</f>
        <v>52679021134964.406</v>
      </c>
      <c r="Y13" s="7">
        <f>Y$9*'District Heat Fuel Use Data'!$D11</f>
        <v>52266695882427.375</v>
      </c>
      <c r="Z13" s="7">
        <f>Z$9*'District Heat Fuel Use Data'!$D11</f>
        <v>51898346978611.258</v>
      </c>
      <c r="AA13" s="7">
        <f>AA$9*'District Heat Fuel Use Data'!$D11</f>
        <v>51514480169080.422</v>
      </c>
      <c r="AB13" s="7">
        <f>AB$9*'District Heat Fuel Use Data'!$D11</f>
        <v>51122263759761.93</v>
      </c>
      <c r="AC13" s="7">
        <f>AC$9*'District Heat Fuel Use Data'!$D11</f>
        <v>50758613183800.602</v>
      </c>
      <c r="AD13" s="7">
        <f>AD$9*'District Heat Fuel Use Data'!$D11</f>
        <v>50394103485031.531</v>
      </c>
      <c r="AE13" s="7">
        <f>AE$9*'District Heat Fuel Use Data'!$D11</f>
        <v>50023391993494.141</v>
      </c>
      <c r="AF13" s="7">
        <f>AF$9*'District Heat Fuel Use Data'!$D11</f>
        <v>49626799427373.758</v>
      </c>
      <c r="AG13" s="7">
        <f>AG$9*'District Heat Fuel Use Data'!$D11</f>
        <v>49268142502732.391</v>
      </c>
      <c r="AH13" s="7">
        <f>AH$9*'District Heat Fuel Use Data'!$D11</f>
        <v>48904975183350.406</v>
      </c>
      <c r="AI13" s="7">
        <f>AI$9*'District Heat Fuel Use Data'!$D11</f>
        <v>48544438927567.117</v>
      </c>
    </row>
    <row r="14" spans="1:36" x14ac:dyDescent="0.35">
      <c r="A14" t="s">
        <v>562</v>
      </c>
      <c r="B14" s="7">
        <f>B$9*'District Heat Fuel Use Data'!$D12</f>
        <v>0</v>
      </c>
      <c r="C14" s="7">
        <f>C$9*'District Heat Fuel Use Data'!$D12</f>
        <v>0</v>
      </c>
      <c r="D14" s="7">
        <f>D$9*'District Heat Fuel Use Data'!$D12</f>
        <v>0</v>
      </c>
      <c r="E14" s="7">
        <f>E$9*'District Heat Fuel Use Data'!$D12</f>
        <v>0</v>
      </c>
      <c r="F14" s="7">
        <f>F$9*'District Heat Fuel Use Data'!$D12</f>
        <v>11405910916057.24</v>
      </c>
      <c r="G14" s="7">
        <f>G$9*'District Heat Fuel Use Data'!$D12</f>
        <v>11529455130982.195</v>
      </c>
      <c r="H14" s="7">
        <f>H$9*'District Heat Fuel Use Data'!$D12</f>
        <v>11342166164055.287</v>
      </c>
      <c r="I14" s="7">
        <f>I$9*'District Heat Fuel Use Data'!$D12</f>
        <v>10747486005325.209</v>
      </c>
      <c r="J14" s="7">
        <f>J$9*'District Heat Fuel Use Data'!$D12</f>
        <v>10928413327260.309</v>
      </c>
      <c r="K14" s="7">
        <f>K$9*'District Heat Fuel Use Data'!$D12</f>
        <v>11047643384615.189</v>
      </c>
      <c r="L14" s="7">
        <f>L$9*'District Heat Fuel Use Data'!$D12</f>
        <v>11093650373522.34</v>
      </c>
      <c r="M14" s="7">
        <f>M$9*'District Heat Fuel Use Data'!$D12</f>
        <v>11105833725569.676</v>
      </c>
      <c r="N14" s="7">
        <f>N$9*'District Heat Fuel Use Data'!$D12</f>
        <v>11080825511055.658</v>
      </c>
      <c r="O14" s="7">
        <f>O$9*'District Heat Fuel Use Data'!$D12</f>
        <v>11035700598975.107</v>
      </c>
      <c r="P14" s="7">
        <f>P$9*'District Heat Fuel Use Data'!$D12</f>
        <v>10996798337962.174</v>
      </c>
      <c r="Q14" s="7">
        <f>Q$9*'District Heat Fuel Use Data'!$D12</f>
        <v>10960927213680.629</v>
      </c>
      <c r="R14" s="7">
        <f>R$9*'District Heat Fuel Use Data'!$D12</f>
        <v>10912525252541.271</v>
      </c>
      <c r="S14" s="7">
        <f>S$9*'District Heat Fuel Use Data'!$D12</f>
        <v>10860867626023.752</v>
      </c>
      <c r="T14" s="7">
        <f>T$9*'District Heat Fuel Use Data'!$D12</f>
        <v>10805179175704.703</v>
      </c>
      <c r="U14" s="7">
        <f>U$9*'District Heat Fuel Use Data'!$D12</f>
        <v>10748127515744.549</v>
      </c>
      <c r="V14" s="7">
        <f>V$9*'District Heat Fuel Use Data'!$D12</f>
        <v>10675588725077.447</v>
      </c>
      <c r="W14" s="7">
        <f>W$9*'District Heat Fuel Use Data'!$D12</f>
        <v>10584991416105.869</v>
      </c>
      <c r="X14" s="7">
        <f>X$9*'District Heat Fuel Use Data'!$D12</f>
        <v>10489502590186.805</v>
      </c>
      <c r="Y14" s="7">
        <f>Y$9*'District Heat Fuel Use Data'!$D12</f>
        <v>10407399948351.346</v>
      </c>
      <c r="Z14" s="7">
        <f>Z$9*'District Heat Fuel Use Data'!$D12</f>
        <v>10334053923739.904</v>
      </c>
      <c r="AA14" s="7">
        <f>AA$9*'District Heat Fuel Use Data'!$D12</f>
        <v>10257617957275.297</v>
      </c>
      <c r="AB14" s="7">
        <f>AB$9*'District Heat Fuel Use Data'!$D12</f>
        <v>10179519409640.564</v>
      </c>
      <c r="AC14" s="7">
        <f>AC$9*'District Heat Fuel Use Data'!$D12</f>
        <v>10107108921057.332</v>
      </c>
      <c r="AD14" s="7">
        <f>AD$9*'District Heat Fuel Use Data'!$D12</f>
        <v>10034527363028.939</v>
      </c>
      <c r="AE14" s="7">
        <f>AE$9*'District Heat Fuel Use Data'!$D12</f>
        <v>9960710897443.3145</v>
      </c>
      <c r="AF14" s="7">
        <f>AF$9*'District Heat Fuel Use Data'!$D12</f>
        <v>9881740964822.3105</v>
      </c>
      <c r="AG14" s="7">
        <f>AG$9*'District Heat Fuel Use Data'!$D12</f>
        <v>9810324817389.0566</v>
      </c>
      <c r="AH14" s="7">
        <f>AH$9*'District Heat Fuel Use Data'!$D12</f>
        <v>9738010555368.7246</v>
      </c>
      <c r="AI14" s="7">
        <f>AI$9*'District Heat Fuel Use Data'!$D12</f>
        <v>9666220193524.1875</v>
      </c>
    </row>
    <row r="15" spans="1:36" x14ac:dyDescent="0.35">
      <c r="A15" t="s">
        <v>563</v>
      </c>
      <c r="B15" s="7">
        <f>B$9*'District Heat Fuel Use Data'!$D13</f>
        <v>0</v>
      </c>
      <c r="C15" s="7">
        <f>C$9*'District Heat Fuel Use Data'!$D13</f>
        <v>0</v>
      </c>
      <c r="D15" s="7">
        <f>D$9*'District Heat Fuel Use Data'!$D13</f>
        <v>0</v>
      </c>
      <c r="E15" s="7">
        <f>E$9*'District Heat Fuel Use Data'!$D13</f>
        <v>0</v>
      </c>
      <c r="F15" s="7">
        <f>F$9*'District Heat Fuel Use Data'!$D13</f>
        <v>52762258269700.789</v>
      </c>
      <c r="G15" s="7">
        <f>G$9*'District Heat Fuel Use Data'!$D13</f>
        <v>53333757716222.078</v>
      </c>
      <c r="H15" s="7">
        <f>H$9*'District Heat Fuel Use Data'!$D13</f>
        <v>52467383349738.875</v>
      </c>
      <c r="I15" s="7">
        <f>I$9*'District Heat Fuel Use Data'!$D13</f>
        <v>49716470392965.656</v>
      </c>
      <c r="J15" s="7">
        <f>J$9*'District Heat Fuel Use Data'!$D13</f>
        <v>50553416618325.523</v>
      </c>
      <c r="K15" s="7">
        <f>K$9*'District Heat Fuel Use Data'!$D13</f>
        <v>51104959333849.727</v>
      </c>
      <c r="L15" s="7">
        <f>L$9*'District Heat Fuel Use Data'!$D13</f>
        <v>51317781672091.297</v>
      </c>
      <c r="M15" s="7">
        <f>M$9*'District Heat Fuel Use Data'!$D13</f>
        <v>51374140271772.031</v>
      </c>
      <c r="N15" s="7">
        <f>N$9*'District Heat Fuel Use Data'!$D13</f>
        <v>51258455528767.859</v>
      </c>
      <c r="O15" s="7">
        <f>O$9*'District Heat Fuel Use Data'!$D13</f>
        <v>51049713563035.008</v>
      </c>
      <c r="P15" s="7">
        <f>P$9*'District Heat Fuel Use Data'!$D13</f>
        <v>50869756770636.234</v>
      </c>
      <c r="Q15" s="7">
        <f>Q$9*'District Heat Fuel Use Data'!$D13</f>
        <v>50703821621949.172</v>
      </c>
      <c r="R15" s="7">
        <f>R$9*'District Heat Fuel Use Data'!$D13</f>
        <v>50479920454108.242</v>
      </c>
      <c r="S15" s="7">
        <f>S$9*'District Heat Fuel Use Data'!$D13</f>
        <v>50240959002280.664</v>
      </c>
      <c r="T15" s="7">
        <f>T$9*'District Heat Fuel Use Data'!$D13</f>
        <v>49983351484564.859</v>
      </c>
      <c r="U15" s="7">
        <f>U$9*'District Heat Fuel Use Data'!$D13</f>
        <v>49719437936608.328</v>
      </c>
      <c r="V15" s="7">
        <f>V$9*'District Heat Fuel Use Data'!$D13</f>
        <v>49383882939211.211</v>
      </c>
      <c r="W15" s="7">
        <f>W$9*'District Heat Fuel Use Data'!$D13</f>
        <v>48964791588272.383</v>
      </c>
      <c r="X15" s="7">
        <f>X$9*'District Heat Fuel Use Data'!$D13</f>
        <v>48523072717058.039</v>
      </c>
      <c r="Y15" s="7">
        <f>Y$9*'District Heat Fuel Use Data'!$D13</f>
        <v>48143276589854.492</v>
      </c>
      <c r="Z15" s="7">
        <f>Z$9*'District Heat Fuel Use Data'!$D13</f>
        <v>47803987433373.648</v>
      </c>
      <c r="AA15" s="7">
        <f>AA$9*'District Heat Fuel Use Data'!$D13</f>
        <v>47450404608347.18</v>
      </c>
      <c r="AB15" s="7">
        <f>AB$9*'District Heat Fuel Use Data'!$D13</f>
        <v>47089130899380.086</v>
      </c>
      <c r="AC15" s="7">
        <f>AC$9*'District Heat Fuel Use Data'!$D13</f>
        <v>46754169410711.5</v>
      </c>
      <c r="AD15" s="7">
        <f>AD$9*'District Heat Fuel Use Data'!$D13</f>
        <v>46418416577071.523</v>
      </c>
      <c r="AE15" s="7">
        <f>AE$9*'District Heat Fuel Use Data'!$D13</f>
        <v>46076951221919.383</v>
      </c>
      <c r="AF15" s="7">
        <f>AF$9*'District Heat Fuel Use Data'!$D13</f>
        <v>45711646599504.305</v>
      </c>
      <c r="AG15" s="7">
        <f>AG$9*'District Heat Fuel Use Data'!$D13</f>
        <v>45381284803481.891</v>
      </c>
      <c r="AH15" s="7">
        <f>AH$9*'District Heat Fuel Use Data'!$D13</f>
        <v>45046768446359.703</v>
      </c>
      <c r="AI15" s="7">
        <f>AI$9*'District Heat Fuel Use Data'!$D13</f>
        <v>44714675583212.391</v>
      </c>
    </row>
    <row r="17" spans="1:35" x14ac:dyDescent="0.35">
      <c r="A17" s="1" t="s">
        <v>580</v>
      </c>
    </row>
    <row r="18" spans="1:35" x14ac:dyDescent="0.35">
      <c r="A18" t="s">
        <v>258</v>
      </c>
      <c r="B18" s="7">
        <f>B12*(1-'District Heat Fuel Use Data'!$A$21)</f>
        <v>0</v>
      </c>
      <c r="C18" s="7">
        <f>C12*(1-'District Heat Fuel Use Data'!$A$21)</f>
        <v>0</v>
      </c>
      <c r="D18" s="7">
        <f>D12*(1-'District Heat Fuel Use Data'!$A$21)</f>
        <v>0</v>
      </c>
      <c r="E18" s="7">
        <f>E12*(1-'District Heat Fuel Use Data'!$A$21)</f>
        <v>0</v>
      </c>
      <c r="F18" s="7">
        <f>F12*(1-'District Heat Fuel Use Data'!$A$21)</f>
        <v>106112791257064.11</v>
      </c>
      <c r="G18" s="7">
        <f>G12*(1-'District Heat Fuel Use Data'!$A$21)</f>
        <v>107262162103972.42</v>
      </c>
      <c r="H18" s="7">
        <f>H12*(1-'District Heat Fuel Use Data'!$A$21)</f>
        <v>105519753698494.89</v>
      </c>
      <c r="I18" s="7">
        <f>I12*(1-'District Heat Fuel Use Data'!$A$21)</f>
        <v>99987256380879.875</v>
      </c>
      <c r="J18" s="7">
        <f>J12*(1-'District Heat Fuel Use Data'!$A$21)</f>
        <v>101670480393980.91</v>
      </c>
      <c r="K18" s="7">
        <f>K12*(1-'District Heat Fuel Use Data'!$A$21)</f>
        <v>102779715270596.94</v>
      </c>
      <c r="L18" s="7">
        <f>L12*(1-'District Heat Fuel Use Data'!$A$21)</f>
        <v>103207732817481.14</v>
      </c>
      <c r="M18" s="7">
        <f>M12*(1-'District Heat Fuel Use Data'!$A$21)</f>
        <v>103321078389099.66</v>
      </c>
      <c r="N18" s="7">
        <f>N12*(1-'District Heat Fuel Use Data'!$A$21)</f>
        <v>103088419071841.44</v>
      </c>
      <c r="O18" s="7">
        <f>O12*(1-'District Heat Fuel Use Data'!$A$21)</f>
        <v>102668607764236.38</v>
      </c>
      <c r="P18" s="7">
        <f>P12*(1-'District Heat Fuel Use Data'!$A$21)</f>
        <v>102306687744636.55</v>
      </c>
      <c r="Q18" s="7">
        <f>Q12*(1-'District Heat Fuel Use Data'!$A$21)</f>
        <v>101972967347286.7</v>
      </c>
      <c r="R18" s="7">
        <f>R12*(1-'District Heat Fuel Use Data'!$A$21)</f>
        <v>101522668617390.2</v>
      </c>
      <c r="S18" s="7">
        <f>S12*(1-'District Heat Fuel Use Data'!$A$21)</f>
        <v>101042081404336.31</v>
      </c>
      <c r="T18" s="7">
        <f>T12*(1-'District Heat Fuel Use Data'!$A$21)</f>
        <v>100523994164516.14</v>
      </c>
      <c r="U18" s="7">
        <f>U12*(1-'District Heat Fuel Use Data'!$A$21)</f>
        <v>99993224554901.016</v>
      </c>
      <c r="V18" s="7">
        <f>V12*(1-'District Heat Fuel Use Data'!$A$21)</f>
        <v>99318373277458.391</v>
      </c>
      <c r="W18" s="7">
        <f>W12*(1-'District Heat Fuel Use Data'!$A$21)</f>
        <v>98475517901320.141</v>
      </c>
      <c r="X18" s="7">
        <f>X12*(1-'District Heat Fuel Use Data'!$A$21)</f>
        <v>97587155198270.516</v>
      </c>
      <c r="Y18" s="7">
        <f>Y12*(1-'District Heat Fuel Use Data'!$A$21)</f>
        <v>96823328393129.094</v>
      </c>
      <c r="Z18" s="7">
        <f>Z12*(1-'District Heat Fuel Use Data'!$A$21)</f>
        <v>96140967163376.516</v>
      </c>
      <c r="AA18" s="7">
        <f>AA12*(1-'District Heat Fuel Use Data'!$A$21)</f>
        <v>95429859228755.313</v>
      </c>
      <c r="AB18" s="7">
        <f>AB12*(1-'District Heat Fuel Use Data'!$A$21)</f>
        <v>94703283776462.641</v>
      </c>
      <c r="AC18" s="7">
        <f>AC12*(1-'District Heat Fuel Use Data'!$A$21)</f>
        <v>94029626133824.25</v>
      </c>
      <c r="AD18" s="7">
        <f>AD12*(1-'District Heat Fuel Use Data'!$A$21)</f>
        <v>93354376978113.531</v>
      </c>
      <c r="AE18" s="7">
        <f>AE12*(1-'District Heat Fuel Use Data'!$A$21)</f>
        <v>92667639087412.094</v>
      </c>
      <c r="AF18" s="7">
        <f>AF12*(1-'District Heat Fuel Use Data'!$A$21)</f>
        <v>91932956865407.344</v>
      </c>
      <c r="AG18" s="7">
        <f>AG12*(1-'District Heat Fuel Use Data'!$A$21)</f>
        <v>91268549892501.75</v>
      </c>
      <c r="AH18" s="7">
        <f>AH12*(1-'District Heat Fuel Use Data'!$A$21)</f>
        <v>90595787475966.516</v>
      </c>
      <c r="AI18" s="7">
        <f>AI12*(1-'District Heat Fuel Use Data'!$A$21)</f>
        <v>89927899068215.25</v>
      </c>
    </row>
    <row r="19" spans="1:35" x14ac:dyDescent="0.35">
      <c r="A19" t="s">
        <v>561</v>
      </c>
      <c r="B19" s="7">
        <f>B13*(1-'District Heat Fuel Use Data'!$A$21)</f>
        <v>0</v>
      </c>
      <c r="C19" s="7">
        <f>C13*(1-'District Heat Fuel Use Data'!$A$21)</f>
        <v>0</v>
      </c>
      <c r="D19" s="7">
        <f>D13*(1-'District Heat Fuel Use Data'!$A$21)</f>
        <v>0</v>
      </c>
      <c r="E19" s="7">
        <f>E13*(1-'District Heat Fuel Use Data'!$A$21)</f>
        <v>0</v>
      </c>
      <c r="F19" s="7">
        <f>F13*(1-'District Heat Fuel Use Data'!$A$21)</f>
        <v>28283771950817.176</v>
      </c>
      <c r="G19" s="7">
        <f>G13*(1-'District Heat Fuel Use Data'!$A$21)</f>
        <v>28590130331703.781</v>
      </c>
      <c r="H19" s="7">
        <f>H13*(1-'District Heat Fuel Use Data'!$A$21)</f>
        <v>28125701101241.59</v>
      </c>
      <c r="I19" s="7">
        <f>I13*(1-'District Heat Fuel Use Data'!$A$21)</f>
        <v>26651044835995.965</v>
      </c>
      <c r="J19" s="7">
        <f>J13*(1-'District Heat Fuel Use Data'!$A$21)</f>
        <v>27099698797169.754</v>
      </c>
      <c r="K19" s="7">
        <f>K13*(1-'District Heat Fuel Use Data'!$A$21)</f>
        <v>27395359159303.637</v>
      </c>
      <c r="L19" s="7">
        <f>L13*(1-'District Heat Fuel Use Data'!$A$21)</f>
        <v>27509444846275.09</v>
      </c>
      <c r="M19" s="7">
        <f>M13*(1-'District Heat Fuel Use Data'!$A$21)</f>
        <v>27539656475441.703</v>
      </c>
      <c r="N19" s="7">
        <f>N13*(1-'District Heat Fuel Use Data'!$A$21)</f>
        <v>27477642433650.816</v>
      </c>
      <c r="O19" s="7">
        <f>O13*(1-'District Heat Fuel Use Data'!$A$21)</f>
        <v>27365744073933.645</v>
      </c>
      <c r="P19" s="7">
        <f>P13*(1-'District Heat Fuel Use Data'!$A$21)</f>
        <v>27269276313755.719</v>
      </c>
      <c r="Q19" s="7">
        <f>Q13*(1-'District Heat Fuel Use Data'!$A$21)</f>
        <v>27180325005415.207</v>
      </c>
      <c r="R19" s="7">
        <f>R13*(1-'District Heat Fuel Use Data'!$A$21)</f>
        <v>27060300393535.184</v>
      </c>
      <c r="S19" s="7">
        <f>S13*(1-'District Heat Fuel Use Data'!$A$21)</f>
        <v>26932202555607.559</v>
      </c>
      <c r="T19" s="7">
        <f>T13*(1-'District Heat Fuel Use Data'!$A$21)</f>
        <v>26794109294954.348</v>
      </c>
      <c r="U19" s="7">
        <f>U13*(1-'District Heat Fuel Use Data'!$A$21)</f>
        <v>26652635619453.613</v>
      </c>
      <c r="V19" s="7">
        <f>V13*(1-'District Heat Fuel Use Data'!$A$21)</f>
        <v>26472757779979.344</v>
      </c>
      <c r="W19" s="7">
        <f>W13*(1-'District Heat Fuel Use Data'!$A$21)</f>
        <v>26248099386172.105</v>
      </c>
      <c r="X19" s="7">
        <f>X13*(1-'District Heat Fuel Use Data'!$A$21)</f>
        <v>26011311268500.246</v>
      </c>
      <c r="Y19" s="7">
        <f>Y13*(1-'District Heat Fuel Use Data'!$A$21)</f>
        <v>25807717498978.109</v>
      </c>
      <c r="Z19" s="7">
        <f>Z13*(1-'District Heat Fuel Use Data'!$A$21)</f>
        <v>25625837923652.961</v>
      </c>
      <c r="AA19" s="7">
        <f>AA13*(1-'District Heat Fuel Use Data'!$A$21)</f>
        <v>25436296074673.438</v>
      </c>
      <c r="AB19" s="7">
        <f>AB13*(1-'District Heat Fuel Use Data'!$A$21)</f>
        <v>25242631445232.828</v>
      </c>
      <c r="AC19" s="7">
        <f>AC13*(1-'District Heat Fuel Use Data'!$A$21)</f>
        <v>25063071762450.09</v>
      </c>
      <c r="AD19" s="7">
        <f>AD13*(1-'District Heat Fuel Use Data'!$A$21)</f>
        <v>24883087870745.301</v>
      </c>
      <c r="AE19" s="7">
        <f>AE13*(1-'District Heat Fuel Use Data'!$A$21)</f>
        <v>24700041720884.539</v>
      </c>
      <c r="AF19" s="7">
        <f>AF13*(1-'District Heat Fuel Use Data'!$A$21)</f>
        <v>24504216277247.285</v>
      </c>
      <c r="AG19" s="7">
        <f>AG13*(1-'District Heat Fuel Use Data'!$A$21)</f>
        <v>24327122308823.914</v>
      </c>
      <c r="AH19" s="7">
        <f>AH13*(1-'District Heat Fuel Use Data'!$A$21)</f>
        <v>24147801243559.816</v>
      </c>
      <c r="AI19" s="7">
        <f>AI13*(1-'District Heat Fuel Use Data'!$A$21)</f>
        <v>23969779318119.477</v>
      </c>
    </row>
    <row r="20" spans="1:35" x14ac:dyDescent="0.35">
      <c r="A20" t="s">
        <v>562</v>
      </c>
      <c r="B20" s="7">
        <f>B14*(1-'District Heat Fuel Use Data'!$A$21)</f>
        <v>0</v>
      </c>
      <c r="C20" s="7">
        <f>C14*(1-'District Heat Fuel Use Data'!$A$21)</f>
        <v>0</v>
      </c>
      <c r="D20" s="7">
        <f>D14*(1-'District Heat Fuel Use Data'!$A$21)</f>
        <v>0</v>
      </c>
      <c r="E20" s="7">
        <f>E14*(1-'District Heat Fuel Use Data'!$A$21)</f>
        <v>0</v>
      </c>
      <c r="F20" s="7">
        <f>F14*(1-'District Heat Fuel Use Data'!$A$21)</f>
        <v>5631894684949.5234</v>
      </c>
      <c r="G20" s="7">
        <f>G14*(1-'District Heat Fuel Use Data'!$A$21)</f>
        <v>5692897090852.29</v>
      </c>
      <c r="H20" s="7">
        <f>H14*(1-'District Heat Fuel Use Data'!$A$21)</f>
        <v>5600419449640.8018</v>
      </c>
      <c r="I20" s="7">
        <f>I14*(1-'District Heat Fuel Use Data'!$A$21)</f>
        <v>5306784329233.0225</v>
      </c>
      <c r="J20" s="7">
        <f>J14*(1-'District Heat Fuel Use Data'!$A$21)</f>
        <v>5396120782083.4424</v>
      </c>
      <c r="K20" s="7">
        <f>K14*(1-'District Heat Fuel Use Data'!$A$21)</f>
        <v>5454992987139.6699</v>
      </c>
      <c r="L20" s="7">
        <f>L14*(1-'District Heat Fuel Use Data'!$A$21)</f>
        <v>5477709850194.5918</v>
      </c>
      <c r="M20" s="7">
        <f>M14*(1-'District Heat Fuel Use Data'!$A$21)</f>
        <v>5483725621854.1494</v>
      </c>
      <c r="N20" s="7">
        <f>N14*(1-'District Heat Fuel Use Data'!$A$21)</f>
        <v>5471377320044.8398</v>
      </c>
      <c r="O20" s="7">
        <f>O14*(1-'District Heat Fuel Use Data'!$A$21)</f>
        <v>5449095999913.9346</v>
      </c>
      <c r="P20" s="7">
        <f>P14*(1-'District Heat Fuel Use Data'!$A$21)</f>
        <v>5429887237137.8877</v>
      </c>
      <c r="Q20" s="7">
        <f>Q14*(1-'District Heat Fuel Use Data'!$A$21)</f>
        <v>5412175158227.9971</v>
      </c>
      <c r="R20" s="7">
        <f>R14*(1-'District Heat Fuel Use Data'!$A$21)</f>
        <v>5388275730143.0273</v>
      </c>
      <c r="S20" s="7">
        <f>S14*(1-'District Heat Fuel Use Data'!$A$21)</f>
        <v>5362768752720.333</v>
      </c>
      <c r="T20" s="7">
        <f>T14*(1-'District Heat Fuel Use Data'!$A$21)</f>
        <v>5335271476117.6035</v>
      </c>
      <c r="U20" s="7">
        <f>U14*(1-'District Heat Fuel Use Data'!$A$21)</f>
        <v>5307101087723.2139</v>
      </c>
      <c r="V20" s="7">
        <f>V14*(1-'District Heat Fuel Use Data'!$A$21)</f>
        <v>5271283621444.7783</v>
      </c>
      <c r="W20" s="7">
        <f>W14*(1-'District Heat Fuel Use Data'!$A$21)</f>
        <v>5226549403667.4453</v>
      </c>
      <c r="X20" s="7">
        <f>X14*(1-'District Heat Fuel Use Data'!$A$21)</f>
        <v>5179399902402.3994</v>
      </c>
      <c r="Y20" s="7">
        <f>Y14*(1-'District Heat Fuel Use Data'!$A$21)</f>
        <v>5138860094966.0215</v>
      </c>
      <c r="Z20" s="7">
        <f>Z14*(1-'District Heat Fuel Use Data'!$A$21)</f>
        <v>5102644040920.7617</v>
      </c>
      <c r="AA20" s="7">
        <f>AA14*(1-'District Heat Fuel Use Data'!$A$21)</f>
        <v>5064902266814.4102</v>
      </c>
      <c r="AB20" s="7">
        <f>AB14*(1-'District Heat Fuel Use Data'!$A$21)</f>
        <v>5026339560287.6455</v>
      </c>
      <c r="AC20" s="7">
        <f>AC14*(1-'District Heat Fuel Use Data'!$A$21)</f>
        <v>4990585445707.25</v>
      </c>
      <c r="AD20" s="7">
        <f>AD14*(1-'District Heat Fuel Use Data'!$A$21)</f>
        <v>4954746862196.1338</v>
      </c>
      <c r="AE20" s="7">
        <f>AE14*(1-'District Heat Fuel Use Data'!$A$21)</f>
        <v>4918298518591.4004</v>
      </c>
      <c r="AF20" s="7">
        <f>AF14*(1-'District Heat Fuel Use Data'!$A$21)</f>
        <v>4879305548448.793</v>
      </c>
      <c r="AG20" s="7">
        <f>AG14*(1-'District Heat Fuel Use Data'!$A$21)</f>
        <v>4844042409528.1934</v>
      </c>
      <c r="AH20" s="7">
        <f>AH14*(1-'District Heat Fuel Use Data'!$A$21)</f>
        <v>4808335808721.3252</v>
      </c>
      <c r="AI20" s="7">
        <f>AI14*(1-'District Heat Fuel Use Data'!$A$21)</f>
        <v>4772887894014.7803</v>
      </c>
    </row>
    <row r="21" spans="1:35" x14ac:dyDescent="0.35">
      <c r="A21" t="s">
        <v>563</v>
      </c>
      <c r="B21" s="7">
        <f>B15*(1-'District Heat Fuel Use Data'!$A$21)</f>
        <v>0</v>
      </c>
      <c r="C21" s="7">
        <f>C15*(1-'District Heat Fuel Use Data'!$A$21)</f>
        <v>0</v>
      </c>
      <c r="D21" s="7">
        <f>D15*(1-'District Heat Fuel Use Data'!$A$21)</f>
        <v>0</v>
      </c>
      <c r="E21" s="7">
        <f>E15*(1-'District Heat Fuel Use Data'!$A$21)</f>
        <v>0</v>
      </c>
      <c r="F21" s="7">
        <f>F15*(1-'District Heat Fuel Use Data'!$A$21)</f>
        <v>26052411254302.547</v>
      </c>
      <c r="G21" s="7">
        <f>G15*(1-'District Heat Fuel Use Data'!$A$21)</f>
        <v>26334600438402.141</v>
      </c>
      <c r="H21" s="7">
        <f>H15*(1-'District Heat Fuel Use Data'!$A$21)</f>
        <v>25906810915436.102</v>
      </c>
      <c r="I21" s="7">
        <f>I15*(1-'District Heat Fuel Use Data'!$A$21)</f>
        <v>24548493094612.25</v>
      </c>
      <c r="J21" s="7">
        <f>J15*(1-'District Heat Fuel Use Data'!$A$21)</f>
        <v>24961751889361.996</v>
      </c>
      <c r="K21" s="7">
        <f>K15*(1-'District Heat Fuel Use Data'!$A$21)</f>
        <v>25234087041805.668</v>
      </c>
      <c r="L21" s="7">
        <f>L15*(1-'District Heat Fuel Use Data'!$A$21)</f>
        <v>25339172291410.227</v>
      </c>
      <c r="M21" s="7">
        <f>M15*(1-'District Heat Fuel Use Data'!$A$21)</f>
        <v>25367000467548.82</v>
      </c>
      <c r="N21" s="7">
        <f>N15*(1-'District Heat Fuel Use Data'!$A$21)</f>
        <v>25309878831754.02</v>
      </c>
      <c r="O21" s="7">
        <f>O15*(1-'District Heat Fuel Use Data'!$A$21)</f>
        <v>25206808346986.184</v>
      </c>
      <c r="P21" s="7">
        <f>P15*(1-'District Heat Fuel Use Data'!$A$21)</f>
        <v>25117951112339.156</v>
      </c>
      <c r="Q21" s="7">
        <f>Q15*(1-'District Heat Fuel Use Data'!$A$21)</f>
        <v>25036017342312.832</v>
      </c>
      <c r="R21" s="7">
        <f>R15*(1-'District Heat Fuel Use Data'!$A$21)</f>
        <v>24925461700909.203</v>
      </c>
      <c r="S21" s="7">
        <f>S15*(1-'District Heat Fuel Use Data'!$A$21)</f>
        <v>24807469745653.711</v>
      </c>
      <c r="T21" s="7">
        <f>T15*(1-'District Heat Fuel Use Data'!$A$21)</f>
        <v>24680270925629.242</v>
      </c>
      <c r="U21" s="7">
        <f>U15*(1-'District Heat Fuel Use Data'!$A$21)</f>
        <v>24549958378129.852</v>
      </c>
      <c r="V21" s="7">
        <f>V15*(1-'District Heat Fuel Use Data'!$A$21)</f>
        <v>24384271444376.176</v>
      </c>
      <c r="W21" s="7">
        <f>W15*(1-'District Heat Fuel Use Data'!$A$21)</f>
        <v>24177336779601.801</v>
      </c>
      <c r="X21" s="7">
        <f>X15*(1-'District Heat Fuel Use Data'!$A$21)</f>
        <v>23959229328005.648</v>
      </c>
      <c r="Y21" s="7">
        <f>Y15*(1-'District Heat Fuel Use Data'!$A$21)</f>
        <v>23771697459143.617</v>
      </c>
      <c r="Z21" s="7">
        <f>Z15*(1-'District Heat Fuel Use Data'!$A$21)</f>
        <v>23604166710296.949</v>
      </c>
      <c r="AA21" s="7">
        <f>AA15*(1-'District Heat Fuel Use Data'!$A$21)</f>
        <v>23429578179173.793</v>
      </c>
      <c r="AB21" s="7">
        <f>AB15*(1-'District Heat Fuel Use Data'!$A$21)</f>
        <v>23251192121600.836</v>
      </c>
      <c r="AC21" s="7">
        <f>AC15*(1-'District Heat Fuel Use Data'!$A$21)</f>
        <v>23085798244550.684</v>
      </c>
      <c r="AD21" s="7">
        <f>AD15*(1-'District Heat Fuel Use Data'!$A$21)</f>
        <v>22920013625229.164</v>
      </c>
      <c r="AE21" s="7">
        <f>AE15*(1-'District Heat Fuel Use Data'!$A$21)</f>
        <v>22751408335136.25</v>
      </c>
      <c r="AF21" s="7">
        <f>AF15*(1-'District Heat Fuel Use Data'!$A$21)</f>
        <v>22571031934118.543</v>
      </c>
      <c r="AG21" s="7">
        <f>AG15*(1-'District Heat Fuel Use Data'!$A$21)</f>
        <v>22407909246520.688</v>
      </c>
      <c r="AH21" s="7">
        <f>AH15*(1-'District Heat Fuel Use Data'!$A$21)</f>
        <v>22242735161998.168</v>
      </c>
      <c r="AI21" s="7">
        <f>AI15*(1-'District Heat Fuel Use Data'!$A$21)</f>
        <v>22078757725681.707</v>
      </c>
    </row>
    <row r="23" spans="1:35" x14ac:dyDescent="0.35">
      <c r="A23" s="1" t="s">
        <v>581</v>
      </c>
    </row>
    <row r="24" spans="1:35" x14ac:dyDescent="0.35">
      <c r="A24" t="s">
        <v>258</v>
      </c>
      <c r="B24" s="7">
        <f>B18/'District Heat Fuel Use Data'!$A$32</f>
        <v>0</v>
      </c>
      <c r="C24" s="7">
        <f>C18/'District Heat Fuel Use Data'!$A$32</f>
        <v>0</v>
      </c>
      <c r="D24" s="7">
        <f>D18/'District Heat Fuel Use Data'!$A$32</f>
        <v>0</v>
      </c>
      <c r="E24" s="7">
        <f>E18/'District Heat Fuel Use Data'!$A$32</f>
        <v>0</v>
      </c>
      <c r="F24" s="7">
        <f>F18/'District Heat Fuel Use Data'!$A$32</f>
        <v>151280965132270.63</v>
      </c>
      <c r="G24" s="7">
        <f>G18/'District Heat Fuel Use Data'!$A$32</f>
        <v>152919579374298.78</v>
      </c>
      <c r="H24" s="7">
        <f>H18/'District Heat Fuel Use Data'!$A$32</f>
        <v>150435494071173.97</v>
      </c>
      <c r="I24" s="7">
        <f>I18/'District Heat Fuel Use Data'!$A$32</f>
        <v>142548023353596.56</v>
      </c>
      <c r="J24" s="7">
        <f>J18/'District Heat Fuel Use Data'!$A$32</f>
        <v>144947731722579.72</v>
      </c>
      <c r="K24" s="7">
        <f>K18/'District Heat Fuel Use Data'!$A$32</f>
        <v>146529125640362.25</v>
      </c>
      <c r="L24" s="7">
        <f>L18/'District Heat Fuel Use Data'!$A$32</f>
        <v>147139333955675.78</v>
      </c>
      <c r="M24" s="7">
        <f>M18/'District Heat Fuel Use Data'!$A$32</f>
        <v>147300926420305</v>
      </c>
      <c r="N24" s="7">
        <f>N18/'District Heat Fuel Use Data'!$A$32</f>
        <v>146969232892645.63</v>
      </c>
      <c r="O24" s="7">
        <f>O18/'District Heat Fuel Use Data'!$A$32</f>
        <v>146370723900133.34</v>
      </c>
      <c r="P24" s="7">
        <f>P18/'District Heat Fuel Use Data'!$A$32</f>
        <v>145854748312109.13</v>
      </c>
      <c r="Q24" s="7">
        <f>Q18/'District Heat Fuel Use Data'!$A$32</f>
        <v>145378975851528.91</v>
      </c>
      <c r="R24" s="7">
        <f>R18/'District Heat Fuel Use Data'!$A$32</f>
        <v>144737002102185.63</v>
      </c>
      <c r="S24" s="7">
        <f>S18/'District Heat Fuel Use Data'!$A$32</f>
        <v>144051847215958.09</v>
      </c>
      <c r="T24" s="7">
        <f>T18/'District Heat Fuel Use Data'!$A$32</f>
        <v>143313229969778.63</v>
      </c>
      <c r="U24" s="7">
        <f>U18/'District Heat Fuel Use Data'!$A$32</f>
        <v>142556531951997.38</v>
      </c>
      <c r="V24" s="7">
        <f>V18/'District Heat Fuel Use Data'!$A$32</f>
        <v>141594422187822.56</v>
      </c>
      <c r="W24" s="7">
        <f>W18/'District Heat Fuel Use Data'!$A$32</f>
        <v>140392795378664.16</v>
      </c>
      <c r="X24" s="7">
        <f>X18/'District Heat Fuel Use Data'!$A$32</f>
        <v>139126290506699.31</v>
      </c>
      <c r="Y24" s="7">
        <f>Y18/'District Heat Fuel Use Data'!$A$32</f>
        <v>138037331721365.31</v>
      </c>
      <c r="Z24" s="7">
        <f>Z18/'District Heat Fuel Use Data'!$A$32</f>
        <v>137064515304202.78</v>
      </c>
      <c r="AA24" s="7">
        <f>AA18/'District Heat Fuel Use Data'!$A$32</f>
        <v>136050715804742.81</v>
      </c>
      <c r="AB24" s="7">
        <f>AB18/'District Heat Fuel Use Data'!$A$32</f>
        <v>135014864854427.39</v>
      </c>
      <c r="AC24" s="7">
        <f>AC18/'District Heat Fuel Use Data'!$A$32</f>
        <v>134054456809932.75</v>
      </c>
      <c r="AD24" s="7">
        <f>AD18/'District Heat Fuel Use Data'!$A$32</f>
        <v>133091779805864.52</v>
      </c>
      <c r="AE24" s="7">
        <f>AE18/'District Heat Fuel Use Data'!$A$32</f>
        <v>132112723749874.69</v>
      </c>
      <c r="AF24" s="7">
        <f>AF18/'District Heat Fuel Use Data'!$A$32</f>
        <v>131065315286731.45</v>
      </c>
      <c r="AG24" s="7">
        <f>AG18/'District Heat Fuel Use Data'!$A$32</f>
        <v>130118095569758.09</v>
      </c>
      <c r="AH24" s="7">
        <f>AH18/'District Heat Fuel Use Data'!$A$32</f>
        <v>129158963815023.55</v>
      </c>
      <c r="AI24" s="7">
        <f>AI18/'District Heat Fuel Use Data'!$A$32</f>
        <v>128206780748983.05</v>
      </c>
    </row>
    <row r="25" spans="1:35" x14ac:dyDescent="0.35">
      <c r="A25" t="s">
        <v>561</v>
      </c>
      <c r="B25" s="7">
        <f>B19/'District Heat Fuel Use Data'!$A$32</f>
        <v>0</v>
      </c>
      <c r="C25" s="7">
        <f>C19/'District Heat Fuel Use Data'!$A$32</f>
        <v>0</v>
      </c>
      <c r="D25" s="7">
        <f>D19/'District Heat Fuel Use Data'!$A$32</f>
        <v>0</v>
      </c>
      <c r="E25" s="7">
        <f>E19/'District Heat Fuel Use Data'!$A$32</f>
        <v>0</v>
      </c>
      <c r="F25" s="7">
        <f>F19/'District Heat Fuel Use Data'!$A$32</f>
        <v>40323096467560.133</v>
      </c>
      <c r="G25" s="7">
        <f>G19/'District Heat Fuel Use Data'!$A$32</f>
        <v>40759859943365.883</v>
      </c>
      <c r="H25" s="7">
        <f>H19/'District Heat Fuel Use Data'!$A$32</f>
        <v>40097740877533.836</v>
      </c>
      <c r="I25" s="7">
        <f>I19/'District Heat Fuel Use Data'!$A$32</f>
        <v>37995379603252.906</v>
      </c>
      <c r="J25" s="7">
        <f>J19/'District Heat Fuel Use Data'!$A$32</f>
        <v>38635008468470.117</v>
      </c>
      <c r="K25" s="7">
        <f>K19/'District Heat Fuel Use Data'!$A$32</f>
        <v>39056520186379.93</v>
      </c>
      <c r="L25" s="7">
        <f>L19/'District Heat Fuel Use Data'!$A$32</f>
        <v>39219167805280.172</v>
      </c>
      <c r="M25" s="7">
        <f>M19/'District Heat Fuel Use Data'!$A$32</f>
        <v>39262239374356.805</v>
      </c>
      <c r="N25" s="7">
        <f>N19/'District Heat Fuel Use Data'!$A$32</f>
        <v>39173828316813.789</v>
      </c>
      <c r="O25" s="7">
        <f>O19/'District Heat Fuel Use Data'!$A$32</f>
        <v>39014299087074.445</v>
      </c>
      <c r="P25" s="7">
        <f>P19/'District Heat Fuel Use Data'!$A$32</f>
        <v>38876768675415.484</v>
      </c>
      <c r="Q25" s="7">
        <f>Q19/'District Heat Fuel Use Data'!$A$32</f>
        <v>38749954182873.008</v>
      </c>
      <c r="R25" s="7">
        <f>R19/'District Heat Fuel Use Data'!$A$32</f>
        <v>38578839664917.781</v>
      </c>
      <c r="S25" s="7">
        <f>S19/'District Heat Fuel Use Data'!$A$32</f>
        <v>38396215456059.656</v>
      </c>
      <c r="T25" s="7">
        <f>T19/'District Heat Fuel Use Data'!$A$32</f>
        <v>38199341153702.734</v>
      </c>
      <c r="U25" s="7">
        <f>U19/'District Heat Fuel Use Data'!$A$32</f>
        <v>37997647522642.625</v>
      </c>
      <c r="V25" s="7">
        <f>V19/'District Heat Fuel Use Data'!$A$32</f>
        <v>37741202537648.758</v>
      </c>
      <c r="W25" s="7">
        <f>W19/'District Heat Fuel Use Data'!$A$32</f>
        <v>37420915621833.961</v>
      </c>
      <c r="X25" s="7">
        <f>X19/'District Heat Fuel Use Data'!$A$32</f>
        <v>37083335820672.453</v>
      </c>
      <c r="Y25" s="7">
        <f>Y19/'District Heat Fuel Use Data'!$A$32</f>
        <v>36793079937443.336</v>
      </c>
      <c r="Z25" s="7">
        <f>Z19/'District Heat Fuel Use Data'!$A$32</f>
        <v>36533781153884.063</v>
      </c>
      <c r="AA25" s="7">
        <f>AA19/'District Heat Fuel Use Data'!$A$32</f>
        <v>36263558558597.57</v>
      </c>
      <c r="AB25" s="7">
        <f>AB19/'District Heat Fuel Use Data'!$A$32</f>
        <v>35987458272226.031</v>
      </c>
      <c r="AC25" s="7">
        <f>AC19/'District Heat Fuel Use Data'!$A$32</f>
        <v>35731466871110.109</v>
      </c>
      <c r="AD25" s="7">
        <f>AD19/'District Heat Fuel Use Data'!$A$32</f>
        <v>35474870691490.25</v>
      </c>
      <c r="AE25" s="7">
        <f>AE19/'District Heat Fuel Use Data'!$A$32</f>
        <v>35213908767045.172</v>
      </c>
      <c r="AF25" s="7">
        <f>AF19/'District Heat Fuel Use Data'!$A$32</f>
        <v>34934727890169.246</v>
      </c>
      <c r="AG25" s="7">
        <f>AG19/'District Heat Fuel Use Data'!$A$32</f>
        <v>34682251764107.414</v>
      </c>
      <c r="AH25" s="7">
        <f>AH19/'District Heat Fuel Use Data'!$A$32</f>
        <v>34426600550899.941</v>
      </c>
      <c r="AI25" s="7">
        <f>AI19/'District Heat Fuel Use Data'!$A$32</f>
        <v>34172801471860.762</v>
      </c>
    </row>
    <row r="26" spans="1:35" x14ac:dyDescent="0.35">
      <c r="A26" t="s">
        <v>562</v>
      </c>
      <c r="B26" s="7">
        <f>B20/'District Heat Fuel Use Data'!$A$32</f>
        <v>0</v>
      </c>
      <c r="C26" s="7">
        <f>C20/'District Heat Fuel Use Data'!$A$32</f>
        <v>0</v>
      </c>
      <c r="D26" s="7">
        <f>D20/'District Heat Fuel Use Data'!$A$32</f>
        <v>0</v>
      </c>
      <c r="E26" s="7">
        <f>E20/'District Heat Fuel Use Data'!$A$32</f>
        <v>0</v>
      </c>
      <c r="F26" s="7">
        <f>F20/'District Heat Fuel Use Data'!$A$32</f>
        <v>8029177758583.8418</v>
      </c>
      <c r="G26" s="7">
        <f>G20/'District Heat Fuel Use Data'!$A$32</f>
        <v>8116146565369.8643</v>
      </c>
      <c r="H26" s="7">
        <f>H20/'District Heat Fuel Use Data'!$A$32</f>
        <v>7984304714355.5225</v>
      </c>
      <c r="I26" s="7">
        <f>I20/'District Heat Fuel Use Data'!$A$32</f>
        <v>7565680306442.1914</v>
      </c>
      <c r="J26" s="7">
        <f>J20/'District Heat Fuel Use Data'!$A$32</f>
        <v>7693043884844.0117</v>
      </c>
      <c r="K26" s="7">
        <f>K20/'District Heat Fuel Use Data'!$A$32</f>
        <v>7776975745412.9717</v>
      </c>
      <c r="L26" s="7">
        <f>L20/'District Heat Fuel Use Data'!$A$32</f>
        <v>7809362311886.3838</v>
      </c>
      <c r="M26" s="7">
        <f>M20/'District Heat Fuel Use Data'!$A$32</f>
        <v>7817938768427.5049</v>
      </c>
      <c r="N26" s="7">
        <f>N20/'District Heat Fuel Use Data'!$A$32</f>
        <v>7800334264829.7109</v>
      </c>
      <c r="O26" s="7">
        <f>O20/'District Heat Fuel Use Data'!$A$32</f>
        <v>7768568635315.1816</v>
      </c>
      <c r="P26" s="7">
        <f>P20/'District Heat Fuel Use Data'!$A$32</f>
        <v>7741183433801.4697</v>
      </c>
      <c r="Q26" s="7">
        <f>Q20/'District Heat Fuel Use Data'!$A$32</f>
        <v>7715931997473.7236</v>
      </c>
      <c r="R26" s="7">
        <f>R20/'District Heat Fuel Use Data'!$A$32</f>
        <v>7681859493075.5996</v>
      </c>
      <c r="S26" s="7">
        <f>S20/'District Heat Fuel Use Data'!$A$32</f>
        <v>7645495166811.0654</v>
      </c>
      <c r="T26" s="7">
        <f>T20/'District Heat Fuel Use Data'!$A$32</f>
        <v>7606293346807.1748</v>
      </c>
      <c r="U26" s="7">
        <f>U20/'District Heat Fuel Use Data'!$A$32</f>
        <v>7566131896957.7393</v>
      </c>
      <c r="V26" s="7">
        <f>V20/'District Heat Fuel Use Data'!$A$32</f>
        <v>7515068299412.1074</v>
      </c>
      <c r="W26" s="7">
        <f>W20/'District Heat Fuel Use Data'!$A$32</f>
        <v>7451292428853.792</v>
      </c>
      <c r="X26" s="7">
        <f>X20/'District Heat Fuel Use Data'!$A$32</f>
        <v>7384073180614.4189</v>
      </c>
      <c r="Y26" s="7">
        <f>Y20/'District Heat Fuel Use Data'!$A$32</f>
        <v>7326277121132.8213</v>
      </c>
      <c r="Z26" s="7">
        <f>Z20/'District Heat Fuel Use Data'!$A$32</f>
        <v>7274645272188.459</v>
      </c>
      <c r="AA26" s="7">
        <f>AA20/'District Heat Fuel Use Data'!$A$32</f>
        <v>7220838262260.8701</v>
      </c>
      <c r="AB26" s="7">
        <f>AB20/'District Heat Fuel Use Data'!$A$32</f>
        <v>7165860880247.1523</v>
      </c>
      <c r="AC26" s="7">
        <f>AC20/'District Heat Fuel Use Data'!$A$32</f>
        <v>7114887600804.6338</v>
      </c>
      <c r="AD26" s="7">
        <f>AD20/'District Heat Fuel Use Data'!$A$32</f>
        <v>7063793897224.6309</v>
      </c>
      <c r="AE26" s="7">
        <f>AE20/'District Heat Fuel Use Data'!$A$32</f>
        <v>7011830881902.2002</v>
      </c>
      <c r="AF26" s="7">
        <f>AF20/'District Heat Fuel Use Data'!$A$32</f>
        <v>6956240089438.1982</v>
      </c>
      <c r="AG26" s="7">
        <f>AG20/'District Heat Fuel Use Data'!$A$32</f>
        <v>6905966775294.7773</v>
      </c>
      <c r="AH26" s="7">
        <f>AH20/'District Heat Fuel Use Data'!$A$32</f>
        <v>6855061234429.5879</v>
      </c>
      <c r="AI26" s="7">
        <f>AI20/'District Heat Fuel Use Data'!$A$32</f>
        <v>6804524492485.4307</v>
      </c>
    </row>
    <row r="27" spans="1:35" x14ac:dyDescent="0.35">
      <c r="A27" t="s">
        <v>563</v>
      </c>
      <c r="B27" s="7">
        <f>B21/'District Heat Fuel Use Data'!$A$32</f>
        <v>0</v>
      </c>
      <c r="C27" s="7">
        <f>C21/'District Heat Fuel Use Data'!$A$32</f>
        <v>0</v>
      </c>
      <c r="D27" s="7">
        <f>D21/'District Heat Fuel Use Data'!$A$32</f>
        <v>0</v>
      </c>
      <c r="E27" s="7">
        <f>E21/'District Heat Fuel Use Data'!$A$32</f>
        <v>0</v>
      </c>
      <c r="F27" s="7">
        <f>F21/'District Heat Fuel Use Data'!$A$32</f>
        <v>37141930505115.648</v>
      </c>
      <c r="G27" s="7">
        <f>G21/'District Heat Fuel Use Data'!$A$32</f>
        <v>37544236877559.063</v>
      </c>
      <c r="H27" s="7">
        <f>H21/'District Heat Fuel Use Data'!$A$32</f>
        <v>36934353647261.242</v>
      </c>
      <c r="I27" s="7">
        <f>I21/'District Heat Fuel Use Data'!$A$32</f>
        <v>34997851662379.992</v>
      </c>
      <c r="J27" s="7">
        <f>J21/'District Heat Fuel Use Data'!$A$32</f>
        <v>35587018986870.461</v>
      </c>
      <c r="K27" s="7">
        <f>K21/'District Heat Fuel Use Data'!$A$32</f>
        <v>35975276841678.141</v>
      </c>
      <c r="L27" s="7">
        <f>L21/'District Heat Fuel Use Data'!$A$32</f>
        <v>36125092879810.914</v>
      </c>
      <c r="M27" s="7">
        <f>M21/'District Heat Fuel Use Data'!$A$32</f>
        <v>36164766450680.602</v>
      </c>
      <c r="N27" s="7">
        <f>N21/'District Heat Fuel Use Data'!$A$32</f>
        <v>36083330310036.281</v>
      </c>
      <c r="O27" s="7">
        <f>O21/'District Heat Fuel Use Data'!$A$32</f>
        <v>35936386645397.82</v>
      </c>
      <c r="P27" s="7">
        <f>P21/'District Heat Fuel Use Data'!$A$32</f>
        <v>35809706270137.289</v>
      </c>
      <c r="Q27" s="7">
        <f>Q21/'District Heat Fuel Use Data'!$A$32</f>
        <v>35692896414702.609</v>
      </c>
      <c r="R27" s="7">
        <f>R21/'District Heat Fuel Use Data'!$A$32</f>
        <v>35535281447324.734</v>
      </c>
      <c r="S27" s="7">
        <f>S21/'District Heat Fuel Use Data'!$A$32</f>
        <v>35367064810504.273</v>
      </c>
      <c r="T27" s="7">
        <f>T21/'District Heat Fuel Use Data'!$A$32</f>
        <v>35185722297231.102</v>
      </c>
      <c r="U27" s="7">
        <f>U21/'District Heat Fuel Use Data'!$A$32</f>
        <v>34999940661284.922</v>
      </c>
      <c r="V27" s="7">
        <f>V21/'District Heat Fuel Use Data'!$A$32</f>
        <v>34763727110108.602</v>
      </c>
      <c r="W27" s="7">
        <f>W21/'District Heat Fuel Use Data'!$A$32</f>
        <v>34468708239758.168</v>
      </c>
      <c r="X27" s="7">
        <f>X21/'District Heat Fuel Use Data'!$A$32</f>
        <v>34157760752757.547</v>
      </c>
      <c r="Y27" s="7">
        <f>Y21/'District Heat Fuel Use Data'!$A$32</f>
        <v>33890403709573.387</v>
      </c>
      <c r="Z27" s="7">
        <f>Z21/'District Heat Fuel Use Data'!$A$32</f>
        <v>33651561501441.68</v>
      </c>
      <c r="AA27" s="7">
        <f>AA21/'District Heat Fuel Use Data'!$A$32</f>
        <v>33402657281917.832</v>
      </c>
      <c r="AB27" s="7">
        <f>AB21/'District Heat Fuel Use Data'!$A$32</f>
        <v>33148339073565.348</v>
      </c>
      <c r="AC27" s="7">
        <f>AC21/'District Heat Fuel Use Data'!$A$32</f>
        <v>32912543322170.02</v>
      </c>
      <c r="AD27" s="7">
        <f>AD21/'District Heat Fuel Use Data'!$A$32</f>
        <v>32676190504400.031</v>
      </c>
      <c r="AE27" s="7">
        <f>AE21/'District Heat Fuel Use Data'!$A$32</f>
        <v>32435816363738.035</v>
      </c>
      <c r="AF27" s="7">
        <f>AF21/'District Heat Fuel Use Data'!$A$32</f>
        <v>32178660598539.676</v>
      </c>
      <c r="AG27" s="7">
        <f>AG21/'District Heat Fuel Use Data'!$A$32</f>
        <v>31946102795447.012</v>
      </c>
      <c r="AH27" s="7">
        <f>AH21/'District Heat Fuel Use Data'!$A$32</f>
        <v>31710620393887.41</v>
      </c>
      <c r="AI27" s="7">
        <f>AI21/'District Heat Fuel Use Data'!$A$32</f>
        <v>31476844008100.195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7265625" defaultRowHeight="14.5" x14ac:dyDescent="0.35"/>
  <cols>
    <col min="1" max="1" width="16.453125" customWidth="1"/>
    <col min="2" max="2" width="19.453125" customWidth="1"/>
    <col min="3" max="3" width="17.453125" customWidth="1"/>
    <col min="4" max="4" width="12.453125" customWidth="1"/>
  </cols>
  <sheetData>
    <row r="1" spans="1:8" x14ac:dyDescent="0.35">
      <c r="A1" s="2" t="s">
        <v>560</v>
      </c>
      <c r="B1" s="30"/>
      <c r="C1" s="30"/>
      <c r="D1" s="30"/>
      <c r="E1" s="30"/>
      <c r="F1" s="30"/>
      <c r="G1" s="30"/>
      <c r="H1" s="30"/>
    </row>
    <row r="2" spans="1:8" x14ac:dyDescent="0.35">
      <c r="B2">
        <v>2000</v>
      </c>
      <c r="C2">
        <v>2006</v>
      </c>
      <c r="D2">
        <v>2008</v>
      </c>
      <c r="E2">
        <v>2009</v>
      </c>
      <c r="F2">
        <v>2020</v>
      </c>
      <c r="G2">
        <v>2022</v>
      </c>
      <c r="H2">
        <v>2012</v>
      </c>
    </row>
    <row r="3" spans="1:8" x14ac:dyDescent="0.35">
      <c r="A3" t="s">
        <v>258</v>
      </c>
      <c r="B3">
        <v>55622.2</v>
      </c>
      <c r="C3">
        <v>7957.9</v>
      </c>
      <c r="D3">
        <v>5249.4</v>
      </c>
      <c r="E3">
        <v>5271</v>
      </c>
      <c r="F3">
        <v>14497.7</v>
      </c>
      <c r="G3">
        <v>5215.6000000000004</v>
      </c>
      <c r="H3">
        <v>8544</v>
      </c>
    </row>
    <row r="4" spans="1:8" x14ac:dyDescent="0.35">
      <c r="A4" t="s">
        <v>561</v>
      </c>
      <c r="B4">
        <v>8003.3</v>
      </c>
      <c r="C4">
        <v>876</v>
      </c>
      <c r="D4">
        <v>0</v>
      </c>
      <c r="E4">
        <v>3551.7</v>
      </c>
      <c r="F4">
        <v>1513.1</v>
      </c>
      <c r="G4">
        <v>995.4</v>
      </c>
      <c r="H4">
        <v>12343.4</v>
      </c>
    </row>
    <row r="5" spans="1:8" x14ac:dyDescent="0.35">
      <c r="A5" t="s">
        <v>562</v>
      </c>
      <c r="B5">
        <v>4050.7</v>
      </c>
      <c r="C5">
        <v>456.6</v>
      </c>
      <c r="D5">
        <v>18.5</v>
      </c>
      <c r="E5">
        <v>568.20000000000005</v>
      </c>
      <c r="F5">
        <v>115.9</v>
      </c>
      <c r="G5">
        <v>23</v>
      </c>
      <c r="H5">
        <v>199.7</v>
      </c>
    </row>
    <row r="6" spans="1:8" x14ac:dyDescent="0.35">
      <c r="A6" t="s">
        <v>563</v>
      </c>
      <c r="B6">
        <v>1090.2</v>
      </c>
      <c r="C6">
        <v>2533.9</v>
      </c>
      <c r="D6">
        <v>859.4</v>
      </c>
      <c r="E6">
        <v>10628.4</v>
      </c>
      <c r="F6">
        <v>1133.5</v>
      </c>
      <c r="G6">
        <v>4829.3999999999996</v>
      </c>
      <c r="H6">
        <v>4055.7</v>
      </c>
    </row>
    <row r="7" spans="1:8" x14ac:dyDescent="0.35">
      <c r="A7" t="s">
        <v>564</v>
      </c>
      <c r="B7">
        <v>7030.9</v>
      </c>
      <c r="C7">
        <v>4116.6000000000004</v>
      </c>
      <c r="D7">
        <v>6967.4</v>
      </c>
      <c r="E7">
        <v>4280.5</v>
      </c>
      <c r="F7">
        <v>468.1</v>
      </c>
      <c r="G7">
        <v>10068.299999999999</v>
      </c>
      <c r="H7">
        <v>2641.4</v>
      </c>
    </row>
    <row r="9" spans="1:8" ht="58" x14ac:dyDescent="0.35">
      <c r="B9" s="34" t="s">
        <v>565</v>
      </c>
      <c r="C9" s="34" t="s">
        <v>566</v>
      </c>
      <c r="D9" s="24" t="s">
        <v>567</v>
      </c>
    </row>
    <row r="10" spans="1:8" x14ac:dyDescent="0.35">
      <c r="A10" t="s">
        <v>258</v>
      </c>
      <c r="B10" s="31">
        <f>SUM(B3:H3)</f>
        <v>102357.8</v>
      </c>
      <c r="C10" s="32">
        <f>B10/SUM(B$10:B$14)</f>
        <v>0.52282852429039151</v>
      </c>
      <c r="D10" s="32">
        <f>C10+C$14*(C10/SUM(C$10:C$13))</f>
        <v>0.63892242256425869</v>
      </c>
    </row>
    <row r="11" spans="1:8" x14ac:dyDescent="0.35">
      <c r="A11" t="s">
        <v>561</v>
      </c>
      <c r="B11" s="31">
        <f t="shared" ref="B11:B14" si="0">SUM(B4:H4)</f>
        <v>27282.9</v>
      </c>
      <c r="C11" s="32">
        <f t="shared" ref="C11:C14" si="1">B11/SUM(B$10:B$14)</f>
        <v>0.13935702355230695</v>
      </c>
      <c r="D11" s="32">
        <f t="shared" ref="D11:D13" si="2">C11+C$14*(C11/SUM(C$10:C$13))</f>
        <v>0.17030120384160674</v>
      </c>
    </row>
    <row r="12" spans="1:8" x14ac:dyDescent="0.35">
      <c r="A12" t="s">
        <v>562</v>
      </c>
      <c r="B12" s="31">
        <f t="shared" si="0"/>
        <v>5432.5999999999995</v>
      </c>
      <c r="C12" s="32">
        <f t="shared" si="1"/>
        <v>2.7748918412275184E-2</v>
      </c>
      <c r="D12" s="32">
        <f t="shared" si="2"/>
        <v>3.3910556428748871E-2</v>
      </c>
    </row>
    <row r="13" spans="1:8" x14ac:dyDescent="0.35">
      <c r="A13" t="s">
        <v>563</v>
      </c>
      <c r="B13" s="31">
        <f t="shared" si="0"/>
        <v>25130.5</v>
      </c>
      <c r="C13" s="32">
        <f t="shared" si="1"/>
        <v>0.12836288225889658</v>
      </c>
      <c r="D13" s="32">
        <f t="shared" si="2"/>
        <v>0.15686581716538556</v>
      </c>
    </row>
    <row r="14" spans="1:8" x14ac:dyDescent="0.35">
      <c r="A14" t="s">
        <v>564</v>
      </c>
      <c r="B14" s="31">
        <f t="shared" si="0"/>
        <v>35573.200000000004</v>
      </c>
      <c r="C14" s="32">
        <f t="shared" si="1"/>
        <v>0.18170265148612963</v>
      </c>
    </row>
    <row r="16" spans="1:8" x14ac:dyDescent="0.35">
      <c r="A16" s="1" t="s">
        <v>568</v>
      </c>
      <c r="B16" s="33" t="s">
        <v>569</v>
      </c>
      <c r="C16" s="33" t="s">
        <v>570</v>
      </c>
      <c r="D16" s="33" t="s">
        <v>571</v>
      </c>
    </row>
    <row r="17" spans="1:7" x14ac:dyDescent="0.35">
      <c r="A17" t="s">
        <v>572</v>
      </c>
      <c r="B17">
        <v>106</v>
      </c>
      <c r="C17">
        <v>55</v>
      </c>
      <c r="D17">
        <v>15.8</v>
      </c>
    </row>
    <row r="18" spans="1:7" x14ac:dyDescent="0.35">
      <c r="A18" t="s">
        <v>573</v>
      </c>
      <c r="B18">
        <v>375</v>
      </c>
      <c r="C18">
        <v>187</v>
      </c>
      <c r="D18">
        <v>26.4</v>
      </c>
    </row>
    <row r="20" spans="1:7" x14ac:dyDescent="0.35">
      <c r="A20" s="1" t="s">
        <v>574</v>
      </c>
    </row>
    <row r="21" spans="1:7" x14ac:dyDescent="0.35">
      <c r="A21" s="32">
        <f>((C17/B17)*D17+(C18/B18)*D18)/SUM(D17:D18)</f>
        <v>0.50623017079495658</v>
      </c>
    </row>
    <row r="23" spans="1:7" x14ac:dyDescent="0.35">
      <c r="A23" t="s">
        <v>575</v>
      </c>
    </row>
    <row r="24" spans="1:7" x14ac:dyDescent="0.35">
      <c r="A24" t="s">
        <v>576</v>
      </c>
    </row>
    <row r="25" spans="1:7" x14ac:dyDescent="0.35">
      <c r="A25" t="s">
        <v>577</v>
      </c>
    </row>
    <row r="27" spans="1:7" x14ac:dyDescent="0.35">
      <c r="A27" s="1" t="s">
        <v>582</v>
      </c>
    </row>
    <row r="28" spans="1:7" x14ac:dyDescent="0.35">
      <c r="A28" s="1">
        <v>2000</v>
      </c>
      <c r="B28" s="1">
        <v>2006</v>
      </c>
      <c r="C28" s="1">
        <v>2008</v>
      </c>
      <c r="D28" s="1">
        <v>2009</v>
      </c>
      <c r="E28" s="1">
        <v>2010</v>
      </c>
      <c r="F28" s="1">
        <v>2011</v>
      </c>
      <c r="G28" s="1">
        <v>2012</v>
      </c>
    </row>
    <row r="29" spans="1:7" x14ac:dyDescent="0.35">
      <c r="A29">
        <v>0.65</v>
      </c>
      <c r="B29">
        <v>0.7</v>
      </c>
      <c r="C29">
        <v>0.73</v>
      </c>
      <c r="D29">
        <v>0.71</v>
      </c>
      <c r="E29">
        <v>0.68</v>
      </c>
      <c r="F29">
        <v>0.71</v>
      </c>
      <c r="G29">
        <v>0.73</v>
      </c>
    </row>
    <row r="31" spans="1:7" x14ac:dyDescent="0.35">
      <c r="A31" t="s">
        <v>583</v>
      </c>
    </row>
    <row r="32" spans="1:7" x14ac:dyDescent="0.35">
      <c r="A32" s="35">
        <f>AVERAGE(A29:G29)</f>
        <v>0.7014285714285714</v>
      </c>
    </row>
    <row r="35" spans="1:3" x14ac:dyDescent="0.35">
      <c r="A35" s="2" t="s">
        <v>584</v>
      </c>
      <c r="B35" s="30"/>
      <c r="C35" s="30"/>
    </row>
    <row r="36" spans="1:3" x14ac:dyDescent="0.35">
      <c r="A36" t="s">
        <v>585</v>
      </c>
      <c r="B36" t="s">
        <v>586</v>
      </c>
      <c r="C36" t="s">
        <v>587</v>
      </c>
    </row>
    <row r="37" spans="1:3" x14ac:dyDescent="0.35">
      <c r="A37">
        <v>1</v>
      </c>
      <c r="B37">
        <v>4.4000000000000004</v>
      </c>
      <c r="C37" t="s">
        <v>588</v>
      </c>
    </row>
    <row r="38" spans="1:3" x14ac:dyDescent="0.35">
      <c r="A38">
        <v>2</v>
      </c>
      <c r="B38">
        <v>3.1</v>
      </c>
      <c r="C38" t="s">
        <v>588</v>
      </c>
    </row>
    <row r="39" spans="1:3" x14ac:dyDescent="0.35">
      <c r="A39">
        <v>3</v>
      </c>
      <c r="B39">
        <v>3.05</v>
      </c>
      <c r="C39" t="s">
        <v>588</v>
      </c>
    </row>
    <row r="40" spans="1:3" x14ac:dyDescent="0.35">
      <c r="A40">
        <v>4</v>
      </c>
      <c r="B40">
        <v>6.7</v>
      </c>
      <c r="C40" t="s">
        <v>589</v>
      </c>
    </row>
    <row r="41" spans="1:3" x14ac:dyDescent="0.35">
      <c r="A41">
        <v>5</v>
      </c>
      <c r="B41">
        <v>5.3</v>
      </c>
      <c r="C41" t="s">
        <v>588</v>
      </c>
    </row>
    <row r="42" spans="1:3" x14ac:dyDescent="0.35">
      <c r="A42">
        <v>6</v>
      </c>
      <c r="B42">
        <v>3.4</v>
      </c>
      <c r="C42" t="s">
        <v>588</v>
      </c>
    </row>
    <row r="43" spans="1:3" x14ac:dyDescent="0.35">
      <c r="A43">
        <v>7</v>
      </c>
      <c r="B43">
        <v>4.8</v>
      </c>
      <c r="C43" t="s">
        <v>590</v>
      </c>
    </row>
    <row r="44" spans="1:3" x14ac:dyDescent="0.35">
      <c r="A44">
        <v>8</v>
      </c>
      <c r="B44">
        <v>6.8</v>
      </c>
      <c r="C44" t="s">
        <v>591</v>
      </c>
    </row>
    <row r="45" spans="1:3" x14ac:dyDescent="0.35">
      <c r="A45">
        <v>9</v>
      </c>
      <c r="B45">
        <v>4.8</v>
      </c>
      <c r="C45" t="s">
        <v>592</v>
      </c>
    </row>
    <row r="46" spans="1:3" x14ac:dyDescent="0.35">
      <c r="A46">
        <v>10</v>
      </c>
      <c r="B46">
        <v>4.9000000000000004</v>
      </c>
      <c r="C46" t="s">
        <v>593</v>
      </c>
    </row>
    <row r="47" spans="1:3" x14ac:dyDescent="0.35">
      <c r="A47">
        <v>11</v>
      </c>
      <c r="B47" s="36">
        <v>5</v>
      </c>
      <c r="C47" t="s">
        <v>594</v>
      </c>
    </row>
    <row r="48" spans="1:3" x14ac:dyDescent="0.35">
      <c r="A48">
        <v>12</v>
      </c>
      <c r="B48">
        <v>4.4000000000000004</v>
      </c>
      <c r="C48" t="s">
        <v>588</v>
      </c>
    </row>
    <row r="49" spans="1:3" x14ac:dyDescent="0.35">
      <c r="A49">
        <v>13</v>
      </c>
      <c r="B49">
        <v>3.4</v>
      </c>
      <c r="C49" t="s">
        <v>595</v>
      </c>
    </row>
    <row r="50" spans="1:3" x14ac:dyDescent="0.35">
      <c r="A50">
        <v>14</v>
      </c>
      <c r="B50" s="36">
        <v>2</v>
      </c>
      <c r="C50" t="s">
        <v>588</v>
      </c>
    </row>
    <row r="51" spans="1:3" x14ac:dyDescent="0.35">
      <c r="A51">
        <v>15</v>
      </c>
      <c r="B51">
        <v>2.6</v>
      </c>
      <c r="C51" t="s">
        <v>590</v>
      </c>
    </row>
    <row r="52" spans="1:3" x14ac:dyDescent="0.35">
      <c r="A52">
        <v>16</v>
      </c>
      <c r="B52">
        <v>4.5</v>
      </c>
      <c r="C52" t="s">
        <v>596</v>
      </c>
    </row>
    <row r="54" spans="1:3" x14ac:dyDescent="0.35">
      <c r="A54" s="1" t="s">
        <v>597</v>
      </c>
      <c r="B54" s="37">
        <f>AVERAGEIFS(B37:B52,C37:C52,"district heating system")</f>
        <v>3.6642857142857141</v>
      </c>
    </row>
    <row r="56" spans="1:3" x14ac:dyDescent="0.35">
      <c r="A56" t="s">
        <v>598</v>
      </c>
    </row>
    <row r="57" spans="1:3" x14ac:dyDescent="0.35">
      <c r="A57" t="s">
        <v>599</v>
      </c>
    </row>
    <row r="58" spans="1:3" x14ac:dyDescent="0.35">
      <c r="A58" s="1" t="s">
        <v>600</v>
      </c>
      <c r="B58" s="38">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4.5" x14ac:dyDescent="0.35"/>
  <cols>
    <col min="1" max="1" width="31.7265625" customWidth="1"/>
    <col min="2" max="7" width="10.81640625" customWidth="1"/>
    <col min="257" max="257" width="31.7265625" customWidth="1"/>
    <col min="258" max="263" width="10.81640625" customWidth="1"/>
    <col min="513" max="513" width="31.7265625" customWidth="1"/>
    <col min="514" max="519" width="10.81640625" customWidth="1"/>
    <col min="769" max="769" width="31.7265625" customWidth="1"/>
    <col min="770" max="775" width="10.81640625" customWidth="1"/>
    <col min="1025" max="1025" width="31.7265625" customWidth="1"/>
    <col min="1026" max="1031" width="10.81640625" customWidth="1"/>
    <col min="1281" max="1281" width="31.7265625" customWidth="1"/>
    <col min="1282" max="1287" width="10.81640625" customWidth="1"/>
    <col min="1537" max="1537" width="31.7265625" customWidth="1"/>
    <col min="1538" max="1543" width="10.81640625" customWidth="1"/>
    <col min="1793" max="1793" width="31.7265625" customWidth="1"/>
    <col min="1794" max="1799" width="10.81640625" customWidth="1"/>
    <col min="2049" max="2049" width="31.7265625" customWidth="1"/>
    <col min="2050" max="2055" width="10.81640625" customWidth="1"/>
    <col min="2305" max="2305" width="31.7265625" customWidth="1"/>
    <col min="2306" max="2311" width="10.81640625" customWidth="1"/>
    <col min="2561" max="2561" width="31.7265625" customWidth="1"/>
    <col min="2562" max="2567" width="10.81640625" customWidth="1"/>
    <col min="2817" max="2817" width="31.7265625" customWidth="1"/>
    <col min="2818" max="2823" width="10.81640625" customWidth="1"/>
    <col min="3073" max="3073" width="31.7265625" customWidth="1"/>
    <col min="3074" max="3079" width="10.81640625" customWidth="1"/>
    <col min="3329" max="3329" width="31.7265625" customWidth="1"/>
    <col min="3330" max="3335" width="10.81640625" customWidth="1"/>
    <col min="3585" max="3585" width="31.7265625" customWidth="1"/>
    <col min="3586" max="3591" width="10.81640625" customWidth="1"/>
    <col min="3841" max="3841" width="31.7265625" customWidth="1"/>
    <col min="3842" max="3847" width="10.81640625" customWidth="1"/>
    <col min="4097" max="4097" width="31.7265625" customWidth="1"/>
    <col min="4098" max="4103" width="10.81640625" customWidth="1"/>
    <col min="4353" max="4353" width="31.7265625" customWidth="1"/>
    <col min="4354" max="4359" width="10.81640625" customWidth="1"/>
    <col min="4609" max="4609" width="31.7265625" customWidth="1"/>
    <col min="4610" max="4615" width="10.81640625" customWidth="1"/>
    <col min="4865" max="4865" width="31.7265625" customWidth="1"/>
    <col min="4866" max="4871" width="10.81640625" customWidth="1"/>
    <col min="5121" max="5121" width="31.7265625" customWidth="1"/>
    <col min="5122" max="5127" width="10.81640625" customWidth="1"/>
    <col min="5377" max="5377" width="31.7265625" customWidth="1"/>
    <col min="5378" max="5383" width="10.81640625" customWidth="1"/>
    <col min="5633" max="5633" width="31.7265625" customWidth="1"/>
    <col min="5634" max="5639" width="10.81640625" customWidth="1"/>
    <col min="5889" max="5889" width="31.7265625" customWidth="1"/>
    <col min="5890" max="5895" width="10.81640625" customWidth="1"/>
    <col min="6145" max="6145" width="31.7265625" customWidth="1"/>
    <col min="6146" max="6151" width="10.81640625" customWidth="1"/>
    <col min="6401" max="6401" width="31.7265625" customWidth="1"/>
    <col min="6402" max="6407" width="10.81640625" customWidth="1"/>
    <col min="6657" max="6657" width="31.7265625" customWidth="1"/>
    <col min="6658" max="6663" width="10.81640625" customWidth="1"/>
    <col min="6913" max="6913" width="31.7265625" customWidth="1"/>
    <col min="6914" max="6919" width="10.81640625" customWidth="1"/>
    <col min="7169" max="7169" width="31.7265625" customWidth="1"/>
    <col min="7170" max="7175" width="10.81640625" customWidth="1"/>
    <col min="7425" max="7425" width="31.7265625" customWidth="1"/>
    <col min="7426" max="7431" width="10.81640625" customWidth="1"/>
    <col min="7681" max="7681" width="31.7265625" customWidth="1"/>
    <col min="7682" max="7687" width="10.81640625" customWidth="1"/>
    <col min="7937" max="7937" width="31.7265625" customWidth="1"/>
    <col min="7938" max="7943" width="10.81640625" customWidth="1"/>
    <col min="8193" max="8193" width="31.7265625" customWidth="1"/>
    <col min="8194" max="8199" width="10.81640625" customWidth="1"/>
    <col min="8449" max="8449" width="31.7265625" customWidth="1"/>
    <col min="8450" max="8455" width="10.81640625" customWidth="1"/>
    <col min="8705" max="8705" width="31.7265625" customWidth="1"/>
    <col min="8706" max="8711" width="10.81640625" customWidth="1"/>
    <col min="8961" max="8961" width="31.7265625" customWidth="1"/>
    <col min="8962" max="8967" width="10.81640625" customWidth="1"/>
    <col min="9217" max="9217" width="31.7265625" customWidth="1"/>
    <col min="9218" max="9223" width="10.81640625" customWidth="1"/>
    <col min="9473" max="9473" width="31.7265625" customWidth="1"/>
    <col min="9474" max="9479" width="10.81640625" customWidth="1"/>
    <col min="9729" max="9729" width="31.7265625" customWidth="1"/>
    <col min="9730" max="9735" width="10.81640625" customWidth="1"/>
    <col min="9985" max="9985" width="31.7265625" customWidth="1"/>
    <col min="9986" max="9991" width="10.81640625" customWidth="1"/>
    <col min="10241" max="10241" width="31.7265625" customWidth="1"/>
    <col min="10242" max="10247" width="10.81640625" customWidth="1"/>
    <col min="10497" max="10497" width="31.7265625" customWidth="1"/>
    <col min="10498" max="10503" width="10.81640625" customWidth="1"/>
    <col min="10753" max="10753" width="31.7265625" customWidth="1"/>
    <col min="10754" max="10759" width="10.81640625" customWidth="1"/>
    <col min="11009" max="11009" width="31.7265625" customWidth="1"/>
    <col min="11010" max="11015" width="10.81640625" customWidth="1"/>
    <col min="11265" max="11265" width="31.7265625" customWidth="1"/>
    <col min="11266" max="11271" width="10.81640625" customWidth="1"/>
    <col min="11521" max="11521" width="31.7265625" customWidth="1"/>
    <col min="11522" max="11527" width="10.81640625" customWidth="1"/>
    <col min="11777" max="11777" width="31.7265625" customWidth="1"/>
    <col min="11778" max="11783" width="10.81640625" customWidth="1"/>
    <col min="12033" max="12033" width="31.7265625" customWidth="1"/>
    <col min="12034" max="12039" width="10.81640625" customWidth="1"/>
    <col min="12289" max="12289" width="31.7265625" customWidth="1"/>
    <col min="12290" max="12295" width="10.81640625" customWidth="1"/>
    <col min="12545" max="12545" width="31.7265625" customWidth="1"/>
    <col min="12546" max="12551" width="10.81640625" customWidth="1"/>
    <col min="12801" max="12801" width="31.7265625" customWidth="1"/>
    <col min="12802" max="12807" width="10.81640625" customWidth="1"/>
    <col min="13057" max="13057" width="31.7265625" customWidth="1"/>
    <col min="13058" max="13063" width="10.81640625" customWidth="1"/>
    <col min="13313" max="13313" width="31.7265625" customWidth="1"/>
    <col min="13314" max="13319" width="10.81640625" customWidth="1"/>
    <col min="13569" max="13569" width="31.7265625" customWidth="1"/>
    <col min="13570" max="13575" width="10.81640625" customWidth="1"/>
    <col min="13825" max="13825" width="31.7265625" customWidth="1"/>
    <col min="13826" max="13831" width="10.81640625" customWidth="1"/>
    <col min="14081" max="14081" width="31.7265625" customWidth="1"/>
    <col min="14082" max="14087" width="10.81640625" customWidth="1"/>
    <col min="14337" max="14337" width="31.7265625" customWidth="1"/>
    <col min="14338" max="14343" width="10.81640625" customWidth="1"/>
    <col min="14593" max="14593" width="31.7265625" customWidth="1"/>
    <col min="14594" max="14599" width="10.81640625" customWidth="1"/>
    <col min="14849" max="14849" width="31.7265625" customWidth="1"/>
    <col min="14850" max="14855" width="10.81640625" customWidth="1"/>
    <col min="15105" max="15105" width="31.7265625" customWidth="1"/>
    <col min="15106" max="15111" width="10.81640625" customWidth="1"/>
    <col min="15361" max="15361" width="31.7265625" customWidth="1"/>
    <col min="15362" max="15367" width="10.81640625" customWidth="1"/>
    <col min="15617" max="15617" width="31.7265625" customWidth="1"/>
    <col min="15618" max="15623" width="10.81640625" customWidth="1"/>
    <col min="15873" max="15873" width="31.7265625" customWidth="1"/>
    <col min="15874" max="15879" width="10.81640625" customWidth="1"/>
    <col min="16129" max="16129" width="31.7265625" customWidth="1"/>
    <col min="16130" max="16135" width="10.81640625" customWidth="1"/>
  </cols>
  <sheetData>
    <row r="1" spans="1:7" x14ac:dyDescent="0.35">
      <c r="A1" s="87" t="s">
        <v>610</v>
      </c>
      <c r="B1" s="87"/>
    </row>
    <row r="2" spans="1:7" ht="24" customHeight="1" x14ac:dyDescent="0.35">
      <c r="A2" s="82" t="s">
        <v>611</v>
      </c>
      <c r="B2" s="83"/>
      <c r="C2" s="83"/>
      <c r="D2" s="83"/>
      <c r="E2" s="83"/>
      <c r="F2" s="83"/>
      <c r="G2" s="83"/>
    </row>
    <row r="3" spans="1:7" ht="24" customHeight="1" thickBot="1" x14ac:dyDescent="0.4">
      <c r="A3" s="39"/>
      <c r="B3" s="84" t="s">
        <v>171</v>
      </c>
      <c r="C3" s="84"/>
      <c r="D3" s="84"/>
      <c r="E3" s="84"/>
      <c r="F3" s="84"/>
      <c r="G3" s="85"/>
    </row>
    <row r="4" spans="1:7" ht="23.25" customHeight="1" thickTop="1" x14ac:dyDescent="0.35">
      <c r="A4" s="39"/>
      <c r="B4" s="40"/>
      <c r="C4" s="86" t="s">
        <v>172</v>
      </c>
      <c r="D4" s="86"/>
      <c r="E4" s="86"/>
      <c r="F4" s="86"/>
      <c r="G4" s="86"/>
    </row>
    <row r="5" spans="1:7" ht="46.5" customHeight="1" thickBot="1" x14ac:dyDescent="0.4">
      <c r="A5" s="41"/>
      <c r="B5" s="42" t="s">
        <v>612</v>
      </c>
      <c r="C5" s="42" t="s">
        <v>173</v>
      </c>
      <c r="D5" s="42" t="s">
        <v>174</v>
      </c>
      <c r="E5" s="42" t="s">
        <v>613</v>
      </c>
      <c r="F5" s="42" t="s">
        <v>614</v>
      </c>
      <c r="G5" s="42" t="s">
        <v>175</v>
      </c>
    </row>
    <row r="6" spans="1:7" ht="24" customHeight="1" thickTop="1" x14ac:dyDescent="0.35">
      <c r="A6" s="43" t="s">
        <v>176</v>
      </c>
      <c r="B6" s="44">
        <v>123.53</v>
      </c>
      <c r="C6" s="44">
        <v>77.069999999999993</v>
      </c>
      <c r="D6" s="44">
        <v>7.45</v>
      </c>
      <c r="E6" s="44">
        <v>9.34</v>
      </c>
      <c r="F6" s="44">
        <v>22.84</v>
      </c>
      <c r="G6" s="44">
        <v>6.83</v>
      </c>
    </row>
    <row r="7" spans="1:7" ht="24" customHeight="1" x14ac:dyDescent="0.35">
      <c r="A7" s="45" t="s">
        <v>177</v>
      </c>
      <c r="B7" s="46" t="s">
        <v>3</v>
      </c>
      <c r="C7" s="46" t="s">
        <v>3</v>
      </c>
      <c r="D7" s="46" t="s">
        <v>3</v>
      </c>
      <c r="E7" s="46" t="s">
        <v>3</v>
      </c>
      <c r="F7" s="46" t="s">
        <v>3</v>
      </c>
      <c r="G7" s="46" t="s">
        <v>3</v>
      </c>
    </row>
    <row r="8" spans="1:7" ht="15" customHeight="1" x14ac:dyDescent="0.35">
      <c r="A8" s="47" t="s">
        <v>120</v>
      </c>
      <c r="B8" s="48">
        <v>21.92</v>
      </c>
      <c r="C8" s="48">
        <v>11.23</v>
      </c>
      <c r="D8" s="48">
        <v>1.95</v>
      </c>
      <c r="E8" s="48">
        <v>3.15</v>
      </c>
      <c r="F8" s="48">
        <v>5.0999999999999996</v>
      </c>
      <c r="G8" s="48">
        <v>0.5</v>
      </c>
    </row>
    <row r="9" spans="1:7" x14ac:dyDescent="0.35">
      <c r="A9" s="49" t="s">
        <v>121</v>
      </c>
      <c r="B9" s="48">
        <v>5.88</v>
      </c>
      <c r="C9" s="48">
        <v>3.34</v>
      </c>
      <c r="D9" s="48">
        <v>0.3</v>
      </c>
      <c r="E9" s="48">
        <v>0.99</v>
      </c>
      <c r="F9" s="48">
        <v>1.1000000000000001</v>
      </c>
      <c r="G9" s="48">
        <v>0.14000000000000001</v>
      </c>
    </row>
    <row r="10" spans="1:7" x14ac:dyDescent="0.35">
      <c r="A10" s="49" t="s">
        <v>122</v>
      </c>
      <c r="B10" s="48">
        <v>16.04</v>
      </c>
      <c r="C10" s="48">
        <v>7.89</v>
      </c>
      <c r="D10" s="48">
        <v>1.65</v>
      </c>
      <c r="E10" s="48">
        <v>2.15</v>
      </c>
      <c r="F10" s="48">
        <v>3.99</v>
      </c>
      <c r="G10" s="48">
        <v>0.36</v>
      </c>
    </row>
    <row r="11" spans="1:7" x14ac:dyDescent="0.35">
      <c r="A11" s="47" t="s">
        <v>123</v>
      </c>
      <c r="B11" s="48">
        <v>27.04</v>
      </c>
      <c r="C11" s="48">
        <v>18.579999999999998</v>
      </c>
      <c r="D11" s="48">
        <v>1.33</v>
      </c>
      <c r="E11" s="48">
        <v>1.95</v>
      </c>
      <c r="F11" s="48">
        <v>4.2</v>
      </c>
      <c r="G11" s="48">
        <v>0.97</v>
      </c>
    </row>
    <row r="12" spans="1:7" x14ac:dyDescent="0.35">
      <c r="A12" s="49" t="s">
        <v>124</v>
      </c>
      <c r="B12" s="48">
        <v>18.55</v>
      </c>
      <c r="C12" s="48">
        <v>12.59</v>
      </c>
      <c r="D12" s="48">
        <v>0.91</v>
      </c>
      <c r="E12" s="48">
        <v>1.49</v>
      </c>
      <c r="F12" s="48">
        <v>2.94</v>
      </c>
      <c r="G12" s="48">
        <v>0.63</v>
      </c>
    </row>
    <row r="13" spans="1:7" ht="15" customHeight="1" x14ac:dyDescent="0.35">
      <c r="A13" s="49" t="s">
        <v>125</v>
      </c>
      <c r="B13" s="48">
        <v>8.5</v>
      </c>
      <c r="C13" s="48">
        <v>5.99</v>
      </c>
      <c r="D13" s="48">
        <v>0.43</v>
      </c>
      <c r="E13" s="48">
        <v>0.47</v>
      </c>
      <c r="F13" s="48">
        <v>1.26</v>
      </c>
      <c r="G13" s="48">
        <v>0.35</v>
      </c>
    </row>
    <row r="14" spans="1:7" x14ac:dyDescent="0.35">
      <c r="A14" s="47" t="s">
        <v>126</v>
      </c>
      <c r="B14" s="48">
        <v>46.84</v>
      </c>
      <c r="C14" s="48">
        <v>30.29</v>
      </c>
      <c r="D14" s="48">
        <v>2.48</v>
      </c>
      <c r="E14" s="48">
        <v>2.36</v>
      </c>
      <c r="F14" s="48">
        <v>7.83</v>
      </c>
      <c r="G14" s="48">
        <v>3.89</v>
      </c>
    </row>
    <row r="15" spans="1:7" x14ac:dyDescent="0.35">
      <c r="A15" s="49" t="s">
        <v>127</v>
      </c>
      <c r="B15" s="48">
        <v>24.84</v>
      </c>
      <c r="C15" s="48">
        <v>15.25</v>
      </c>
      <c r="D15" s="48">
        <v>1.92</v>
      </c>
      <c r="E15" s="48">
        <v>1.17</v>
      </c>
      <c r="F15" s="48">
        <v>4.51</v>
      </c>
      <c r="G15" s="48">
        <v>2</v>
      </c>
    </row>
    <row r="16" spans="1:7" x14ac:dyDescent="0.35">
      <c r="A16" s="49" t="s">
        <v>128</v>
      </c>
      <c r="B16" s="48">
        <v>7.38</v>
      </c>
      <c r="C16" s="48">
        <v>5.17</v>
      </c>
      <c r="D16" s="48">
        <v>0.19</v>
      </c>
      <c r="E16" s="48">
        <v>0.41</v>
      </c>
      <c r="F16" s="48">
        <v>0.84</v>
      </c>
      <c r="G16" s="48">
        <v>0.77</v>
      </c>
    </row>
    <row r="17" spans="1:7" ht="15" customHeight="1" x14ac:dyDescent="0.35">
      <c r="A17" s="49" t="s">
        <v>129</v>
      </c>
      <c r="B17" s="48">
        <v>14.62</v>
      </c>
      <c r="C17" s="48">
        <v>9.8699999999999992</v>
      </c>
      <c r="D17" s="48">
        <v>0.36</v>
      </c>
      <c r="E17" s="48">
        <v>0.78</v>
      </c>
      <c r="F17" s="48">
        <v>2.48</v>
      </c>
      <c r="G17" s="48">
        <v>1.1200000000000001</v>
      </c>
    </row>
    <row r="18" spans="1:7" x14ac:dyDescent="0.35">
      <c r="A18" s="47" t="s">
        <v>130</v>
      </c>
      <c r="B18" s="48">
        <v>27.72</v>
      </c>
      <c r="C18" s="48">
        <v>16.97</v>
      </c>
      <c r="D18" s="48">
        <v>1.69</v>
      </c>
      <c r="E18" s="48">
        <v>1.89</v>
      </c>
      <c r="F18" s="48">
        <v>5.7</v>
      </c>
      <c r="G18" s="48">
        <v>1.47</v>
      </c>
    </row>
    <row r="19" spans="1:7" x14ac:dyDescent="0.35">
      <c r="A19" s="49" t="s">
        <v>131</v>
      </c>
      <c r="B19" s="48">
        <v>9.2200000000000006</v>
      </c>
      <c r="C19" s="48">
        <v>6.06</v>
      </c>
      <c r="D19" s="48">
        <v>0.5</v>
      </c>
      <c r="E19" s="48">
        <v>0.52</v>
      </c>
      <c r="F19" s="48">
        <v>1.47</v>
      </c>
      <c r="G19" s="48">
        <v>0.67</v>
      </c>
    </row>
    <row r="20" spans="1:7" x14ac:dyDescent="0.35">
      <c r="A20" s="50" t="s">
        <v>132</v>
      </c>
      <c r="B20" s="48">
        <v>4.62</v>
      </c>
      <c r="C20" s="48">
        <v>3.1</v>
      </c>
      <c r="D20" s="48">
        <v>0.28999999999999998</v>
      </c>
      <c r="E20" s="48">
        <v>0.26</v>
      </c>
      <c r="F20" s="48">
        <v>0.73</v>
      </c>
      <c r="G20" s="48">
        <v>0.24</v>
      </c>
    </row>
    <row r="21" spans="1:7" x14ac:dyDescent="0.35">
      <c r="A21" s="50" t="s">
        <v>133</v>
      </c>
      <c r="B21" s="48">
        <v>4.5999999999999996</v>
      </c>
      <c r="C21" s="48">
        <v>2.96</v>
      </c>
      <c r="D21" s="48">
        <v>0.21</v>
      </c>
      <c r="E21" s="48">
        <v>0.26</v>
      </c>
      <c r="F21" s="48">
        <v>0.74</v>
      </c>
      <c r="G21" s="48">
        <v>0.43</v>
      </c>
    </row>
    <row r="22" spans="1:7" x14ac:dyDescent="0.35">
      <c r="A22" s="49" t="s">
        <v>134</v>
      </c>
      <c r="B22" s="48">
        <v>18.510000000000002</v>
      </c>
      <c r="C22" s="48">
        <v>10.91</v>
      </c>
      <c r="D22" s="48">
        <v>1.19</v>
      </c>
      <c r="E22" s="48">
        <v>1.36</v>
      </c>
      <c r="F22" s="48">
        <v>4.24</v>
      </c>
      <c r="G22" s="48">
        <v>0.8</v>
      </c>
    </row>
    <row r="23" spans="1:7" ht="24" customHeight="1" x14ac:dyDescent="0.35">
      <c r="A23" s="45" t="s">
        <v>615</v>
      </c>
      <c r="B23" s="46" t="s">
        <v>3</v>
      </c>
      <c r="C23" s="46" t="s">
        <v>3</v>
      </c>
      <c r="D23" s="46" t="s">
        <v>3</v>
      </c>
      <c r="E23" s="46" t="s">
        <v>3</v>
      </c>
      <c r="F23" s="46" t="s">
        <v>3</v>
      </c>
      <c r="G23" s="46" t="s">
        <v>3</v>
      </c>
    </row>
    <row r="24" spans="1:7" x14ac:dyDescent="0.35">
      <c r="A24" s="47" t="s">
        <v>135</v>
      </c>
      <c r="B24" s="48">
        <v>100.44</v>
      </c>
      <c r="C24" s="48">
        <v>58.8</v>
      </c>
      <c r="D24" s="48">
        <v>7.04</v>
      </c>
      <c r="E24" s="48">
        <v>9.02</v>
      </c>
      <c r="F24" s="48">
        <v>22.27</v>
      </c>
      <c r="G24" s="48">
        <v>3.31</v>
      </c>
    </row>
    <row r="25" spans="1:7" s="51" customFormat="1" x14ac:dyDescent="0.35">
      <c r="A25" s="49" t="s">
        <v>178</v>
      </c>
      <c r="B25" s="48">
        <v>89.24</v>
      </c>
      <c r="C25" s="48">
        <v>50.99</v>
      </c>
      <c r="D25" s="48">
        <v>6.57</v>
      </c>
      <c r="E25" s="48">
        <v>7.95</v>
      </c>
      <c r="F25" s="48">
        <v>21.2</v>
      </c>
      <c r="G25" s="48">
        <v>2.5299999999999998</v>
      </c>
    </row>
    <row r="26" spans="1:7" s="51" customFormat="1" x14ac:dyDescent="0.35">
      <c r="A26" s="49" t="s">
        <v>179</v>
      </c>
      <c r="B26" s="48">
        <v>11.2</v>
      </c>
      <c r="C26" s="48">
        <v>7.82</v>
      </c>
      <c r="D26" s="48">
        <v>0.47</v>
      </c>
      <c r="E26" s="48">
        <v>1.07</v>
      </c>
      <c r="F26" s="48">
        <v>1.07</v>
      </c>
      <c r="G26" s="48">
        <v>0.77</v>
      </c>
    </row>
    <row r="27" spans="1:7" x14ac:dyDescent="0.35">
      <c r="A27" s="47" t="s">
        <v>136</v>
      </c>
      <c r="B27" s="48">
        <v>23.09</v>
      </c>
      <c r="C27" s="48">
        <v>18.27</v>
      </c>
      <c r="D27" s="48">
        <v>0.41</v>
      </c>
      <c r="E27" s="48">
        <v>0.32</v>
      </c>
      <c r="F27" s="48">
        <v>0.56999999999999995</v>
      </c>
      <c r="G27" s="48">
        <v>3.52</v>
      </c>
    </row>
    <row r="28" spans="1:7" ht="34" customHeight="1" x14ac:dyDescent="0.35">
      <c r="A28" s="45" t="s">
        <v>616</v>
      </c>
      <c r="B28" s="46" t="s">
        <v>3</v>
      </c>
      <c r="C28" s="46" t="s">
        <v>3</v>
      </c>
      <c r="D28" s="46" t="s">
        <v>3</v>
      </c>
      <c r="E28" s="46" t="s">
        <v>3</v>
      </c>
      <c r="F28" s="46" t="s">
        <v>3</v>
      </c>
      <c r="G28" s="46" t="s">
        <v>3</v>
      </c>
    </row>
    <row r="29" spans="1:7" x14ac:dyDescent="0.35">
      <c r="A29" s="47" t="s">
        <v>180</v>
      </c>
      <c r="B29" s="48">
        <v>42.5</v>
      </c>
      <c r="C29" s="48">
        <v>28.04</v>
      </c>
      <c r="D29" s="48">
        <v>2.4300000000000002</v>
      </c>
      <c r="E29" s="48">
        <v>3.78</v>
      </c>
      <c r="F29" s="48">
        <v>6.74</v>
      </c>
      <c r="G29" s="48">
        <v>1.52</v>
      </c>
    </row>
    <row r="30" spans="1:7" x14ac:dyDescent="0.35">
      <c r="A30" s="47" t="s">
        <v>181</v>
      </c>
      <c r="B30" s="48">
        <v>36.79</v>
      </c>
      <c r="C30" s="48">
        <v>21.89</v>
      </c>
      <c r="D30" s="48">
        <v>2.8</v>
      </c>
      <c r="E30" s="48">
        <v>2.72</v>
      </c>
      <c r="F30" s="48">
        <v>7.03</v>
      </c>
      <c r="G30" s="48">
        <v>2.35</v>
      </c>
    </row>
    <row r="31" spans="1:7" x14ac:dyDescent="0.35">
      <c r="A31" s="47" t="s">
        <v>182</v>
      </c>
      <c r="B31" s="48">
        <v>15.06</v>
      </c>
      <c r="C31" s="48">
        <v>9.07</v>
      </c>
      <c r="D31" s="48">
        <v>0.9</v>
      </c>
      <c r="E31" s="48">
        <v>1.1200000000000001</v>
      </c>
      <c r="F31" s="48">
        <v>3.12</v>
      </c>
      <c r="G31" s="48">
        <v>0.83</v>
      </c>
    </row>
    <row r="32" spans="1:7" ht="24" customHeight="1" x14ac:dyDescent="0.35">
      <c r="A32" s="47" t="s">
        <v>183</v>
      </c>
      <c r="B32" s="48">
        <v>22.31</v>
      </c>
      <c r="C32" s="48">
        <v>13.98</v>
      </c>
      <c r="D32" s="48">
        <v>0.92</v>
      </c>
      <c r="E32" s="48">
        <v>1.25</v>
      </c>
      <c r="F32" s="48">
        <v>4.37</v>
      </c>
      <c r="G32" s="48">
        <v>1.8</v>
      </c>
    </row>
    <row r="33" spans="1:7" x14ac:dyDescent="0.35">
      <c r="A33" s="47" t="s">
        <v>137</v>
      </c>
      <c r="B33" s="48">
        <v>6.87</v>
      </c>
      <c r="C33" s="48">
        <v>4.09</v>
      </c>
      <c r="D33" s="48">
        <v>0.4</v>
      </c>
      <c r="E33" s="48">
        <v>0.48</v>
      </c>
      <c r="F33" s="48">
        <v>1.57</v>
      </c>
      <c r="G33" s="48">
        <v>0.34</v>
      </c>
    </row>
    <row r="34" spans="1:7" x14ac:dyDescent="0.35">
      <c r="A34" s="45" t="s">
        <v>184</v>
      </c>
      <c r="B34" s="46" t="s">
        <v>3</v>
      </c>
      <c r="C34" s="46" t="s">
        <v>3</v>
      </c>
      <c r="D34" s="46" t="s">
        <v>3</v>
      </c>
      <c r="E34" s="46" t="s">
        <v>3</v>
      </c>
      <c r="F34" s="46" t="s">
        <v>3</v>
      </c>
      <c r="G34" s="46" t="s">
        <v>3</v>
      </c>
    </row>
    <row r="35" spans="1:7" x14ac:dyDescent="0.35">
      <c r="A35" s="47" t="s">
        <v>185</v>
      </c>
      <c r="B35" s="48">
        <v>20.260000000000002</v>
      </c>
      <c r="C35" s="48">
        <v>13.58</v>
      </c>
      <c r="D35" s="48">
        <v>1.1399999999999999</v>
      </c>
      <c r="E35" s="48">
        <v>2.36</v>
      </c>
      <c r="F35" s="48">
        <v>3.08</v>
      </c>
      <c r="G35" s="48">
        <v>0.09</v>
      </c>
    </row>
    <row r="36" spans="1:7" x14ac:dyDescent="0.35">
      <c r="A36" s="47" t="s">
        <v>139</v>
      </c>
      <c r="B36" s="48">
        <v>12.48</v>
      </c>
      <c r="C36" s="48">
        <v>9.9</v>
      </c>
      <c r="D36" s="48">
        <v>0.4</v>
      </c>
      <c r="E36" s="48">
        <v>0.77</v>
      </c>
      <c r="F36" s="48">
        <v>1.25</v>
      </c>
      <c r="G36" s="48">
        <v>0.16</v>
      </c>
    </row>
    <row r="37" spans="1:7" x14ac:dyDescent="0.35">
      <c r="A37" s="47" t="s">
        <v>140</v>
      </c>
      <c r="B37" s="48">
        <v>12.76</v>
      </c>
      <c r="C37" s="48">
        <v>8.23</v>
      </c>
      <c r="D37" s="48">
        <v>0.63</v>
      </c>
      <c r="E37" s="48">
        <v>1.1200000000000001</v>
      </c>
      <c r="F37" s="48">
        <v>2.41</v>
      </c>
      <c r="G37" s="48">
        <v>0.37</v>
      </c>
    </row>
    <row r="38" spans="1:7" ht="24" customHeight="1" x14ac:dyDescent="0.35">
      <c r="A38" s="47" t="s">
        <v>141</v>
      </c>
      <c r="B38" s="48">
        <v>18.34</v>
      </c>
      <c r="C38" s="48">
        <v>10.46</v>
      </c>
      <c r="D38" s="48">
        <v>0.97</v>
      </c>
      <c r="E38" s="48">
        <v>1.56</v>
      </c>
      <c r="F38" s="48">
        <v>4.01</v>
      </c>
      <c r="G38" s="48">
        <v>1.34</v>
      </c>
    </row>
    <row r="39" spans="1:7" x14ac:dyDescent="0.35">
      <c r="A39" s="47" t="s">
        <v>142</v>
      </c>
      <c r="B39" s="48">
        <v>16.3</v>
      </c>
      <c r="C39" s="48">
        <v>8.67</v>
      </c>
      <c r="D39" s="48">
        <v>1.26</v>
      </c>
      <c r="E39" s="48">
        <v>1.43</v>
      </c>
      <c r="F39" s="48">
        <v>3.6</v>
      </c>
      <c r="G39" s="48">
        <v>1.33</v>
      </c>
    </row>
    <row r="40" spans="1:7" x14ac:dyDescent="0.35">
      <c r="A40" s="47" t="s">
        <v>143</v>
      </c>
      <c r="B40" s="48">
        <v>17.16</v>
      </c>
      <c r="C40" s="48">
        <v>10.65</v>
      </c>
      <c r="D40" s="48">
        <v>1.08</v>
      </c>
      <c r="E40" s="48">
        <v>0.95</v>
      </c>
      <c r="F40" s="48">
        <v>2.5499999999999998</v>
      </c>
      <c r="G40" s="48">
        <v>1.92</v>
      </c>
    </row>
    <row r="41" spans="1:7" x14ac:dyDescent="0.35">
      <c r="A41" s="47" t="s">
        <v>144</v>
      </c>
      <c r="B41" s="48">
        <v>16.16</v>
      </c>
      <c r="C41" s="48">
        <v>9.98</v>
      </c>
      <c r="D41" s="48">
        <v>1.31</v>
      </c>
      <c r="E41" s="48">
        <v>0.72</v>
      </c>
      <c r="F41" s="48">
        <v>3.17</v>
      </c>
      <c r="G41" s="48">
        <v>0.98</v>
      </c>
    </row>
    <row r="42" spans="1:7" x14ac:dyDescent="0.35">
      <c r="A42" s="47" t="s">
        <v>186</v>
      </c>
      <c r="B42" s="48">
        <v>5.53</v>
      </c>
      <c r="C42" s="48">
        <v>3.05</v>
      </c>
      <c r="D42" s="48">
        <v>0.37</v>
      </c>
      <c r="E42" s="48">
        <v>0.26</v>
      </c>
      <c r="F42" s="48">
        <v>1.52</v>
      </c>
      <c r="G42" s="48">
        <v>0.32</v>
      </c>
    </row>
    <row r="43" spans="1:7" x14ac:dyDescent="0.35">
      <c r="A43" s="47" t="s">
        <v>617</v>
      </c>
      <c r="B43" s="48">
        <v>4.5599999999999996</v>
      </c>
      <c r="C43" s="48">
        <v>2.5299999999999998</v>
      </c>
      <c r="D43" s="48">
        <v>0.28999999999999998</v>
      </c>
      <c r="E43" s="48">
        <v>0.18</v>
      </c>
      <c r="F43" s="48">
        <v>1.26</v>
      </c>
      <c r="G43" s="48">
        <v>0.31</v>
      </c>
    </row>
    <row r="44" spans="1:7" x14ac:dyDescent="0.35">
      <c r="A44" s="45" t="s">
        <v>187</v>
      </c>
      <c r="B44" s="46" t="s">
        <v>3</v>
      </c>
      <c r="C44" s="46" t="s">
        <v>3</v>
      </c>
      <c r="D44" s="46" t="s">
        <v>3</v>
      </c>
      <c r="E44" s="46" t="s">
        <v>3</v>
      </c>
      <c r="F44" s="46" t="s">
        <v>3</v>
      </c>
      <c r="G44" s="46" t="s">
        <v>3</v>
      </c>
    </row>
    <row r="45" spans="1:7" x14ac:dyDescent="0.35">
      <c r="A45" s="47" t="s">
        <v>618</v>
      </c>
      <c r="B45" s="48">
        <v>47.15</v>
      </c>
      <c r="C45" s="48">
        <v>44.59</v>
      </c>
      <c r="D45" s="48">
        <v>2.57</v>
      </c>
      <c r="E45" s="48" t="s">
        <v>145</v>
      </c>
      <c r="F45" s="48" t="s">
        <v>145</v>
      </c>
      <c r="G45" s="48" t="s">
        <v>145</v>
      </c>
    </row>
    <row r="46" spans="1:7" x14ac:dyDescent="0.35">
      <c r="A46" s="47" t="s">
        <v>619</v>
      </c>
      <c r="B46" s="48">
        <v>32.47</v>
      </c>
      <c r="C46" s="48">
        <v>28.53</v>
      </c>
      <c r="D46" s="48">
        <v>3.94</v>
      </c>
      <c r="E46" s="48" t="s">
        <v>145</v>
      </c>
      <c r="F46" s="48" t="s">
        <v>145</v>
      </c>
      <c r="G46" s="48" t="s">
        <v>145</v>
      </c>
    </row>
    <row r="47" spans="1:7" ht="24" customHeight="1" x14ac:dyDescent="0.35">
      <c r="A47" s="47" t="s">
        <v>620</v>
      </c>
      <c r="B47" s="48">
        <v>2.61</v>
      </c>
      <c r="C47" s="48">
        <v>1.76</v>
      </c>
      <c r="D47" s="48">
        <v>0.85</v>
      </c>
      <c r="E47" s="48" t="s">
        <v>145</v>
      </c>
      <c r="F47" s="48" t="s">
        <v>145</v>
      </c>
      <c r="G47" s="48" t="s">
        <v>145</v>
      </c>
    </row>
    <row r="48" spans="1:7" x14ac:dyDescent="0.35">
      <c r="A48" s="47" t="s">
        <v>621</v>
      </c>
      <c r="B48" s="48">
        <v>2.2799999999999998</v>
      </c>
      <c r="C48" s="48">
        <v>2.19</v>
      </c>
      <c r="D48" s="48">
        <v>0.09</v>
      </c>
      <c r="E48" s="48" t="s">
        <v>145</v>
      </c>
      <c r="F48" s="48" t="s">
        <v>145</v>
      </c>
      <c r="G48" s="48" t="s">
        <v>145</v>
      </c>
    </row>
    <row r="49" spans="1:7" ht="26.5" x14ac:dyDescent="0.35">
      <c r="A49" s="47" t="s">
        <v>188</v>
      </c>
      <c r="B49" s="48">
        <v>39.01</v>
      </c>
      <c r="C49" s="48" t="s">
        <v>145</v>
      </c>
      <c r="D49" s="48" t="s">
        <v>145</v>
      </c>
      <c r="E49" s="48">
        <v>9.34</v>
      </c>
      <c r="F49" s="48">
        <v>22.84</v>
      </c>
      <c r="G49" s="48">
        <v>6.83</v>
      </c>
    </row>
    <row r="50" spans="1:7" x14ac:dyDescent="0.35">
      <c r="A50" s="45" t="s">
        <v>189</v>
      </c>
      <c r="B50" s="46" t="s">
        <v>3</v>
      </c>
      <c r="C50" s="46" t="s">
        <v>3</v>
      </c>
      <c r="D50" s="46" t="s">
        <v>3</v>
      </c>
      <c r="E50" s="46" t="s">
        <v>3</v>
      </c>
      <c r="F50" s="46" t="s">
        <v>3</v>
      </c>
      <c r="G50" s="46" t="s">
        <v>3</v>
      </c>
    </row>
    <row r="51" spans="1:7" ht="26.5" x14ac:dyDescent="0.35">
      <c r="A51" s="47" t="s">
        <v>622</v>
      </c>
      <c r="B51" s="48">
        <v>45.44</v>
      </c>
      <c r="C51" s="48">
        <v>31.14</v>
      </c>
      <c r="D51" s="48">
        <v>2.83</v>
      </c>
      <c r="E51" s="48">
        <v>2.23</v>
      </c>
      <c r="F51" s="48">
        <v>3.79</v>
      </c>
      <c r="G51" s="48">
        <v>5.45</v>
      </c>
    </row>
    <row r="52" spans="1:7" x14ac:dyDescent="0.35">
      <c r="A52" s="47" t="s">
        <v>146</v>
      </c>
      <c r="B52" s="48">
        <v>33.369999999999997</v>
      </c>
      <c r="C52" s="48">
        <v>17.52</v>
      </c>
      <c r="D52" s="48">
        <v>2.0099999999999998</v>
      </c>
      <c r="E52" s="48">
        <v>3.79</v>
      </c>
      <c r="F52" s="48">
        <v>9.8000000000000007</v>
      </c>
      <c r="G52" s="48">
        <v>0.24</v>
      </c>
    </row>
    <row r="53" spans="1:7" ht="24" customHeight="1" x14ac:dyDescent="0.35">
      <c r="A53" s="47" t="s">
        <v>147</v>
      </c>
      <c r="B53" s="48">
        <v>18.8</v>
      </c>
      <c r="C53" s="48">
        <v>12.63</v>
      </c>
      <c r="D53" s="48">
        <v>0.92</v>
      </c>
      <c r="E53" s="48">
        <v>1.55</v>
      </c>
      <c r="F53" s="48">
        <v>2.86</v>
      </c>
      <c r="G53" s="48">
        <v>0.84</v>
      </c>
    </row>
    <row r="54" spans="1:7" ht="15" customHeight="1" x14ac:dyDescent="0.35">
      <c r="A54" s="47" t="s">
        <v>148</v>
      </c>
      <c r="B54" s="48">
        <v>15.65</v>
      </c>
      <c r="C54" s="48">
        <v>10.54</v>
      </c>
      <c r="D54" s="48">
        <v>1.07</v>
      </c>
      <c r="E54" s="48">
        <v>0.89</v>
      </c>
      <c r="F54" s="48">
        <v>3.08</v>
      </c>
      <c r="G54" s="48">
        <v>0.08</v>
      </c>
    </row>
    <row r="55" spans="1:7" x14ac:dyDescent="0.35">
      <c r="A55" s="47" t="s">
        <v>623</v>
      </c>
      <c r="B55" s="48">
        <v>6.42</v>
      </c>
      <c r="C55" s="48">
        <v>2.89</v>
      </c>
      <c r="D55" s="48">
        <v>0.41</v>
      </c>
      <c r="E55" s="48">
        <v>0.5</v>
      </c>
      <c r="F55" s="48">
        <v>2.56</v>
      </c>
      <c r="G55" s="48" t="s">
        <v>138</v>
      </c>
    </row>
    <row r="56" spans="1:7" x14ac:dyDescent="0.35">
      <c r="A56" s="47" t="s">
        <v>624</v>
      </c>
      <c r="B56" s="48">
        <v>1.89</v>
      </c>
      <c r="C56" s="48">
        <v>1.1599999999999999</v>
      </c>
      <c r="D56" s="48">
        <v>0.11</v>
      </c>
      <c r="E56" s="48">
        <v>0.21</v>
      </c>
      <c r="F56" s="48">
        <v>0.3</v>
      </c>
      <c r="G56" s="48">
        <v>0.11</v>
      </c>
    </row>
    <row r="57" spans="1:7" x14ac:dyDescent="0.35">
      <c r="A57" s="47" t="s">
        <v>149</v>
      </c>
      <c r="B57" s="48">
        <v>1.46</v>
      </c>
      <c r="C57" s="48">
        <v>0.94</v>
      </c>
      <c r="D57" s="48">
        <v>0.08</v>
      </c>
      <c r="E57" s="48">
        <v>0.14000000000000001</v>
      </c>
      <c r="F57" s="48">
        <v>0.31</v>
      </c>
      <c r="G57" s="48" t="s">
        <v>145</v>
      </c>
    </row>
    <row r="58" spans="1:7" x14ac:dyDescent="0.35">
      <c r="A58" s="47" t="s">
        <v>190</v>
      </c>
      <c r="B58" s="48">
        <v>0.5</v>
      </c>
      <c r="C58" s="48">
        <v>0.26</v>
      </c>
      <c r="D58" s="48" t="s">
        <v>138</v>
      </c>
      <c r="E58" s="48" t="s">
        <v>138</v>
      </c>
      <c r="F58" s="48">
        <v>0.14000000000000001</v>
      </c>
      <c r="G58" s="48" t="s">
        <v>138</v>
      </c>
    </row>
    <row r="59" spans="1:7" x14ac:dyDescent="0.35">
      <c r="A59" s="45" t="s">
        <v>191</v>
      </c>
      <c r="B59" s="46" t="s">
        <v>3</v>
      </c>
      <c r="C59" s="46" t="s">
        <v>3</v>
      </c>
      <c r="D59" s="46" t="s">
        <v>3</v>
      </c>
      <c r="E59" s="46" t="s">
        <v>3</v>
      </c>
      <c r="F59" s="46" t="s">
        <v>3</v>
      </c>
      <c r="G59" s="46" t="s">
        <v>3</v>
      </c>
    </row>
    <row r="60" spans="1:7" x14ac:dyDescent="0.35">
      <c r="A60" s="47" t="s">
        <v>192</v>
      </c>
      <c r="B60" s="48">
        <v>76.03</v>
      </c>
      <c r="C60" s="48">
        <v>61.56</v>
      </c>
      <c r="D60" s="48">
        <v>5.49</v>
      </c>
      <c r="E60" s="48">
        <v>5.89</v>
      </c>
      <c r="F60" s="48" t="s">
        <v>145</v>
      </c>
      <c r="G60" s="48">
        <v>3.09</v>
      </c>
    </row>
    <row r="61" spans="1:7" x14ac:dyDescent="0.35">
      <c r="A61" s="47" t="s">
        <v>150</v>
      </c>
      <c r="B61" s="48">
        <v>9.69</v>
      </c>
      <c r="C61" s="48">
        <v>5.87</v>
      </c>
      <c r="D61" s="48">
        <v>0.28000000000000003</v>
      </c>
      <c r="E61" s="48">
        <v>0.46</v>
      </c>
      <c r="F61" s="48" t="s">
        <v>145</v>
      </c>
      <c r="G61" s="48">
        <v>3.08</v>
      </c>
    </row>
    <row r="62" spans="1:7" ht="24" customHeight="1" x14ac:dyDescent="0.35">
      <c r="A62" s="47" t="s">
        <v>193</v>
      </c>
      <c r="B62" s="48">
        <v>5.19</v>
      </c>
      <c r="C62" s="48">
        <v>3.06</v>
      </c>
      <c r="D62" s="48">
        <v>0.55000000000000004</v>
      </c>
      <c r="E62" s="48">
        <v>1.23</v>
      </c>
      <c r="F62" s="48" t="s">
        <v>145</v>
      </c>
      <c r="G62" s="48">
        <v>0.35</v>
      </c>
    </row>
    <row r="63" spans="1:7" x14ac:dyDescent="0.35">
      <c r="A63" s="47" t="s">
        <v>194</v>
      </c>
      <c r="B63" s="48">
        <v>4.8899999999999997</v>
      </c>
      <c r="C63" s="48">
        <v>3.6</v>
      </c>
      <c r="D63" s="48">
        <v>0.59</v>
      </c>
      <c r="E63" s="48">
        <v>0.66</v>
      </c>
      <c r="F63" s="48" t="s">
        <v>145</v>
      </c>
      <c r="G63" s="48" t="s">
        <v>138</v>
      </c>
    </row>
    <row r="64" spans="1:7" x14ac:dyDescent="0.35">
      <c r="A64" s="47" t="s">
        <v>195</v>
      </c>
      <c r="B64" s="48">
        <v>2.14</v>
      </c>
      <c r="C64" s="48">
        <v>1.58</v>
      </c>
      <c r="D64" s="48">
        <v>0.11</v>
      </c>
      <c r="E64" s="48">
        <v>0.43</v>
      </c>
      <c r="F64" s="48" t="s">
        <v>145</v>
      </c>
      <c r="G64" s="48" t="s">
        <v>138</v>
      </c>
    </row>
    <row r="65" spans="1:7" x14ac:dyDescent="0.35">
      <c r="A65" s="47" t="s">
        <v>196</v>
      </c>
      <c r="B65" s="48">
        <v>1.49</v>
      </c>
      <c r="C65" s="48">
        <v>0.73</v>
      </c>
      <c r="D65" s="48">
        <v>0.18</v>
      </c>
      <c r="E65" s="48">
        <v>0.51</v>
      </c>
      <c r="F65" s="48" t="s">
        <v>145</v>
      </c>
      <c r="G65" s="48">
        <v>0.08</v>
      </c>
    </row>
    <row r="66" spans="1:7" x14ac:dyDescent="0.35">
      <c r="A66" s="47" t="s">
        <v>190</v>
      </c>
      <c r="B66" s="48">
        <v>1.26</v>
      </c>
      <c r="C66" s="48">
        <v>0.67</v>
      </c>
      <c r="D66" s="48">
        <v>0.27</v>
      </c>
      <c r="E66" s="48">
        <v>0.15</v>
      </c>
      <c r="F66" s="48" t="s">
        <v>145</v>
      </c>
      <c r="G66" s="48">
        <v>0.18</v>
      </c>
    </row>
    <row r="67" spans="1:7" ht="26.5" x14ac:dyDescent="0.35">
      <c r="A67" s="47" t="s">
        <v>197</v>
      </c>
      <c r="B67" s="48">
        <v>22.84</v>
      </c>
      <c r="C67" s="48" t="s">
        <v>145</v>
      </c>
      <c r="D67" s="48" t="s">
        <v>145</v>
      </c>
      <c r="E67" s="48" t="s">
        <v>145</v>
      </c>
      <c r="F67" s="48">
        <v>22.84</v>
      </c>
      <c r="G67" s="48" t="s">
        <v>145</v>
      </c>
    </row>
    <row r="68" spans="1:7" ht="26.5" x14ac:dyDescent="0.35">
      <c r="A68" s="45" t="s">
        <v>198</v>
      </c>
      <c r="B68" s="46" t="s">
        <v>3</v>
      </c>
      <c r="C68" s="46" t="s">
        <v>3</v>
      </c>
      <c r="D68" s="46" t="s">
        <v>3</v>
      </c>
      <c r="E68" s="46" t="s">
        <v>3</v>
      </c>
      <c r="F68" s="46" t="s">
        <v>3</v>
      </c>
      <c r="G68" s="46" t="s">
        <v>3</v>
      </c>
    </row>
    <row r="69" spans="1:7" x14ac:dyDescent="0.35">
      <c r="A69" s="52" t="s">
        <v>152</v>
      </c>
      <c r="B69" s="48">
        <v>4.59</v>
      </c>
      <c r="C69" s="48">
        <v>0.09</v>
      </c>
      <c r="D69" s="48">
        <v>0.05</v>
      </c>
      <c r="E69" s="48">
        <v>0.77</v>
      </c>
      <c r="F69" s="48">
        <v>3.56</v>
      </c>
      <c r="G69" s="48">
        <v>0.11</v>
      </c>
    </row>
    <row r="70" spans="1:7" x14ac:dyDescent="0.35">
      <c r="A70" s="52">
        <v>3</v>
      </c>
      <c r="B70" s="48">
        <v>8.73</v>
      </c>
      <c r="C70" s="48">
        <v>0.65</v>
      </c>
      <c r="D70" s="48">
        <v>0.3</v>
      </c>
      <c r="E70" s="48">
        <v>1.71</v>
      </c>
      <c r="F70" s="48">
        <v>5.86</v>
      </c>
      <c r="G70" s="48">
        <v>0.21</v>
      </c>
    </row>
    <row r="71" spans="1:7" ht="34" customHeight="1" x14ac:dyDescent="0.35">
      <c r="A71" s="52">
        <v>4</v>
      </c>
      <c r="B71" s="48">
        <v>15.95</v>
      </c>
      <c r="C71" s="48">
        <v>3.3</v>
      </c>
      <c r="D71" s="48">
        <v>1.46</v>
      </c>
      <c r="E71" s="48">
        <v>3.04</v>
      </c>
      <c r="F71" s="48">
        <v>6.98</v>
      </c>
      <c r="G71" s="48">
        <v>1.17</v>
      </c>
    </row>
    <row r="72" spans="1:7" x14ac:dyDescent="0.35">
      <c r="A72" s="52">
        <v>5</v>
      </c>
      <c r="B72" s="48">
        <v>19.54</v>
      </c>
      <c r="C72" s="48">
        <v>9.77</v>
      </c>
      <c r="D72" s="48">
        <v>1.81</v>
      </c>
      <c r="E72" s="48">
        <v>2.17</v>
      </c>
      <c r="F72" s="48">
        <v>4.13</v>
      </c>
      <c r="G72" s="48">
        <v>1.65</v>
      </c>
    </row>
    <row r="73" spans="1:7" x14ac:dyDescent="0.35">
      <c r="A73" s="52">
        <v>6</v>
      </c>
      <c r="B73" s="48">
        <v>22.1</v>
      </c>
      <c r="C73" s="48">
        <v>15.86</v>
      </c>
      <c r="D73" s="48">
        <v>1.66</v>
      </c>
      <c r="E73" s="48">
        <v>0.97</v>
      </c>
      <c r="F73" s="48">
        <v>1.68</v>
      </c>
      <c r="G73" s="48">
        <v>1.94</v>
      </c>
    </row>
    <row r="74" spans="1:7" x14ac:dyDescent="0.35">
      <c r="A74" s="52">
        <v>7</v>
      </c>
      <c r="B74" s="48">
        <v>18.86</v>
      </c>
      <c r="C74" s="48">
        <v>16.23</v>
      </c>
      <c r="D74" s="48">
        <v>1.1000000000000001</v>
      </c>
      <c r="E74" s="48">
        <v>0.27</v>
      </c>
      <c r="F74" s="48">
        <v>0.38</v>
      </c>
      <c r="G74" s="48">
        <v>0.87</v>
      </c>
    </row>
    <row r="75" spans="1:7" x14ac:dyDescent="0.35">
      <c r="A75" s="52">
        <v>8</v>
      </c>
      <c r="B75" s="48">
        <v>13.87</v>
      </c>
      <c r="C75" s="48">
        <v>12.42</v>
      </c>
      <c r="D75" s="48">
        <v>0.56000000000000005</v>
      </c>
      <c r="E75" s="48">
        <v>0.16</v>
      </c>
      <c r="F75" s="48">
        <v>0.15</v>
      </c>
      <c r="G75" s="48">
        <v>0.57999999999999996</v>
      </c>
    </row>
    <row r="76" spans="1:7" x14ac:dyDescent="0.35">
      <c r="A76" s="52" t="s">
        <v>199</v>
      </c>
      <c r="B76" s="48">
        <v>19.899999999999999</v>
      </c>
      <c r="C76" s="48">
        <v>18.73</v>
      </c>
      <c r="D76" s="48">
        <v>0.51</v>
      </c>
      <c r="E76" s="48">
        <v>0.25</v>
      </c>
      <c r="F76" s="48">
        <v>0.11</v>
      </c>
      <c r="G76" s="48">
        <v>0.3</v>
      </c>
    </row>
    <row r="77" spans="1:7" x14ac:dyDescent="0.35">
      <c r="A77" s="45" t="s">
        <v>200</v>
      </c>
      <c r="B77" s="48" t="s">
        <v>3</v>
      </c>
      <c r="C77" s="48" t="s">
        <v>3</v>
      </c>
      <c r="D77" s="48" t="s">
        <v>3</v>
      </c>
      <c r="E77" s="48" t="s">
        <v>3</v>
      </c>
      <c r="F77" s="48" t="s">
        <v>3</v>
      </c>
      <c r="G77" s="48" t="s">
        <v>3</v>
      </c>
    </row>
    <row r="78" spans="1:7" x14ac:dyDescent="0.35">
      <c r="A78" s="52">
        <v>0</v>
      </c>
      <c r="B78" s="48">
        <v>1.82</v>
      </c>
      <c r="C78" s="48">
        <v>0.1</v>
      </c>
      <c r="D78" s="48" t="s">
        <v>138</v>
      </c>
      <c r="E78" s="48">
        <v>0.32</v>
      </c>
      <c r="F78" s="48">
        <v>1.36</v>
      </c>
      <c r="G78" s="48" t="s">
        <v>138</v>
      </c>
    </row>
    <row r="79" spans="1:7" x14ac:dyDescent="0.35">
      <c r="A79" s="52">
        <v>1</v>
      </c>
      <c r="B79" s="48">
        <v>14.52</v>
      </c>
      <c r="C79" s="48">
        <v>1.25</v>
      </c>
      <c r="D79" s="48">
        <v>0.49</v>
      </c>
      <c r="E79" s="48">
        <v>2.61</v>
      </c>
      <c r="F79" s="48">
        <v>9.7799999999999994</v>
      </c>
      <c r="G79" s="48">
        <v>0.4</v>
      </c>
    </row>
    <row r="80" spans="1:7" ht="24" customHeight="1" x14ac:dyDescent="0.35">
      <c r="A80" s="52">
        <v>2</v>
      </c>
      <c r="B80" s="48">
        <v>30.67</v>
      </c>
      <c r="C80" s="48">
        <v>10.56</v>
      </c>
      <c r="D80" s="48">
        <v>3.19</v>
      </c>
      <c r="E80" s="48">
        <v>4.57</v>
      </c>
      <c r="F80" s="48">
        <v>9.99</v>
      </c>
      <c r="G80" s="48">
        <v>2.36</v>
      </c>
    </row>
    <row r="81" spans="1:7" x14ac:dyDescent="0.35">
      <c r="A81" s="52">
        <v>3</v>
      </c>
      <c r="B81" s="48">
        <v>48.27</v>
      </c>
      <c r="C81" s="48">
        <v>38.869999999999997</v>
      </c>
      <c r="D81" s="48">
        <v>2.94</v>
      </c>
      <c r="E81" s="48">
        <v>1.48</v>
      </c>
      <c r="F81" s="48">
        <v>1.51</v>
      </c>
      <c r="G81" s="48">
        <v>3.49</v>
      </c>
    </row>
    <row r="82" spans="1:7" x14ac:dyDescent="0.35">
      <c r="A82" s="52">
        <v>4</v>
      </c>
      <c r="B82" s="48">
        <v>22.08</v>
      </c>
      <c r="C82" s="48">
        <v>20.61</v>
      </c>
      <c r="D82" s="48">
        <v>0.57999999999999996</v>
      </c>
      <c r="E82" s="48">
        <v>0.23</v>
      </c>
      <c r="F82" s="48">
        <v>0.15</v>
      </c>
      <c r="G82" s="48">
        <v>0.51</v>
      </c>
    </row>
    <row r="83" spans="1:7" x14ac:dyDescent="0.35">
      <c r="A83" s="52" t="s">
        <v>201</v>
      </c>
      <c r="B83" s="48">
        <v>6.16</v>
      </c>
      <c r="C83" s="48">
        <v>5.69</v>
      </c>
      <c r="D83" s="48">
        <v>0.21</v>
      </c>
      <c r="E83" s="48">
        <v>0.13</v>
      </c>
      <c r="F83" s="48" t="s">
        <v>138</v>
      </c>
      <c r="G83" s="48">
        <v>7.0000000000000007E-2</v>
      </c>
    </row>
    <row r="84" spans="1:7" ht="26.5" x14ac:dyDescent="0.35">
      <c r="A84" s="45" t="s">
        <v>202</v>
      </c>
      <c r="B84" s="46" t="s">
        <v>3</v>
      </c>
      <c r="C84" s="46" t="s">
        <v>3</v>
      </c>
      <c r="D84" s="46" t="s">
        <v>3</v>
      </c>
      <c r="E84" s="46" t="s">
        <v>3</v>
      </c>
      <c r="F84" s="46" t="s">
        <v>3</v>
      </c>
      <c r="G84" s="46" t="s">
        <v>3</v>
      </c>
    </row>
    <row r="85" spans="1:7" x14ac:dyDescent="0.35">
      <c r="A85" s="52">
        <v>1</v>
      </c>
      <c r="B85" s="48">
        <v>8.41</v>
      </c>
      <c r="C85" s="48">
        <v>1.43</v>
      </c>
      <c r="D85" s="48">
        <v>0.31</v>
      </c>
      <c r="E85" s="48">
        <v>1.55</v>
      </c>
      <c r="F85" s="48">
        <v>4.84</v>
      </c>
      <c r="G85" s="48">
        <v>0.28000000000000003</v>
      </c>
    </row>
    <row r="86" spans="1:7" x14ac:dyDescent="0.35">
      <c r="A86" s="52">
        <v>2</v>
      </c>
      <c r="B86" s="48">
        <v>27.88</v>
      </c>
      <c r="C86" s="48">
        <v>9.65</v>
      </c>
      <c r="D86" s="48">
        <v>2.13</v>
      </c>
      <c r="E86" s="48">
        <v>3.9</v>
      </c>
      <c r="F86" s="48">
        <v>10.07</v>
      </c>
      <c r="G86" s="48">
        <v>2.13</v>
      </c>
    </row>
    <row r="87" spans="1:7" ht="34" customHeight="1" x14ac:dyDescent="0.35">
      <c r="A87" s="52">
        <v>3</v>
      </c>
      <c r="B87" s="48">
        <v>32.82</v>
      </c>
      <c r="C87" s="48">
        <v>19.91</v>
      </c>
      <c r="D87" s="48">
        <v>2.39</v>
      </c>
      <c r="E87" s="48">
        <v>2.5499999999999998</v>
      </c>
      <c r="F87" s="48">
        <v>5.6</v>
      </c>
      <c r="G87" s="48">
        <v>2.36</v>
      </c>
    </row>
    <row r="88" spans="1:7" x14ac:dyDescent="0.35">
      <c r="A88" s="52">
        <v>4</v>
      </c>
      <c r="B88" s="48">
        <v>26.77</v>
      </c>
      <c r="C88" s="48">
        <v>21.33</v>
      </c>
      <c r="D88" s="48">
        <v>1.5</v>
      </c>
      <c r="E88" s="48">
        <v>0.82</v>
      </c>
      <c r="F88" s="48">
        <v>1.86</v>
      </c>
      <c r="G88" s="48">
        <v>1.26</v>
      </c>
    </row>
    <row r="89" spans="1:7" x14ac:dyDescent="0.35">
      <c r="A89" s="52" t="s">
        <v>201</v>
      </c>
      <c r="B89" s="48">
        <v>27.64</v>
      </c>
      <c r="C89" s="48">
        <v>24.75</v>
      </c>
      <c r="D89" s="48">
        <v>1.1100000000000001</v>
      </c>
      <c r="E89" s="48">
        <v>0.51</v>
      </c>
      <c r="F89" s="48">
        <v>0.47</v>
      </c>
      <c r="G89" s="48">
        <v>0.79</v>
      </c>
    </row>
    <row r="90" spans="1:7" x14ac:dyDescent="0.35">
      <c r="A90" s="45" t="s">
        <v>203</v>
      </c>
      <c r="B90" s="46" t="s">
        <v>3</v>
      </c>
      <c r="C90" s="46" t="s">
        <v>3</v>
      </c>
      <c r="D90" s="46" t="s">
        <v>3</v>
      </c>
      <c r="E90" s="46" t="s">
        <v>3</v>
      </c>
      <c r="F90" s="46" t="s">
        <v>3</v>
      </c>
      <c r="G90" s="46" t="s">
        <v>3</v>
      </c>
    </row>
    <row r="91" spans="1:7" x14ac:dyDescent="0.35">
      <c r="A91" s="52">
        <v>0</v>
      </c>
      <c r="B91" s="48">
        <v>0.15</v>
      </c>
      <c r="C91" s="48">
        <v>7.0000000000000007E-2</v>
      </c>
      <c r="D91" s="48" t="s">
        <v>138</v>
      </c>
      <c r="E91" s="48" t="s">
        <v>138</v>
      </c>
      <c r="F91" s="48" t="s">
        <v>138</v>
      </c>
      <c r="G91" s="48" t="s">
        <v>138</v>
      </c>
    </row>
    <row r="92" spans="1:7" x14ac:dyDescent="0.35">
      <c r="A92" s="52">
        <v>1</v>
      </c>
      <c r="B92" s="48">
        <v>50.32</v>
      </c>
      <c r="C92" s="48">
        <v>21.7</v>
      </c>
      <c r="D92" s="48">
        <v>3.03</v>
      </c>
      <c r="E92" s="48">
        <v>7.24</v>
      </c>
      <c r="F92" s="48">
        <v>16.260000000000002</v>
      </c>
      <c r="G92" s="48">
        <v>2.1</v>
      </c>
    </row>
    <row r="93" spans="1:7" ht="24" customHeight="1" x14ac:dyDescent="0.35">
      <c r="A93" s="52">
        <v>2</v>
      </c>
      <c r="B93" s="48">
        <v>56.85</v>
      </c>
      <c r="C93" s="48">
        <v>40.42</v>
      </c>
      <c r="D93" s="48">
        <v>3.7</v>
      </c>
      <c r="E93" s="48">
        <v>1.86</v>
      </c>
      <c r="F93" s="48">
        <v>6.36</v>
      </c>
      <c r="G93" s="48">
        <v>4.51</v>
      </c>
    </row>
    <row r="94" spans="1:7" x14ac:dyDescent="0.35">
      <c r="A94" s="52" t="s">
        <v>204</v>
      </c>
      <c r="B94" s="48">
        <v>16.21</v>
      </c>
      <c r="C94" s="48">
        <v>14.89</v>
      </c>
      <c r="D94" s="48">
        <v>0.72</v>
      </c>
      <c r="E94" s="48">
        <v>0.23</v>
      </c>
      <c r="F94" s="48">
        <v>0.15</v>
      </c>
      <c r="G94" s="48">
        <v>0.22</v>
      </c>
    </row>
    <row r="95" spans="1:7" x14ac:dyDescent="0.35">
      <c r="A95" s="45" t="s">
        <v>205</v>
      </c>
      <c r="B95" s="46" t="s">
        <v>3</v>
      </c>
      <c r="C95" s="46" t="s">
        <v>3</v>
      </c>
      <c r="D95" s="46" t="s">
        <v>3</v>
      </c>
      <c r="E95" s="46" t="s">
        <v>3</v>
      </c>
      <c r="F95" s="46" t="s">
        <v>3</v>
      </c>
      <c r="G95" s="46" t="s">
        <v>3</v>
      </c>
    </row>
    <row r="96" spans="1:7" x14ac:dyDescent="0.35">
      <c r="A96" s="52">
        <v>0</v>
      </c>
      <c r="B96" s="48">
        <v>86.83</v>
      </c>
      <c r="C96" s="48">
        <v>47.8</v>
      </c>
      <c r="D96" s="48">
        <v>4.0599999999999996</v>
      </c>
      <c r="E96" s="48">
        <v>8.2100000000000009</v>
      </c>
      <c r="F96" s="48">
        <v>20.77</v>
      </c>
      <c r="G96" s="48">
        <v>5.98</v>
      </c>
    </row>
    <row r="97" spans="1:7" x14ac:dyDescent="0.35">
      <c r="A97" s="52">
        <v>1</v>
      </c>
      <c r="B97" s="48">
        <v>33.79</v>
      </c>
      <c r="C97" s="48">
        <v>26.87</v>
      </c>
      <c r="D97" s="48">
        <v>3.21</v>
      </c>
      <c r="E97" s="48">
        <v>1.03</v>
      </c>
      <c r="F97" s="48">
        <v>1.94</v>
      </c>
      <c r="G97" s="48">
        <v>0.75</v>
      </c>
    </row>
    <row r="98" spans="1:7" ht="24" customHeight="1" x14ac:dyDescent="0.35">
      <c r="A98" s="52" t="s">
        <v>206</v>
      </c>
      <c r="B98" s="48">
        <v>2.91</v>
      </c>
      <c r="C98" s="48">
        <v>2.39</v>
      </c>
      <c r="D98" s="48">
        <v>0.18</v>
      </c>
      <c r="E98" s="48">
        <v>0.11</v>
      </c>
      <c r="F98" s="48">
        <v>0.13</v>
      </c>
      <c r="G98" s="48">
        <v>0.1</v>
      </c>
    </row>
    <row r="99" spans="1:7" x14ac:dyDescent="0.35">
      <c r="A99" s="45" t="s">
        <v>151</v>
      </c>
      <c r="B99" s="46" t="s">
        <v>3</v>
      </c>
      <c r="C99" s="46" t="s">
        <v>3</v>
      </c>
      <c r="D99" s="46" t="s">
        <v>3</v>
      </c>
      <c r="E99" s="46" t="s">
        <v>3</v>
      </c>
      <c r="F99" s="46" t="s">
        <v>3</v>
      </c>
      <c r="G99" s="46" t="s">
        <v>3</v>
      </c>
    </row>
    <row r="100" spans="1:7" x14ac:dyDescent="0.35">
      <c r="A100" s="47" t="s">
        <v>153</v>
      </c>
      <c r="B100" s="48">
        <v>36.83</v>
      </c>
      <c r="C100" s="48">
        <v>33.86</v>
      </c>
      <c r="D100" s="48">
        <v>2.98</v>
      </c>
      <c r="E100" s="48" t="s">
        <v>145</v>
      </c>
      <c r="F100" s="48" t="s">
        <v>145</v>
      </c>
      <c r="G100" s="48" t="s">
        <v>145</v>
      </c>
    </row>
    <row r="101" spans="1:7" x14ac:dyDescent="0.35">
      <c r="A101" s="49" t="s">
        <v>207</v>
      </c>
      <c r="B101" s="48">
        <v>21.71</v>
      </c>
      <c r="C101" s="48">
        <v>19.850000000000001</v>
      </c>
      <c r="D101" s="48">
        <v>1.87</v>
      </c>
      <c r="E101" s="48" t="s">
        <v>145</v>
      </c>
      <c r="F101" s="48" t="s">
        <v>145</v>
      </c>
      <c r="G101" s="48" t="s">
        <v>145</v>
      </c>
    </row>
    <row r="102" spans="1:7" ht="24" customHeight="1" x14ac:dyDescent="0.35">
      <c r="A102" s="49" t="s">
        <v>208</v>
      </c>
      <c r="B102" s="48">
        <v>15.12</v>
      </c>
      <c r="C102" s="48">
        <v>14.01</v>
      </c>
      <c r="D102" s="48">
        <v>1.1100000000000001</v>
      </c>
      <c r="E102" s="48" t="s">
        <v>145</v>
      </c>
      <c r="F102" s="48" t="s">
        <v>145</v>
      </c>
      <c r="G102" s="48" t="s">
        <v>145</v>
      </c>
    </row>
    <row r="103" spans="1:7" x14ac:dyDescent="0.35">
      <c r="A103" s="52" t="s">
        <v>154</v>
      </c>
      <c r="B103" s="48">
        <v>47.68</v>
      </c>
      <c r="C103" s="48">
        <v>43.21</v>
      </c>
      <c r="D103" s="48">
        <v>4.47</v>
      </c>
      <c r="E103" s="48" t="s">
        <v>145</v>
      </c>
      <c r="F103" s="48" t="s">
        <v>145</v>
      </c>
      <c r="G103" s="48" t="s">
        <v>145</v>
      </c>
    </row>
    <row r="104" spans="1:7" ht="26.5" x14ac:dyDescent="0.35">
      <c r="A104" s="52" t="s">
        <v>188</v>
      </c>
      <c r="B104" s="48">
        <v>39.01</v>
      </c>
      <c r="C104" s="48" t="s">
        <v>145</v>
      </c>
      <c r="D104" s="48" t="s">
        <v>145</v>
      </c>
      <c r="E104" s="48">
        <v>9.34</v>
      </c>
      <c r="F104" s="48">
        <v>22.84</v>
      </c>
      <c r="G104" s="48">
        <v>6.83</v>
      </c>
    </row>
    <row r="105" spans="1:7" x14ac:dyDescent="0.35">
      <c r="A105" s="45" t="s">
        <v>209</v>
      </c>
      <c r="B105" s="46" t="s">
        <v>3</v>
      </c>
      <c r="C105" s="46" t="s">
        <v>3</v>
      </c>
      <c r="D105" s="46" t="s">
        <v>3</v>
      </c>
      <c r="E105" s="46" t="s">
        <v>3</v>
      </c>
      <c r="F105" s="46" t="s">
        <v>3</v>
      </c>
      <c r="G105" s="46" t="s">
        <v>3</v>
      </c>
    </row>
    <row r="106" spans="1:7" x14ac:dyDescent="0.35">
      <c r="A106" s="47" t="s">
        <v>153</v>
      </c>
      <c r="B106" s="48">
        <v>56.5</v>
      </c>
      <c r="C106" s="48">
        <v>52.99</v>
      </c>
      <c r="D106" s="48">
        <v>3.52</v>
      </c>
      <c r="E106" s="48" t="s">
        <v>145</v>
      </c>
      <c r="F106" s="48" t="s">
        <v>145</v>
      </c>
      <c r="G106" s="48" t="s">
        <v>145</v>
      </c>
    </row>
    <row r="107" spans="1:7" x14ac:dyDescent="0.35">
      <c r="A107" s="49" t="s">
        <v>210</v>
      </c>
      <c r="B107" s="48">
        <v>7.68</v>
      </c>
      <c r="C107" s="48">
        <v>7.1</v>
      </c>
      <c r="D107" s="48">
        <v>0.56999999999999995</v>
      </c>
      <c r="E107" s="48" t="s">
        <v>145</v>
      </c>
      <c r="F107" s="48" t="s">
        <v>145</v>
      </c>
      <c r="G107" s="48" t="s">
        <v>145</v>
      </c>
    </row>
    <row r="108" spans="1:7" ht="24" customHeight="1" x14ac:dyDescent="0.35">
      <c r="A108" s="49" t="s">
        <v>211</v>
      </c>
      <c r="B108" s="48">
        <v>48.83</v>
      </c>
      <c r="C108" s="48">
        <v>45.88</v>
      </c>
      <c r="D108" s="48">
        <v>2.94</v>
      </c>
      <c r="E108" s="48" t="s">
        <v>145</v>
      </c>
      <c r="F108" s="48" t="s">
        <v>145</v>
      </c>
      <c r="G108" s="48" t="s">
        <v>145</v>
      </c>
    </row>
    <row r="109" spans="1:7" x14ac:dyDescent="0.35">
      <c r="A109" s="47" t="s">
        <v>154</v>
      </c>
      <c r="B109" s="48">
        <v>28.01</v>
      </c>
      <c r="C109" s="48">
        <v>24.08</v>
      </c>
      <c r="D109" s="48">
        <v>3.94</v>
      </c>
      <c r="E109" s="48" t="s">
        <v>145</v>
      </c>
      <c r="F109" s="48" t="s">
        <v>145</v>
      </c>
      <c r="G109" s="48" t="s">
        <v>145</v>
      </c>
    </row>
    <row r="110" spans="1:7" ht="26.5" x14ac:dyDescent="0.35">
      <c r="A110" s="52" t="s">
        <v>188</v>
      </c>
      <c r="B110" s="48">
        <v>39.01</v>
      </c>
      <c r="C110" s="48" t="s">
        <v>145</v>
      </c>
      <c r="D110" s="48" t="s">
        <v>145</v>
      </c>
      <c r="E110" s="48">
        <v>9.34</v>
      </c>
      <c r="F110" s="48">
        <v>22.84</v>
      </c>
      <c r="G110" s="48">
        <v>6.83</v>
      </c>
    </row>
    <row r="111" spans="1:7" x14ac:dyDescent="0.35">
      <c r="A111" s="45" t="s">
        <v>212</v>
      </c>
      <c r="B111" s="46" t="s">
        <v>3</v>
      </c>
      <c r="C111" s="46" t="s">
        <v>3</v>
      </c>
      <c r="D111" s="46" t="s">
        <v>3</v>
      </c>
      <c r="E111" s="46" t="s">
        <v>3</v>
      </c>
      <c r="F111" s="46" t="s">
        <v>3</v>
      </c>
      <c r="G111" s="46" t="s">
        <v>3</v>
      </c>
    </row>
    <row r="112" spans="1:7" x14ac:dyDescent="0.35">
      <c r="A112" s="47" t="s">
        <v>153</v>
      </c>
      <c r="B112" s="48">
        <v>51.79</v>
      </c>
      <c r="C112" s="48">
        <v>48.19</v>
      </c>
      <c r="D112" s="48">
        <v>3.6</v>
      </c>
      <c r="E112" s="48" t="s">
        <v>145</v>
      </c>
      <c r="F112" s="48" t="s">
        <v>145</v>
      </c>
      <c r="G112" s="48" t="s">
        <v>145</v>
      </c>
    </row>
    <row r="113" spans="1:7" x14ac:dyDescent="0.35">
      <c r="A113" s="49" t="s">
        <v>213</v>
      </c>
      <c r="B113" s="48">
        <v>11.27</v>
      </c>
      <c r="C113" s="48">
        <v>9.64</v>
      </c>
      <c r="D113" s="48">
        <v>1.64</v>
      </c>
      <c r="E113" s="48" t="s">
        <v>145</v>
      </c>
      <c r="F113" s="48" t="s">
        <v>145</v>
      </c>
      <c r="G113" s="48" t="s">
        <v>145</v>
      </c>
    </row>
    <row r="114" spans="1:7" ht="24" customHeight="1" x14ac:dyDescent="0.35">
      <c r="A114" s="49" t="s">
        <v>214</v>
      </c>
      <c r="B114" s="48">
        <v>34.18</v>
      </c>
      <c r="C114" s="48">
        <v>32.270000000000003</v>
      </c>
      <c r="D114" s="48">
        <v>1.91</v>
      </c>
      <c r="E114" s="48" t="s">
        <v>145</v>
      </c>
      <c r="F114" s="48" t="s">
        <v>145</v>
      </c>
      <c r="G114" s="48" t="s">
        <v>145</v>
      </c>
    </row>
    <row r="115" spans="1:7" ht="24" customHeight="1" x14ac:dyDescent="0.35">
      <c r="A115" s="49" t="s">
        <v>215</v>
      </c>
      <c r="B115" s="48">
        <v>6.34</v>
      </c>
      <c r="C115" s="48">
        <v>6.28</v>
      </c>
      <c r="D115" s="48">
        <v>0.06</v>
      </c>
      <c r="E115" s="48" t="s">
        <v>145</v>
      </c>
      <c r="F115" s="48" t="s">
        <v>145</v>
      </c>
      <c r="G115" s="48" t="s">
        <v>145</v>
      </c>
    </row>
    <row r="116" spans="1:7" x14ac:dyDescent="0.35">
      <c r="A116" s="47" t="s">
        <v>154</v>
      </c>
      <c r="B116" s="48">
        <v>32.72</v>
      </c>
      <c r="C116" s="48">
        <v>28.88</v>
      </c>
      <c r="D116" s="48">
        <v>3.85</v>
      </c>
      <c r="E116" s="48" t="s">
        <v>145</v>
      </c>
      <c r="F116" s="48" t="s">
        <v>145</v>
      </c>
      <c r="G116" s="48" t="s">
        <v>145</v>
      </c>
    </row>
    <row r="117" spans="1:7" ht="26.5" x14ac:dyDescent="0.35">
      <c r="A117" s="52" t="s">
        <v>188</v>
      </c>
      <c r="B117" s="48">
        <v>39.01</v>
      </c>
      <c r="C117" s="48" t="s">
        <v>145</v>
      </c>
      <c r="D117" s="48" t="s">
        <v>145</v>
      </c>
      <c r="E117" s="48">
        <v>9.34</v>
      </c>
      <c r="F117" s="48">
        <v>22.84</v>
      </c>
      <c r="G117" s="48">
        <v>6.83</v>
      </c>
    </row>
    <row r="118" spans="1:7" x14ac:dyDescent="0.35">
      <c r="A118" s="45" t="s">
        <v>216</v>
      </c>
      <c r="B118" s="46" t="s">
        <v>3</v>
      </c>
      <c r="C118" s="46" t="s">
        <v>3</v>
      </c>
      <c r="D118" s="46" t="s">
        <v>3</v>
      </c>
      <c r="E118" s="46" t="s">
        <v>3</v>
      </c>
      <c r="F118" s="46" t="s">
        <v>3</v>
      </c>
      <c r="G118" s="46" t="s">
        <v>3</v>
      </c>
    </row>
    <row r="119" spans="1:7" x14ac:dyDescent="0.35">
      <c r="A119" s="47" t="s">
        <v>217</v>
      </c>
      <c r="B119" s="48">
        <v>34.340000000000003</v>
      </c>
      <c r="C119" s="48">
        <v>24.33</v>
      </c>
      <c r="D119" s="48">
        <v>1.8</v>
      </c>
      <c r="E119" s="48">
        <v>1.59</v>
      </c>
      <c r="F119" s="48">
        <v>5.22</v>
      </c>
      <c r="G119" s="48">
        <v>1.39</v>
      </c>
    </row>
    <row r="120" spans="1:7" x14ac:dyDescent="0.35">
      <c r="A120" s="47" t="s">
        <v>218</v>
      </c>
      <c r="B120" s="48">
        <v>64.27</v>
      </c>
      <c r="C120" s="48">
        <v>40.369999999999997</v>
      </c>
      <c r="D120" s="48">
        <v>3.98</v>
      </c>
      <c r="E120" s="48">
        <v>4.41</v>
      </c>
      <c r="F120" s="48">
        <v>12.22</v>
      </c>
      <c r="G120" s="48">
        <v>3.28</v>
      </c>
    </row>
    <row r="121" spans="1:7" ht="24" customHeight="1" x14ac:dyDescent="0.35">
      <c r="A121" s="47" t="s">
        <v>219</v>
      </c>
      <c r="B121" s="48">
        <v>21.29</v>
      </c>
      <c r="C121" s="48">
        <v>11.11</v>
      </c>
      <c r="D121" s="48">
        <v>1.45</v>
      </c>
      <c r="E121" s="48">
        <v>2.7</v>
      </c>
      <c r="F121" s="48">
        <v>4.1500000000000004</v>
      </c>
      <c r="G121" s="48">
        <v>1.87</v>
      </c>
    </row>
    <row r="122" spans="1:7" x14ac:dyDescent="0.35">
      <c r="A122" s="47" t="s">
        <v>625</v>
      </c>
      <c r="B122" s="48">
        <v>3.63</v>
      </c>
      <c r="C122" s="48">
        <v>1.25</v>
      </c>
      <c r="D122" s="48">
        <v>0.21</v>
      </c>
      <c r="E122" s="48">
        <v>0.64</v>
      </c>
      <c r="F122" s="48">
        <v>1.24</v>
      </c>
      <c r="G122" s="48">
        <v>0.28999999999999998</v>
      </c>
    </row>
    <row r="123" spans="1:7" x14ac:dyDescent="0.35">
      <c r="A123" s="45" t="s">
        <v>220</v>
      </c>
      <c r="B123" s="46" t="s">
        <v>3</v>
      </c>
      <c r="C123" s="46" t="s">
        <v>3</v>
      </c>
      <c r="D123" s="46" t="s">
        <v>3</v>
      </c>
      <c r="E123" s="46" t="s">
        <v>3</v>
      </c>
      <c r="F123" s="46" t="s">
        <v>3</v>
      </c>
      <c r="G123" s="46" t="s">
        <v>3</v>
      </c>
    </row>
    <row r="124" spans="1:7" x14ac:dyDescent="0.35">
      <c r="A124" s="47" t="s">
        <v>155</v>
      </c>
      <c r="B124" s="48">
        <v>55.37</v>
      </c>
      <c r="C124" s="48">
        <v>37.020000000000003</v>
      </c>
      <c r="D124" s="48">
        <v>2.91</v>
      </c>
      <c r="E124" s="48">
        <v>2.9</v>
      </c>
      <c r="F124" s="48">
        <v>10.130000000000001</v>
      </c>
      <c r="G124" s="48">
        <v>2.41</v>
      </c>
    </row>
    <row r="125" spans="1:7" x14ac:dyDescent="0.35">
      <c r="A125" s="47" t="s">
        <v>221</v>
      </c>
      <c r="B125" s="48">
        <v>52.63</v>
      </c>
      <c r="C125" s="48">
        <v>32.53</v>
      </c>
      <c r="D125" s="48">
        <v>3.35</v>
      </c>
      <c r="E125" s="48">
        <v>4.22</v>
      </c>
      <c r="F125" s="48">
        <v>9.35</v>
      </c>
      <c r="G125" s="48">
        <v>3.19</v>
      </c>
    </row>
    <row r="126" spans="1:7" s="51" customFormat="1" ht="24" customHeight="1" x14ac:dyDescent="0.35">
      <c r="A126" s="47" t="s">
        <v>222</v>
      </c>
      <c r="B126" s="48">
        <v>10.39</v>
      </c>
      <c r="C126" s="48">
        <v>5.3</v>
      </c>
      <c r="D126" s="48">
        <v>0.76</v>
      </c>
      <c r="E126" s="48">
        <v>1.43</v>
      </c>
      <c r="F126" s="48">
        <v>2.15</v>
      </c>
      <c r="G126" s="48">
        <v>0.75</v>
      </c>
    </row>
    <row r="127" spans="1:7" s="51" customFormat="1" x14ac:dyDescent="0.35">
      <c r="A127" s="47" t="s">
        <v>223</v>
      </c>
      <c r="B127" s="48">
        <v>5.14</v>
      </c>
      <c r="C127" s="48">
        <v>2.2200000000000002</v>
      </c>
      <c r="D127" s="48">
        <v>0.44</v>
      </c>
      <c r="E127" s="48">
        <v>0.8</v>
      </c>
      <c r="F127" s="48">
        <v>1.2</v>
      </c>
      <c r="G127" s="48">
        <v>0.48</v>
      </c>
    </row>
    <row r="128" spans="1:7" s="51" customFormat="1" x14ac:dyDescent="0.35">
      <c r="A128" s="45" t="s">
        <v>626</v>
      </c>
      <c r="B128" s="46" t="s">
        <v>3</v>
      </c>
      <c r="C128" s="46" t="s">
        <v>3</v>
      </c>
      <c r="D128" s="46" t="s">
        <v>3</v>
      </c>
      <c r="E128" s="46" t="s">
        <v>3</v>
      </c>
      <c r="F128" s="46" t="s">
        <v>3</v>
      </c>
      <c r="G128" s="46" t="s">
        <v>3</v>
      </c>
    </row>
    <row r="129" spans="1:7" x14ac:dyDescent="0.35">
      <c r="A129" s="47" t="s">
        <v>153</v>
      </c>
      <c r="B129" s="48">
        <v>55.18</v>
      </c>
      <c r="C129" s="48">
        <v>39.22</v>
      </c>
      <c r="D129" s="48">
        <v>3.72</v>
      </c>
      <c r="E129" s="48">
        <v>3.49</v>
      </c>
      <c r="F129" s="48">
        <v>8.75</v>
      </c>
      <c r="G129" s="48" t="s">
        <v>145</v>
      </c>
    </row>
    <row r="130" spans="1:7" x14ac:dyDescent="0.35">
      <c r="A130" s="47" t="s">
        <v>154</v>
      </c>
      <c r="B130" s="48">
        <v>61.52</v>
      </c>
      <c r="C130" s="48">
        <v>37.85</v>
      </c>
      <c r="D130" s="48">
        <v>3.73</v>
      </c>
      <c r="E130" s="48">
        <v>5.85</v>
      </c>
      <c r="F130" s="48">
        <v>14.08</v>
      </c>
      <c r="G130" s="48" t="s">
        <v>145</v>
      </c>
    </row>
    <row r="131" spans="1:7" ht="24" customHeight="1" x14ac:dyDescent="0.35">
      <c r="A131" s="52" t="s">
        <v>224</v>
      </c>
      <c r="B131" s="48">
        <v>6.83</v>
      </c>
      <c r="C131" s="48" t="s">
        <v>145</v>
      </c>
      <c r="D131" s="48" t="s">
        <v>145</v>
      </c>
      <c r="E131" s="48" t="s">
        <v>145</v>
      </c>
      <c r="F131" s="48" t="s">
        <v>145</v>
      </c>
      <c r="G131" s="48">
        <v>6.83</v>
      </c>
    </row>
    <row r="132" spans="1:7" x14ac:dyDescent="0.35">
      <c r="A132" s="45" t="s">
        <v>225</v>
      </c>
      <c r="B132" s="46" t="s">
        <v>3</v>
      </c>
      <c r="C132" s="46" t="s">
        <v>3</v>
      </c>
      <c r="D132" s="46" t="s">
        <v>3</v>
      </c>
      <c r="E132" s="46" t="s">
        <v>3</v>
      </c>
      <c r="F132" s="46" t="s">
        <v>3</v>
      </c>
      <c r="G132" s="46" t="s">
        <v>3</v>
      </c>
    </row>
    <row r="133" spans="1:7" x14ac:dyDescent="0.35">
      <c r="A133" s="47" t="s">
        <v>226</v>
      </c>
      <c r="B133" s="48">
        <v>6.95</v>
      </c>
      <c r="C133" s="48">
        <v>0.1</v>
      </c>
      <c r="D133" s="48">
        <v>0.22</v>
      </c>
      <c r="E133" s="48">
        <v>0.77</v>
      </c>
      <c r="F133" s="48">
        <v>5.85</v>
      </c>
      <c r="G133" s="48" t="s">
        <v>138</v>
      </c>
    </row>
    <row r="134" spans="1:7" x14ac:dyDescent="0.35">
      <c r="A134" s="47" t="s">
        <v>227</v>
      </c>
      <c r="B134" s="48">
        <v>18.149999999999999</v>
      </c>
      <c r="C134" s="48">
        <v>1.72</v>
      </c>
      <c r="D134" s="48">
        <v>1.79</v>
      </c>
      <c r="E134" s="48">
        <v>3.81</v>
      </c>
      <c r="F134" s="48">
        <v>10.54</v>
      </c>
      <c r="G134" s="48">
        <v>0.28999999999999998</v>
      </c>
    </row>
    <row r="135" spans="1:7" ht="24" customHeight="1" x14ac:dyDescent="0.35">
      <c r="A135" s="47" t="s">
        <v>228</v>
      </c>
      <c r="B135" s="48">
        <v>29.35</v>
      </c>
      <c r="C135" s="48">
        <v>16.16</v>
      </c>
      <c r="D135" s="48">
        <v>2.6</v>
      </c>
      <c r="E135" s="48">
        <v>2.86</v>
      </c>
      <c r="F135" s="48">
        <v>5.09</v>
      </c>
      <c r="G135" s="48">
        <v>2.66</v>
      </c>
    </row>
    <row r="136" spans="1:7" x14ac:dyDescent="0.35">
      <c r="A136" s="53" t="s">
        <v>229</v>
      </c>
      <c r="B136" s="48">
        <v>38.42</v>
      </c>
      <c r="C136" s="48">
        <v>30.76</v>
      </c>
      <c r="D136" s="48">
        <v>1.97</v>
      </c>
      <c r="E136" s="48">
        <v>1.42</v>
      </c>
      <c r="F136" s="48">
        <v>1.04</v>
      </c>
      <c r="G136" s="48">
        <v>3.23</v>
      </c>
    </row>
    <row r="137" spans="1:7" x14ac:dyDescent="0.35">
      <c r="A137" s="53" t="s">
        <v>230</v>
      </c>
      <c r="B137" s="48">
        <v>13.61</v>
      </c>
      <c r="C137" s="48">
        <v>12.28</v>
      </c>
      <c r="D137" s="48">
        <v>0.43</v>
      </c>
      <c r="E137" s="48">
        <v>0.25</v>
      </c>
      <c r="F137" s="48">
        <v>0.14000000000000001</v>
      </c>
      <c r="G137" s="48">
        <v>0.51</v>
      </c>
    </row>
    <row r="138" spans="1:7" x14ac:dyDescent="0.35">
      <c r="A138" s="53" t="s">
        <v>231</v>
      </c>
      <c r="B138" s="48">
        <v>12.43</v>
      </c>
      <c r="C138" s="48">
        <v>11.7</v>
      </c>
      <c r="D138" s="48">
        <v>0.35</v>
      </c>
      <c r="E138" s="48">
        <v>0.14000000000000001</v>
      </c>
      <c r="F138" s="48" t="s">
        <v>138</v>
      </c>
      <c r="G138" s="48">
        <v>0.13</v>
      </c>
    </row>
    <row r="139" spans="1:7" x14ac:dyDescent="0.35">
      <c r="A139" s="53" t="s">
        <v>232</v>
      </c>
      <c r="B139" s="48">
        <v>4.62</v>
      </c>
      <c r="C139" s="48">
        <v>4.3499999999999996</v>
      </c>
      <c r="D139" s="48">
        <v>0.1</v>
      </c>
      <c r="E139" s="48">
        <v>0.09</v>
      </c>
      <c r="F139" s="48" t="s">
        <v>138</v>
      </c>
      <c r="G139" s="48" t="s">
        <v>138</v>
      </c>
    </row>
    <row r="140" spans="1:7" x14ac:dyDescent="0.35">
      <c r="A140" s="45" t="s">
        <v>233</v>
      </c>
      <c r="B140" s="46" t="s">
        <v>3</v>
      </c>
      <c r="C140" s="46" t="s">
        <v>3</v>
      </c>
      <c r="D140" s="46" t="s">
        <v>3</v>
      </c>
      <c r="E140" s="46" t="s">
        <v>3</v>
      </c>
      <c r="F140" s="46" t="s">
        <v>3</v>
      </c>
      <c r="G140" s="46" t="s">
        <v>3</v>
      </c>
    </row>
    <row r="141" spans="1:7" x14ac:dyDescent="0.35">
      <c r="A141" s="47" t="s">
        <v>234</v>
      </c>
      <c r="B141" s="48">
        <v>43.51</v>
      </c>
      <c r="C141" s="48">
        <v>21.45</v>
      </c>
      <c r="D141" s="48">
        <v>2.81</v>
      </c>
      <c r="E141" s="48">
        <v>4.9400000000000004</v>
      </c>
      <c r="F141" s="48">
        <v>10.84</v>
      </c>
      <c r="G141" s="48">
        <v>3.46</v>
      </c>
    </row>
    <row r="142" spans="1:7" x14ac:dyDescent="0.35">
      <c r="A142" s="47" t="s">
        <v>235</v>
      </c>
      <c r="B142" s="48">
        <v>77.95</v>
      </c>
      <c r="C142" s="48">
        <v>54.09</v>
      </c>
      <c r="D142" s="48">
        <v>4.5199999999999996</v>
      </c>
      <c r="E142" s="48">
        <v>4.33</v>
      </c>
      <c r="F142" s="48">
        <v>11.72</v>
      </c>
      <c r="G142" s="48">
        <v>3.29</v>
      </c>
    </row>
    <row r="143" spans="1:7" ht="24" customHeight="1" x14ac:dyDescent="0.35">
      <c r="A143" s="47" t="s">
        <v>236</v>
      </c>
      <c r="B143" s="48">
        <v>2.0699999999999998</v>
      </c>
      <c r="C143" s="48">
        <v>1.53</v>
      </c>
      <c r="D143" s="48">
        <v>0.12</v>
      </c>
      <c r="E143" s="48">
        <v>7.0000000000000007E-2</v>
      </c>
      <c r="F143" s="48">
        <v>0.27</v>
      </c>
      <c r="G143" s="48" t="s">
        <v>138</v>
      </c>
    </row>
    <row r="144" spans="1:7" x14ac:dyDescent="0.35">
      <c r="A144" s="45" t="s">
        <v>237</v>
      </c>
      <c r="B144" s="46" t="s">
        <v>3</v>
      </c>
      <c r="C144" s="46" t="s">
        <v>3</v>
      </c>
      <c r="D144" s="46" t="s">
        <v>3</v>
      </c>
      <c r="E144" s="46" t="s">
        <v>3</v>
      </c>
      <c r="F144" s="46" t="s">
        <v>3</v>
      </c>
      <c r="G144" s="46" t="s">
        <v>3</v>
      </c>
    </row>
    <row r="145" spans="1:7" x14ac:dyDescent="0.35">
      <c r="A145" s="47" t="s">
        <v>238</v>
      </c>
      <c r="B145" s="48">
        <v>47.4</v>
      </c>
      <c r="C145" s="48">
        <v>23.3</v>
      </c>
      <c r="D145" s="48">
        <v>2.89</v>
      </c>
      <c r="E145" s="48">
        <v>4.2300000000000004</v>
      </c>
      <c r="F145" s="48">
        <v>13.02</v>
      </c>
      <c r="G145" s="48">
        <v>3.94</v>
      </c>
    </row>
    <row r="146" spans="1:7" x14ac:dyDescent="0.35">
      <c r="A146" s="47" t="s">
        <v>147</v>
      </c>
      <c r="B146" s="48">
        <v>40.31</v>
      </c>
      <c r="C146" s="48">
        <v>27.87</v>
      </c>
      <c r="D146" s="48">
        <v>2.2599999999999998</v>
      </c>
      <c r="E146" s="48">
        <v>3.23</v>
      </c>
      <c r="F146" s="48">
        <v>5.52</v>
      </c>
      <c r="G146" s="48">
        <v>1.43</v>
      </c>
    </row>
    <row r="147" spans="1:7" ht="24" customHeight="1" x14ac:dyDescent="0.35">
      <c r="A147" s="47" t="s">
        <v>239</v>
      </c>
      <c r="B147" s="48">
        <v>31.85</v>
      </c>
      <c r="C147" s="48">
        <v>23.39</v>
      </c>
      <c r="D147" s="48">
        <v>1.95</v>
      </c>
      <c r="E147" s="48">
        <v>1.54</v>
      </c>
      <c r="F147" s="48">
        <v>3.66</v>
      </c>
      <c r="G147" s="48">
        <v>1.3</v>
      </c>
    </row>
    <row r="148" spans="1:7" x14ac:dyDescent="0.35">
      <c r="A148" s="53" t="s">
        <v>240</v>
      </c>
      <c r="B148" s="48">
        <v>1.72</v>
      </c>
      <c r="C148" s="48">
        <v>0.94</v>
      </c>
      <c r="D148" s="48">
        <v>0.15</v>
      </c>
      <c r="E148" s="48">
        <v>0.19</v>
      </c>
      <c r="F148" s="48">
        <v>0.34</v>
      </c>
      <c r="G148" s="48">
        <v>0.1</v>
      </c>
    </row>
    <row r="149" spans="1:7" x14ac:dyDescent="0.35">
      <c r="A149" s="53" t="s">
        <v>241</v>
      </c>
      <c r="B149" s="48">
        <v>2.25</v>
      </c>
      <c r="C149" s="48">
        <v>1.56</v>
      </c>
      <c r="D149" s="48">
        <v>0.19</v>
      </c>
      <c r="E149" s="48">
        <v>0.15</v>
      </c>
      <c r="F149" s="48">
        <v>0.3</v>
      </c>
      <c r="G149" s="48" t="s">
        <v>138</v>
      </c>
    </row>
    <row r="150" spans="1:7" x14ac:dyDescent="0.35">
      <c r="A150" s="45" t="s">
        <v>627</v>
      </c>
      <c r="B150" s="46" t="s">
        <v>3</v>
      </c>
      <c r="C150" s="46" t="s">
        <v>3</v>
      </c>
      <c r="D150" s="46" t="s">
        <v>3</v>
      </c>
      <c r="E150" s="46" t="s">
        <v>3</v>
      </c>
      <c r="F150" s="46" t="s">
        <v>3</v>
      </c>
      <c r="G150" s="46" t="s">
        <v>3</v>
      </c>
    </row>
    <row r="151" spans="1:7" x14ac:dyDescent="0.35">
      <c r="A151" s="52">
        <v>0</v>
      </c>
      <c r="B151" s="48">
        <v>60.38</v>
      </c>
      <c r="C151" s="48">
        <v>33.83</v>
      </c>
      <c r="D151" s="48">
        <v>3.24</v>
      </c>
      <c r="E151" s="48">
        <v>6.19</v>
      </c>
      <c r="F151" s="48">
        <v>12.3</v>
      </c>
      <c r="G151" s="48">
        <v>4.8</v>
      </c>
    </row>
    <row r="152" spans="1:7" x14ac:dyDescent="0.35">
      <c r="A152" s="52">
        <v>1</v>
      </c>
      <c r="B152" s="48">
        <v>39.81</v>
      </c>
      <c r="C152" s="48">
        <v>25.64</v>
      </c>
      <c r="D152" s="48">
        <v>2.57</v>
      </c>
      <c r="E152" s="48">
        <v>2.27</v>
      </c>
      <c r="F152" s="48">
        <v>8.06</v>
      </c>
      <c r="G152" s="48">
        <v>1.27</v>
      </c>
    </row>
    <row r="153" spans="1:7" ht="24" customHeight="1" x14ac:dyDescent="0.35">
      <c r="A153" s="52">
        <v>2</v>
      </c>
      <c r="B153" s="48">
        <v>15.19</v>
      </c>
      <c r="C153" s="48">
        <v>10.85</v>
      </c>
      <c r="D153" s="48">
        <v>1.26</v>
      </c>
      <c r="E153" s="48">
        <v>0.67</v>
      </c>
      <c r="F153" s="48">
        <v>1.84</v>
      </c>
      <c r="G153" s="48">
        <v>0.56000000000000005</v>
      </c>
    </row>
    <row r="154" spans="1:7" x14ac:dyDescent="0.35">
      <c r="A154" s="52" t="s">
        <v>204</v>
      </c>
      <c r="B154" s="48">
        <v>8.16</v>
      </c>
      <c r="C154" s="48">
        <v>6.75</v>
      </c>
      <c r="D154" s="48">
        <v>0.38</v>
      </c>
      <c r="E154" s="48">
        <v>0.2</v>
      </c>
      <c r="F154" s="48">
        <v>0.64</v>
      </c>
      <c r="G154" s="48">
        <v>0.19</v>
      </c>
    </row>
    <row r="155" spans="1:7" x14ac:dyDescent="0.35">
      <c r="A155" s="45" t="s">
        <v>243</v>
      </c>
      <c r="B155" s="46" t="s">
        <v>3</v>
      </c>
      <c r="C155" s="46" t="s">
        <v>3</v>
      </c>
      <c r="D155" s="46" t="s">
        <v>3</v>
      </c>
      <c r="E155" s="46" t="s">
        <v>3</v>
      </c>
      <c r="F155" s="46" t="s">
        <v>3</v>
      </c>
      <c r="G155" s="46" t="s">
        <v>3</v>
      </c>
    </row>
    <row r="156" spans="1:7" x14ac:dyDescent="0.35">
      <c r="A156" s="47" t="s">
        <v>153</v>
      </c>
      <c r="B156" s="48">
        <v>34.299999999999997</v>
      </c>
      <c r="C156" s="48">
        <v>25.3</v>
      </c>
      <c r="D156" s="48">
        <v>1.83</v>
      </c>
      <c r="E156" s="48">
        <v>1.97</v>
      </c>
      <c r="F156" s="48">
        <v>3.38</v>
      </c>
      <c r="G156" s="48">
        <v>1.82</v>
      </c>
    </row>
    <row r="157" spans="1:7" x14ac:dyDescent="0.35">
      <c r="A157" s="47" t="s">
        <v>154</v>
      </c>
      <c r="B157" s="48">
        <v>36.81</v>
      </c>
      <c r="C157" s="48">
        <v>22.8</v>
      </c>
      <c r="D157" s="48">
        <v>2.2000000000000002</v>
      </c>
      <c r="E157" s="48">
        <v>2.74</v>
      </c>
      <c r="F157" s="48">
        <v>6.71</v>
      </c>
      <c r="G157" s="48">
        <v>2.35</v>
      </c>
    </row>
    <row r="158" spans="1:7" ht="24" customHeight="1" x14ac:dyDescent="0.35">
      <c r="A158" s="47" t="s">
        <v>242</v>
      </c>
      <c r="B158" s="48">
        <v>52.42</v>
      </c>
      <c r="C158" s="48">
        <v>28.96</v>
      </c>
      <c r="D158" s="48">
        <v>3.43</v>
      </c>
      <c r="E158" s="48">
        <v>4.62</v>
      </c>
      <c r="F158" s="48">
        <v>12.74</v>
      </c>
      <c r="G158" s="48">
        <v>2.66</v>
      </c>
    </row>
    <row r="159" spans="1:7" ht="26.5" x14ac:dyDescent="0.35">
      <c r="A159" s="45" t="s">
        <v>244</v>
      </c>
      <c r="B159" s="46" t="s">
        <v>3</v>
      </c>
      <c r="C159" s="46" t="s">
        <v>3</v>
      </c>
      <c r="D159" s="46" t="s">
        <v>3</v>
      </c>
      <c r="E159" s="46" t="s">
        <v>3</v>
      </c>
      <c r="F159" s="46" t="s">
        <v>3</v>
      </c>
      <c r="G159" s="46" t="s">
        <v>3</v>
      </c>
    </row>
    <row r="160" spans="1:7" x14ac:dyDescent="0.35">
      <c r="A160" s="47" t="s">
        <v>153</v>
      </c>
      <c r="B160" s="48">
        <v>67.83</v>
      </c>
      <c r="C160" s="48">
        <v>58.09</v>
      </c>
      <c r="D160" s="48">
        <v>4.22</v>
      </c>
      <c r="E160" s="48">
        <v>2.11</v>
      </c>
      <c r="F160" s="48" t="s">
        <v>145</v>
      </c>
      <c r="G160" s="48">
        <v>3.41</v>
      </c>
    </row>
    <row r="161" spans="1:7" x14ac:dyDescent="0.35">
      <c r="A161" s="47" t="s">
        <v>154</v>
      </c>
      <c r="B161" s="48">
        <v>32.869999999999997</v>
      </c>
      <c r="C161" s="48">
        <v>18.97</v>
      </c>
      <c r="D161" s="48">
        <v>3.24</v>
      </c>
      <c r="E161" s="48">
        <v>7.23</v>
      </c>
      <c r="F161" s="48" t="s">
        <v>145</v>
      </c>
      <c r="G161" s="48">
        <v>3.42</v>
      </c>
    </row>
    <row r="162" spans="1:7" ht="24" customHeight="1" x14ac:dyDescent="0.35">
      <c r="A162" s="47" t="s">
        <v>197</v>
      </c>
      <c r="B162" s="48">
        <v>22.84</v>
      </c>
      <c r="C162" s="48" t="s">
        <v>145</v>
      </c>
      <c r="D162" s="48" t="s">
        <v>145</v>
      </c>
      <c r="E162" s="48" t="s">
        <v>145</v>
      </c>
      <c r="F162" s="48">
        <v>22.84</v>
      </c>
      <c r="G162" s="48" t="s">
        <v>145</v>
      </c>
    </row>
    <row r="163" spans="1:7" ht="26.5" x14ac:dyDescent="0.35">
      <c r="A163" s="45" t="s">
        <v>628</v>
      </c>
      <c r="B163" s="54" t="s">
        <v>3</v>
      </c>
      <c r="C163" s="54" t="s">
        <v>3</v>
      </c>
      <c r="D163" s="54" t="s">
        <v>3</v>
      </c>
      <c r="E163" s="54" t="s">
        <v>3</v>
      </c>
      <c r="F163" s="54" t="s">
        <v>3</v>
      </c>
      <c r="G163" s="54" t="s">
        <v>3</v>
      </c>
    </row>
    <row r="164" spans="1:7" x14ac:dyDescent="0.35">
      <c r="A164" s="47" t="s">
        <v>153</v>
      </c>
      <c r="B164" s="54">
        <v>1.82</v>
      </c>
      <c r="C164" s="54">
        <v>1.46</v>
      </c>
      <c r="D164" s="54">
        <v>0.11</v>
      </c>
      <c r="E164" s="54" t="s">
        <v>138</v>
      </c>
      <c r="F164" s="54">
        <v>0.17</v>
      </c>
      <c r="G164" s="54" t="s">
        <v>138</v>
      </c>
    </row>
    <row r="165" spans="1:7" x14ac:dyDescent="0.35">
      <c r="A165" s="49" t="s">
        <v>629</v>
      </c>
      <c r="B165" s="54">
        <v>1.39</v>
      </c>
      <c r="C165" s="54">
        <v>1.22</v>
      </c>
      <c r="D165" s="54">
        <v>0.09</v>
      </c>
      <c r="E165" s="54" t="s">
        <v>138</v>
      </c>
      <c r="F165" s="54" t="s">
        <v>138</v>
      </c>
      <c r="G165" s="54" t="s">
        <v>138</v>
      </c>
    </row>
    <row r="166" spans="1:7" ht="33.75" customHeight="1" x14ac:dyDescent="0.35">
      <c r="A166" s="47" t="s">
        <v>154</v>
      </c>
      <c r="B166" s="54">
        <v>121.71</v>
      </c>
      <c r="C166" s="54">
        <v>75.61</v>
      </c>
      <c r="D166" s="54">
        <v>7.34</v>
      </c>
      <c r="E166" s="54">
        <v>9.2899999999999991</v>
      </c>
      <c r="F166" s="54">
        <v>22.67</v>
      </c>
      <c r="G166" s="54">
        <v>6.79</v>
      </c>
    </row>
    <row r="167" spans="1:7" x14ac:dyDescent="0.35">
      <c r="A167" s="45" t="s">
        <v>245</v>
      </c>
      <c r="B167" s="45" t="s">
        <v>3</v>
      </c>
      <c r="C167" s="45" t="s">
        <v>3</v>
      </c>
      <c r="D167" s="45" t="s">
        <v>3</v>
      </c>
      <c r="E167" s="45" t="s">
        <v>3</v>
      </c>
      <c r="F167" s="45" t="s">
        <v>3</v>
      </c>
      <c r="G167" s="45" t="s">
        <v>3</v>
      </c>
    </row>
    <row r="168" spans="1:7" x14ac:dyDescent="0.35">
      <c r="A168" s="47" t="s">
        <v>153</v>
      </c>
      <c r="B168" s="48">
        <v>84.52</v>
      </c>
      <c r="C168" s="48">
        <v>54.13</v>
      </c>
      <c r="D168" s="48">
        <v>5.63</v>
      </c>
      <c r="E168" s="48">
        <v>6.95</v>
      </c>
      <c r="F168" s="48">
        <v>14.94</v>
      </c>
      <c r="G168" s="48">
        <v>2.87</v>
      </c>
    </row>
    <row r="169" spans="1:7" x14ac:dyDescent="0.35">
      <c r="A169" s="49" t="s">
        <v>630</v>
      </c>
      <c r="B169" s="48">
        <v>69.489999999999995</v>
      </c>
      <c r="C169" s="48">
        <v>47.14</v>
      </c>
      <c r="D169" s="48">
        <v>4.9000000000000004</v>
      </c>
      <c r="E169" s="48">
        <v>5.27</v>
      </c>
      <c r="F169" s="48">
        <v>10.3</v>
      </c>
      <c r="G169" s="48">
        <v>1.89</v>
      </c>
    </row>
    <row r="170" spans="1:7" ht="33.75" customHeight="1" x14ac:dyDescent="0.35">
      <c r="A170" s="49" t="s">
        <v>631</v>
      </c>
      <c r="B170" s="48">
        <v>15.03</v>
      </c>
      <c r="C170" s="48">
        <v>6.99</v>
      </c>
      <c r="D170" s="48">
        <v>0.74</v>
      </c>
      <c r="E170" s="48">
        <v>1.68</v>
      </c>
      <c r="F170" s="48">
        <v>4.6399999999999997</v>
      </c>
      <c r="G170" s="48">
        <v>0.98</v>
      </c>
    </row>
    <row r="171" spans="1:7" x14ac:dyDescent="0.35">
      <c r="A171" s="47" t="s">
        <v>154</v>
      </c>
      <c r="B171" s="48">
        <v>39.01</v>
      </c>
      <c r="C171" s="48">
        <v>22.93</v>
      </c>
      <c r="D171" s="48">
        <v>1.82</v>
      </c>
      <c r="E171" s="48">
        <v>2.4</v>
      </c>
      <c r="F171" s="48">
        <v>7.9</v>
      </c>
      <c r="G171" s="48">
        <v>3.96</v>
      </c>
    </row>
    <row r="172" spans="1:7" x14ac:dyDescent="0.35">
      <c r="A172" s="45" t="s">
        <v>246</v>
      </c>
      <c r="B172" s="46" t="s">
        <v>3</v>
      </c>
      <c r="C172" s="46" t="s">
        <v>3</v>
      </c>
      <c r="D172" s="46" t="s">
        <v>3</v>
      </c>
      <c r="E172" s="46" t="s">
        <v>3</v>
      </c>
      <c r="F172" s="46" t="s">
        <v>3</v>
      </c>
      <c r="G172" s="46" t="s">
        <v>3</v>
      </c>
    </row>
    <row r="173" spans="1:7" x14ac:dyDescent="0.35">
      <c r="A173" s="47" t="s">
        <v>153</v>
      </c>
      <c r="B173" s="48">
        <v>3.37</v>
      </c>
      <c r="C173" s="48">
        <v>3.16</v>
      </c>
      <c r="D173" s="48">
        <v>0.11</v>
      </c>
      <c r="E173" s="48" t="s">
        <v>145</v>
      </c>
      <c r="F173" s="48" t="s">
        <v>145</v>
      </c>
      <c r="G173" s="48">
        <v>0.1</v>
      </c>
    </row>
    <row r="174" spans="1:7" x14ac:dyDescent="0.35">
      <c r="A174" s="47" t="s">
        <v>154</v>
      </c>
      <c r="B174" s="48">
        <v>87.98</v>
      </c>
      <c r="C174" s="48">
        <v>73.91</v>
      </c>
      <c r="D174" s="48">
        <v>7.34</v>
      </c>
      <c r="E174" s="48" t="s">
        <v>145</v>
      </c>
      <c r="F174" s="48" t="s">
        <v>145</v>
      </c>
      <c r="G174" s="48">
        <v>6.73</v>
      </c>
    </row>
    <row r="175" spans="1:7" ht="24" customHeight="1" x14ac:dyDescent="0.35">
      <c r="A175" s="47" t="s">
        <v>247</v>
      </c>
      <c r="B175" s="48">
        <v>32.18</v>
      </c>
      <c r="C175" s="48" t="s">
        <v>145</v>
      </c>
      <c r="D175" s="48" t="s">
        <v>145</v>
      </c>
      <c r="E175" s="48">
        <v>9.34</v>
      </c>
      <c r="F175" s="48">
        <v>22.84</v>
      </c>
      <c r="G175" s="48" t="s">
        <v>145</v>
      </c>
    </row>
    <row r="176" spans="1:7" ht="26.5" x14ac:dyDescent="0.35">
      <c r="A176" s="45" t="s">
        <v>632</v>
      </c>
      <c r="B176" s="46" t="s">
        <v>3</v>
      </c>
      <c r="C176" s="46" t="s">
        <v>3</v>
      </c>
      <c r="D176" s="46" t="s">
        <v>3</v>
      </c>
      <c r="E176" s="46" t="s">
        <v>3</v>
      </c>
      <c r="F176" s="46" t="s">
        <v>3</v>
      </c>
      <c r="G176" s="46" t="s">
        <v>3</v>
      </c>
    </row>
    <row r="177" spans="1:7" x14ac:dyDescent="0.35">
      <c r="A177" s="47" t="s">
        <v>153</v>
      </c>
      <c r="B177" s="48">
        <v>22.72</v>
      </c>
      <c r="C177" s="48">
        <v>15.11</v>
      </c>
      <c r="D177" s="48">
        <v>1.05</v>
      </c>
      <c r="E177" s="48">
        <v>1.42</v>
      </c>
      <c r="F177" s="48">
        <v>3.64</v>
      </c>
      <c r="G177" s="48">
        <v>1.5</v>
      </c>
    </row>
    <row r="178" spans="1:7" x14ac:dyDescent="0.35">
      <c r="A178" s="49" t="s">
        <v>633</v>
      </c>
      <c r="B178" s="48">
        <v>19</v>
      </c>
      <c r="C178" s="48">
        <v>13.08</v>
      </c>
      <c r="D178" s="48">
        <v>0.83</v>
      </c>
      <c r="E178" s="48">
        <v>1.08</v>
      </c>
      <c r="F178" s="48">
        <v>2.68</v>
      </c>
      <c r="G178" s="48">
        <v>1.32</v>
      </c>
    </row>
    <row r="179" spans="1:7" ht="24" customHeight="1" x14ac:dyDescent="0.35">
      <c r="A179" s="49" t="s">
        <v>634</v>
      </c>
      <c r="B179" s="48">
        <v>0.25</v>
      </c>
      <c r="C179" s="48">
        <v>0.15</v>
      </c>
      <c r="D179" s="48" t="s">
        <v>138</v>
      </c>
      <c r="E179" s="48" t="s">
        <v>138</v>
      </c>
      <c r="F179" s="48" t="s">
        <v>138</v>
      </c>
      <c r="G179" s="48" t="s">
        <v>138</v>
      </c>
    </row>
    <row r="180" spans="1:7" ht="26.5" x14ac:dyDescent="0.35">
      <c r="A180" s="49" t="s">
        <v>635</v>
      </c>
      <c r="B180" s="48">
        <v>3.08</v>
      </c>
      <c r="C180" s="48">
        <v>1.71</v>
      </c>
      <c r="D180" s="48">
        <v>0.18</v>
      </c>
      <c r="E180" s="48">
        <v>0.28999999999999998</v>
      </c>
      <c r="F180" s="48">
        <v>0.76</v>
      </c>
      <c r="G180" s="48">
        <v>0.14000000000000001</v>
      </c>
    </row>
    <row r="181" spans="1:7" x14ac:dyDescent="0.35">
      <c r="A181" s="49" t="s">
        <v>564</v>
      </c>
      <c r="B181" s="48">
        <v>0.39</v>
      </c>
      <c r="C181" s="48">
        <v>0.16</v>
      </c>
      <c r="D181" s="48" t="s">
        <v>138</v>
      </c>
      <c r="E181" s="48" t="s">
        <v>138</v>
      </c>
      <c r="F181" s="48">
        <v>0.18</v>
      </c>
      <c r="G181" s="48" t="s">
        <v>138</v>
      </c>
    </row>
    <row r="182" spans="1:7" x14ac:dyDescent="0.35">
      <c r="A182" s="47" t="s">
        <v>154</v>
      </c>
      <c r="B182" s="48">
        <v>100.81</v>
      </c>
      <c r="C182" s="48">
        <v>61.96</v>
      </c>
      <c r="D182" s="48">
        <v>6.4</v>
      </c>
      <c r="E182" s="48">
        <v>7.92</v>
      </c>
      <c r="F182" s="48">
        <v>19.190000000000001</v>
      </c>
      <c r="G182" s="48">
        <v>5.33</v>
      </c>
    </row>
    <row r="183" spans="1:7" ht="24" customHeight="1" x14ac:dyDescent="0.35">
      <c r="A183" s="45" t="s">
        <v>248</v>
      </c>
      <c r="B183" s="46" t="s">
        <v>3</v>
      </c>
      <c r="C183" s="46" t="s">
        <v>3</v>
      </c>
      <c r="D183" s="46" t="s">
        <v>3</v>
      </c>
      <c r="E183" s="46" t="s">
        <v>3</v>
      </c>
      <c r="F183" s="46" t="s">
        <v>3</v>
      </c>
      <c r="G183" s="46" t="s">
        <v>3</v>
      </c>
    </row>
    <row r="184" spans="1:7" x14ac:dyDescent="0.35">
      <c r="A184" s="47" t="s">
        <v>153</v>
      </c>
      <c r="B184" s="48">
        <v>17.66</v>
      </c>
      <c r="C184" s="48">
        <v>13.93</v>
      </c>
      <c r="D184" s="48">
        <v>0.34</v>
      </c>
      <c r="E184" s="48">
        <v>0.22</v>
      </c>
      <c r="F184" s="48">
        <v>2.15</v>
      </c>
      <c r="G184" s="48">
        <v>1.02</v>
      </c>
    </row>
    <row r="185" spans="1:7" x14ac:dyDescent="0.35">
      <c r="A185" s="47" t="s">
        <v>154</v>
      </c>
      <c r="B185" s="48">
        <v>105.87</v>
      </c>
      <c r="C185" s="48">
        <v>63.14</v>
      </c>
      <c r="D185" s="48">
        <v>7.11</v>
      </c>
      <c r="E185" s="48">
        <v>9.1199999999999992</v>
      </c>
      <c r="F185" s="48">
        <v>20.69</v>
      </c>
      <c r="G185" s="48">
        <v>5.82</v>
      </c>
    </row>
    <row r="186" spans="1:7" x14ac:dyDescent="0.35">
      <c r="A186" s="45" t="s">
        <v>249</v>
      </c>
      <c r="B186" s="46" t="s">
        <v>3</v>
      </c>
      <c r="C186" s="46" t="s">
        <v>3</v>
      </c>
      <c r="D186" s="46" t="s">
        <v>3</v>
      </c>
      <c r="E186" s="46" t="s">
        <v>3</v>
      </c>
      <c r="F186" s="46" t="s">
        <v>3</v>
      </c>
      <c r="G186" s="46" t="s">
        <v>3</v>
      </c>
    </row>
    <row r="187" spans="1:7" ht="24" customHeight="1" x14ac:dyDescent="0.35">
      <c r="A187" s="52" t="s">
        <v>153</v>
      </c>
      <c r="B187" s="48">
        <v>8.52</v>
      </c>
      <c r="C187" s="48">
        <v>8.09</v>
      </c>
      <c r="D187" s="48">
        <v>0.2</v>
      </c>
      <c r="E187" s="48" t="s">
        <v>145</v>
      </c>
      <c r="F187" s="48" t="s">
        <v>145</v>
      </c>
      <c r="G187" s="48">
        <v>0.23</v>
      </c>
    </row>
    <row r="188" spans="1:7" x14ac:dyDescent="0.35">
      <c r="A188" s="47" t="s">
        <v>154</v>
      </c>
      <c r="B188" s="48">
        <v>82.83</v>
      </c>
      <c r="C188" s="48">
        <v>68.98</v>
      </c>
      <c r="D188" s="48">
        <v>7.25</v>
      </c>
      <c r="E188" s="48" t="s">
        <v>145</v>
      </c>
      <c r="F188" s="48" t="s">
        <v>145</v>
      </c>
      <c r="G188" s="48">
        <v>6.6</v>
      </c>
    </row>
    <row r="189" spans="1:7" x14ac:dyDescent="0.35">
      <c r="A189" s="47" t="s">
        <v>247</v>
      </c>
      <c r="B189" s="48">
        <v>32.18</v>
      </c>
      <c r="C189" s="48" t="s">
        <v>145</v>
      </c>
      <c r="D189" s="48" t="s">
        <v>145</v>
      </c>
      <c r="E189" s="48">
        <v>9.34</v>
      </c>
      <c r="F189" s="48">
        <v>22.84</v>
      </c>
      <c r="G189" s="48" t="s">
        <v>145</v>
      </c>
    </row>
    <row r="190" spans="1:7" x14ac:dyDescent="0.35">
      <c r="A190" s="55" t="s">
        <v>250</v>
      </c>
      <c r="B190" s="46" t="s">
        <v>3</v>
      </c>
      <c r="C190" s="46" t="s">
        <v>3</v>
      </c>
      <c r="D190" s="46" t="s">
        <v>3</v>
      </c>
      <c r="E190" s="46" t="s">
        <v>3</v>
      </c>
      <c r="F190" s="46" t="s">
        <v>3</v>
      </c>
      <c r="G190" s="46" t="s">
        <v>3</v>
      </c>
    </row>
    <row r="191" spans="1:7" x14ac:dyDescent="0.35">
      <c r="A191" s="49" t="s">
        <v>251</v>
      </c>
      <c r="B191" s="48">
        <v>1.9</v>
      </c>
      <c r="C191" s="48">
        <v>1.77</v>
      </c>
      <c r="D191" s="48">
        <v>0.06</v>
      </c>
      <c r="E191" s="48" t="s">
        <v>145</v>
      </c>
      <c r="F191" s="48" t="s">
        <v>145</v>
      </c>
      <c r="G191" s="48" t="s">
        <v>138</v>
      </c>
    </row>
    <row r="192" spans="1:7" x14ac:dyDescent="0.35">
      <c r="A192" s="49" t="s">
        <v>252</v>
      </c>
      <c r="B192" s="48">
        <v>5.08</v>
      </c>
      <c r="C192" s="48">
        <v>4.84</v>
      </c>
      <c r="D192" s="48">
        <v>0.1</v>
      </c>
      <c r="E192" s="48" t="s">
        <v>145</v>
      </c>
      <c r="F192" s="48" t="s">
        <v>145</v>
      </c>
      <c r="G192" s="48">
        <v>0.14000000000000001</v>
      </c>
    </row>
    <row r="193" spans="1:7" ht="24" customHeight="1" x14ac:dyDescent="0.35">
      <c r="A193" s="49" t="s">
        <v>253</v>
      </c>
      <c r="B193" s="48">
        <v>1.54</v>
      </c>
      <c r="C193" s="48">
        <v>1.48</v>
      </c>
      <c r="D193" s="48" t="s">
        <v>138</v>
      </c>
      <c r="E193" s="48" t="s">
        <v>145</v>
      </c>
      <c r="F193" s="48" t="s">
        <v>145</v>
      </c>
      <c r="G193" s="48" t="s">
        <v>138</v>
      </c>
    </row>
    <row r="194" spans="1:7" x14ac:dyDescent="0.35">
      <c r="A194" s="49" t="s">
        <v>254</v>
      </c>
      <c r="B194" s="48">
        <v>82.83</v>
      </c>
      <c r="C194" s="48">
        <v>68.98</v>
      </c>
      <c r="D194" s="48">
        <v>7.25</v>
      </c>
      <c r="E194" s="48" t="s">
        <v>145</v>
      </c>
      <c r="F194" s="48" t="s">
        <v>145</v>
      </c>
      <c r="G194" s="48">
        <v>6.6</v>
      </c>
    </row>
    <row r="195" spans="1:7" x14ac:dyDescent="0.35">
      <c r="A195" s="49" t="s">
        <v>247</v>
      </c>
      <c r="B195" s="48">
        <v>32.18</v>
      </c>
      <c r="C195" s="48" t="s">
        <v>145</v>
      </c>
      <c r="D195" s="48" t="s">
        <v>145</v>
      </c>
      <c r="E195" s="48">
        <v>9.34</v>
      </c>
      <c r="F195" s="48">
        <v>22.84</v>
      </c>
      <c r="G195" s="48" t="s">
        <v>145</v>
      </c>
    </row>
    <row r="196" spans="1:7" x14ac:dyDescent="0.35">
      <c r="A196" s="55" t="s">
        <v>255</v>
      </c>
      <c r="B196" s="46" t="s">
        <v>3</v>
      </c>
      <c r="C196" s="46" t="s">
        <v>3</v>
      </c>
      <c r="D196" s="46" t="s">
        <v>3</v>
      </c>
      <c r="E196" s="46" t="s">
        <v>3</v>
      </c>
      <c r="F196" s="46" t="s">
        <v>3</v>
      </c>
      <c r="G196" s="46" t="s">
        <v>3</v>
      </c>
    </row>
    <row r="197" spans="1:7" x14ac:dyDescent="0.35">
      <c r="A197" s="49" t="s">
        <v>256</v>
      </c>
      <c r="B197" s="48">
        <v>2.89</v>
      </c>
      <c r="C197" s="48">
        <v>2.82</v>
      </c>
      <c r="D197" s="48">
        <v>0.05</v>
      </c>
      <c r="E197" s="48" t="s">
        <v>145</v>
      </c>
      <c r="F197" s="48" t="s">
        <v>145</v>
      </c>
      <c r="G197" s="48" t="s">
        <v>138</v>
      </c>
    </row>
    <row r="198" spans="1:7" x14ac:dyDescent="0.35">
      <c r="A198" s="50" t="s">
        <v>257</v>
      </c>
      <c r="B198" s="48">
        <v>0.85</v>
      </c>
      <c r="C198" s="48">
        <v>0.82</v>
      </c>
      <c r="D198" s="48" t="s">
        <v>138</v>
      </c>
      <c r="E198" s="48" t="s">
        <v>145</v>
      </c>
      <c r="F198" s="48" t="s">
        <v>145</v>
      </c>
      <c r="G198" s="48" t="s">
        <v>138</v>
      </c>
    </row>
    <row r="199" spans="1:7" x14ac:dyDescent="0.35">
      <c r="A199" s="50" t="s">
        <v>258</v>
      </c>
      <c r="B199" s="48">
        <v>1.32</v>
      </c>
      <c r="C199" s="48">
        <v>1.3</v>
      </c>
      <c r="D199" s="48" t="s">
        <v>138</v>
      </c>
      <c r="E199" s="48" t="s">
        <v>145</v>
      </c>
      <c r="F199" s="48" t="s">
        <v>145</v>
      </c>
      <c r="G199" s="48" t="s">
        <v>138</v>
      </c>
    </row>
    <row r="200" spans="1:7" x14ac:dyDescent="0.35">
      <c r="A200" s="50" t="s">
        <v>259</v>
      </c>
      <c r="B200" s="48">
        <v>0.28999999999999998</v>
      </c>
      <c r="C200" s="48">
        <v>0.28000000000000003</v>
      </c>
      <c r="D200" s="48" t="s">
        <v>138</v>
      </c>
      <c r="E200" s="48" t="s">
        <v>145</v>
      </c>
      <c r="F200" s="48" t="s">
        <v>145</v>
      </c>
      <c r="G200" s="48" t="s">
        <v>145</v>
      </c>
    </row>
    <row r="201" spans="1:7" x14ac:dyDescent="0.35">
      <c r="A201" s="50" t="s">
        <v>260</v>
      </c>
      <c r="B201" s="48">
        <v>0.42</v>
      </c>
      <c r="C201" s="48">
        <v>0.42</v>
      </c>
      <c r="D201" s="48" t="s">
        <v>138</v>
      </c>
      <c r="E201" s="48" t="s">
        <v>145</v>
      </c>
      <c r="F201" s="48" t="s">
        <v>145</v>
      </c>
      <c r="G201" s="48" t="s">
        <v>145</v>
      </c>
    </row>
    <row r="202" spans="1:7" x14ac:dyDescent="0.35">
      <c r="A202" s="49" t="s">
        <v>261</v>
      </c>
      <c r="B202" s="48">
        <v>5.63</v>
      </c>
      <c r="C202" s="48">
        <v>5.27</v>
      </c>
      <c r="D202" s="48">
        <v>0.15</v>
      </c>
      <c r="E202" s="48" t="s">
        <v>145</v>
      </c>
      <c r="F202" s="48" t="s">
        <v>145</v>
      </c>
      <c r="G202" s="48">
        <v>0.22</v>
      </c>
    </row>
    <row r="203" spans="1:7" ht="24" customHeight="1" x14ac:dyDescent="0.35">
      <c r="A203" s="49" t="s">
        <v>254</v>
      </c>
      <c r="B203" s="48">
        <v>82.83</v>
      </c>
      <c r="C203" s="48">
        <v>68.98</v>
      </c>
      <c r="D203" s="48">
        <v>7.25</v>
      </c>
      <c r="E203" s="48" t="s">
        <v>145</v>
      </c>
      <c r="F203" s="48" t="s">
        <v>145</v>
      </c>
      <c r="G203" s="48">
        <v>6.6</v>
      </c>
    </row>
    <row r="204" spans="1:7" s="51" customFormat="1" x14ac:dyDescent="0.35">
      <c r="A204" s="49" t="s">
        <v>247</v>
      </c>
      <c r="B204" s="48">
        <v>32.18</v>
      </c>
      <c r="C204" s="48" t="s">
        <v>145</v>
      </c>
      <c r="D204" s="48" t="s">
        <v>145</v>
      </c>
      <c r="E204" s="48">
        <v>9.34</v>
      </c>
      <c r="F204" s="48">
        <v>22.84</v>
      </c>
      <c r="G204" s="48" t="s">
        <v>145</v>
      </c>
    </row>
    <row r="205" spans="1:7" s="51" customFormat="1" x14ac:dyDescent="0.35">
      <c r="A205" s="45" t="s">
        <v>262</v>
      </c>
      <c r="B205" s="46" t="s">
        <v>3</v>
      </c>
      <c r="C205" s="46" t="s">
        <v>3</v>
      </c>
      <c r="D205" s="46" t="s">
        <v>3</v>
      </c>
      <c r="E205" s="46" t="s">
        <v>3</v>
      </c>
      <c r="F205" s="46" t="s">
        <v>3</v>
      </c>
      <c r="G205" s="46" t="s">
        <v>3</v>
      </c>
    </row>
    <row r="206" spans="1:7" s="51" customFormat="1" ht="24" customHeight="1" x14ac:dyDescent="0.35">
      <c r="A206" s="47" t="s">
        <v>153</v>
      </c>
      <c r="B206" s="48">
        <v>8.84</v>
      </c>
      <c r="C206" s="48">
        <v>7.33</v>
      </c>
      <c r="D206" s="48">
        <v>0.28000000000000003</v>
      </c>
      <c r="E206" s="48">
        <v>0.22</v>
      </c>
      <c r="F206" s="48">
        <v>0.73</v>
      </c>
      <c r="G206" s="48">
        <v>0.28999999999999998</v>
      </c>
    </row>
    <row r="207" spans="1:7" s="51" customFormat="1" x14ac:dyDescent="0.35">
      <c r="A207" s="47" t="s">
        <v>154</v>
      </c>
      <c r="B207" s="48">
        <v>114.69</v>
      </c>
      <c r="C207" s="48">
        <v>69.739999999999995</v>
      </c>
      <c r="D207" s="48">
        <v>7.18</v>
      </c>
      <c r="E207" s="48">
        <v>9.1199999999999992</v>
      </c>
      <c r="F207" s="48">
        <v>22.11</v>
      </c>
      <c r="G207" s="48">
        <v>6.55</v>
      </c>
    </row>
    <row r="208" spans="1:7" s="51" customFormat="1" x14ac:dyDescent="0.35">
      <c r="A208" s="55" t="s">
        <v>263</v>
      </c>
      <c r="B208" s="46" t="s">
        <v>3</v>
      </c>
      <c r="C208" s="46" t="s">
        <v>3</v>
      </c>
      <c r="D208" s="46" t="s">
        <v>3</v>
      </c>
      <c r="E208" s="46" t="s">
        <v>3</v>
      </c>
      <c r="F208" s="46" t="s">
        <v>3</v>
      </c>
      <c r="G208" s="46" t="s">
        <v>3</v>
      </c>
    </row>
    <row r="209" spans="1:7" s="51" customFormat="1" x14ac:dyDescent="0.35">
      <c r="A209" s="49" t="s">
        <v>251</v>
      </c>
      <c r="B209" s="48">
        <v>4.22</v>
      </c>
      <c r="C209" s="48">
        <v>3.3</v>
      </c>
      <c r="D209" s="48">
        <v>0.17</v>
      </c>
      <c r="E209" s="48">
        <v>0.14000000000000001</v>
      </c>
      <c r="F209" s="48">
        <v>0.44</v>
      </c>
      <c r="G209" s="48">
        <v>0.16</v>
      </c>
    </row>
    <row r="210" spans="1:7" s="51" customFormat="1" x14ac:dyDescent="0.35">
      <c r="A210" s="49" t="s">
        <v>252</v>
      </c>
      <c r="B210" s="48">
        <v>1.27</v>
      </c>
      <c r="C210" s="48">
        <v>1.1299999999999999</v>
      </c>
      <c r="D210" s="48" t="s">
        <v>138</v>
      </c>
      <c r="E210" s="48" t="s">
        <v>138</v>
      </c>
      <c r="F210" s="48" t="s">
        <v>138</v>
      </c>
      <c r="G210" s="48" t="s">
        <v>138</v>
      </c>
    </row>
    <row r="211" spans="1:7" ht="24" customHeight="1" x14ac:dyDescent="0.35">
      <c r="A211" s="49" t="s">
        <v>253</v>
      </c>
      <c r="B211" s="48">
        <v>3.35</v>
      </c>
      <c r="C211" s="48">
        <v>2.9</v>
      </c>
      <c r="D211" s="48">
        <v>0.08</v>
      </c>
      <c r="E211" s="48" t="s">
        <v>138</v>
      </c>
      <c r="F211" s="48">
        <v>0.21</v>
      </c>
      <c r="G211" s="48">
        <v>0.1</v>
      </c>
    </row>
    <row r="212" spans="1:7" x14ac:dyDescent="0.35">
      <c r="A212" s="49" t="s">
        <v>264</v>
      </c>
      <c r="B212" s="48">
        <v>114.69</v>
      </c>
      <c r="C212" s="48">
        <v>69.739999999999995</v>
      </c>
      <c r="D212" s="48">
        <v>7.18</v>
      </c>
      <c r="E212" s="48">
        <v>9.1199999999999992</v>
      </c>
      <c r="F212" s="48">
        <v>22.11</v>
      </c>
      <c r="G212" s="48">
        <v>6.55</v>
      </c>
    </row>
    <row r="213" spans="1:7" x14ac:dyDescent="0.35">
      <c r="A213" s="55" t="s">
        <v>265</v>
      </c>
      <c r="B213" s="46" t="s">
        <v>3</v>
      </c>
      <c r="C213" s="46" t="s">
        <v>3</v>
      </c>
      <c r="D213" s="46" t="s">
        <v>3</v>
      </c>
      <c r="E213" s="46" t="s">
        <v>3</v>
      </c>
      <c r="F213" s="46" t="s">
        <v>3</v>
      </c>
      <c r="G213" s="46" t="s">
        <v>3</v>
      </c>
    </row>
    <row r="214" spans="1:7" x14ac:dyDescent="0.35">
      <c r="A214" s="49" t="s">
        <v>257</v>
      </c>
      <c r="B214" s="48">
        <v>4.41</v>
      </c>
      <c r="C214" s="48">
        <v>3.8</v>
      </c>
      <c r="D214" s="48">
        <v>0.1</v>
      </c>
      <c r="E214" s="48" t="s">
        <v>138</v>
      </c>
      <c r="F214" s="48">
        <v>0.24</v>
      </c>
      <c r="G214" s="48">
        <v>0.17</v>
      </c>
    </row>
    <row r="215" spans="1:7" x14ac:dyDescent="0.35">
      <c r="A215" s="49" t="s">
        <v>258</v>
      </c>
      <c r="B215" s="48">
        <v>1.47</v>
      </c>
      <c r="C215" s="48">
        <v>1.23</v>
      </c>
      <c r="D215" s="48">
        <v>0.04</v>
      </c>
      <c r="E215" s="48" t="s">
        <v>138</v>
      </c>
      <c r="F215" s="48">
        <v>0.11</v>
      </c>
      <c r="G215" s="48" t="s">
        <v>138</v>
      </c>
    </row>
    <row r="216" spans="1:7" x14ac:dyDescent="0.35">
      <c r="A216" s="49" t="s">
        <v>260</v>
      </c>
      <c r="B216" s="48">
        <v>0.36</v>
      </c>
      <c r="C216" s="48">
        <v>0.32</v>
      </c>
      <c r="D216" s="48" t="s">
        <v>138</v>
      </c>
      <c r="E216" s="48" t="s">
        <v>145</v>
      </c>
      <c r="F216" s="48" t="s">
        <v>138</v>
      </c>
      <c r="G216" s="48" t="s">
        <v>145</v>
      </c>
    </row>
    <row r="217" spans="1:7" ht="43.5" customHeight="1" x14ac:dyDescent="0.35">
      <c r="A217" s="49" t="s">
        <v>266</v>
      </c>
      <c r="B217" s="48">
        <v>2.6</v>
      </c>
      <c r="C217" s="48">
        <v>1.98</v>
      </c>
      <c r="D217" s="48">
        <v>0.12</v>
      </c>
      <c r="E217" s="48" t="s">
        <v>138</v>
      </c>
      <c r="F217" s="48">
        <v>0.34</v>
      </c>
      <c r="G217" s="48">
        <v>0.09</v>
      </c>
    </row>
    <row r="218" spans="1:7" x14ac:dyDescent="0.35">
      <c r="A218" s="49" t="s">
        <v>264</v>
      </c>
      <c r="B218" s="48">
        <v>114.69</v>
      </c>
      <c r="C218" s="48">
        <v>69.739999999999995</v>
      </c>
      <c r="D218" s="48">
        <v>7.18</v>
      </c>
      <c r="E218" s="48">
        <v>9.1199999999999992</v>
      </c>
      <c r="F218" s="48">
        <v>22.11</v>
      </c>
      <c r="G218" s="48">
        <v>6.55</v>
      </c>
    </row>
    <row r="219" spans="1:7" x14ac:dyDescent="0.35">
      <c r="A219" s="47"/>
      <c r="B219" s="56"/>
      <c r="C219" s="56"/>
      <c r="D219" s="56"/>
      <c r="E219" s="56"/>
      <c r="F219" s="56"/>
      <c r="G219" s="56"/>
    </row>
    <row r="220" spans="1:7" s="51" customFormat="1" ht="15" thickBot="1" x14ac:dyDescent="0.4">
      <c r="A220" s="49"/>
      <c r="B220" s="48"/>
      <c r="C220" s="48"/>
      <c r="D220" s="48"/>
      <c r="E220" s="48"/>
      <c r="F220" s="48"/>
      <c r="G220" s="48"/>
    </row>
    <row r="221" spans="1:7" s="51" customFormat="1" ht="206.25" customHeight="1" x14ac:dyDescent="0.35">
      <c r="A221" s="88" t="s">
        <v>636</v>
      </c>
      <c r="B221" s="88"/>
      <c r="C221" s="88"/>
      <c r="D221" s="88"/>
      <c r="E221" s="88"/>
      <c r="F221" s="88"/>
      <c r="G221" s="88"/>
    </row>
    <row r="222" spans="1:7" s="51" customFormat="1" x14ac:dyDescent="0.35">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796875" defaultRowHeight="14.5" x14ac:dyDescent="0.35"/>
  <cols>
    <col min="1" max="1" width="41" customWidth="1"/>
    <col min="2" max="2" width="16.7265625" customWidth="1"/>
    <col min="3" max="3" width="10.54296875" customWidth="1"/>
    <col min="4" max="33" width="9.1796875" customWidth="1"/>
  </cols>
  <sheetData>
    <row r="1" spans="1:36" x14ac:dyDescent="0.35">
      <c r="A1" s="25" t="s">
        <v>553</v>
      </c>
      <c r="B1" t="s">
        <v>554</v>
      </c>
      <c r="C1" s="6">
        <v>3412000000000</v>
      </c>
    </row>
    <row r="2" spans="1:36" x14ac:dyDescent="0.35">
      <c r="A2" s="1" t="s">
        <v>555</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35">
      <c r="A3" s="19" t="s">
        <v>556</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x14ac:dyDescent="0.35">
      <c r="A4" s="19" t="s">
        <v>557</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x14ac:dyDescent="0.35">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x14ac:dyDescent="0.35">
      <c r="A6" s="19" t="s">
        <v>558</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x14ac:dyDescent="0.35">
      <c r="A7" s="19"/>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6" x14ac:dyDescent="0.35">
      <c r="D8" s="27">
        <v>2018</v>
      </c>
      <c r="E8" s="27">
        <v>2019</v>
      </c>
      <c r="F8" s="27">
        <v>2020</v>
      </c>
      <c r="G8" s="27">
        <v>2021</v>
      </c>
      <c r="H8" s="27">
        <v>2022</v>
      </c>
      <c r="I8" s="27">
        <v>2023</v>
      </c>
      <c r="J8" s="27">
        <v>2024</v>
      </c>
      <c r="K8" s="27">
        <v>2025</v>
      </c>
      <c r="L8" s="27">
        <v>2026</v>
      </c>
      <c r="M8" s="27">
        <v>2027</v>
      </c>
      <c r="N8" s="27">
        <v>2028</v>
      </c>
      <c r="O8" s="27">
        <v>2029</v>
      </c>
      <c r="P8" s="27">
        <v>2030</v>
      </c>
      <c r="Q8" s="27">
        <v>2031</v>
      </c>
      <c r="R8" s="27">
        <v>2032</v>
      </c>
      <c r="S8" s="27">
        <v>2033</v>
      </c>
      <c r="T8" s="27">
        <v>2034</v>
      </c>
      <c r="U8" s="27">
        <v>2035</v>
      </c>
      <c r="V8" s="27">
        <v>2036</v>
      </c>
      <c r="W8" s="27">
        <v>2037</v>
      </c>
      <c r="X8" s="27">
        <v>2038</v>
      </c>
      <c r="Y8" s="27">
        <v>2039</v>
      </c>
      <c r="Z8" s="27">
        <v>2040</v>
      </c>
      <c r="AA8" s="27">
        <v>2041</v>
      </c>
      <c r="AB8" s="27">
        <v>2042</v>
      </c>
      <c r="AC8" s="27">
        <v>2043</v>
      </c>
      <c r="AD8" s="27">
        <v>2044</v>
      </c>
      <c r="AE8" s="27">
        <v>2045</v>
      </c>
      <c r="AF8" s="27">
        <v>2046</v>
      </c>
      <c r="AG8" s="27">
        <v>2047</v>
      </c>
      <c r="AH8" s="27">
        <v>2048</v>
      </c>
      <c r="AI8" s="27">
        <v>2049</v>
      </c>
      <c r="AJ8" s="27">
        <v>2050</v>
      </c>
    </row>
    <row r="9" spans="1:36" x14ac:dyDescent="0.35">
      <c r="C9" t="s">
        <v>558</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x14ac:dyDescent="0.35">
      <c r="B10" s="28"/>
    </row>
    <row r="11" spans="1:36" x14ac:dyDescent="0.35">
      <c r="B11" s="28"/>
    </row>
    <row r="12" spans="1:36" x14ac:dyDescent="0.35">
      <c r="B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16</vt:i4>
      </vt:variant>
    </vt:vector>
  </HeadingPairs>
  <TitlesOfParts>
    <vt:vector size="42" baseType="lpstr">
      <vt:lpstr>About</vt:lpstr>
      <vt:lpstr>AEO22 Table 4</vt:lpstr>
      <vt:lpstr>AEO23 Table 4</vt:lpstr>
      <vt:lpstr>AEO22 Table 5</vt:lpstr>
      <vt:lpstr>AEO23 Table 5</vt:lpstr>
      <vt:lpstr>District Heat</vt:lpstr>
      <vt:lpstr>District Heat Fuel Use Data</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2014-04-18T00:48:59Z</dcterms:created>
  <dcterms:modified xsi:type="dcterms:W3CDTF">2023-09-25T14:38:41Z</dcterms:modified>
</cp:coreProperties>
</file>