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B93A7C12-9564-4081-A722-AB337DDD2032}" xr6:coauthVersionLast="47" xr6:coauthVersionMax="47" xr10:uidLastSave="{00000000-0000-0000-0000-000000000000}"/>
  <bookViews>
    <workbookView xWindow="-120" yWindow="-120" windowWidth="29040" windowHeight="17520" tabRatio="859" firstSheet="1"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<sst xmlns="http://schemas.openxmlformats.org/spreadsheetml/2006/main" count="16723" uniqueCount="3797">
  <si>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</si>
  <si>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</si>
  <si>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</si>
  <si>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</si>
  <si>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</si>
  <si>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</si>
  <si>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</si>
  <si>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</si>
  <si>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</si>
  <si>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</si>
  <si>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</si>
  <si>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</si>
  <si>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</si>
  <si>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</si>
  <si>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</si>
  <si>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</si>
  <si>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</si>
  <si>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</si>
  <si>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</si>
  <si>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</si>
  <si>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</si>
  <si>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</si>
  <si>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</si>
  <si>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</si>
  <si>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</si>
  <si>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</si>
  <si>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</si>
  <si>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</si>
  <si>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</si>
  <si>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</si>
  <si>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</si>
  <si>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</si>
  <si>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</si>
  <si>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</si>
  <si>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</si>
  <si>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</si>
  <si>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</si>
  <si>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</si>
  <si>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</si>
  <si>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</si>
  <si>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</si>
  <si>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</si>
  <si>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</si>
  <si>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</si>
  <si>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</si>
  <si>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</si>
  <si>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</si>
  <si>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</si>
  <si>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</si>
  <si>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</si>
  <si>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</si>
  <si>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</si>
  <si>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</si>
  <si>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</si>
  <si>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</si>
  <si>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</si>
  <si>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</si>
  <si>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</si>
  <si>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</si>
  <si>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</si>
  <si>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</si>
  <si>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</si>
  <si>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</si>
  <si>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</si>
  <si>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</si>
  <si>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</si>
  <si>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</si>
  <si>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</si>
  <si>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</si>
  <si>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</si>
  <si>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</si>
  <si>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</si>
  <si>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</si>
  <si>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</si>
  <si>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</si>
  <si>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</si>
  <si>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</si>
  <si>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</si>
  <si>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</si>
  <si>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</si>
  <si>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</si>
  <si>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</si>
  <si>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</si>
  <si>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</si>
  <si>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</si>
  <si>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</si>
  <si>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</si>
  <si>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</si>
  <si>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</si>
  <si>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</si>
  <si>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</si>
  <si>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</si>
  <si>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</si>
  <si>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</si>
  <si>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</si>
  <si>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</si>
  <si>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</si>
  <si>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</si>
  <si>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</si>
  <si>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</si>
  <si>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</si>
  <si>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</si>
  <si>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</si>
  <si>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</si>
  <si>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</si>
  <si>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</si>
  <si>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</si>
  <si>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</si>
  <si>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</si>
  <si>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</si>
  <si>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</si>
  <si>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</si>
  <si>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</si>
  <si>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</si>
  <si>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</si>
  <si>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</si>
  <si>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</si>
  <si>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</si>
  <si>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</si>
  <si>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</si>
  <si>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</si>
  <si>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</si>
  <si>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</si>
  <si>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</si>
  <si>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</si>
  <si>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</si>
  <si>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</si>
  <si>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</si>
  <si>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</si>
  <si>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</si>
  <si>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</si>
  <si>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</si>
  <si>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</si>
  <si>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</si>
  <si>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</si>
  <si>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</si>
  <si>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</si>
  <si>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</si>
  <si>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</si>
  <si>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</si>
  <si>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</si>
  <si>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</si>
  <si>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</si>
  <si>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</si>
  <si>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</si>
  <si>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</si>
  <si>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</si>
  <si>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</si>
  <si>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</si>
  <si>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</si>
  <si>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</si>
  <si>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</si>
  <si>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</si>
  <si>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</si>
  <si>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</si>
  <si>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</si>
  <si>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</si>
  <si>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</si>
  <si>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</si>
  <si>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</si>
  <si>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</si>
  <si>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</si>
  <si>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</si>
  <si>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</si>
  <si>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</si>
  <si>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</si>
  <si>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</si>
  <si>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</si>
  <si>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</si>
  <si>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</si>
  <si>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</si>
  <si>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</si>
  <si>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</si>
  <si>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</si>
  <si>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</si>
  <si>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</si>
  <si>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</si>
  <si>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</si>
  <si>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</si>
  <si>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</si>
  <si>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</si>
  <si>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</si>
  <si>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</si>
  <si>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</si>
  <si>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</si>
  <si>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</si>
  <si>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</si>
  <si>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</si>
  <si>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</si>
  <si>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</si>
  <si>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</si>
  <si>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</si>
  <si>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</si>
  <si>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</si>
  <si>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</si>
  <si>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</si>
  <si>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</si>
  <si>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</si>
  <si>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</si>
  <si>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</si>
  <si>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</si>
  <si>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</si>
  <si>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</si>
  <si>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</si>
  <si>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</si>
  <si>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</si>
  <si>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</si>
  <si>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</si>
  <si>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</si>
  <si>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</si>
  <si>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</si>
  <si>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</si>
  <si>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</si>
  <si>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</si>
  <si>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</si>
  <si>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</si>
  <si>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</si>
  <si>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</si>
  <si>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</si>
  <si>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</si>
  <si>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</si>
  <si>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</si>
  <si>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</si>
  <si>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</si>
  <si>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</si>
  <si>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</si>
  <si>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</si>
  <si>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</si>
  <si>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</si>
  <si>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</si>
  <si>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</si>
  <si>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</si>
  <si>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</si>
  <si>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</si>
  <si>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</si>
  <si>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</si>
  <si>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</si>
  <si>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</si>
  <si>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</si>
  <si>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</si>
  <si>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</si>
  <si>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</si>
  <si>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</si>
  <si>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</si>
  <si>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</si>
  <si>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</si>
  <si>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</si>
  <si>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</si>
  <si>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</si>
  <si>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</si>
  <si>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</si>
  <si>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</si>
  <si>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</si>
  <si>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</si>
  <si>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</si>
  <si>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</si>
  <si>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</si>
  <si>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</si>
  <si>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</si>
  <si>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</si>
  <si>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</si>
  <si>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</si>
  <si>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</si>
  <si>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</si>
  <si>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</si>
  <si>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</si>
  <si>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</si>
  <si>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</si>
  <si>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</si>
  <si>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</si>
  <si>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</si>
  <si>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</si>
  <si>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</si>
  <si>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</si>
  <si>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</si>
  <si>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</si>
  <si>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</si>
  <si>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</si>
  <si>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</si>
  <si>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</si>
  <si>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</si>
  <si>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</si>
  <si>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</si>
  <si>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</si>
  <si>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</si>
  <si>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</si>
  <si>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</si>
  <si>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</si>
  <si>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</si>
  <si>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</si>
  <si>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</si>
  <si>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</si>
  <si>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</si>
  <si>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</si>
  <si>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</si>
  <si>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</si>
  <si>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</si>
  <si>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</si>
  <si>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</si>
  <si>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</si>
  <si>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</si>
  <si>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</si>
  <si>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</si>
  <si>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</si>
  <si>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</si>
  <si>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</si>
  <si>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</si>
  <si>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</si>
  <si>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</si>
  <si>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</si>
  <si>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</si>
  <si>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</si>
  <si>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</si>
  <si>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</si>
  <si>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</si>
  <si>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</si>
  <si>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</si>
  <si>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</si>
  <si>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</si>
  <si>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</si>
  <si>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</si>
  <si>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</si>
  <si>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</si>
  <si>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</si>
  <si>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</si>
  <si>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</si>
  <si>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</si>
  <si>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</si>
  <si>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</si>
  <si>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</si>
  <si>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</si>
  <si>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</si>
  <si>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</si>
  <si>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</si>
  <si>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</si>
  <si>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</si>
  <si>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</si>
  <si>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</si>
  <si>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</si>
  <si>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</si>
  <si>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</si>
  <si>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</si>
  <si>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</si>
  <si>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</si>
  <si>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</si>
  <si>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</si>
  <si>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</si>
  <si>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</si>
  <si>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</si>
  <si>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</si>
  <si>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</si>
  <si>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</si>
  <si>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</si>
  <si>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</si>
  <si>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</si>
  <si>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</si>
  <si>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</si>
  <si>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</si>
  <si>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</si>
  <si>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</si>
  <si>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</si>
  <si>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</si>
  <si>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</si>
  <si>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</si>
  <si>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</si>
  <si>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</si>
  <si>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</si>
  <si>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</si>
  <si>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</si>
  <si>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</si>
  <si>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</si>
  <si>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</si>
  <si>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</si>
  <si>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</si>
  <si>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</si>
  <si>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</si>
  <si>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</si>
  <si>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</si>
  <si>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</si>
  <si>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</si>
  <si>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</si>
  <si>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</si>
  <si>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</si>
  <si>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</si>
  <si>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</si>
  <si>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</si>
  <si>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</si>
  <si>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</si>
  <si>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</si>
  <si>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</si>
  <si>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</si>
  <si>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</si>
  <si>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</si>
  <si>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</si>
  <si>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</si>
  <si>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</si>
  <si>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</si>
  <si>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</si>
  <si>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</si>
  <si>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</si>
  <si>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</si>
  <si>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</si>
  <si>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</si>
  <si>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</si>
  <si>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</si>
  <si>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</si>
  <si>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</si>
  <si>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</si>
  <si>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</si>
  <si>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</si>
  <si>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</si>
  <si>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</si>
  <si>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</si>
  <si>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</si>
  <si>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</si>
  <si>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</si>
  <si>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</si>
  <si>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</si>
  <si>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</si>
  <si>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</si>
  <si>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</si>
  <si>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</si>
  <si>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</si>
  <si>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</si>
  <si>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</si>
  <si>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</si>
  <si>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</si>
  <si>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</si>
  <si>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</si>
  <si>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</si>
  <si>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</si>
  <si>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</si>
  <si>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</si>
  <si>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</si>
  <si>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</si>
  <si>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</si>
  <si>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</si>
  <si>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</si>
  <si>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</si>
  <si>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</si>
  <si>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</si>
  <si>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</si>
  <si>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</si>
  <si>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</si>
  <si>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</si>
  <si>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</si>
  <si>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</si>
  <si>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</si>
  <si>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</si>
  <si>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</si>
  <si>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</si>
  <si>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</si>
  <si>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</si>
  <si>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</si>
  <si>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</si>
  <si>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</si>
  <si>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</si>
  <si>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</si>
  <si>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</si>
  <si>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</si>
  <si>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</si>
  <si>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</si>
  <si>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</si>
  <si>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</si>
  <si>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</si>
  <si>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</si>
  <si>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</si>
  <si>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</si>
  <si>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</si>
  <si>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</si>
  <si>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</si>
  <si>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</si>
  <si>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</si>
  <si>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</si>
  <si>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</si>
  <si>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</si>
  <si>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</si>
  <si>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</si>
  <si>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</si>
  <si>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</si>
  <si>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</si>
  <si>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</si>
  <si>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</si>
  <si>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</si>
  <si>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</si>
  <si>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</si>
  <si>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</si>
  <si>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</si>
  <si>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</si>
  <si>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</si>
  <si>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</si>
  <si>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</si>
  <si>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</si>
  <si>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</si>
  <si>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</si>
  <si>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</si>
  <si>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</si>
  <si>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</si>
  <si>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</si>
  <si>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</si>
  <si>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</si>
  <si>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</si>
  <si>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</si>
  <si>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</si>
  <si>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</si>
  <si>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</si>
  <si>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</si>
  <si>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</si>
  <si>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</si>
  <si>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</si>
  <si>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</si>
  <si>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</si>
  <si>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</si>
  <si>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</si>
  <si>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</si>
  <si>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</si>
  <si>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</si>
  <si>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</si>
  <si>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</si>
  <si>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</si>
  <si>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</si>
  <si>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</si>
  <si>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</si>
  <si>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</si>
  <si>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</si>
  <si>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</si>
  <si>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</si>
  <si>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</si>
  <si>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</si>
  <si>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</si>
  <si>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</si>
  <si>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</si>
  <si>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</si>
  <si>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</si>
  <si>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</si>
  <si>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</si>
  <si>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</si>
  <si>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</si>
  <si>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</si>
  <si>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</si>
  <si>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</si>
  <si>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</si>
  <si>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</si>
  <si>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</si>
  <si>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</si>
  <si>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</si>
  <si>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</si>
  <si>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</si>
  <si>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</si>
  <si>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</si>
  <si>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</si>
  <si>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</si>
  <si>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</si>
  <si>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</si>
  <si>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</si>
  <si>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</si>
  <si>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</si>
  <si>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</si>
  <si>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</si>
  <si>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</si>
  <si>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</si>
  <si>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</si>
  <si>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</si>
  <si>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</si>
  <si>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</si>
  <si>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</si>
  <si>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</si>
  <si>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</si>
  <si>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</si>
  <si>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</si>
  <si>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</si>
  <si>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</si>
  <si>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</si>
  <si>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</si>
  <si>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</si>
  <si>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</si>
  <si>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</si>
  <si>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</si>
  <si>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</si>
  <si>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</si>
  <si>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</si>
  <si>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</si>
  <si>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</si>
  <si>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</si>
  <si>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</si>
  <si>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</si>
  <si>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</si>
  <si>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</si>
  <si>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</si>
  <si>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</si>
  <si>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</si>
  <si>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</si>
  <si>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</si>
  <si>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</si>
  <si>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</si>
  <si>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</si>
  <si>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</si>
  <si>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</si>
  <si>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</si>
  <si>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</si>
  <si>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</si>
  <si>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</si>
  <si>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</si>
  <si>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</si>
  <si>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</si>
  <si>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</si>
  <si>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</si>
  <si>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</si>
  <si>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</si>
  <si>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</si>
  <si>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</si>
  <si>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</si>
  <si>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</si>
  <si>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</si>
  <si>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</si>
  <si>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</si>
  <si>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</si>
  <si>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</si>
  <si>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</si>
  <si>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</si>
  <si>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</si>
  <si>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</si>
  <si>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</si>
  <si>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</si>
  <si>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</si>
  <si>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</si>
  <si>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</si>
  <si>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</si>
  <si>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</si>
  <si>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</si>
  <si>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</si>
  <si>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</si>
  <si>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</si>
  <si>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</si>
  <si>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</si>
  <si>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</si>
  <si>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</si>
  <si>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</si>
  <si>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</si>
  <si>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</si>
  <si>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</si>
  <si>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</si>
  <si>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</si>
  <si>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</si>
  <si>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</si>
  <si>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</si>
  <si>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</si>
  <si>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</si>
  <si>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</si>
  <si>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</si>
  <si>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</si>
  <si>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</si>
  <si>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</si>
  <si>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</si>
  <si>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</si>
  <si>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</si>
  <si>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</si>
  <si>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</si>
  <si>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</si>
  <si>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</si>
  <si>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</si>
  <si>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</si>
  <si>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</si>
  <si>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</si>
  <si>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</si>
  <si>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</si>
  <si>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</si>
  <si>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</si>
  <si>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</si>
  <si>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</si>
  <si>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</si>
  <si>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</si>
  <si>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</si>
  <si>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</si>
  <si>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</si>
  <si>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</si>
  <si>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</si>
  <si>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</si>
  <si>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</si>
  <si>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</si>
  <si>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</si>
  <si>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</si>
  <si>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</si>
  <si>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</si>
  <si>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</si>
  <si>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</si>
  <si>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</si>
  <si>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</si>
  <si>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</si>
  <si>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</si>
  <si>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</si>
  <si>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</si>
  <si>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</si>
  <si>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</si>
  <si>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</si>
  <si>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</si>
  <si>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</si>
  <si>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</si>
  <si>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</si>
  <si>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</si>
  <si>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</si>
  <si>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</si>
  <si>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</si>
  <si>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</si>
  <si>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</si>
  <si>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</si>
  <si>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</si>
  <si>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</si>
  <si>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</si>
  <si>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</si>
  <si>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</si>
  <si>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</si>
  <si>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</si>
  <si>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</si>
  <si>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</si>
  <si>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</si>
  <si>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</si>
  <si>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</si>
  <si>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</si>
  <si>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</si>
  <si>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</si>
  <si>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</si>
  <si>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</si>
  <si>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</si>
  <si>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</si>
  <si>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</si>
  <si>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</si>
  <si>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</si>
  <si>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</si>
  <si>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</si>
  <si>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</si>
  <si>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</si>
  <si>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</si>
  <si>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</si>
  <si>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</si>
  <si>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</si>
  <si>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</si>
  <si>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</si>
  <si>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</si>
  <si>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</si>
  <si>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</si>
  <si>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</si>
  <si>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</si>
  <si>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</si>
  <si>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</si>
  <si>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</si>
  <si>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</si>
  <si>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</si>
  <si>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</si>
  <si>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</si>
  <si>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</si>
  <si>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</si>
  <si>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</si>
  <si>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</si>
  <si>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</si>
  <si>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</si>
  <si>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</si>
  <si>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</si>
  <si>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</si>
  <si>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</si>
  <si>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</si>
  <si>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</si>
  <si>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</si>
  <si>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</si>
  <si>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</si>
  <si>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</si>
  <si>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</si>
  <si>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</si>
  <si>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</si>
  <si>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</si>
  <si>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</si>
  <si>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</si>
  <si>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</si>
  <si>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</si>
  <si>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</si>
  <si>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</si>
  <si>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</si>
  <si>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</si>
  <si>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</si>
  <si>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</si>
  <si>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</si>
  <si>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</si>
  <si>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</si>
  <si>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</si>
  <si>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</si>
  <si>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</si>
  <si>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</si>
  <si>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</si>
  <si>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</si>
  <si>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</si>
  <si>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</si>
  <si>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</si>
  <si>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</si>
  <si>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</si>
  <si>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</si>
  <si>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</si>
  <si>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</si>
  <si>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</si>
  <si>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</si>
  <si>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</si>
  <si>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</si>
  <si>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</si>
  <si>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</si>
  <si>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</si>
  <si>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</si>
  <si>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</si>
  <si>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</si>
  <si>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</si>
  <si>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</si>
  <si>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</si>
  <si>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</si>
  <si>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</si>
  <si>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</si>
  <si>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</si>
  <si>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</si>
  <si>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</si>
  <si>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</si>
  <si>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</si>
  <si>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</si>
  <si>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</si>
  <si>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</si>
  <si>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</si>
  <si>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</si>
  <si>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</si>
  <si>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</si>
  <si>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</si>
  <si>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</si>
  <si>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</si>
  <si>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</si>
  <si>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</si>
  <si>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</si>
  <si>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</si>
  <si>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</si>
  <si>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</si>
  <si>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</si>
  <si>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</si>
  <si>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</si>
  <si>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</si>
  <si>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</si>
  <si>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</si>
  <si>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</si>
  <si>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</si>
  <si>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</si>
  <si>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</si>
  <si>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</si>
  <si>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</si>
  <si>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</si>
  <si>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</si>
  <si>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</si>
  <si>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</si>
  <si>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</si>
  <si>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</si>
  <si>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</si>
  <si>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</si>
  <si>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</si>
  <si>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</si>
  <si>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</si>
  <si>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</si>
  <si>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</si>
  <si>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</si>
  <si>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</si>
  <si>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</si>
  <si>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</si>
  <si>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</si>
  <si>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</si>
  <si>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</si>
  <si>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</si>
  <si>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</si>
  <si>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</si>
  <si>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</si>
  <si>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</si>
  <si>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</si>
  <si>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</si>
  <si>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</si>
  <si>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</si>
  <si>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</si>
  <si>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</si>
  <si>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</si>
  <si>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</si>
  <si>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</si>
  <si>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</si>
  <si>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</si>
  <si>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</si>
  <si>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</si>
  <si>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</si>
  <si>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</si>
  <si>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</si>
  <si>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</si>
  <si>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</si>
  <si>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</si>
  <si>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</si>
  <si>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</si>
  <si>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</si>
  <si>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</si>
  <si>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</si>
  <si>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</si>
  <si>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</si>
  <si>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</si>
  <si>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</si>
  <si>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</si>
  <si>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</si>
  <si>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</si>
  <si>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</si>
  <si>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</si>
  <si>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</si>
  <si>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</si>
  <si>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</si>
  <si>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</si>
  <si>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</si>
  <si>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</si>
  <si>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</si>
  <si>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</si>
  <si>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</si>
  <si>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</si>
  <si>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</si>
  <si>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</si>
  <si>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</si>
  <si>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</si>
  <si>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</si>
  <si>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</si>
  <si>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</si>
  <si>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</si>
  <si>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</si>
  <si>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</si>
  <si>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</si>
  <si>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</si>
  <si>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</si>
  <si>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</si>
  <si>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</si>
  <si>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</si>
  <si>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</si>
  <si>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</si>
  <si>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</si>
  <si>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</si>
  <si>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</si>
  <si>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</si>
  <si>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</si>
  <si>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</si>
  <si>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</si>
  <si>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</si>
  <si>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</si>
  <si>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</si>
  <si>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</si>
  <si>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</si>
  <si>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</si>
  <si>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</si>
  <si>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</si>
  <si>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</si>
  <si>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</si>
  <si>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</si>
  <si>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</si>
  <si>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</si>
  <si>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</si>
  <si>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</si>
  <si>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</si>
  <si>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</si>
  <si>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</si>
  <si>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</si>
  <si>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</si>
  <si>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</si>
  <si>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</si>
  <si>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</si>
  <si>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</si>
  <si>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</si>
  <si>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</si>
  <si>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</si>
  <si>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</si>
  <si>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</si>
  <si>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</si>
  <si>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</si>
  <si>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</si>
  <si>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</si>
  <si>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</si>
  <si>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</si>
  <si>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</si>
  <si>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</si>
  <si>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</si>
  <si>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</si>
  <si>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</si>
  <si>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</si>
  <si>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</si>
  <si>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</si>
  <si>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</si>
  <si>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</si>
  <si>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</si>
  <si>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</si>
  <si>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</si>
  <si>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</si>
  <si>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</si>
  <si>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</si>
  <si>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</si>
  <si>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</si>
  <si>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</si>
  <si>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</si>
  <si>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</si>
  <si>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</si>
  <si>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</si>
  <si>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</si>
  <si>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</si>
  <si>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</si>
  <si>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</si>
  <si>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</si>
  <si>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</si>
  <si>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</si>
  <si>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</si>
  <si>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</si>
  <si>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</si>
  <si>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</si>
  <si>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</si>
  <si>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</si>
  <si>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</si>
  <si>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</si>
  <si>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</si>
  <si>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</si>
  <si>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</si>
  <si>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</si>
  <si>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</si>
  <si>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</si>
  <si>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</si>
  <si>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</si>
  <si>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</si>
  <si>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</si>
  <si>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</si>
  <si>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</si>
  <si>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</si>
  <si>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</si>
  <si>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</si>
  <si>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</si>
  <si>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</si>
  <si>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</si>
  <si>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</si>
  <si>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</si>
  <si>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</si>
  <si>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</si>
  <si>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</si>
  <si>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</si>
  <si>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</si>
  <si>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</si>
  <si>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</si>
  <si>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</si>
  <si>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</si>
  <si>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</si>
  <si>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</si>
  <si>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</si>
  <si>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</si>
  <si>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</si>
  <si>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</si>
  <si>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</si>
  <si>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</si>
  <si>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</si>
  <si>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</si>
  <si>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</si>
  <si>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</si>
  <si>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</si>
  <si>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</si>
  <si>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</si>
  <si>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</si>
  <si>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</si>
  <si>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</si>
  <si>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</si>
  <si>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</si>
  <si>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</si>
  <si>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</si>
  <si>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</si>
  <si>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</si>
  <si>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</si>
  <si>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</si>
  <si>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</si>
  <si>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</si>
  <si>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</si>
  <si>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</si>
  <si>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</si>
  <si>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</si>
  <si>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</si>
  <si>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</si>
  <si>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</si>
  <si>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</si>
  <si>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</si>
  <si>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</si>
  <si>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</si>
  <si>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</si>
  <si>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</si>
  <si>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</si>
  <si>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</si>
  <si>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</si>
  <si>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</si>
  <si>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</si>
  <si>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</si>
  <si>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</si>
  <si>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</si>
  <si>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</si>
  <si>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</si>
  <si>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</si>
  <si>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</si>
  <si>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</si>
  <si>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</si>
  <si>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</si>
  <si>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</si>
  <si>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</si>
  <si>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</si>
  <si>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</si>
  <si>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</si>
  <si>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</si>
  <si>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</si>
  <si>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</si>
  <si>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</si>
  <si>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</si>
  <si>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</si>
  <si>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</si>
  <si>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</si>
  <si>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</si>
  <si>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</si>
  <si>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</si>
  <si>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</si>
  <si>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</si>
  <si>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</si>
  <si>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</si>
  <si>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</si>
  <si>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</si>
  <si>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</si>
  <si>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</si>
  <si>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</si>
  <si>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</si>
  <si>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</si>
  <si>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</si>
  <si>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</si>
  <si>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</si>
  <si>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</si>
  <si>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</si>
  <si>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</si>
  <si>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</si>
  <si>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</si>
  <si>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</si>
  <si>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</si>
  <si>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</si>
  <si>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</si>
  <si>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</si>
  <si>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</si>
  <si>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</si>
  <si>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</si>
  <si>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</si>
  <si>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</si>
  <si>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</si>
  <si>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</si>
  <si>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</si>
  <si>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</si>
  <si>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</si>
  <si>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</si>
  <si>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</si>
  <si>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</si>
  <si>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</si>
  <si>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</si>
  <si>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</si>
  <si>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</si>
  <si>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</si>
  <si>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</si>
  <si>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</si>
  <si>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</si>
  <si>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</si>
  <si>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</si>
  <si>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</si>
  <si>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</si>
  <si>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</si>
  <si>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</si>
  <si>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</si>
  <si>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</si>
  <si>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</si>
  <si>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</si>
  <si>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</si>
  <si>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</si>
  <si>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</si>
  <si>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</si>
  <si>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</si>
  <si>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</si>
  <si>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</si>
  <si>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</si>
  <si>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</si>
  <si>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</si>
  <si>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</si>
  <si>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</si>
  <si>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</si>
  <si>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</si>
  <si>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</si>
  <si>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</si>
  <si>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</si>
  <si>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</si>
  <si>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</si>
  <si>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</si>
  <si>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</si>
  <si>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</si>
  <si>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</si>
  <si>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</si>
  <si>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</si>
  <si>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</si>
  <si>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</si>
  <si>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</si>
  <si>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</si>
  <si>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</si>
  <si>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</si>
  <si>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</si>
  <si>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</si>
  <si>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</si>
  <si>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</si>
  <si>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</si>
  <si>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</si>
  <si>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</si>
  <si>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</si>
  <si>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</si>
  <si>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</si>
  <si>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</si>
  <si>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</si>
  <si>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</si>
  <si>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</si>
  <si>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</si>
  <si>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</si>
  <si>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</si>
  <si>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</si>
  <si>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</si>
  <si>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</si>
  <si>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</si>
  <si>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</si>
  <si>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</si>
  <si>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</si>
  <si>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</si>
  <si>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</si>
  <si>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</si>
  <si>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</si>
  <si>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</si>
  <si>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</si>
  <si>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</si>
  <si>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</si>
  <si>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</si>
  <si>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</si>
  <si>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</si>
  <si>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</si>
  <si>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</si>
  <si>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</si>
  <si>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</si>
  <si>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</si>
  <si>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</si>
  <si>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</si>
  <si>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</si>
  <si>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</si>
  <si>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</si>
  <si>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</si>
  <si>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</si>
  <si>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</si>
  <si>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</si>
  <si>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</si>
  <si>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</si>
  <si>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</si>
  <si>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</si>
  <si>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</si>
  <si>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</si>
  <si>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</si>
  <si>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</si>
  <si>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</si>
  <si>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</si>
  <si>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</si>
  <si>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</si>
  <si>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</si>
  <si>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</si>
  <si>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</si>
  <si>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</si>
  <si>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</si>
  <si>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</si>
  <si>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</si>
  <si>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</si>
  <si>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</si>
  <si>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</si>
  <si>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</si>
  <si>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</si>
  <si>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</si>
  <si>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</si>
  <si>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</si>
  <si>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</si>
  <si>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</si>
  <si>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</si>
  <si>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</si>
  <si>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</si>
  <si>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</si>
  <si>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</si>
  <si>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</si>
  <si>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</si>
  <si>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</si>
  <si>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</si>
  <si>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</si>
  <si>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</si>
  <si>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</si>
  <si>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</si>
  <si>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</si>
  <si>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</si>
  <si>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</si>
  <si>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</si>
  <si>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</si>
  <si>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</si>
  <si>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</si>
  <si>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</si>
  <si>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</si>
  <si>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</si>
  <si>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</si>
  <si>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</si>
  <si>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</si>
  <si>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</si>
  <si>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</si>
  <si>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</si>
  <si>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</si>
  <si>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</si>
  <si>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</si>
  <si>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</si>
  <si>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</si>
  <si>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</si>
  <si>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</si>
  <si>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</si>
  <si>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</si>
  <si>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</si>
  <si>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</si>
  <si>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</si>
  <si>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</si>
  <si>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</si>
  <si>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</si>
  <si>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</si>
  <si>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</si>
  <si>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</si>
  <si>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</si>
  <si>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</si>
  <si>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</si>
  <si>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</si>
  <si>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</si>
  <si>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</si>
  <si>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</si>
  <si>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</si>
  <si>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</si>
  <si>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</si>
  <si>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</si>
  <si>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</si>
  <si>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</si>
  <si>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</si>
  <si>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</si>
  <si>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</si>
  <si>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</si>
  <si>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</si>
  <si>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</si>
  <si>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</si>
  <si>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</si>
  <si>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</si>
  <si>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</si>
  <si>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</si>
  <si>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</si>
  <si>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</si>
  <si>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</si>
  <si>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</si>
  <si>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</si>
  <si>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</si>
  <si>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</si>
  <si>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</si>
  <si>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</si>
  <si>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</si>
  <si>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</si>
  <si>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</si>
  <si>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</si>
  <si>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</si>
  <si>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</si>
  <si>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</si>
  <si>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</si>
  <si>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</si>
  <si>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</si>
  <si>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</si>
  <si>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</si>
  <si>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</si>
  <si>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</si>
  <si>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</si>
  <si>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</si>
  <si>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</si>
  <si>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</si>
  <si>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</si>
  <si>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</si>
  <si>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</si>
  <si>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</si>
  <si>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</si>
  <si>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</si>
  <si>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</si>
  <si>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</si>
  <si>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</si>
  <si>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</si>
  <si>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</si>
  <si>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</si>
  <si>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</si>
  <si>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</si>
  <si>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</si>
  <si>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</si>
  <si>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</si>
  <si>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</si>
  <si>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</si>
  <si>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</si>
  <si>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</si>
  <si>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</si>
  <si>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</si>
  <si>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</si>
  <si>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</si>
  <si>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</si>
  <si>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</si>
  <si>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</si>
  <si>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</si>
  <si>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</si>
  <si>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</si>
  <si>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</si>
  <si>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</si>
  <si>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</si>
  <si>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</si>
  <si>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</si>
  <si>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</si>
  <si>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</si>
  <si>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</si>
  <si>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</si>
  <si>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</si>
  <si>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</si>
  <si>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</si>
  <si>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</si>
  <si>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</si>
  <si>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</si>
  <si>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</si>
  <si>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</si>
  <si>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</si>
  <si>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</si>
  <si>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</si>
  <si>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</si>
  <si>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</si>
  <si>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</si>
  <si>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</si>
  <si>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</si>
  <si>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</si>
  <si>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</si>
  <si>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</si>
  <si>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</si>
  <si>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</si>
  <si>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</si>
  <si>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</si>
  <si>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</si>
  <si>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</si>
  <si>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</si>
  <si>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</si>
  <si>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</si>
  <si>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</si>
  <si>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</si>
  <si>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</si>
  <si>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</si>
  <si>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</si>
  <si>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</si>
  <si>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</si>
  <si>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</si>
  <si>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</si>
  <si>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</si>
  <si>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</si>
  <si>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</si>
  <si>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</si>
  <si>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</si>
  <si>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</si>
  <si>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</si>
  <si>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</si>
  <si>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</si>
  <si>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</si>
  <si>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</si>
  <si>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</si>
  <si>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</si>
  <si>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</si>
  <si>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</si>
  <si>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</si>
  <si>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</si>
  <si>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</si>
  <si>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</si>
  <si>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</si>
  <si>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</si>
  <si>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</si>
  <si>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</si>
  <si>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</si>
  <si>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</si>
  <si>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</si>
  <si>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</si>
  <si>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</si>
  <si>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</si>
  <si>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</si>
  <si>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</si>
  <si>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</si>
  <si>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</si>
  <si>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</si>
  <si>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</si>
  <si>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</si>
  <si>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</si>
  <si>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</si>
  <si>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</si>
  <si>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</si>
  <si>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</si>
  <si>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</si>
  <si>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</si>
  <si>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</si>
  <si>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</si>
  <si>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</si>
  <si>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</si>
  <si>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</si>
  <si>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</si>
  <si>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</si>
  <si>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</si>
  <si>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</si>
  <si>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</si>
  <si>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</si>
  <si>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</si>
  <si>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</si>
  <si>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</si>
  <si>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</si>
  <si>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</si>
  <si>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</si>
  <si>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</si>
  <si>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</si>
  <si>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</si>
  <si>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</si>
  <si>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</si>
  <si>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</si>
  <si>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</si>
  <si>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</si>
  <si>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</si>
  <si>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</si>
  <si>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</si>
  <si>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</si>
  <si>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</si>
  <si>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</si>
  <si>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</si>
  <si>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</si>
  <si>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</si>
  <si>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</si>
  <si>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</si>
  <si>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</si>
  <si>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</si>
  <si>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</si>
  <si>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</si>
  <si>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</si>
  <si>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</si>
  <si>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</si>
  <si>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</si>
  <si>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</si>
  <si>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</si>
  <si>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</si>
  <si>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</si>
  <si>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</si>
  <si>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</si>
  <si>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</si>
  <si>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</si>
  <si>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</si>
  <si>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</si>
  <si>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</si>
  <si>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</si>
  <si>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</si>
  <si>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</si>
  <si>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</si>
  <si>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</si>
  <si>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</si>
  <si>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</si>
  <si>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</si>
  <si>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</si>
  <si>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</si>
  <si>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</si>
  <si>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</si>
  <si>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</si>
  <si>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</si>
  <si>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</si>
  <si>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</si>
  <si>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</si>
  <si>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</si>
  <si>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</si>
  <si>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</si>
  <si>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</si>
  <si>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</si>
  <si>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</si>
  <si>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</si>
  <si>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</si>
  <si>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</si>
  <si>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</si>
  <si>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</si>
  <si>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</si>
  <si>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</si>
  <si>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</si>
  <si>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</si>
  <si>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</si>
  <si>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</si>
  <si>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</si>
  <si>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</si>
  <si>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</si>
  <si>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</si>
  <si>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</si>
  <si>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</si>
  <si>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</si>
  <si>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</si>
  <si>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</si>
  <si>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</si>
  <si>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</si>
  <si>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</si>
  <si>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</si>
  <si>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</si>
  <si>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</si>
  <si>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</si>
  <si>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</si>
  <si>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</si>
  <si>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</si>
  <si>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</si>
  <si>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</si>
  <si>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</si>
  <si>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</si>
  <si>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</si>
  <si>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</si>
  <si>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</si>
  <si>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</si>
  <si>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</si>
  <si>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</si>
  <si>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</si>
  <si>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</si>
  <si>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</si>
  <si>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</si>
  <si>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</si>
  <si>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</si>
  <si>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</si>
  <si>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</si>
  <si>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</si>
  <si>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</si>
  <si>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</si>
  <si>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</si>
  <si>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</si>
  <si>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</si>
  <si>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</si>
  <si>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</si>
  <si>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</si>
  <si>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</si>
  <si>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</si>
  <si>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</si>
  <si>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</si>
  <si>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</si>
  <si>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</si>
  <si>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</si>
  <si>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</si>
  <si>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</si>
  <si>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</si>
  <si>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</si>
  <si>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</si>
  <si>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</si>
  <si>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</si>
  <si>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</si>
  <si>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</si>
  <si>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</si>
  <si>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</si>
  <si>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</si>
  <si>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</si>
  <si>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</si>
  <si>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</si>
  <si>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</si>
  <si>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</si>
  <si>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</si>
  <si>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</si>
  <si>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</si>
  <si>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</si>
  <si>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</si>
  <si>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</si>
  <si>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</si>
  <si>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</si>
  <si>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</si>
  <si>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</si>
  <si>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</si>
  <si>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</si>
  <si>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</si>
  <si>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</si>
  <si>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</si>
  <si>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</si>
  <si>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</si>
  <si>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</si>
  <si>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</si>
  <si>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</si>
  <si>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</si>
  <si>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</si>
  <si>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</si>
  <si>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</si>
  <si>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</si>
  <si>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</si>
  <si>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</si>
  <si>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</si>
  <si>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</si>
  <si>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</si>
  <si>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</si>
  <si>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</si>
  <si>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</si>
  <si>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</si>
  <si>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</si>
  <si>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</si>
  <si>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</si>
  <si>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</si>
  <si>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</si>
  <si>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</si>
  <si>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</si>
  <si>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</si>
  <si>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</si>
  <si>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</si>
  <si>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</si>
  <si>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</si>
  <si>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</si>
  <si>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</si>
  <si>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</si>
  <si>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</si>
  <si>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</si>
  <si>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</si>
  <si>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</si>
  <si>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</si>
  <si>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</si>
  <si>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</si>
  <si>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</si>
  <si>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</si>
  <si>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</si>
  <si>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</si>
  <si>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</si>
  <si>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</si>
  <si>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</si>
  <si>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</si>
  <si>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</si>
  <si>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</si>
  <si>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</si>
  <si>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</si>
  <si>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</si>
  <si>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</si>
  <si>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</si>
  <si>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</si>
  <si>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</si>
  <si>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</si>
  <si>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</si>
  <si>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</si>
  <si>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</si>
  <si>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</si>
  <si>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</si>
  <si>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</si>
  <si>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</si>
  <si>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</si>
  <si>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</si>
  <si>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</si>
  <si>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</si>
  <si>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</si>
  <si>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</si>
  <si>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</si>
  <si>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</si>
  <si>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</si>
  <si>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</si>
  <si>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</si>
  <si>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</si>
  <si>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</si>
  <si>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</si>
  <si>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</si>
  <si>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</si>
  <si>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</si>
  <si>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</si>
  <si>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</si>
  <si>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</si>
  <si>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</si>
  <si>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</si>
  <si>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</si>
  <si>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</si>
  <si>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</si>
  <si>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</si>
  <si>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</si>
  <si>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</si>
  <si>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</si>
  <si>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</si>
  <si>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</si>
  <si>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</si>
  <si>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</si>
  <si>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</si>
  <si>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</si>
  <si>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</si>
  <si>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</si>
  <si>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</si>
  <si>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</si>
  <si>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</si>
  <si>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</si>
  <si>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</si>
  <si>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</si>
  <si>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</si>
  <si>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</si>
  <si>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</si>
  <si>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</si>
  <si>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</si>
  <si>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</si>
  <si>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</si>
  <si>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</si>
  <si>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</si>
  <si>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</si>
  <si>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</si>
  <si>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</si>
  <si>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</si>
  <si>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</si>
  <si>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</si>
  <si>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</si>
  <si>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</si>
  <si>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</si>
  <si>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</si>
  <si>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</si>
  <si>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</si>
  <si>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</si>
  <si>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</si>
  <si>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</si>
  <si>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</si>
  <si>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</si>
  <si>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</si>
  <si>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</si>
  <si>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</si>
  <si>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</si>
  <si>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</si>
  <si>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</si>
  <si>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</si>
  <si>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</si>
  <si>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</si>
  <si>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</si>
  <si>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</si>
  <si>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</si>
  <si>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</si>
  <si>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</si>
  <si>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</si>
  <si>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</si>
  <si>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</si>
  <si>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</si>
  <si>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</si>
  <si>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</si>
  <si>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</si>
  <si>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</si>
  <si>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</si>
  <si>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</si>
  <si>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</si>
  <si>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</si>
  <si>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</si>
  <si>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</si>
  <si>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</si>
  <si>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</si>
  <si>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</si>
  <si>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</si>
  <si>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</si>
  <si>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</si>
  <si>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</si>
  <si>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</si>
  <si>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</si>
  <si>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</si>
  <si>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</si>
  <si>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</si>
  <si>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</si>
  <si>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</si>
  <si>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</si>
  <si>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</si>
  <si>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</si>
  <si>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</si>
  <si>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</si>
  <si>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</si>
  <si>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</si>
  <si>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</si>
  <si>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</si>
  <si>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</si>
  <si>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</si>
  <si>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</si>
  <si>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</si>
  <si>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</si>
  <si>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</si>
  <si>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</si>
  <si>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</si>
  <si>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</si>
  <si>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</si>
  <si>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</si>
  <si>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</si>
  <si>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</si>
  <si>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</si>
  <si>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</si>
  <si>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</si>
  <si>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</si>
  <si>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</si>
  <si>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</si>
  <si>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</si>
  <si>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</si>
  <si>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</si>
  <si>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</si>
  <si>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</si>
  <si>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</si>
  <si>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</si>
  <si>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</si>
  <si>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</si>
  <si>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</si>
  <si>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</si>
  <si>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</si>
  <si>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</si>
  <si>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</si>
  <si>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</si>
  <si>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</si>
  <si>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</si>
  <si>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</si>
  <si>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</si>
  <si>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</si>
  <si>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</si>
  <si>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</si>
  <si>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</si>
  <si>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</si>
  <si>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</si>
  <si>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</si>
  <si>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</si>
  <si>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</si>
  <si>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</si>
  <si>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</si>
  <si>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</si>
  <si>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</si>
  <si>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</si>
  <si>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</si>
  <si>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</si>
  <si>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</si>
  <si>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</si>
  <si>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</si>
  <si>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</si>
  <si>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</si>
  <si>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</si>
  <si>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</si>
  <si>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</si>
  <si>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</si>
  <si>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</si>
  <si>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</si>
  <si>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</si>
  <si>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</si>
  <si>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</si>
  <si>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</si>
  <si>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</si>
  <si>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</si>
  <si>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</si>
  <si>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</si>
  <si>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</si>
  <si>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</si>
  <si>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</si>
  <si>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</si>
  <si>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</si>
  <si>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</si>
  <si>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</si>
  <si>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</si>
  <si>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</si>
  <si>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</si>
  <si>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</si>
  <si>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</si>
  <si>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</si>
  <si>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</si>
  <si>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</si>
  <si>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</si>
  <si>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</si>
  <si>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</si>
  <si>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</si>
  <si>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</si>
  <si>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</si>
  <si>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</si>
  <si>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</si>
  <si>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</si>
  <si>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</si>
  <si>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</si>
  <si>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</si>
  <si>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</si>
  <si>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</si>
  <si>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</si>
  <si>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</si>
  <si>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</si>
  <si>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</si>
  <si>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</si>
  <si>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</si>
  <si>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</si>
  <si>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</si>
  <si>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</si>
  <si>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</si>
  <si>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</si>
  <si>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</si>
  <si>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</si>
  <si>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</si>
  <si>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</si>
  <si>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</si>
  <si>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</si>
  <si>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</si>
  <si>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</si>
  <si>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</si>
  <si>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</si>
  <si>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</si>
  <si>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</si>
  <si>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</si>
  <si>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</si>
  <si>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</si>
  <si>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</si>
  <si>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</si>
  <si>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</si>
  <si>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</si>
  <si>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</si>
  <si>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</si>
  <si>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</si>
  <si>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</si>
  <si>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</si>
  <si>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</si>
  <si>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</si>
  <si>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</si>
  <si>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</si>
  <si>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</si>
  <si>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</si>
  <si>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</si>
  <si>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</si>
  <si>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</si>
  <si>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</si>
  <si>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</si>
  <si>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</si>
  <si>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</si>
  <si>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</si>
  <si>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</si>
  <si>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</si>
  <si>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</si>
  <si>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</si>
  <si>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</si>
  <si>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</si>
  <si>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</si>
  <si>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</si>
  <si>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</si>
  <si>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</si>
  <si>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</si>
  <si>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</si>
  <si>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</si>
  <si>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</si>
  <si>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</si>
  <si>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</si>
  <si>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</si>
  <si>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</si>
  <si>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</si>
  <si>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</si>
  <si>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</si>
  <si>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</si>
  <si>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</si>
  <si>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</si>
  <si>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</si>
  <si>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</si>
  <si>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</si>
  <si>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</si>
  <si>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</si>
  <si>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</si>
  <si>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</si>
  <si>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</si>
  <si>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</si>
  <si>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</si>
  <si>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</si>
  <si>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</si>
  <si>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</si>
  <si>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</si>
  <si>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</si>
  <si>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</si>
  <si>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</si>
  <si>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</si>
  <si>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</si>
  <si>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</si>
  <si>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</si>
  <si>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</si>
  <si>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</si>
  <si>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</si>
  <si>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</si>
  <si>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</si>
  <si>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</si>
  <si>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</si>
  <si>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</si>
  <si>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</si>
  <si>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</si>
  <si>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</si>
  <si>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</si>
  <si>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</si>
  <si>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</si>
  <si>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</si>
  <si>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</si>
  <si>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</si>
  <si>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</si>
  <si>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</si>
  <si>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</si>
  <si>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</si>
  <si>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</si>
  <si>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</si>
  <si>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</si>
  <si>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</si>
  <si>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</si>
  <si>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</si>
  <si>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</si>
  <si>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</si>
  <si>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</si>
  <si>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</si>
  <si>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</si>
  <si>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</si>
  <si>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</si>
  <si>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</si>
  <si>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</si>
  <si>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</si>
  <si>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</si>
  <si>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</si>
  <si>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</si>
  <si>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</si>
  <si>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</si>
  <si>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</si>
  <si>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</si>
  <si>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</si>
  <si>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</si>
  <si>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</si>
  <si>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</si>
  <si>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</si>
  <si>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</si>
  <si>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</si>
  <si>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</si>
  <si>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</si>
  <si>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</si>
  <si>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</si>
  <si>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</si>
  <si>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</si>
  <si>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</si>
  <si>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</si>
  <si>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</si>
  <si>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</si>
  <si>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</si>
  <si>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</si>
  <si>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</si>
  <si>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</si>
  <si>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</si>
  <si>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</si>
  <si>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</si>
  <si>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</si>
  <si>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</si>
  <si>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</si>
  <si>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</si>
  <si>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</si>
  <si>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</si>
  <si>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</si>
  <si>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</si>
  <si>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</si>
  <si>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</si>
  <si>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</si>
  <si>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</si>
  <si>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</si>
  <si>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</si>
  <si>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</si>
  <si>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</si>
  <si>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</si>
  <si>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</si>
  <si>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</si>
  <si>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</si>
  <si>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</si>
  <si>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</si>
  <si>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</si>
  <si>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</si>
  <si>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</si>
  <si>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</si>
  <si>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</si>
  <si>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</si>
  <si>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</si>
  <si>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</si>
  <si>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</si>
  <si>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</si>
  <si>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</si>
  <si>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</si>
  <si>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</si>
  <si>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</si>
  <si>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</si>
  <si>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</si>
  <si>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</si>
  <si>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</si>
  <si>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</si>
  <si>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</si>
  <si>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</si>
  <si>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</si>
  <si>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</si>
  <si>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</si>
  <si>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</si>
  <si>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</si>
  <si>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</si>
  <si>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</si>
  <si>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</si>
  <si>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</si>
  <si>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</si>
  <si>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</si>
  <si>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</si>
  <si>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</si>
  <si>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</si>
  <si>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</si>
  <si>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</si>
  <si>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</si>
  <si>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</si>
  <si>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</si>
  <si>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</si>
  <si>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</si>
  <si>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</si>
  <si>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</si>
  <si>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</si>
  <si>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</si>
  <si>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</si>
  <si>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</si>
  <si>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</si>
  <si>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</si>
  <si>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</si>
  <si>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</si>
  <si>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</si>
  <si>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</si>
  <si>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</si>
  <si>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</si>
  <si>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</si>
  <si>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</si>
  <si>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</si>
  <si>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</si>
  <si>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</si>
  <si>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</si>
  <si>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</si>
  <si>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</si>
  <si>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</si>
  <si>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</si>
  <si>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</si>
  <si>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</si>
  <si>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</si>
  <si>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</si>
  <si>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</si>
  <si>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</si>
  <si>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</si>
  <si>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</si>
  <si>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</si>
  <si>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</si>
  <si>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</si>
  <si>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</si>
  <si>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</si>
  <si>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</si>
  <si>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</si>
  <si>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</si>
  <si>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</si>
  <si>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</si>
  <si>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</si>
  <si>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</si>
  <si>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</si>
  <si>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</si>
  <si>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</si>
  <si>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</si>
  <si>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</si>
  <si>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</si>
  <si>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</si>
  <si>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</si>
  <si>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</si>
  <si>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</si>
  <si>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</si>
  <si>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</si>
  <si>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</si>
  <si>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</si>
  <si>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</si>
  <si>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</si>
  <si>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</si>
  <si>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</si>
  <si>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</si>
  <si>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</si>
  <si>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</si>
  <si>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</si>
  <si>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</si>
  <si>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</si>
  <si>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</si>
  <si>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</si>
  <si>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</si>
  <si>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</si>
  <si>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</si>
  <si>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</si>
  <si>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</si>
  <si>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</si>
  <si>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</si>
  <si>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</si>
  <si>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</si>
  <si>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</si>
  <si>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</si>
  <si>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</si>
  <si>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</si>
  <si>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</si>
  <si>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</si>
  <si>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</si>
  <si>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</si>
  <si>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</si>
  <si>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</si>
  <si>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</si>
  <si>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</si>
  <si>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</si>
  <si>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</si>
  <si>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</si>
  <si>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</si>
  <si>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</si>
  <si>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</si>
  <si>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</si>
  <si>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</si>
  <si>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</si>
  <si>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</si>
  <si>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</si>
  <si>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</si>
  <si>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</si>
  <si>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</si>
  <si>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</si>
  <si>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</si>
  <si>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</si>
  <si>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</si>
  <si>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</si>
  <si>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</si>
  <si>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</si>
  <si>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</si>
  <si>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</si>
  <si>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</si>
  <si>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</si>
  <si>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</si>
  <si>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</si>
  <si>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</si>
  <si>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</si>
  <si>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</si>
  <si>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</si>
  <si>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</si>
  <si>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</si>
  <si>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</si>
  <si>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</si>
  <si>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</si>
  <si>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</si>
  <si>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</si>
  <si>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</si>
  <si>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</si>
  <si>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</si>
  <si>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</si>
  <si>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</si>
  <si>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</si>
  <si>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</si>
  <si>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</si>
  <si>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</si>
  <si>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</si>
  <si>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</si>
  <si>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</si>
  <si>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</si>
  <si>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</si>
  <si>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</si>
  <si>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</si>
  <si>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</si>
  <si>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</si>
  <si>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</si>
  <si>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</si>
  <si>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</si>
  <si>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</si>
  <si>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</si>
  <si>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</si>
  <si>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</si>
  <si>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</si>
  <si>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</si>
  <si>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</si>
  <si>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</si>
  <si>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</si>
  <si>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</si>
  <si>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</si>
  <si>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</si>
  <si>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</si>
  <si>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</si>
  <si>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</si>
  <si>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</si>
  <si>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</si>
  <si>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</si>
  <si>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</si>
  <si>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</si>
  <si>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</si>
  <si>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</si>
  <si>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</si>
  <si>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</si>
  <si>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</si>
  <si>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</si>
  <si>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</si>
  <si>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</si>
  <si>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</si>
  <si>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</si>
  <si>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</si>
  <si>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</si>
  <si>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</si>
  <si>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</si>
  <si>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</si>
  <si>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</si>
  <si>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</si>
  <si>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</si>
  <si>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</si>
  <si>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</si>
  <si>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</si>
  <si>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</si>
  <si>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</si>
  <si>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</si>
  <si>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</si>
  <si>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</si>
  <si>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</si>
  <si>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</si>
  <si>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</si>
  <si>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</si>
  <si>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</si>
  <si>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</si>
  <si>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</si>
  <si>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</si>
  <si>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</si>
  <si>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</si>
  <si>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</si>
  <si>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</si>
  <si>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</si>
  <si>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</si>
  <si>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</si>
  <si>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</si>
  <si>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</si>
  <si>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</si>
  <si>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</si>
  <si>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</si>
  <si>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</si>
  <si>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</si>
  <si>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</si>
  <si>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</si>
  <si>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</si>
  <si>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</si>
  <si>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</si>
  <si>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</si>
  <si>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</si>
  <si>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</si>
  <si>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</si>
  <si>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</si>
  <si>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</si>
  <si>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</si>
  <si>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</si>
  <si>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</si>
  <si>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</si>
  <si>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</si>
  <si>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</si>
  <si>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</si>
  <si>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</si>
  <si>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</si>
  <si>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</si>
  <si>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</si>
  <si>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</si>
  <si>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</si>
  <si>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</si>
  <si>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</si>
  <si>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</si>
  <si>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</si>
  <si>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</si>
  <si>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</si>
  <si>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</si>
  <si>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</si>
  <si>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</si>
  <si>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</si>
  <si>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</si>
  <si>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</si>
  <si>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</si>
  <si>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</si>
  <si>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</si>
  <si>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</si>
  <si>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</si>
  <si>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</si>
  <si>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</si>
  <si>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</si>
  <si>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</si>
  <si>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</si>
  <si>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</si>
  <si>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</si>
  <si>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</si>
  <si>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</si>
  <si>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</si>
  <si>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</si>
  <si>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</si>
  <si>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</si>
  <si>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</si>
  <si>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</si>
  <si>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</si>
  <si>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</si>
  <si>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</si>
  <si>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</si>
  <si>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</si>
  <si>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</si>
  <si>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</si>
  <si>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</si>
  <si>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</si>
  <si>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</si>
  <si>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</si>
  <si>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</si>
  <si>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</si>
  <si>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</si>
  <si>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</si>
  <si>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</si>
  <si>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</si>
  <si>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</si>
  <si>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</si>
  <si>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</si>
  <si>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</si>
  <si>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</si>
  <si>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</si>
  <si>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</si>
  <si>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</si>
  <si>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</si>
  <si>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</si>
  <si>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</si>
  <si>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</si>
  <si>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</si>
  <si>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</si>
  <si>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</si>
  <si>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</si>
  <si>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</si>
  <si>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</si>
  <si>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</si>
  <si>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</si>
  <si>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</si>
  <si>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</si>
  <si>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</si>
  <si>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</si>
  <si>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</si>
  <si>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</si>
  <si>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</si>
  <si>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</si>
  <si>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</si>
  <si>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</si>
  <si>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</si>
  <si>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</si>
  <si>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</si>
  <si>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</si>
  <si>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</si>
  <si>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</si>
  <si>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</si>
  <si>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</si>
  <si>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</si>
  <si>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</si>
  <si>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</si>
  <si>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</si>
  <si>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</si>
  <si>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</si>
  <si>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</si>
  <si>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</si>
  <si>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</si>
  <si>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</si>
  <si>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</si>
  <si>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</si>
  <si>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</si>
  <si>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</si>
  <si>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</si>
  <si>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</si>
  <si>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</si>
  <si>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</si>
  <si>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</si>
  <si>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</si>
  <si>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</si>
  <si>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</si>
  <si>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</si>
  <si>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</si>
  <si>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</si>
  <si>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</si>
  <si>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</si>
  <si>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</si>
  <si>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</si>
  <si>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</si>
  <si>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</si>
  <si>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</si>
  <si>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</si>
  <si>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</si>
  <si>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</si>
  <si>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</si>
  <si>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</si>
  <si>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</si>
  <si>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</si>
  <si>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</si>
  <si>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</si>
  <si>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</si>
  <si>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</si>
  <si>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</si>
  <si>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</si>
  <si>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</si>
  <si>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</si>
  <si>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</si>
  <si>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</si>
  <si>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</si>
  <si>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</si>
  <si>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</si>
  <si>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</si>
  <si>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</si>
  <si>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</si>
  <si>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</si>
  <si>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</si>
  <si>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</si>
  <si>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</si>
  <si>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</si>
  <si>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</si>
  <si>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</si>
  <si>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</si>
  <si>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</si>
  <si>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</si>
  <si>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</si>
  <si>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</si>
  <si>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</si>
  <si>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</si>
  <si>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</si>
  <si>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</si>
  <si>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</si>
  <si>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</si>
  <si>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</si>
  <si>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</si>
  <si>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</si>
  <si>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</si>
  <si>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</si>
  <si>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</si>
  <si>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</si>
  <si>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</si>
  <si>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</si>
  <si>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</si>
  <si>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</si>
  <si>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</si>
  <si>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</si>
  <si>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</si>
  <si>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</si>
  <si>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</si>
  <si>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</si>
  <si>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</si>
  <si>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</si>
  <si>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</si>
  <si>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</si>
  <si>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</si>
  <si>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</si>
  <si>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</si>
  <si>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</si>
  <si>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</si>
  <si>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</si>
  <si>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</si>
  <si>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</si>
  <si>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</si>
  <si>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</si>
  <si>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</si>
  <si>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</si>
  <si>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</si>
  <si>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</si>
  <si>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</si>
  <si>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</si>
  <si>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</si>
  <si>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</si>
  <si>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</si>
  <si>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</si>
  <si>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</si>
  <si>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</si>
  <si>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</si>
  <si>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</si>
  <si>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</si>
  <si>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</si>
  <si>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</si>
  <si>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</si>
  <si>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</si>
  <si>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</si>
  <si>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</si>
  <si>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</si>
  <si>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</si>
  <si>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</si>
  <si>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</si>
  <si>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</si>
  <si>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</si>
  <si>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</si>
  <si>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</si>
  <si>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</si>
  <si>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</si>
  <si>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</si>
  <si>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</si>
  <si>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</si>
  <si>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</si>
  <si>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</si>
  <si>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</si>
  <si>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</si>
  <si>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</si>
  <si>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</si>
  <si>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</si>
  <si>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</si>
  <si>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</si>
  <si>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</si>
  <si>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</si>
  <si>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</si>
  <si>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</si>
  <si>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</si>
  <si>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</si>
  <si>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</si>
  <si>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</si>
  <si>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</si>
  <si>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</si>
  <si>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</si>
  <si>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</si>
  <si>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</si>
  <si>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</si>
  <si>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</si>
  <si>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</si>
  <si>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</si>
  <si>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</si>
  <si>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</si>
  <si>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</si>
  <si>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</si>
  <si>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</si>
  <si>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</si>
  <si>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</si>
  <si>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</si>
  <si>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</si>
  <si>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</si>
  <si>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</si>
  <si>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</si>
  <si>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</si>
  <si>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</si>
  <si>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</si>
  <si>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</si>
  <si>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</si>
  <si>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</si>
  <si>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</si>
  <si>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</si>
  <si>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</si>
  <si>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</si>
  <si>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</si>
  <si>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</si>
  <si>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</si>
  <si>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</si>
  <si>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</si>
  <si>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</si>
  <si>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</si>
  <si>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</si>
  <si>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</si>
  <si>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</si>
  <si>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</si>
  <si>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</si>
  <si>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</si>
  <si>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</si>
  <si>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</si>
  <si>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</si>
  <si>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</si>
  <si>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</si>
  <si>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</si>
  <si>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</si>
  <si>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</si>
  <si>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</si>
  <si>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</si>
  <si>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</si>
  <si>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</si>
  <si>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</si>
  <si>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</si>
  <si>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</si>
  <si>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</si>
  <si>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</si>
  <si>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</si>
  <si>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</si>
  <si>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</si>
  <si>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</si>
  <si>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</si>
  <si>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</si>
  <si>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</si>
  <si>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</si>
  <si>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</si>
  <si>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</si>
  <si>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</si>
  <si>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</si>
  <si>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</si>
  <si>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</si>
  <si>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</si>
  <si>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</si>
  <si>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</si>
  <si>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</si>
  <si>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</si>
  <si>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</si>
  <si>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</si>
  <si>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</si>
  <si>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</si>
  <si>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</si>
  <si>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</si>
  <si>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</si>
  <si>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</si>
  <si>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</si>
  <si>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</si>
  <si>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</si>
  <si>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</si>
  <si>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</si>
  <si>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</si>
  <si>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</si>
  <si>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</si>
  <si>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</si>
  <si>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</si>
  <si>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</si>
  <si>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</si>
  <si>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</si>
  <si>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</si>
  <si>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</si>
  <si>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</si>
  <si>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</si>
  <si>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</si>
  <si>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</si>
  <si>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</si>
  <si>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</si>
  <si>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</si>
  <si>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</si>
  <si>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</si>
  <si>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</si>
  <si>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</si>
  <si>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</si>
  <si>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</si>
  <si>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</si>
  <si>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</si>
  <si>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</si>
  <si>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</si>
  <si>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</si>
  <si>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</si>
  <si>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</si>
  <si>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</si>
  <si>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</si>
  <si>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</si>
  <si>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</si>
  <si>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</si>
  <si>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</si>
  <si>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</si>
  <si>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</si>
  <si>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</si>
  <si>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</si>
  <si>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</si>
  <si>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</si>
  <si>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</si>
  <si>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</si>
  <si>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</si>
  <si>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</si>
  <si>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</si>
  <si>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</si>
  <si>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</si>
  <si>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</si>
  <si>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</si>
  <si>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</si>
  <si>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</si>
  <si>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</si>
  <si>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</si>
  <si>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</si>
  <si>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</si>
  <si>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</si>
  <si>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</si>
  <si>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</si>
  <si>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</si>
  <si>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</si>
  <si>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</si>
  <si>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</si>
  <si>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</si>
  <si>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</si>
  <si>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</si>
  <si>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</si>
  <si>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</si>
  <si>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</si>
  <si>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</si>
  <si>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</si>
  <si>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</si>
  <si>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</si>
  <si>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</si>
  <si>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</si>
  <si>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</si>
  <si>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</si>
  <si>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</si>
  <si>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</si>
  <si>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</si>
  <si>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</si>
  <si>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</si>
  <si>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</si>
  <si>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</si>
  <si>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</si>
  <si>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</si>
  <si>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</si>
  <si>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</si>
  <si>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</si>
  <si>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</si>
  <si>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</si>
  <si>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</si>
  <si>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</si>
  <si>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</si>
  <si>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</si>
  <si>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</si>
  <si>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</si>
  <si>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</si>
  <si>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</si>
  <si>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</si>
  <si>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</si>
  <si>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</si>
  <si>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</si>
  <si>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</si>
  <si>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</si>
  <si>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</si>
  <si>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</si>
  <si>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</si>
  <si>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</si>
  <si>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</si>
  <si>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</si>
  <si>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</si>
  <si>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</si>
  <si>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</si>
  <si>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</si>
  <si>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</si>
  <si>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</si>
  <si>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</si>
  <si>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</si>
  <si>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</si>
  <si>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</si>
  <si>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</si>
  <si>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</si>
  <si>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</si>
  <si>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</si>
  <si>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</si>
  <si>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</si>
  <si>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</si>
  <si>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</si>
  <si>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</si>
  <si>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</si>
  <si>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</si>
  <si>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</si>
  <si>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</si>
  <si>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</si>
  <si>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</si>
  <si>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</si>
  <si>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</si>
  <si>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</si>
  <si>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</si>
  <si>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</si>
  <si>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</si>
  <si>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</si>
  <si>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</si>
  <si>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</si>
  <si>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</si>
  <si>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</si>
  <si>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</si>
  <si>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</si>
  <si>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</si>
  <si>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</si>
  <si>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</si>
  <si>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</si>
  <si>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</si>
  <si>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</si>
  <si>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</si>
  <si>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</si>
  <si>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</si>
  <si>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</si>
  <si>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</si>
  <si>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</si>
  <si>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</si>
  <si>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</si>
  <si>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</si>
  <si>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</si>
  <si>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</si>
  <si>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</si>
  <si>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</si>
  <si>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</si>
  <si>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</si>
  <si>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</si>
  <si>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</si>
  <si>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</si>
  <si>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</si>
  <si>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</si>
  <si>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</si>
  <si>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</si>
  <si>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</si>
  <si>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</si>
  <si>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</si>
  <si>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</si>
  <si>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</si>
  <si>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</si>
  <si>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</si>
  <si>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</si>
  <si>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</si>
  <si>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</si>
  <si>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</si>
  <si>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</si>
  <si>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</si>
  <si>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</si>
  <si>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</si>
  <si>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</si>
  <si>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</si>
  <si>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</si>
  <si>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</si>
  <si>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</si>
  <si>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</si>
  <si>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</si>
  <si>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</si>
  <si>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</si>
  <si>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</si>
  <si>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</si>
  <si>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</si>
  <si>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</si>
  <si>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</si>
  <si>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</si>
  <si>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</si>
  <si>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</si>
  <si>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</si>
  <si>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</si>
  <si>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</si>
  <si>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</si>
  <si>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</si>
  <si>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</si>
  <si>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</si>
  <si>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</si>
  <si>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</si>
  <si>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</si>
  <si>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</si>
  <si>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</si>
  <si>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</si>
  <si>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</si>
  <si>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</si>
  <si>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</si>
  <si>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</si>
  <si>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</si>
  <si>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</si>
  <si>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</si>
  <si>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</si>
  <si>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</si>
  <si>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</si>
  <si>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</si>
  <si>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</si>
  <si>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</si>
  <si>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</si>
  <si>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</si>
  <si>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</si>
  <si>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</si>
  <si>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</si>
  <si>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</si>
  <si>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</si>
  <si>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</si>
  <si>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</si>
  <si>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</si>
  <si>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</si>
  <si>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</si>
  <si>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</si>
  <si>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</si>
  <si>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</si>
  <si>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</si>
  <si>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</si>
  <si>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</si>
  <si>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</si>
  <si>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</si>
  <si>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</si>
  <si>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</si>
  <si>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</si>
  <si>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</si>
  <si>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</si>
  <si>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</si>
  <si>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</si>
  <si>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</si>
  <si>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</si>
  <si>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</si>
  <si>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</si>
  <si>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</si>
  <si>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</si>
  <si>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</si>
  <si>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</si>
  <si>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</si>
  <si>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</si>
  <si>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</si>
  <si>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</si>
  <si>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</si>
  <si>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</si>
  <si>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</si>
  <si>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</si>
  <si>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</si>
  <si>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</si>
  <si>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</si>
  <si>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</si>
  <si>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</si>
  <si>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</si>
  <si>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</si>
  <si>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</si>
  <si>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</si>
  <si>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</si>
  <si>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</si>
  <si>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</si>
  <si>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</si>
  <si>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</si>
  <si>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</si>
  <si>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</si>
  <si>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</si>
  <si>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</si>
  <si>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</si>
  <si>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</si>
  <si>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</si>
  <si>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</si>
  <si>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</si>
  <si>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</si>
  <si>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</si>
  <si>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</si>
  <si>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</si>
  <si>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</si>
  <si>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</si>
  <si>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</si>
  <si>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</si>
  <si>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</si>
  <si>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</si>
  <si>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</si>
  <si>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</si>
  <si>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</si>
  <si>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</si>
  <si>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</si>
  <si>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</si>
  <si>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</si>
  <si>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</si>
  <si>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</si>
  <si>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</si>
  <si>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</si>
  <si>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</si>
  <si>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</si>
  <si>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</si>
  <si>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</si>
  <si>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</si>
  <si>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</si>
  <si>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</si>
  <si>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</si>
  <si>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</si>
  <si>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</si>
  <si>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</si>
  <si>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</si>
  <si>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</si>
  <si>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</si>
  <si>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</si>
  <si>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</si>
  <si>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</si>
  <si>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</si>
  <si>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</si>
  <si>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</si>
  <si>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</si>
  <si>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</si>
  <si>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</si>
  <si>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</si>
  <si>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</si>
  <si>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</si>
  <si>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</si>
  <si>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</si>
  <si>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</si>
  <si>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</si>
  <si>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</si>
  <si>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</si>
  <si>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</si>
  <si>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</si>
  <si>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</si>
  <si>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</si>
  <si>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</si>
  <si>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</si>
  <si>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</si>
  <si>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</si>
  <si>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</si>
  <si>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</si>
  <si>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</si>
  <si>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</si>
  <si>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</si>
  <si>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</si>
  <si>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</si>
  <si>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</si>
  <si>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</si>
  <si>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</si>
  <si>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</si>
  <si>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</si>
  <si>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</si>
  <si>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</si>
  <si>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</si>
  <si>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</si>
  <si>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</si>
  <si>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</si>
  <si>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</si>
  <si>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</si>
  <si>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</si>
  <si>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</si>
  <si>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</si>
  <si>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</si>
  <si>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</si>
  <si>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</si>
  <si>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</si>
  <si>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</si>
  <si>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</si>
  <si>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</si>
  <si>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</si>
  <si>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</si>
  <si>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</si>
  <si>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</si>
  <si>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</si>
  <si>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</si>
  <si>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</si>
  <si>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</si>
  <si>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</si>
  <si>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</si>
  <si>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</si>
  <si>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</si>
  <si>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</si>
  <si>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</si>
  <si>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</si>
  <si>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</si>
  <si>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</si>
  <si>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</si>
  <si>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</si>
  <si>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</si>
  <si>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</si>
  <si>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</si>
  <si>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</si>
  <si>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</si>
  <si>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</si>
  <si>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</si>
  <si>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</si>
  <si>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</si>
  <si>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</si>
  <si>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</si>
  <si>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</si>
  <si>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</si>
  <si>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</si>
  <si>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</si>
  <si>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</si>
  <si>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</si>
  <si>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</si>
  <si>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</si>
  <si>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</si>
  <si>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</si>
  <si>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</si>
  <si>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</si>
  <si>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</si>
  <si>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</si>
  <si>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</si>
  <si>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</si>
  <si>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</si>
  <si>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</si>
  <si>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</si>
  <si>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</si>
  <si>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</si>
  <si>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</si>
  <si>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</si>
  <si>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</si>
  <si>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</si>
  <si>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</si>
  <si>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</si>
  <si>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</si>
  <si>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</si>
  <si>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</si>
  <si>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</si>
  <si>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</si>
  <si>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</si>
  <si>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</si>
  <si>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</si>
  <si>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</si>
  <si>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</si>
  <si>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</si>
  <si>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</si>
  <si>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</si>
  <si>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</si>
  <si>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</si>
  <si>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</si>
  <si>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</si>
  <si>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</si>
  <si>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</si>
  <si>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</si>
  <si>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</si>
  <si>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</si>
  <si>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</si>
  <si>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</si>
  <si>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</si>
  <si>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</si>
  <si>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</si>
  <si>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</si>
  <si>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</si>
  <si>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</si>
  <si>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</si>
  <si>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</si>
  <si>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</si>
  <si>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</si>
  <si>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</si>
  <si>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</si>
  <si>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</si>
  <si>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</si>
  <si>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</si>
  <si>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</si>
  <si>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</si>
  <si>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</si>
  <si>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</si>
  <si>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</si>
  <si>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</si>
  <si>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</si>
  <si>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</si>
  <si>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</si>
  <si>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</si>
  <si>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</si>
  <si>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</si>
  <si>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</si>
  <si>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</si>
  <si>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</si>
  <si>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</si>
  <si>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</si>
  <si>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</si>
  <si>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</si>
  <si>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</si>
  <si>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</si>
  <si>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</si>
  <si>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</si>
  <si>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</si>
  <si>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</si>
  <si>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</si>
  <si>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</si>
  <si>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</si>
  <si>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</si>
  <si>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</si>
  <si>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</si>
  <si>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</si>
  <si>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</si>
  <si>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</si>
  <si>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</si>
  <si>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</si>
  <si>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</si>
  <si>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</si>
  <si>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</si>
  <si>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</si>
  <si>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</si>
  <si>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</si>
  <si>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</si>
  <si>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</si>
  <si>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</si>
  <si>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</si>
  <si>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</si>
  <si>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</si>
  <si>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</si>
  <si>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</si>
  <si>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</si>
  <si>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</si>
  <si>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</si>
  <si>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</si>
  <si>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</si>
  <si>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</si>
  <si>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</si>
  <si>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</si>
  <si>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</si>
  <si>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</si>
  <si>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</si>
  <si>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</si>
  <si>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</si>
  <si>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</si>
  <si>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</si>
  <si>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</si>
  <si>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</si>
  <si>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</si>
  <si>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</si>
  <si>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</si>
  <si>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</si>
  <si>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</si>
  <si>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</si>
  <si>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</si>
  <si>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</si>
  <si>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</si>
  <si>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</si>
  <si>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</si>
  <si>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</si>
  <si>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</si>
  <si>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</si>
  <si>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</si>
  <si>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</si>
  <si>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</si>
  <si>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</si>
  <si>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</si>
  <si>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</si>
  <si>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</si>
  <si>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</si>
  <si>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</si>
  <si>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</si>
  <si>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</si>
  <si>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</si>
  <si>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</si>
  <si>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</si>
  <si>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</si>
  <si>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</si>
  <si>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</si>
  <si>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</si>
  <si>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</si>
  <si>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</si>
  <si>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</si>
  <si>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</si>
  <si>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</si>
  <si>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</si>
  <si>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</si>
  <si>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</si>
  <si>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</si>
  <si>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</si>
  <si>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</si>
  <si>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</si>
  <si>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</si>
  <si>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</si>
  <si>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</si>
  <si>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</si>
  <si>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</si>
  <si>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</si>
  <si>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</si>
  <si>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</si>
  <si>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</si>
  <si>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</si>
  <si>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</si>
  <si>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</si>
  <si>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</si>
  <si>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</si>
  <si>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</si>
  <si>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</si>
  <si>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</si>
  <si>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</si>
  <si>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</si>
  <si>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</si>
  <si>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</si>
  <si>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</si>
  <si>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</si>
  <si>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</si>
  <si>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</si>
  <si>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</si>
  <si>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</si>
  <si>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</si>
  <si>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</si>
  <si>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</si>
  <si>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</si>
  <si>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</si>
  <si>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</si>
  <si>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</si>
  <si>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</si>
  <si>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</si>
  <si>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</si>
  <si>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</si>
  <si>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</si>
  <si>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</si>
  <si>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</si>
  <si>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</si>
  <si>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</si>
  <si>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</si>
  <si>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</si>
  <si>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</si>
  <si>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</si>
  <si>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</si>
  <si>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</si>
  <si>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</si>
  <si>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</si>
  <si>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</si>
  <si>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</si>
  <si>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</si>
  <si>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</si>
  <si>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</si>
  <si>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</si>
  <si>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</si>
  <si>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</si>
  <si>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</si>
  <si>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</si>
  <si>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</si>
  <si>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</si>
  <si>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</si>
  <si>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</si>
  <si>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</si>
  <si>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</si>
  <si>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</si>
  <si>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</si>
  <si>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</si>
  <si>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</si>
  <si>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</si>
  <si>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</si>
  <si>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</si>
  <si>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</si>
  <si>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</si>
  <si>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</si>
  <si>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</si>
  <si>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</si>
  <si>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</si>
  <si>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</si>
  <si>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</si>
  <si>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</si>
  <si>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</si>
  <si>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</si>
  <si>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</si>
  <si>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</si>
  <si>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</si>
  <si>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</si>
  <si>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</si>
  <si>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</si>
  <si>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</si>
  <si>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</si>
  <si>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</si>
  <si>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</si>
  <si>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</si>
  <si>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</si>
  <si>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</si>
  <si>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</si>
  <si>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</si>
  <si>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</si>
  <si>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</si>
  <si>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</si>
  <si>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</si>
  <si>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</si>
  <si>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</si>
  <si>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</si>
  <si>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</si>
  <si>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</si>
  <si>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</si>
  <si>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</si>
  <si>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</si>
  <si>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</si>
  <si>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</si>
  <si>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</si>
  <si>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</si>
  <si>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</si>
  <si>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</si>
  <si>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</si>
  <si>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</si>
  <si>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</si>
  <si>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</si>
  <si>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</si>
  <si>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</si>
  <si>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</si>
  <si>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</si>
  <si>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</si>
  <si>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</si>
  <si>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</si>
  <si>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</si>
  <si>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</si>
  <si>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</si>
  <si>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</si>
  <si>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</si>
  <si>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</si>
  <si>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</si>
  <si>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</si>
  <si>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</si>
  <si>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</si>
  <si>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</si>
  <si>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</si>
  <si>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</si>
  <si>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</si>
  <si>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</si>
  <si>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</si>
  <si>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</si>
  <si>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</si>
  <si>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</si>
  <si>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</si>
  <si>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</si>
  <si>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</si>
  <si>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</si>
  <si>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</si>
  <si>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</si>
  <si>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</si>
  <si>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</si>
  <si>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</si>
  <si>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</si>
  <si>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</si>
  <si>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</si>
  <si>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</si>
  <si>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</si>
  <si>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</si>
  <si>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</si>
  <si>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</si>
  <si>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</si>
  <si>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</si>
  <si>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</si>
  <si>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</si>
  <si>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</si>
  <si>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</si>
  <si>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</si>
  <si>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</si>
  <si>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</si>
  <si>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</si>
  <si>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</si>
  <si>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</si>
  <si>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</si>
  <si>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</si>
  <si>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</si>
  <si>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</si>
  <si>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</si>
  <si>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</si>
  <si>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</si>
  <si>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</si>
  <si>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</si>
  <si>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</si>
  <si>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</si>
  <si>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</si>
  <si>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</si>
  <si>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</si>
  <si>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</si>
  <si>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</si>
  <si>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</si>
  <si>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</si>
  <si>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</si>
  <si>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</si>
  <si>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</si>
  <si>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</si>
  <si>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</si>
  <si>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</si>
  <si>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</si>
  <si>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</si>
  <si>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</si>
  <si>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</si>
  <si>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</si>
  <si>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</si>
  <si>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</si>
  <si>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</si>
  <si>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</si>
  <si>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</si>
  <si>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</si>
  <si>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</si>
  <si>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</si>
  <si>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</si>
  <si>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</si>
  <si>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</si>
  <si>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</si>
  <si>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</si>
  <si>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</si>
  <si>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</si>
  <si>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</si>
  <si>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</si>
  <si>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</si>
  <si>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</si>
  <si>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</si>
  <si>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</si>
  <si>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</si>
  <si>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</si>
  <si>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</si>
  <si>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</si>
  <si>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</si>
  <si>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</si>
  <si>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</si>
  <si>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</si>
  <si>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</si>
  <si>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</si>
  <si>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</si>
  <si>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</si>
  <si>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</si>
  <si>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</si>
  <si>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</si>
  <si>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</si>
  <si>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</si>
  <si>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</si>
  <si>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</si>
  <si>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</si>
  <si>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</si>
  <si>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</si>
  <si>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</si>
  <si>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</si>
  <si>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</si>
  <si>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</si>
  <si>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</si>
  <si>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</si>
  <si>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</si>
  <si>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</si>
  <si>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</si>
  <si>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</si>
  <si>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</si>
  <si>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</si>
  <si>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</si>
  <si>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</si>
  <si>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</si>
  <si>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</si>
  <si>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</si>
  <si>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</si>
  <si>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</si>
  <si>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</si>
  <si>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</si>
  <si>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</si>
  <si>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</si>
  <si>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</si>
  <si>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</si>
  <si>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</si>
  <si>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</si>
  <si>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</si>
  <si>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</si>
  <si>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</si>
  <si>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</si>
  <si>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</si>
  <si>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</si>
  <si>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</si>
  <si>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</si>
  <si>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</si>
  <si>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</si>
  <si>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</si>
  <si>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</si>
  <si>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</si>
  <si>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</si>
  <si>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</si>
  <si>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</si>
  <si>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</si>
  <si>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</si>
  <si>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</si>
  <si>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</si>
  <si>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</si>
  <si>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</si>
  <si>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</si>
  <si>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</si>
  <si>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</si>
  <si>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</si>
  <si>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</si>
  <si>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</si>
  <si>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</si>
  <si>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</si>
  <si>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</si>
  <si>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</si>
  <si>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</si>
  <si>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</si>
  <si>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</si>
  <si>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</si>
  <si>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</si>
  <si>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</si>
  <si>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</si>
  <si>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</si>
  <si>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</si>
  <si>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</si>
  <si>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</si>
  <si>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</si>
  <si>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</si>
  <si>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</si>
  <si>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</si>
  <si>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</si>
  <si>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</si>
  <si>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</si>
  <si>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</si>
  <si>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</si>
  <si>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</si>
  <si>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</si>
  <si>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</si>
  <si>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</si>
  <si>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</si>
  <si>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</si>
  <si>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</si>
  <si>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</si>
  <si>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RACP RPS Alternative Compliance Payment</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</si>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</sst>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2313</v>
      </c>
    </row>
    <row r="18" spans="1:3">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90" zoomScaleNormal="90" workbookViewId="0">
      <pane ySplit="3" topLeftCell="A14" activePane="bottomLeft" state="frozen"/>
      <selection pane="bottomLeft" activeCell="B29" sqref="B29"/>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3698</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3699</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3700</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3701</v>
      </c>
      <c r="K11" s="370" t="s">
        <v>468</v>
      </c>
      <c r="L11" s="314" t="s">
        <v>469</v>
      </c>
      <c r="M11" s="397" t="s">
        <v>470</v>
      </c>
    </row>
    <row r="12" spans="1:14">
      <c r="A12" s="317" t="s">
        <v>4</v>
      </c>
      <c r="B12" s="317" t="s">
        <v>3687</v>
      </c>
      <c r="C12" t="s">
        <v>3688</v>
      </c>
      <c r="D12" s="317" t="s">
        <v>465</v>
      </c>
      <c r="E12" t="s">
        <v>3689</v>
      </c>
      <c r="F12" s="398">
        <v>0</v>
      </c>
      <c r="G12" s="398">
        <v>1</v>
      </c>
      <c r="H12" s="398">
        <v>1</v>
      </c>
      <c r="I12" s="370" t="s">
        <v>29</v>
      </c>
      <c r="J12" s="370" t="s">
        <v>3690</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3697</v>
      </c>
      <c r="J14" s="45" t="s">
        <v>3702</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3636</v>
      </c>
      <c r="C16" t="s">
        <v>3637</v>
      </c>
      <c r="D16" s="317" t="s">
        <v>3638</v>
      </c>
      <c r="E16" t="s">
        <v>3639</v>
      </c>
      <c r="F16" s="398">
        <v>0</v>
      </c>
      <c r="G16" s="398">
        <v>50</v>
      </c>
      <c r="H16" s="398">
        <v>1</v>
      </c>
      <c r="I16" s="370" t="s">
        <v>3695</v>
      </c>
      <c r="J16" s="370" t="s">
        <v>3640</v>
      </c>
      <c r="K16" s="387"/>
      <c r="L16" s="387"/>
    </row>
    <row r="17" spans="1:14">
      <c r="A17" t="s">
        <v>71</v>
      </c>
      <c r="B17" t="s">
        <v>15</v>
      </c>
      <c r="C17" t="s">
        <v>2488</v>
      </c>
      <c r="D17" t="s">
        <v>15</v>
      </c>
      <c r="E17" t="s">
        <v>2487</v>
      </c>
      <c r="F17" s="395">
        <v>0</v>
      </c>
      <c r="G17" s="395">
        <v>1</v>
      </c>
      <c r="H17" s="395">
        <v>0.01</v>
      </c>
      <c r="I17" s="370" t="s">
        <v>114</v>
      </c>
      <c r="J17" s="370" t="s">
        <v>3736</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3703</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3739</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3795</v>
      </c>
      <c r="C28" t="s">
        <v>3696</v>
      </c>
      <c r="D28" s="370" t="s">
        <v>3129</v>
      </c>
      <c r="E28" t="s">
        <v>3793</v>
      </c>
      <c r="F28" s="317">
        <v>0</v>
      </c>
      <c r="G28" s="317">
        <v>1</v>
      </c>
      <c r="H28" s="317">
        <v>1</v>
      </c>
      <c r="I28" s="317" t="s">
        <v>29</v>
      </c>
      <c r="J28" s="370" t="s">
        <v>3794</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3656</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3704</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3737</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3755</v>
      </c>
    </row>
    <row r="37" spans="1:14">
      <c r="A37" t="s">
        <v>8</v>
      </c>
      <c r="B37" t="s">
        <v>3752</v>
      </c>
      <c r="C37" t="s">
        <v>3753</v>
      </c>
      <c r="D37" t="s">
        <v>3752</v>
      </c>
      <c r="E37" s="184"/>
      <c r="F37">
        <v>0</v>
      </c>
      <c r="G37">
        <v>1</v>
      </c>
      <c r="H37">
        <v>1</v>
      </c>
      <c r="I37" s="370" t="s">
        <v>29</v>
      </c>
      <c r="J37" s="394" t="s">
        <v>3754</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3740</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3741</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3643</v>
      </c>
      <c r="C45" t="s">
        <v>3641</v>
      </c>
      <c r="D45" t="s">
        <v>3642</v>
      </c>
      <c r="E45" t="s">
        <v>3646</v>
      </c>
      <c r="F45" s="402">
        <v>0</v>
      </c>
      <c r="G45">
        <v>100</v>
      </c>
      <c r="H45">
        <v>5</v>
      </c>
      <c r="I45" s="317" t="s">
        <v>3650</v>
      </c>
      <c r="J45" s="370" t="s">
        <v>3648</v>
      </c>
      <c r="K45" s="370"/>
      <c r="L45" s="314"/>
      <c r="M45" s="396"/>
    </row>
    <row r="46" spans="1:14">
      <c r="A46" t="s">
        <v>8</v>
      </c>
      <c r="B46" t="s">
        <v>3644</v>
      </c>
      <c r="C46" t="s">
        <v>3645</v>
      </c>
      <c r="D46" t="s">
        <v>3642</v>
      </c>
      <c r="E46" t="s">
        <v>3647</v>
      </c>
      <c r="F46" s="395">
        <v>0</v>
      </c>
      <c r="G46" s="13">
        <v>1</v>
      </c>
      <c r="H46" s="13">
        <v>0.01</v>
      </c>
      <c r="I46" s="317" t="s">
        <v>3649</v>
      </c>
      <c r="J46" s="370" t="s">
        <v>3727</v>
      </c>
      <c r="K46" s="370"/>
      <c r="L46" s="314"/>
      <c r="M46" s="396"/>
    </row>
    <row r="47" spans="1:14">
      <c r="A47" t="s">
        <v>8</v>
      </c>
      <c r="B47" t="s">
        <v>3651</v>
      </c>
      <c r="C47" t="s">
        <v>3652</v>
      </c>
      <c r="D47" t="s">
        <v>3651</v>
      </c>
      <c r="E47" t="s">
        <v>3653</v>
      </c>
      <c r="F47" s="402">
        <v>0</v>
      </c>
      <c r="G47">
        <v>100</v>
      </c>
      <c r="H47">
        <v>5</v>
      </c>
      <c r="I47" s="317" t="s">
        <v>3654</v>
      </c>
      <c r="J47" s="370" t="s">
        <v>3655</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3731</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3732</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3733</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3734</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3729</v>
      </c>
      <c r="K62" s="370" t="s">
        <v>226</v>
      </c>
      <c r="L62" s="314" t="s">
        <v>227</v>
      </c>
      <c r="M62" s="396"/>
    </row>
    <row r="63" spans="1:14">
      <c r="A63" t="s">
        <v>9</v>
      </c>
      <c r="B63" t="s">
        <v>19</v>
      </c>
      <c r="C63" t="s">
        <v>287</v>
      </c>
      <c r="D63" s="20" t="s">
        <v>349</v>
      </c>
      <c r="E63" t="s">
        <v>2275</v>
      </c>
      <c r="F63" s="395">
        <v>0</v>
      </c>
      <c r="G63" s="13">
        <v>1</v>
      </c>
      <c r="H63" s="13">
        <v>0.01</v>
      </c>
      <c r="I63" s="370" t="s">
        <v>33</v>
      </c>
      <c r="J63" s="370" t="s">
        <v>3730</v>
      </c>
      <c r="K63" s="370" t="s">
        <v>228</v>
      </c>
      <c r="L63" s="314" t="s">
        <v>229</v>
      </c>
      <c r="M63" s="396"/>
    </row>
    <row r="64" spans="1:14">
      <c r="A64" t="s">
        <v>9</v>
      </c>
      <c r="B64" t="s">
        <v>3236</v>
      </c>
      <c r="C64" t="s">
        <v>3237</v>
      </c>
      <c r="D64" t="s">
        <v>3236</v>
      </c>
      <c r="E64" t="s">
        <v>3238</v>
      </c>
      <c r="F64" s="395">
        <v>0</v>
      </c>
      <c r="G64" s="13">
        <v>1</v>
      </c>
      <c r="H64" s="13">
        <v>0.01</v>
      </c>
      <c r="I64" s="370" t="s">
        <v>33</v>
      </c>
      <c r="J64" s="370" t="s">
        <v>3735</v>
      </c>
      <c r="K64" s="370"/>
      <c r="L64" s="314"/>
      <c r="M64" s="396"/>
    </row>
    <row r="65" spans="1:14">
      <c r="A65" t="s">
        <v>9</v>
      </c>
      <c r="B65" t="s">
        <v>2492</v>
      </c>
      <c r="C65" t="s">
        <v>2493</v>
      </c>
      <c r="D65" t="s">
        <v>2493</v>
      </c>
      <c r="E65" t="s">
        <v>2494</v>
      </c>
      <c r="F65" s="395">
        <v>0</v>
      </c>
      <c r="G65" s="13">
        <v>1</v>
      </c>
      <c r="H65" s="13">
        <v>0.01</v>
      </c>
      <c r="I65" s="370" t="s">
        <v>2495</v>
      </c>
      <c r="J65" s="370" t="s">
        <v>3738</v>
      </c>
      <c r="K65" s="370"/>
      <c r="L65" s="314" t="s">
        <v>2700</v>
      </c>
      <c r="M65" s="396" t="s">
        <v>152</v>
      </c>
    </row>
    <row r="66" spans="1:14">
      <c r="A66" t="s">
        <v>133</v>
      </c>
      <c r="B66" t="s">
        <v>135</v>
      </c>
      <c r="C66" t="s">
        <v>431</v>
      </c>
      <c r="D66" t="s">
        <v>135</v>
      </c>
      <c r="E66" t="s">
        <v>2274</v>
      </c>
      <c r="F66" s="395">
        <v>0</v>
      </c>
      <c r="G66" s="13">
        <v>1</v>
      </c>
      <c r="H66" s="13">
        <v>0.01</v>
      </c>
      <c r="I66" s="370" t="s">
        <v>33</v>
      </c>
      <c r="J66" s="370" t="s">
        <v>3767</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3769</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3768</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3770</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3742</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3728</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s="317" t="s">
        <v>2661</v>
      </c>
      <c r="B93" s="317" t="s">
        <v>3788</v>
      </c>
      <c r="C93" t="s">
        <v>3789</v>
      </c>
      <c r="D93" s="317" t="s">
        <v>3788</v>
      </c>
      <c r="E93" s="391" t="s">
        <v>3790</v>
      </c>
      <c r="F93" s="13">
        <v>0</v>
      </c>
      <c r="G93" s="13">
        <v>1</v>
      </c>
      <c r="H93" s="395">
        <v>0.01</v>
      </c>
      <c r="I93" s="370" t="s">
        <v>33</v>
      </c>
      <c r="J93" s="370" t="s">
        <v>3792</v>
      </c>
      <c r="K93" s="314"/>
      <c r="L93" s="314"/>
      <c r="M93" s="397" t="s">
        <v>3791</v>
      </c>
    </row>
    <row r="94" spans="1:13">
      <c r="A94" t="s">
        <v>2661</v>
      </c>
      <c r="B94" s="184" t="s">
        <v>328</v>
      </c>
      <c r="C94" t="s">
        <v>294</v>
      </c>
      <c r="D94" t="s">
        <v>352</v>
      </c>
      <c r="E94" t="s">
        <v>2262</v>
      </c>
      <c r="F94" s="13">
        <v>0</v>
      </c>
      <c r="G94" s="13">
        <v>0.4</v>
      </c>
      <c r="H94" s="395">
        <v>0.01</v>
      </c>
      <c r="I94" s="370" t="s">
        <v>32</v>
      </c>
      <c r="J94" s="370" t="s">
        <v>3211</v>
      </c>
      <c r="K94" s="370" t="s">
        <v>250</v>
      </c>
      <c r="L94" s="314" t="s">
        <v>251</v>
      </c>
    </row>
    <row r="95" spans="1:13">
      <c r="A95" s="254" t="str">
        <f>A$94</f>
        <v>Research and Development</v>
      </c>
      <c r="B95" s="254" t="str">
        <f>B$94</f>
        <v>Fuel Use Reduction</v>
      </c>
      <c r="C95" t="s">
        <v>295</v>
      </c>
      <c r="D95" s="254" t="str">
        <f t="shared" ref="D95:L98" si="3">D$94</f>
        <v>R&amp;D Fuel Use Reductions</v>
      </c>
      <c r="E95" t="s">
        <v>3224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ref="A96:B98" si="4">A$94</f>
        <v>Research and Development</v>
      </c>
      <c r="B96" s="254" t="str">
        <f t="shared" si="4"/>
        <v>Fuel Use Reduction</v>
      </c>
      <c r="C96" t="s">
        <v>296</v>
      </c>
      <c r="D96" s="254" t="str">
        <f t="shared" si="3"/>
        <v>R&amp;D Fuel Use Reductions</v>
      </c>
      <c r="E96" t="s">
        <v>3225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297</v>
      </c>
      <c r="D97" s="254" t="str">
        <f t="shared" si="3"/>
        <v>R&amp;D Fuel Use Reductions</v>
      </c>
      <c r="E97" t="s">
        <v>3226</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s="254" t="str">
        <f t="shared" si="4"/>
        <v>Research and Development</v>
      </c>
      <c r="B98" s="254" t="str">
        <f t="shared" si="4"/>
        <v>Fuel Use Reduction</v>
      </c>
      <c r="C98" t="s">
        <v>298</v>
      </c>
      <c r="D98" s="254" t="str">
        <f t="shared" si="3"/>
        <v>R&amp;D Fuel Use Reductions</v>
      </c>
      <c r="E98" t="s">
        <v>3227</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c r="A99" t="s">
        <v>2948</v>
      </c>
      <c r="B99" t="s">
        <v>2949</v>
      </c>
      <c r="C99" t="s">
        <v>2956</v>
      </c>
      <c r="D99" s="184"/>
      <c r="E99" t="s">
        <v>2981</v>
      </c>
      <c r="F99">
        <v>0</v>
      </c>
      <c r="G99">
        <v>10</v>
      </c>
      <c r="H99">
        <v>1</v>
      </c>
      <c r="I99" t="s">
        <v>2926</v>
      </c>
      <c r="J99" t="s">
        <v>3212</v>
      </c>
      <c r="K99" t="s">
        <v>2927</v>
      </c>
    </row>
    <row r="100" spans="1:13">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c r="A101" t="s">
        <v>2948</v>
      </c>
      <c r="B101" t="s">
        <v>3449</v>
      </c>
      <c r="C101" t="s">
        <v>3629</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3630</v>
      </c>
      <c r="C102" t="s">
        <v>3631</v>
      </c>
      <c r="D102" s="184"/>
      <c r="E102" t="s">
        <v>3632</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3633</v>
      </c>
      <c r="C107" t="s">
        <v>3634</v>
      </c>
      <c r="D107" s="184"/>
      <c r="E107" t="s">
        <v>3635</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2825</v>
      </c>
      <c r="B110" t="s">
        <v>2826</v>
      </c>
      <c r="C110" t="s">
        <v>3427</v>
      </c>
      <c r="D110" s="184"/>
      <c r="E110" t="s">
        <v>2827</v>
      </c>
      <c r="F110">
        <v>0</v>
      </c>
      <c r="G110">
        <v>1</v>
      </c>
      <c r="H110">
        <v>1</v>
      </c>
      <c r="I110" s="370" t="s">
        <v>29</v>
      </c>
      <c r="J110" t="s">
        <v>3428</v>
      </c>
      <c r="M110" s="404"/>
    </row>
    <row r="111" spans="1:13">
      <c r="A111" t="s">
        <v>2825</v>
      </c>
      <c r="B111" t="s">
        <v>3290</v>
      </c>
      <c r="C111" t="s">
        <v>3288</v>
      </c>
      <c r="D111" s="184"/>
      <c r="E111" s="184"/>
      <c r="F111">
        <v>0</v>
      </c>
      <c r="G111">
        <v>1</v>
      </c>
      <c r="H111">
        <v>1</v>
      </c>
      <c r="I111" s="370" t="s">
        <v>29</v>
      </c>
      <c r="J111" t="s">
        <v>3289</v>
      </c>
    </row>
    <row r="112" spans="1:13">
      <c r="A112" t="s">
        <v>10</v>
      </c>
      <c r="B112" t="s">
        <v>3743</v>
      </c>
      <c r="C112" t="s">
        <v>3746</v>
      </c>
      <c r="D112" s="184"/>
      <c r="E112" s="184"/>
      <c r="F112">
        <v>0</v>
      </c>
      <c r="G112">
        <v>1</v>
      </c>
      <c r="H112">
        <v>1</v>
      </c>
      <c r="I112" s="370" t="s">
        <v>29</v>
      </c>
      <c r="J112" t="s">
        <v>3749</v>
      </c>
    </row>
    <row r="113" spans="1:10">
      <c r="A113" t="s">
        <v>10</v>
      </c>
      <c r="B113" t="s">
        <v>3744</v>
      </c>
      <c r="C113" t="s">
        <v>3747</v>
      </c>
      <c r="D113" s="184"/>
      <c r="E113" s="184"/>
      <c r="F113">
        <v>0</v>
      </c>
      <c r="G113">
        <v>1</v>
      </c>
      <c r="H113">
        <v>1</v>
      </c>
      <c r="I113" s="370" t="s">
        <v>29</v>
      </c>
      <c r="J113" t="s">
        <v>3750</v>
      </c>
    </row>
    <row r="114" spans="1:10">
      <c r="A114" t="s">
        <v>10</v>
      </c>
      <c r="B114" t="s">
        <v>3745</v>
      </c>
      <c r="C114" t="s">
        <v>3748</v>
      </c>
      <c r="D114" s="184"/>
      <c r="E114" s="184"/>
      <c r="F114">
        <v>0</v>
      </c>
      <c r="G114">
        <v>1</v>
      </c>
      <c r="H114">
        <v>1</v>
      </c>
      <c r="I114" s="370" t="s">
        <v>29</v>
      </c>
      <c r="J114" t="s">
        <v>3751</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K1" zoomScaleNormal="100" workbookViewId="0">
      <pane ySplit="1" topLeftCell="A246" activePane="bottomLeft" state="frozen"/>
      <selection pane="bottomLeft" activeCell="C262" sqref="C26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3688</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3637</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3696</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3753</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3641</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3645</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3652</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3686</v>
      </c>
      <c r="F598" t="s">
        <v>3091</v>
      </c>
      <c r="G598" s="45" t="s">
        <v>3686</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3686</v>
      </c>
      <c r="F606" t="s">
        <v>2762</v>
      </c>
      <c r="G606" s="45" t="s">
        <v>3686</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3686</v>
      </c>
      <c r="F614" t="s">
        <v>3032</v>
      </c>
      <c r="G614" s="45" t="s">
        <v>3686</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3686</v>
      </c>
      <c r="F622" t="s">
        <v>3033</v>
      </c>
      <c r="G622" s="45" t="s">
        <v>3686</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3686</v>
      </c>
      <c r="F630" t="s">
        <v>3034</v>
      </c>
      <c r="G630" s="45" t="s">
        <v>3686</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3686</v>
      </c>
      <c r="F638" t="s">
        <v>3035</v>
      </c>
      <c r="G638" s="45" t="s">
        <v>3686</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3686</v>
      </c>
      <c r="F646" t="s">
        <v>3036</v>
      </c>
      <c r="G646" s="45" t="s">
        <v>3686</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3686</v>
      </c>
      <c r="F654" t="s">
        <v>3037</v>
      </c>
      <c r="G654" s="45" t="s">
        <v>3686</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3686</v>
      </c>
      <c r="F662" t="s">
        <v>3038</v>
      </c>
      <c r="G662" s="45" t="s">
        <v>3686</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3686</v>
      </c>
      <c r="F670" t="s">
        <v>2581</v>
      </c>
      <c r="G670" s="45" t="s">
        <v>3686</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3686</v>
      </c>
      <c r="F678" t="s">
        <v>3039</v>
      </c>
      <c r="G678" s="45" t="s">
        <v>3686</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3686</v>
      </c>
      <c r="F686" t="s">
        <v>3040</v>
      </c>
      <c r="G686" s="45" t="s">
        <v>3686</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3686</v>
      </c>
      <c r="F694" t="s">
        <v>3041</v>
      </c>
      <c r="G694" s="45" t="s">
        <v>3686</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3686</v>
      </c>
      <c r="F702" t="s">
        <v>2582</v>
      </c>
      <c r="G702" s="45" t="s">
        <v>3686</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3686</v>
      </c>
      <c r="F710" t="s">
        <v>3042</v>
      </c>
      <c r="G710" s="45" t="s">
        <v>3686</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3686</v>
      </c>
      <c r="F718" t="s">
        <v>3043</v>
      </c>
      <c r="G718" s="45" t="s">
        <v>3686</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3686</v>
      </c>
      <c r="F726" t="s">
        <v>3044</v>
      </c>
      <c r="G726" s="45" t="s">
        <v>3686</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3686</v>
      </c>
      <c r="F734" t="s">
        <v>3045</v>
      </c>
      <c r="G734" s="45" t="s">
        <v>3686</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3686</v>
      </c>
      <c r="F742" t="s">
        <v>3046</v>
      </c>
      <c r="G742" s="45" t="s">
        <v>3686</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3686</v>
      </c>
      <c r="F750" t="s">
        <v>3047</v>
      </c>
      <c r="G750" s="45" t="s">
        <v>3686</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3686</v>
      </c>
      <c r="F758" t="s">
        <v>3048</v>
      </c>
      <c r="G758" s="45" t="s">
        <v>3686</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3686</v>
      </c>
      <c r="F766" t="s">
        <v>3049</v>
      </c>
      <c r="G766" s="45" t="s">
        <v>3686</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3686</v>
      </c>
      <c r="F774" t="s">
        <v>3050</v>
      </c>
      <c r="G774" s="45" t="s">
        <v>3686</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3686</v>
      </c>
      <c r="F782" t="s">
        <v>3092</v>
      </c>
      <c r="G782" s="45" t="s">
        <v>3686</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3686</v>
      </c>
      <c r="F790" t="s">
        <v>3051</v>
      </c>
      <c r="G790" s="45" t="s">
        <v>3686</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3686</v>
      </c>
      <c r="F803" t="s">
        <v>3091</v>
      </c>
      <c r="G803" s="45" t="s">
        <v>3686</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3686</v>
      </c>
      <c r="F811" t="s">
        <v>2762</v>
      </c>
      <c r="G811" s="45" t="s">
        <v>3686</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3686</v>
      </c>
      <c r="F819" t="s">
        <v>3032</v>
      </c>
      <c r="G819" s="45" t="s">
        <v>3686</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3686</v>
      </c>
      <c r="F827" t="s">
        <v>3033</v>
      </c>
      <c r="G827" s="45" t="s">
        <v>3686</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3686</v>
      </c>
      <c r="F835" t="s">
        <v>3034</v>
      </c>
      <c r="G835" s="45" t="s">
        <v>3686</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3686</v>
      </c>
      <c r="F843" t="s">
        <v>3035</v>
      </c>
      <c r="G843" s="45" t="s">
        <v>3686</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3686</v>
      </c>
      <c r="F851" t="s">
        <v>3036</v>
      </c>
      <c r="G851" s="45" t="s">
        <v>3686</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3686</v>
      </c>
      <c r="F859" t="s">
        <v>3037</v>
      </c>
      <c r="G859" s="45" t="s">
        <v>3686</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3686</v>
      </c>
      <c r="F867" t="s">
        <v>3038</v>
      </c>
      <c r="G867" s="45" t="s">
        <v>3686</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3686</v>
      </c>
      <c r="F875" t="s">
        <v>2581</v>
      </c>
      <c r="G875" s="45" t="s">
        <v>3686</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3686</v>
      </c>
      <c r="F883" t="s">
        <v>3039</v>
      </c>
      <c r="G883" s="45" t="s">
        <v>3686</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3686</v>
      </c>
      <c r="F891" t="s">
        <v>3040</v>
      </c>
      <c r="G891" s="45" t="s">
        <v>3686</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3686</v>
      </c>
      <c r="F899" t="s">
        <v>3041</v>
      </c>
      <c r="G899" s="45" t="s">
        <v>3686</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3686</v>
      </c>
      <c r="F907" t="s">
        <v>2582</v>
      </c>
      <c r="G907" s="45" t="s">
        <v>3686</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3686</v>
      </c>
      <c r="F915" t="s">
        <v>3042</v>
      </c>
      <c r="G915" s="45" t="s">
        <v>3686</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3686</v>
      </c>
      <c r="F923" t="s">
        <v>3043</v>
      </c>
      <c r="G923" s="45" t="s">
        <v>3686</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3686</v>
      </c>
      <c r="F931" t="s">
        <v>3044</v>
      </c>
      <c r="G931" s="45" t="s">
        <v>3686</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3686</v>
      </c>
      <c r="F939" t="s">
        <v>3045</v>
      </c>
      <c r="G939" s="45" t="s">
        <v>3686</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3686</v>
      </c>
      <c r="F947" t="s">
        <v>3046</v>
      </c>
      <c r="G947" s="45" t="s">
        <v>3686</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3686</v>
      </c>
      <c r="F955" t="s">
        <v>3047</v>
      </c>
      <c r="G955" s="45" t="s">
        <v>3686</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3686</v>
      </c>
      <c r="F963" t="s">
        <v>3048</v>
      </c>
      <c r="G963" s="45" t="s">
        <v>3686</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3686</v>
      </c>
      <c r="F971" t="s">
        <v>3049</v>
      </c>
      <c r="G971" s="45" t="s">
        <v>3686</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3686</v>
      </c>
      <c r="F979" t="s">
        <v>3050</v>
      </c>
      <c r="G979" s="45" t="s">
        <v>3686</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3686</v>
      </c>
      <c r="F987" t="s">
        <v>3092</v>
      </c>
      <c r="G987" s="45" t="s">
        <v>3686</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3686</v>
      </c>
      <c r="F995" t="s">
        <v>3051</v>
      </c>
      <c r="G995" s="45" t="s">
        <v>3686</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3789</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3496</v>
      </c>
      <c r="E1455" s="45"/>
      <c r="F1455" s="6" t="s">
        <v>3509</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3497</v>
      </c>
      <c r="E1456" s="45"/>
      <c r="F1456" s="6" t="s">
        <v>3510</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3511</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3512</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3513</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3514</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3515</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3516</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3495</v>
      </c>
      <c r="E1471" s="45"/>
      <c r="F1471" s="6" t="s">
        <v>3517</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3498</v>
      </c>
      <c r="E1472" s="45"/>
      <c r="F1472" s="6" t="s">
        <v>3518</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3499</v>
      </c>
      <c r="E1473" s="45"/>
      <c r="F1473" s="6" t="s">
        <v>3519</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3500</v>
      </c>
      <c r="E1474" s="45"/>
      <c r="F1474" s="6" t="s">
        <v>3520</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3501</v>
      </c>
      <c r="E1475" s="45"/>
      <c r="F1475" s="6" t="s">
        <v>3521</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3590</v>
      </c>
      <c r="E1476" s="45"/>
      <c r="F1476" s="6" t="s">
        <v>3592</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3591</v>
      </c>
      <c r="E1477" s="45"/>
      <c r="F1477" s="6" t="s">
        <v>3593</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3629</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3631</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3634</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3427</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3288</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3746</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3747</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3748</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3485</v>
      </c>
      <c r="B4" t="str">
        <f>A4</f>
        <v>million metric tons</v>
      </c>
    </row>
    <row r="5" spans="1:2">
      <c r="A5" s="196" t="s">
        <v>3705</v>
      </c>
      <c r="B5" t="str">
        <f>A5</f>
        <v>g CO2e / 2023 dollar</v>
      </c>
    </row>
    <row r="6" spans="1:2">
      <c r="A6" s="197" t="s">
        <v>2321</v>
      </c>
      <c r="B6" t="str">
        <f t="shared" ref="B6:B46" si="0">A6</f>
        <v>thousand metric tons / year</v>
      </c>
    </row>
    <row r="7" spans="1:2">
      <c r="A7" s="197" t="s">
        <v>3706</v>
      </c>
      <c r="B7" t="str">
        <f>A7</f>
        <v>g CO2 / 2023 dollar</v>
      </c>
    </row>
    <row r="8" spans="1:2" ht="30">
      <c r="A8" s="197" t="s">
        <v>3707</v>
      </c>
      <c r="B8" t="str">
        <f t="shared" si="0"/>
        <v>2023 dollars / metric ton CO2e abated, Annual average abatement (million metric tons CO2e)</v>
      </c>
    </row>
    <row r="9" spans="1:2">
      <c r="A9" s="197" t="s">
        <v>3708</v>
      </c>
      <c r="B9" t="str">
        <f t="shared" si="0"/>
        <v>billion 2023 dollars / year</v>
      </c>
    </row>
    <row r="10" spans="1:2">
      <c r="A10" s="197" t="s">
        <v>3709</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3710</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3711</v>
      </c>
      <c r="B20" t="str">
        <f t="shared" si="0"/>
        <v>kilowatt-hour / 2023 dollar</v>
      </c>
    </row>
    <row r="21" spans="1:2">
      <c r="A21" s="197" t="s">
        <v>356</v>
      </c>
      <c r="B21" t="str">
        <f t="shared" si="0"/>
        <v>gigawatts (GW) / year</v>
      </c>
    </row>
    <row r="22" spans="1:2">
      <c r="A22" s="197" t="s">
        <v>3712</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3713</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3714</v>
      </c>
      <c r="B37" t="str">
        <f t="shared" si="0"/>
        <v>2023 dollars / short ton</v>
      </c>
    </row>
    <row r="38" spans="1:2">
      <c r="A38" s="197" t="s">
        <v>3715</v>
      </c>
      <c r="B38" t="str">
        <f t="shared" si="0"/>
        <v>2023 dollars / thousand cubic feet</v>
      </c>
    </row>
    <row r="39" spans="1:2">
      <c r="A39" s="197" t="s">
        <v>3716</v>
      </c>
      <c r="B39" t="str">
        <f t="shared" si="0"/>
        <v>2023 dollars / gallon</v>
      </c>
    </row>
    <row r="40" spans="1:2">
      <c r="A40" s="197" t="s">
        <v>3717</v>
      </c>
      <c r="B40" t="str">
        <f t="shared" si="0"/>
        <v>2023 dollars / barrel of oil</v>
      </c>
    </row>
    <row r="41" spans="1:2">
      <c r="A41" s="197" t="s">
        <v>3718</v>
      </c>
      <c r="B41" t="str">
        <f t="shared" si="0"/>
        <v>2023 dollars / kg</v>
      </c>
    </row>
    <row r="42" spans="1:2">
      <c r="A42" s="197" t="s">
        <v>3719</v>
      </c>
      <c r="B42" t="str">
        <f t="shared" si="0"/>
        <v>2023 dollars / kilowatt-hour (kWh)</v>
      </c>
    </row>
    <row r="43" spans="1:2">
      <c r="A43" s="197" t="s">
        <v>3712</v>
      </c>
      <c r="B43" t="str">
        <f t="shared" ref="B43" si="1">A43</f>
        <v>2023 dollars / megawatt-hour (MWh)</v>
      </c>
    </row>
    <row r="44" spans="1:2">
      <c r="A44" s="197" t="s">
        <v>3291</v>
      </c>
      <c r="B44" t="str">
        <f t="shared" si="0"/>
        <v>cost of eqpt. to capture 1 metric ton CO2e/yr (2020 dollars)</v>
      </c>
    </row>
    <row r="45" spans="1:2">
      <c r="A45" s="197" t="s">
        <v>3720</v>
      </c>
      <c r="B45" t="str">
        <f t="shared" si="0"/>
        <v>million 2023 dollars / megawatt (MW)</v>
      </c>
    </row>
    <row r="46" spans="1:2">
      <c r="A46" s="197" t="s">
        <v>3721</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3722</v>
      </c>
      <c r="C18" s="199">
        <v>1</v>
      </c>
      <c r="D18" s="193" t="s">
        <v>65</v>
      </c>
      <c r="E18" s="193" t="s">
        <v>66</v>
      </c>
      <c r="F18" s="193" t="s">
        <v>353</v>
      </c>
      <c r="G18" s="193" t="s">
        <v>3723</v>
      </c>
      <c r="H18" s="193" t="s">
        <v>3774</v>
      </c>
      <c r="I18" s="193" t="s">
        <v>3724</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3764</v>
      </c>
      <c r="H96" s="1" t="s">
        <v>3765</v>
      </c>
      <c r="I96" s="1" t="s">
        <v>3766</v>
      </c>
    </row>
    <row r="97" spans="1:10" ht="255">
      <c r="A97" s="2" t="s">
        <v>2464</v>
      </c>
      <c r="B97" s="2" t="s">
        <v>2340</v>
      </c>
      <c r="C97" s="43">
        <v>1</v>
      </c>
      <c r="D97" s="1" t="s">
        <v>65</v>
      </c>
      <c r="E97" s="1" t="s">
        <v>64</v>
      </c>
      <c r="F97" s="1" t="str">
        <f>UnitControlCenter!$B$16</f>
        <v>terawatt-hours (TWh) / year</v>
      </c>
      <c r="G97" s="1" t="s">
        <v>3772</v>
      </c>
      <c r="H97" s="1" t="s">
        <v>3773</v>
      </c>
      <c r="I97" s="1" t="s">
        <v>3766</v>
      </c>
    </row>
    <row r="98" spans="1:10" ht="225">
      <c r="A98" s="2" t="s">
        <v>2464</v>
      </c>
      <c r="B98" s="2" t="s">
        <v>2341</v>
      </c>
      <c r="C98" s="43">
        <v>1</v>
      </c>
      <c r="D98" s="1" t="s">
        <v>65</v>
      </c>
      <c r="E98" s="1" t="s">
        <v>66</v>
      </c>
      <c r="F98" s="1" t="str">
        <f>UnitControlCenter!$B$21</f>
        <v>gigawatts (GW) / year</v>
      </c>
      <c r="G98" s="1" t="s">
        <v>3675</v>
      </c>
      <c r="H98" s="1" t="s">
        <v>3673</v>
      </c>
      <c r="I98" s="1" t="s">
        <v>3671</v>
      </c>
    </row>
    <row r="99" spans="1:10" ht="255">
      <c r="A99" s="2" t="s">
        <v>2464</v>
      </c>
      <c r="B99" s="2" t="s">
        <v>2342</v>
      </c>
      <c r="C99" s="43">
        <v>1</v>
      </c>
      <c r="D99" s="1" t="s">
        <v>65</v>
      </c>
      <c r="E99" s="1" t="s">
        <v>64</v>
      </c>
      <c r="F99" s="1" t="str">
        <f>UnitControlCenter!$B$21</f>
        <v>gigawatts (GW) / year</v>
      </c>
      <c r="G99" s="1" t="s">
        <v>3676</v>
      </c>
      <c r="H99" s="1" t="s">
        <v>3674</v>
      </c>
      <c r="I99" s="1" t="s">
        <v>3672</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3667</v>
      </c>
      <c r="I104" s="43" t="s">
        <v>3669</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3668</v>
      </c>
      <c r="I106" s="43" t="s">
        <v>3670</v>
      </c>
    </row>
    <row r="107" spans="1:10" ht="225">
      <c r="A107" s="2" t="s">
        <v>3117</v>
      </c>
      <c r="B107" s="2" t="s">
        <v>2458</v>
      </c>
      <c r="C107" s="43">
        <v>1</v>
      </c>
      <c r="D107" s="1" t="s">
        <v>65</v>
      </c>
      <c r="E107" s="1" t="s">
        <v>66</v>
      </c>
      <c r="F107" s="1" t="str">
        <f>UnitControlCenter!$B$23</f>
        <v>cubic km / yr</v>
      </c>
      <c r="G107" s="1" t="s">
        <v>3595</v>
      </c>
      <c r="H107" s="1" t="s">
        <v>3667</v>
      </c>
      <c r="I107" s="43" t="s">
        <v>3669</v>
      </c>
    </row>
    <row r="108" spans="1:10" s="193" customFormat="1" ht="225.75" thickBot="1">
      <c r="A108" s="192" t="s">
        <v>3117</v>
      </c>
      <c r="B108" s="192" t="s">
        <v>2459</v>
      </c>
      <c r="C108" s="199">
        <v>1</v>
      </c>
      <c r="D108" s="193" t="s">
        <v>65</v>
      </c>
      <c r="E108" s="193" t="s">
        <v>66</v>
      </c>
      <c r="F108" s="193" t="str">
        <f>UnitControlCenter!$B$23</f>
        <v>cubic km / yr</v>
      </c>
      <c r="G108" s="193" t="s">
        <v>3597</v>
      </c>
      <c r="H108" s="1" t="s">
        <v>3667</v>
      </c>
      <c r="I108" s="43" t="s">
        <v>3669</v>
      </c>
    </row>
    <row r="109" spans="1:10" ht="409.5">
      <c r="A109" s="2" t="s">
        <v>3555</v>
      </c>
      <c r="B109" s="2" t="s">
        <v>3556</v>
      </c>
      <c r="C109" s="43">
        <v>1</v>
      </c>
      <c r="D109" s="1" t="s">
        <v>65</v>
      </c>
      <c r="E109" s="1" t="s">
        <v>3562</v>
      </c>
      <c r="F109" s="1" t="str">
        <f>UnitControlCenter!$B$17</f>
        <v>terawatt-hours (TWh)</v>
      </c>
      <c r="G109" s="1" t="s">
        <v>3623</v>
      </c>
      <c r="H109" s="1" t="s">
        <v>3776</v>
      </c>
      <c r="I109" s="1" t="s">
        <v>3620</v>
      </c>
    </row>
    <row r="110" spans="1:10" ht="409.5">
      <c r="A110" s="2" t="s">
        <v>3555</v>
      </c>
      <c r="B110" s="2" t="s">
        <v>3557</v>
      </c>
      <c r="C110" s="43">
        <v>1</v>
      </c>
      <c r="D110" s="1" t="s">
        <v>65</v>
      </c>
      <c r="E110" s="1" t="s">
        <v>3562</v>
      </c>
      <c r="F110" s="1" t="str">
        <f>UnitControlCenter!$B$17</f>
        <v>terawatt-hours (TWh)</v>
      </c>
      <c r="G110" s="1" t="s">
        <v>3624</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3625</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3626</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3621</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3691</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3692</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3627</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3628</v>
      </c>
      <c r="H161" s="193" t="s">
        <v>3481</v>
      </c>
      <c r="I161" s="192" t="s">
        <v>3482</v>
      </c>
      <c r="J161" s="192"/>
    </row>
    <row r="162" spans="1:10" ht="90">
      <c r="A162" s="2" t="s">
        <v>2415</v>
      </c>
      <c r="B162" s="2" t="s">
        <v>2416</v>
      </c>
      <c r="C162" s="43">
        <v>1</v>
      </c>
      <c r="D162" s="1" t="s">
        <v>65</v>
      </c>
      <c r="E162" s="1" t="s">
        <v>66</v>
      </c>
      <c r="F162" s="1" t="str">
        <f>UnitControlCenter!$B$30</f>
        <v>quads / year</v>
      </c>
      <c r="G162" s="1" t="s">
        <v>3661</v>
      </c>
      <c r="H162" s="1" t="s">
        <v>3660</v>
      </c>
      <c r="I162" s="1" t="s">
        <v>3659</v>
      </c>
    </row>
    <row r="163" spans="1:10" ht="75">
      <c r="A163" s="2" t="s">
        <v>2415</v>
      </c>
      <c r="B163" s="2" t="s">
        <v>2417</v>
      </c>
      <c r="C163" s="43">
        <v>1</v>
      </c>
      <c r="D163" s="1" t="s">
        <v>65</v>
      </c>
      <c r="E163" s="1" t="s">
        <v>66</v>
      </c>
      <c r="F163" s="1" t="str">
        <f>UnitControlCenter!$B$30</f>
        <v>quads / year</v>
      </c>
      <c r="G163" s="1" t="s">
        <v>3662</v>
      </c>
      <c r="H163" s="1" t="s">
        <v>3279</v>
      </c>
      <c r="I163" s="1" t="s">
        <v>3280</v>
      </c>
    </row>
    <row r="164" spans="1:10" ht="75">
      <c r="A164" s="2" t="s">
        <v>2415</v>
      </c>
      <c r="B164" s="2" t="s">
        <v>3657</v>
      </c>
      <c r="C164" s="43">
        <v>1</v>
      </c>
      <c r="D164" s="1" t="s">
        <v>65</v>
      </c>
      <c r="E164" s="1" t="s">
        <v>66</v>
      </c>
      <c r="F164" s="1" t="str">
        <f>UnitControlCenter!$B$30</f>
        <v>quads / year</v>
      </c>
      <c r="G164" s="1" t="s">
        <v>3677</v>
      </c>
      <c r="H164" s="1" t="s">
        <v>3663</v>
      </c>
      <c r="I164" s="43" t="s">
        <v>3664</v>
      </c>
    </row>
    <row r="165" spans="1:10" ht="75">
      <c r="A165" s="2" t="s">
        <v>2415</v>
      </c>
      <c r="B165" s="2" t="s">
        <v>3658</v>
      </c>
      <c r="C165" s="43">
        <v>1</v>
      </c>
      <c r="D165" s="1" t="s">
        <v>65</v>
      </c>
      <c r="E165" s="1" t="s">
        <v>66</v>
      </c>
      <c r="F165" s="1" t="str">
        <f>UnitControlCenter!$B$30</f>
        <v>quads / year</v>
      </c>
      <c r="G165" s="1" t="s">
        <v>3678</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3725</v>
      </c>
      <c r="C189" s="43">
        <v>1</v>
      </c>
      <c r="D189" s="1" t="s">
        <v>65</v>
      </c>
      <c r="E189" s="1" t="s">
        <v>66</v>
      </c>
      <c r="F189" s="1" t="s">
        <v>353</v>
      </c>
      <c r="G189" s="1" t="s">
        <v>3771</v>
      </c>
      <c r="H189" s="1" t="s">
        <v>3775</v>
      </c>
      <c r="I189" s="1" t="s">
        <v>3726</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3665</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3666</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3600</v>
      </c>
      <c r="B3" s="375" t="s">
        <v>3602</v>
      </c>
      <c r="C3" s="372"/>
      <c r="D3" s="374" t="s">
        <v>3601</v>
      </c>
    </row>
    <row r="4" spans="1:5">
      <c r="A4" t="s">
        <v>2553</v>
      </c>
      <c r="B4" s="20" t="s">
        <v>2547</v>
      </c>
      <c r="C4" s="188"/>
      <c r="D4" s="376" t="s">
        <v>3604</v>
      </c>
      <c r="E4" t="s">
        <v>3607</v>
      </c>
    </row>
    <row r="5" spans="1:5">
      <c r="A5" t="s">
        <v>3611</v>
      </c>
      <c r="B5" s="171" t="s">
        <v>3612</v>
      </c>
      <c r="C5" s="377"/>
      <c r="D5" s="376" t="s">
        <v>3606</v>
      </c>
      <c r="E5" t="s">
        <v>3610</v>
      </c>
    </row>
    <row r="6" spans="1:5">
      <c r="A6" t="s">
        <v>3056</v>
      </c>
      <c r="B6" s="171" t="s">
        <v>3613</v>
      </c>
      <c r="C6" s="205"/>
      <c r="D6" t="s">
        <v>3617</v>
      </c>
    </row>
    <row r="7" spans="1:5">
      <c r="A7" t="s">
        <v>3618</v>
      </c>
      <c r="B7" s="171" t="s">
        <v>3619</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3614</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3615</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3616</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3611</v>
      </c>
      <c r="B32" s="171" t="s">
        <v>3612</v>
      </c>
      <c r="C32" s="377"/>
      <c r="D32" t="s">
        <v>3605</v>
      </c>
      <c r="E32" t="s">
        <v>3609</v>
      </c>
    </row>
    <row r="33" spans="1:5">
      <c r="A33" t="s">
        <v>2553</v>
      </c>
      <c r="B33" s="20" t="s">
        <v>2547</v>
      </c>
      <c r="C33" s="188"/>
      <c r="D33" s="376" t="s">
        <v>3603</v>
      </c>
      <c r="E33" t="s">
        <v>3608</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3693</v>
      </c>
      <c r="B3" t="s">
        <v>3694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tabSelected="1" workbookViewId="0">
      <selection activeCell="B3" sqref="B3"/>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3796</v>
      </c>
      <c r="C2" s="370" t="s">
        <v>3599</v>
      </c>
      <c r="D2">
        <v>5484.06</v>
      </c>
      <c r="E2">
        <v>5538.58</v>
      </c>
      <c r="F2">
        <v>5426.5</v>
      </c>
      <c r="G2">
        <v>5214.92</v>
      </c>
      <c r="H2">
        <v>5162.7</v>
      </c>
      <c r="I2">
        <v>5157.62</v>
      </c>
      <c r="J2">
        <v>5144.51</v>
      </c>
      <c r="K2">
        <v>5105.43</v>
      </c>
      <c r="L2">
        <v>5045.03</v>
      </c>
      <c r="M2">
        <v>4969.6899999999996</v>
      </c>
      <c r="N2">
        <v>4904.49</v>
      </c>
      <c r="O2">
        <v>4852</v>
      </c>
      <c r="P2">
        <v>4797.62</v>
      </c>
      <c r="Q2">
        <v>4739.8100000000004</v>
      </c>
      <c r="R2">
        <v>4655.75</v>
      </c>
      <c r="S2">
        <v>4574.34</v>
      </c>
      <c r="T2">
        <v>4501.5600000000004</v>
      </c>
      <c r="U2">
        <v>4442.78</v>
      </c>
      <c r="V2">
        <v>4377.46</v>
      </c>
      <c r="W2">
        <v>4321.1499999999996</v>
      </c>
      <c r="X2">
        <v>4301.38</v>
      </c>
      <c r="Y2">
        <v>4280.75</v>
      </c>
      <c r="Z2">
        <v>4261.38</v>
      </c>
      <c r="AA2">
        <v>4230.3599999999997</v>
      </c>
      <c r="AB2">
        <v>4186.47</v>
      </c>
      <c r="AC2">
        <v>4158.6499999999996</v>
      </c>
      <c r="AD2">
        <v>4151.9799999999996</v>
      </c>
      <c r="AE2">
        <v>4149.79</v>
      </c>
      <c r="AF2">
        <v>4148.26</v>
      </c>
      <c r="AG2">
        <v>4144.97</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3161.7119999999995</v>
      </c>
      <c r="E2" s="5">
        <f>0.5*'EPA GHG Inventory'!Q16</f>
        <v>3293.45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3756</v>
      </c>
    </row>
    <row r="2" spans="1:35">
      <c r="A2" t="s">
        <v>3757</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3777</v>
      </c>
    </row>
    <row r="3" spans="1: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3778</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3779</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3758</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3759</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3780</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3781</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3760</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3761</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3782</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3783</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3762</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3784</v>
      </c>
    </row>
    <row r="18" spans="1:1">
      <c r="A18" t="s">
        <v>3785</v>
      </c>
    </row>
    <row r="19" spans="1:1">
      <c r="A19" t="s">
        <v>3786</v>
      </c>
    </row>
    <row r="20" spans="1:1">
      <c r="A20" t="s">
        <v>3787</v>
      </c>
    </row>
    <row r="21" spans="1:1">
      <c r="A21" t="s">
        <v>3763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6" t="s">
        <v>477</v>
      </c>
      <c r="B2" s="406"/>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07" t="s">
        <v>480</v>
      </c>
      <c r="B6" s="267" t="s">
        <v>481</v>
      </c>
      <c r="C6" s="267" t="s">
        <v>482</v>
      </c>
      <c r="D6" s="267" t="s">
        <v>483</v>
      </c>
      <c r="E6" s="267" t="s">
        <v>484</v>
      </c>
      <c r="F6" s="267" t="s">
        <v>485</v>
      </c>
      <c r="G6" s="267" t="s">
        <v>486</v>
      </c>
      <c r="H6" s="267" t="s">
        <v>487</v>
      </c>
    </row>
    <row r="7" spans="1:8" ht="15.75" thickBot="1">
      <c r="A7" s="408"/>
      <c r="B7" s="409" t="s">
        <v>488</v>
      </c>
      <c r="C7" s="410"/>
      <c r="D7" s="410"/>
      <c r="E7" s="410"/>
      <c r="F7" s="410"/>
      <c r="G7" s="410"/>
      <c r="H7" s="411"/>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3679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2" t="s">
        <v>538</v>
      </c>
      <c r="B69" s="413"/>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14" t="s">
        <v>480</v>
      </c>
      <c r="B72" s="417" t="s">
        <v>540</v>
      </c>
      <c r="C72" s="418"/>
      <c r="D72" s="417" t="s">
        <v>541</v>
      </c>
      <c r="E72" s="419"/>
      <c r="F72" s="420"/>
      <c r="G72" s="417" t="s">
        <v>542</v>
      </c>
      <c r="H72" s="421"/>
      <c r="I72" s="421"/>
      <c r="J72" s="418"/>
    </row>
    <row r="73" spans="1:10">
      <c r="A73" s="415"/>
      <c r="B73" s="422" t="s">
        <v>543</v>
      </c>
      <c r="C73" s="423"/>
      <c r="D73" s="426" t="s">
        <v>544</v>
      </c>
      <c r="E73" s="422" t="s">
        <v>482</v>
      </c>
      <c r="F73" s="423" t="s">
        <v>483</v>
      </c>
      <c r="G73" s="426" t="s">
        <v>545</v>
      </c>
      <c r="H73" s="426" t="s">
        <v>482</v>
      </c>
      <c r="I73" s="426" t="s">
        <v>483</v>
      </c>
      <c r="J73" s="263" t="s">
        <v>481</v>
      </c>
    </row>
    <row r="74" spans="1:10">
      <c r="A74" s="415"/>
      <c r="B74" s="424"/>
      <c r="C74" s="425"/>
      <c r="D74" s="427"/>
      <c r="E74" s="424"/>
      <c r="F74" s="425"/>
      <c r="G74" s="428"/>
      <c r="H74" s="427"/>
      <c r="I74" s="427"/>
      <c r="J74" s="263" t="s">
        <v>546</v>
      </c>
    </row>
    <row r="75" spans="1:10" ht="15.75" thickBot="1">
      <c r="A75" s="416"/>
      <c r="B75" s="266" t="s">
        <v>547</v>
      </c>
      <c r="C75" s="55" t="s">
        <v>548</v>
      </c>
      <c r="D75" s="55" t="s">
        <v>549</v>
      </c>
      <c r="E75" s="434" t="s">
        <v>550</v>
      </c>
      <c r="F75" s="435"/>
      <c r="G75" s="434" t="s">
        <v>488</v>
      </c>
      <c r="H75" s="432"/>
      <c r="I75" s="432"/>
      <c r="J75" s="433"/>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6" t="s">
        <v>613</v>
      </c>
      <c r="B410" s="406"/>
      <c r="C410" s="406"/>
      <c r="D410" s="406"/>
      <c r="E410" s="406"/>
      <c r="F410" s="406"/>
      <c r="G410" s="406"/>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9" t="s">
        <v>488</v>
      </c>
      <c r="C415" s="429"/>
      <c r="D415" s="430"/>
      <c r="E415" s="431" t="s">
        <v>621</v>
      </c>
      <c r="F415" s="429"/>
      <c r="G415" s="430"/>
      <c r="H415" s="431" t="s">
        <v>488</v>
      </c>
      <c r="I415" s="432"/>
      <c r="J415" s="432"/>
      <c r="K415" s="432"/>
      <c r="L415" s="432"/>
      <c r="M415" s="433"/>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9" t="s">
        <v>488</v>
      </c>
      <c r="C519" s="429"/>
      <c r="D519" s="429"/>
      <c r="E519" s="429"/>
      <c r="F519" s="429"/>
      <c r="G519" s="430"/>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6" t="s">
        <v>480</v>
      </c>
      <c r="B605" s="72" t="s">
        <v>769</v>
      </c>
      <c r="C605" s="72" t="s">
        <v>770</v>
      </c>
      <c r="D605" s="72" t="s">
        <v>771</v>
      </c>
      <c r="E605" s="72" t="s">
        <v>619</v>
      </c>
      <c r="F605" s="72" t="s">
        <v>485</v>
      </c>
      <c r="G605" s="72" t="s">
        <v>486</v>
      </c>
    </row>
    <row r="606" spans="1:7" ht="15.75" thickBot="1">
      <c r="A606" s="447"/>
      <c r="B606" s="448" t="s">
        <v>488</v>
      </c>
      <c r="C606" s="449"/>
      <c r="D606" s="449"/>
      <c r="E606" s="449"/>
      <c r="F606" s="449"/>
      <c r="G606" s="450"/>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3" t="s">
        <v>795</v>
      </c>
      <c r="B633" s="453"/>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1" t="s">
        <v>796</v>
      </c>
      <c r="B637" s="249" t="s">
        <v>797</v>
      </c>
      <c r="C637" s="250" t="s">
        <v>482</v>
      </c>
      <c r="D637" s="250" t="s">
        <v>483</v>
      </c>
      <c r="E637" s="250" t="s">
        <v>619</v>
      </c>
      <c r="F637" s="251" t="s">
        <v>485</v>
      </c>
      <c r="G637" s="252" t="s">
        <v>486</v>
      </c>
      <c r="H637" s="251" t="s">
        <v>620</v>
      </c>
    </row>
    <row r="638" spans="1:8" ht="15.75" thickBot="1">
      <c r="A638" s="442"/>
      <c r="B638" s="443" t="s">
        <v>488</v>
      </c>
      <c r="C638" s="444"/>
      <c r="D638" s="444"/>
      <c r="E638" s="444"/>
      <c r="F638" s="444"/>
      <c r="G638" s="444"/>
      <c r="H638" s="445"/>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3684</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4" t="s">
        <v>11</v>
      </c>
      <c r="B1" s="454"/>
      <c r="C1" s="454"/>
      <c r="D1" s="454"/>
      <c r="E1" s="454"/>
    </row>
    <row r="2" spans="1:5">
      <c r="A2" s="455" t="s">
        <v>154</v>
      </c>
      <c r="B2" s="455"/>
      <c r="C2" s="455"/>
      <c r="D2" s="455"/>
      <c r="E2" s="455"/>
    </row>
    <row r="19" spans="1:5">
      <c r="A19" t="s">
        <v>155</v>
      </c>
    </row>
    <row r="20" spans="1:5">
      <c r="A20">
        <v>155400</v>
      </c>
      <c r="B20" t="s">
        <v>156</v>
      </c>
    </row>
    <row r="21" spans="1:5">
      <c r="A21" s="455" t="s">
        <v>157</v>
      </c>
      <c r="B21" s="455"/>
      <c r="C21" s="455"/>
      <c r="D21" s="455"/>
      <c r="E21" s="455"/>
    </row>
    <row r="38" spans="1:5">
      <c r="A38" t="s">
        <v>155</v>
      </c>
    </row>
    <row r="39" spans="1:5">
      <c r="A39">
        <v>100800</v>
      </c>
      <c r="B39" t="s">
        <v>156</v>
      </c>
    </row>
    <row r="40" spans="1:5">
      <c r="A40" s="455" t="s">
        <v>158</v>
      </c>
      <c r="B40" s="455"/>
      <c r="C40" s="455"/>
      <c r="D40" s="455"/>
      <c r="E40" s="455"/>
    </row>
    <row r="57" spans="1:5" ht="15.75" thickBot="1">
      <c r="A57" t="s">
        <v>155</v>
      </c>
    </row>
    <row r="58" spans="1:5" ht="15.75" thickBot="1">
      <c r="A58" s="7">
        <v>194000</v>
      </c>
      <c r="B58" t="s">
        <v>159</v>
      </c>
    </row>
    <row r="60" spans="1:5">
      <c r="A60" s="454" t="s">
        <v>160</v>
      </c>
      <c r="B60" s="454"/>
      <c r="C60" s="454"/>
      <c r="D60" s="454"/>
      <c r="E60" s="454"/>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4" t="s">
        <v>161</v>
      </c>
      <c r="B89" s="454"/>
      <c r="C89" s="454"/>
      <c r="D89" s="454"/>
      <c r="E89" s="454"/>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4" t="s">
        <v>162</v>
      </c>
      <c r="B98" s="454"/>
      <c r="C98" s="454"/>
      <c r="D98" s="454"/>
      <c r="E98" s="454"/>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4" t="s">
        <v>164</v>
      </c>
      <c r="B109" s="454"/>
      <c r="C109" s="454"/>
      <c r="D109" s="454"/>
      <c r="E109" s="454"/>
    </row>
    <row r="110" spans="1:5" ht="15.75" thickBot="1"/>
    <row r="111" spans="1:5" ht="15.75" thickBot="1">
      <c r="A111" s="12">
        <f>A122</f>
        <v>0.20481927710843381</v>
      </c>
      <c r="B111" t="s">
        <v>384</v>
      </c>
    </row>
    <row r="113" spans="1:12">
      <c r="A113" s="454" t="s">
        <v>163</v>
      </c>
      <c r="B113" s="454"/>
      <c r="C113" s="454"/>
      <c r="D113" s="454"/>
      <c r="E113" s="454"/>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4" t="s">
        <v>385</v>
      </c>
      <c r="B124" s="454"/>
      <c r="C124" s="454"/>
      <c r="D124" s="454"/>
      <c r="E124" s="454"/>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4" t="s">
        <v>100</v>
      </c>
      <c r="B134" s="454"/>
      <c r="C134" s="454"/>
      <c r="D134" s="454"/>
      <c r="E134" s="454"/>
    </row>
    <row r="135" spans="1:12">
      <c r="A135" s="19" t="s">
        <v>402</v>
      </c>
      <c r="B135" s="20"/>
      <c r="C135" s="20"/>
      <c r="D135" s="20"/>
      <c r="E135" s="20"/>
      <c r="F135" s="20"/>
      <c r="G135" s="20"/>
    </row>
    <row r="136" spans="1:12" ht="15.75">
      <c r="A136" s="21"/>
      <c r="B136" s="457" t="s">
        <v>403</v>
      </c>
      <c r="C136" s="458"/>
      <c r="D136" s="458"/>
      <c r="E136" s="459"/>
      <c r="F136" s="20"/>
      <c r="G136" s="20"/>
    </row>
    <row r="137" spans="1:12" ht="15.75">
      <c r="A137" s="22"/>
      <c r="B137" s="457" t="s">
        <v>404</v>
      </c>
      <c r="C137" s="459"/>
      <c r="D137" s="457" t="s">
        <v>405</v>
      </c>
      <c r="E137" s="459"/>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4" t="s">
        <v>167</v>
      </c>
      <c r="B165" s="454"/>
      <c r="C165" s="454"/>
      <c r="D165" s="454"/>
      <c r="E165" s="454"/>
    </row>
    <row r="166" spans="1:7" ht="15.75" thickBot="1">
      <c r="A166" t="s">
        <v>168</v>
      </c>
      <c r="B166" s="13">
        <v>0.4</v>
      </c>
    </row>
    <row r="167" spans="1:7" ht="15.75" thickBot="1">
      <c r="A167" t="s">
        <v>169</v>
      </c>
      <c r="B167" s="37">
        <f>(1+B166)^(1/(2020-2010))-1</f>
        <v>3.4219694129380196E-2</v>
      </c>
    </row>
    <row r="168" spans="1:7">
      <c r="B168" s="38"/>
    </row>
    <row r="169" spans="1:7">
      <c r="A169" s="454" t="s">
        <v>392</v>
      </c>
      <c r="B169" s="454"/>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4" t="s">
        <v>174</v>
      </c>
      <c r="B174" s="454"/>
      <c r="C174" s="454"/>
      <c r="D174" s="454"/>
      <c r="E174" s="454"/>
    </row>
    <row r="175" spans="1:7" ht="15.75" thickBot="1">
      <c r="A175" t="s">
        <v>401</v>
      </c>
      <c r="B175" s="38">
        <v>0.1246</v>
      </c>
    </row>
    <row r="176" spans="1:7" ht="15.75" thickBot="1">
      <c r="A176" t="s">
        <v>397</v>
      </c>
      <c r="B176" s="37">
        <f>1-B175</f>
        <v>0.87539999999999996</v>
      </c>
    </row>
    <row r="178" spans="1:5">
      <c r="A178" s="454" t="s">
        <v>170</v>
      </c>
      <c r="B178" s="454"/>
      <c r="C178" s="454"/>
      <c r="D178" s="454"/>
      <c r="E178" s="454"/>
    </row>
    <row r="179" spans="1:5">
      <c r="A179" t="s">
        <v>399</v>
      </c>
      <c r="B179">
        <v>197000</v>
      </c>
    </row>
    <row r="180" spans="1:5" ht="15.75" thickBot="1">
      <c r="A180" t="s">
        <v>400</v>
      </c>
      <c r="B180">
        <v>175000</v>
      </c>
    </row>
    <row r="181" spans="1:5" ht="15.75" thickBot="1">
      <c r="A181" t="s">
        <v>171</v>
      </c>
      <c r="B181" s="12">
        <f>B179/B180</f>
        <v>1.1257142857142857</v>
      </c>
    </row>
    <row r="183" spans="1:5">
      <c r="A183" s="454" t="s">
        <v>172</v>
      </c>
      <c r="B183" s="454"/>
      <c r="C183" s="454"/>
      <c r="D183" s="454"/>
      <c r="E183" s="454"/>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4" t="s">
        <v>184</v>
      </c>
      <c r="B191" s="454"/>
      <c r="C191" s="454"/>
      <c r="D191" s="454"/>
      <c r="E191" s="454"/>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6" t="s">
        <v>2994</v>
      </c>
      <c r="C201" s="456"/>
      <c r="D201" s="456"/>
      <c r="E201" s="456"/>
      <c r="F201" s="456"/>
      <c r="G201" s="456"/>
      <c r="H201" s="456"/>
      <c r="I201" s="456"/>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6" t="s">
        <v>2994</v>
      </c>
      <c r="C209" s="456"/>
      <c r="D209" s="456"/>
      <c r="E209" s="456"/>
      <c r="F209" s="456"/>
      <c r="G209" s="456"/>
      <c r="H209" s="456"/>
      <c r="I209" s="456"/>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6" t="s">
        <v>2994</v>
      </c>
      <c r="C217" s="456"/>
      <c r="D217" s="456"/>
      <c r="E217" s="456"/>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2024-08-08T04:58:29Z</dcterms:modified>
</cp:coreProperties>
</file>