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21C761BF-B2C0-403B-88B0-C766303EF7E0}" xr6:coauthVersionLast="47" xr6:coauthVersionMax="47" xr10:uidLastSave="{00000000-0000-0000-0000-000000000000}"/>
  <bookViews>
    <workbookView xWindow="28680" yWindow="-120" windowWidth="29040" windowHeight="17520"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<sst xmlns="http://schemas.openxmlformats.org/spreadsheetml/2006/main" count="16709" uniqueCount="3790">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</sst>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4" fontId="0" fillId="20" borderId="0" xfId="0" applyNumberFormat="1" applyFill="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3706</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3742</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3697</v>
      </c>
      <c r="C28" t="s">
        <v>3698</v>
      </c>
      <c r="D28" s="184"/>
      <c r="E28" s="184"/>
      <c r="F28" s="317">
        <v>0</v>
      </c>
      <c r="G28" s="317">
        <v>1000</v>
      </c>
      <c r="H28" s="317">
        <v>20</v>
      </c>
      <c r="I28" s="317" t="str">
        <f>UnitControlCenter!B43</f>
        <v>2023 dollars / megawatt-hour (MWh)</v>
      </c>
      <c r="J28" s="370" t="s">
        <v>3699</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3707</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3740</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3758</v>
      </c>
    </row>
    <row r="37" spans="1:14">
      <c r="A37" t="s">
        <v>8</v>
      </c>
      <c r="B37" t="s">
        <v>3755</v>
      </c>
      <c r="C37" t="s">
        <v>3756</v>
      </c>
      <c r="D37" t="s">
        <v>3755</v>
      </c>
      <c r="E37" s="184"/>
      <c r="F37">
        <v>0</v>
      </c>
      <c r="G37">
        <v>1</v>
      </c>
      <c r="H37">
        <v>1</v>
      </c>
      <c r="I37" s="370" t="s">
        <v>29</v>
      </c>
      <c r="J37" s="394" t="s">
        <v>3757</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3743</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3744</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3730</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3732</v>
      </c>
      <c r="K62" s="370" t="s">
        <v>226</v>
      </c>
      <c r="L62" s="314" t="s">
        <v>227</v>
      </c>
      <c r="M62" s="396"/>
    </row>
    <row r="63" spans="1:14">
      <c r="A63" t="s">
        <v>9</v>
      </c>
      <c r="B63" t="s">
        <v>19</v>
      </c>
      <c r="C63" t="s">
        <v>287</v>
      </c>
      <c r="D63" s="20" t="s">
        <v>349</v>
      </c>
      <c r="E63" t="s">
        <v>2275</v>
      </c>
      <c r="F63" s="395">
        <v>0</v>
      </c>
      <c r="G63" s="13">
        <v>1</v>
      </c>
      <c r="H63" s="13">
        <v>0.01</v>
      </c>
      <c r="I63" s="370" t="s">
        <v>33</v>
      </c>
      <c r="J63" s="370" t="s">
        <v>3733</v>
      </c>
      <c r="K63" s="370" t="s">
        <v>228</v>
      </c>
      <c r="L63" s="314" t="s">
        <v>229</v>
      </c>
      <c r="M63" s="396"/>
    </row>
    <row r="64" spans="1:14">
      <c r="A64" t="s">
        <v>9</v>
      </c>
      <c r="B64" t="s">
        <v>3236</v>
      </c>
      <c r="C64" t="s">
        <v>3237</v>
      </c>
      <c r="D64" t="s">
        <v>3236</v>
      </c>
      <c r="E64" t="s">
        <v>3238</v>
      </c>
      <c r="F64" s="395">
        <v>0</v>
      </c>
      <c r="G64" s="13">
        <v>1</v>
      </c>
      <c r="H64" s="13">
        <v>0.01</v>
      </c>
      <c r="I64" s="370" t="s">
        <v>33</v>
      </c>
      <c r="J64" s="370" t="s">
        <v>3738</v>
      </c>
      <c r="K64" s="370"/>
      <c r="L64" s="314"/>
      <c r="M64" s="396"/>
    </row>
    <row r="65" spans="1:14">
      <c r="A65" t="s">
        <v>9</v>
      </c>
      <c r="B65" t="s">
        <v>2492</v>
      </c>
      <c r="C65" t="s">
        <v>2493</v>
      </c>
      <c r="D65" t="s">
        <v>2493</v>
      </c>
      <c r="E65" t="s">
        <v>2494</v>
      </c>
      <c r="F65" s="395">
        <v>0</v>
      </c>
      <c r="G65" s="13">
        <v>1</v>
      </c>
      <c r="H65" s="13">
        <v>0.01</v>
      </c>
      <c r="I65" s="370" t="s">
        <v>2495</v>
      </c>
      <c r="J65" s="370" t="s">
        <v>3741</v>
      </c>
      <c r="K65" s="370"/>
      <c r="L65" s="314" t="s">
        <v>2700</v>
      </c>
      <c r="M65" s="396" t="s">
        <v>152</v>
      </c>
    </row>
    <row r="66" spans="1:14">
      <c r="A66" t="s">
        <v>133</v>
      </c>
      <c r="B66" t="s">
        <v>135</v>
      </c>
      <c r="C66" t="s">
        <v>431</v>
      </c>
      <c r="D66" t="s">
        <v>135</v>
      </c>
      <c r="E66" t="s">
        <v>2274</v>
      </c>
      <c r="F66" s="395">
        <v>0</v>
      </c>
      <c r="G66" s="13">
        <v>1</v>
      </c>
      <c r="H66" s="13">
        <v>0.01</v>
      </c>
      <c r="I66" s="370" t="s">
        <v>33</v>
      </c>
      <c r="J66" s="370" t="s">
        <v>3780</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3782</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3781</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3783</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3745</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3630</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3631</v>
      </c>
      <c r="C101" t="s">
        <v>3632</v>
      </c>
      <c r="D101" s="184"/>
      <c r="E101" t="s">
        <v>3633</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3634</v>
      </c>
      <c r="C106" t="s">
        <v>3635</v>
      </c>
      <c r="D106" s="184"/>
      <c r="E106" t="s">
        <v>3636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3746</v>
      </c>
      <c r="C111" t="s">
        <v>3749</v>
      </c>
      <c r="D111" s="184"/>
      <c r="E111" s="184"/>
      <c r="F111">
        <v>0</v>
      </c>
      <c r="G111">
        <v>1</v>
      </c>
      <c r="H111">
        <v>1</v>
      </c>
      <c r="I111" s="370" t="s">
        <v>29</v>
      </c>
      <c r="J111" t="s">
        <v>3752</v>
      </c>
    </row>
    <row r="112" spans="1:13">
      <c r="A112" t="s">
        <v>10</v>
      </c>
      <c r="B112" t="s">
        <v>3747</v>
      </c>
      <c r="C112" t="s">
        <v>3750</v>
      </c>
      <c r="D112" s="184"/>
      <c r="E112" s="184"/>
      <c r="F112">
        <v>0</v>
      </c>
      <c r="G112">
        <v>1</v>
      </c>
      <c r="H112">
        <v>1</v>
      </c>
      <c r="I112" s="370" t="s">
        <v>29</v>
      </c>
      <c r="J112" t="s">
        <v>3753</v>
      </c>
    </row>
    <row r="113" spans="1:10">
      <c r="A113" t="s">
        <v>10</v>
      </c>
      <c r="B113" t="s">
        <v>3748</v>
      </c>
      <c r="C113" t="s">
        <v>3751</v>
      </c>
      <c r="D113" s="184"/>
      <c r="E113" s="184"/>
      <c r="F113">
        <v>0</v>
      </c>
      <c r="G113">
        <v>1</v>
      </c>
      <c r="H113">
        <v>1</v>
      </c>
      <c r="I113" s="370" t="s">
        <v>29</v>
      </c>
      <c r="J113" t="s">
        <v>3754</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3698</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3756</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3630</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3632</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3635</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3749</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3750</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3751</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2817</v>
      </c>
      <c r="B1" s="407"/>
    </row>
    <row r="2" spans="1:2">
      <c r="A2" s="195" t="s">
        <v>2818</v>
      </c>
      <c r="B2" s="195" t="s">
        <v>2819</v>
      </c>
    </row>
    <row r="3" spans="1:2">
      <c r="A3" s="196" t="s">
        <v>353</v>
      </c>
      <c r="B3" t="str">
        <f>A3</f>
        <v>million metric tons / year</v>
      </c>
    </row>
    <row r="4" spans="1:2">
      <c r="A4" s="196" t="s">
        <v>3485</v>
      </c>
      <c r="B4" t="str">
        <f>A4</f>
        <v>million metric tons</v>
      </c>
    </row>
    <row r="5" spans="1:2">
      <c r="A5" s="196" t="s">
        <v>3708</v>
      </c>
      <c r="B5" t="str">
        <f>A5</f>
        <v>g CO2e / 2023 dollar</v>
      </c>
    </row>
    <row r="6" spans="1:2">
      <c r="A6" s="197" t="s">
        <v>2321</v>
      </c>
      <c r="B6" t="str">
        <f t="shared" ref="B6:B46" si="0">A6</f>
        <v>thousand metric tons / year</v>
      </c>
    </row>
    <row r="7" spans="1:2">
      <c r="A7" s="197" t="s">
        <v>3709</v>
      </c>
      <c r="B7" t="str">
        <f>A7</f>
        <v>g CO2 / 2023 dollar</v>
      </c>
    </row>
    <row r="8" spans="1:2" ht="30">
      <c r="A8" s="197" t="s">
        <v>3710</v>
      </c>
      <c r="B8" t="str">
        <f t="shared" si="0"/>
        <v>2023 dollars / metric ton CO2e abated, Annual average abatement (million metric tons CO2e)</v>
      </c>
    </row>
    <row r="9" spans="1:2">
      <c r="A9" s="197" t="s">
        <v>3711</v>
      </c>
      <c r="B9" t="str">
        <f t="shared" si="0"/>
        <v>billion 2023 dollars / year</v>
      </c>
    </row>
    <row r="10" spans="1:2">
      <c r="A10" s="197" t="s">
        <v>3712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3714</v>
      </c>
      <c r="B20" t="str">
        <f t="shared" si="0"/>
        <v>kilowatt-hour / 2023 dollar</v>
      </c>
    </row>
    <row r="21" spans="1:2">
      <c r="A21" s="197" t="s">
        <v>356</v>
      </c>
      <c r="B21" t="str">
        <f t="shared" si="0"/>
        <v>gigawatts (GW) / year</v>
      </c>
    </row>
    <row r="22" spans="1:2">
      <c r="A22" s="197" t="s">
        <v>3715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3717</v>
      </c>
      <c r="B37" t="str">
        <f t="shared" si="0"/>
        <v>2023 dollars / short ton</v>
      </c>
    </row>
    <row r="38" spans="1:2">
      <c r="A38" s="197" t="s">
        <v>3718</v>
      </c>
      <c r="B38" t="str">
        <f t="shared" si="0"/>
        <v>2023 dollars / thousand cubic feet</v>
      </c>
    </row>
    <row r="39" spans="1:2">
      <c r="A39" s="197" t="s">
        <v>3719</v>
      </c>
      <c r="B39" t="str">
        <f t="shared" si="0"/>
        <v>2023 dollars / gallon</v>
      </c>
    </row>
    <row r="40" spans="1:2">
      <c r="A40" s="197" t="s">
        <v>3720</v>
      </c>
      <c r="B40" t="str">
        <f t="shared" si="0"/>
        <v>2023 dollars / barrel of oil</v>
      </c>
    </row>
    <row r="41" spans="1:2">
      <c r="A41" s="197" t="s">
        <v>3721</v>
      </c>
      <c r="B41" t="str">
        <f t="shared" si="0"/>
        <v>2023 dollars / kg</v>
      </c>
    </row>
    <row r="42" spans="1:2">
      <c r="A42" s="197" t="s">
        <v>3722</v>
      </c>
      <c r="B42" t="str">
        <f t="shared" si="0"/>
        <v>2023 dollars / kilowatt-hour (kWh)</v>
      </c>
    </row>
    <row r="43" spans="1:2">
      <c r="A43" s="197" t="s">
        <v>3715</v>
      </c>
      <c r="B43" t="str">
        <f t="shared" ref="B43" si="1">A43</f>
        <v>2023 dollars / megawatt-hour (MWh)</v>
      </c>
    </row>
    <row r="44" spans="1:2">
      <c r="A44" s="197" t="s">
        <v>3291</v>
      </c>
      <c r="B44" t="str">
        <f t="shared" si="0"/>
        <v>cost of eqpt. to capture 1 metric ton CO2e/yr (2020 dollars)</v>
      </c>
    </row>
    <row r="45" spans="1:2">
      <c r="A45" s="197" t="s">
        <v>3723</v>
      </c>
      <c r="B45" t="str">
        <f t="shared" si="0"/>
        <v>million 2023 dollars / megawatt (MW)</v>
      </c>
    </row>
    <row r="46" spans="1:2">
      <c r="A46" s="197" t="s">
        <v>3724</v>
      </c>
      <c r="B46" t="str">
        <f t="shared" si="0"/>
        <v>cost of eqpt. to produce 1 kg H2/yr (2023 dollars)</v>
      </c>
    </row>
    <row r="48" spans="1:2">
      <c r="A48" s="407" t="s">
        <v>2821</v>
      </c>
      <c r="B48" s="407"/>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3725</v>
      </c>
      <c r="C18" s="199">
        <v>1</v>
      </c>
      <c r="D18" s="193" t="s">
        <v>65</v>
      </c>
      <c r="E18" s="193" t="s">
        <v>66</v>
      </c>
      <c r="F18" s="193" t="s">
        <v>353</v>
      </c>
      <c r="G18" s="193" t="s">
        <v>3726</v>
      </c>
      <c r="H18" s="193" t="s">
        <v>3787</v>
      </c>
      <c r="I18" s="193" t="s">
        <v>3727</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3777</v>
      </c>
      <c r="H96" s="1" t="s">
        <v>3778</v>
      </c>
      <c r="I96" s="1" t="s">
        <v>3779</v>
      </c>
    </row>
    <row r="97" spans="1:10" ht="255">
      <c r="A97" s="2" t="s">
        <v>2464</v>
      </c>
      <c r="B97" s="2" t="s">
        <v>2340</v>
      </c>
      <c r="C97" s="43">
        <v>1</v>
      </c>
      <c r="D97" s="1" t="s">
        <v>65</v>
      </c>
      <c r="E97" s="1" t="s">
        <v>64</v>
      </c>
      <c r="F97" s="1" t="str">
        <f>UnitControlCenter!$B$16</f>
        <v>terawatt-hours (TWh) / year</v>
      </c>
      <c r="G97" s="1" t="s">
        <v>3785</v>
      </c>
      <c r="H97" s="1" t="s">
        <v>3786</v>
      </c>
      <c r="I97" s="1" t="s">
        <v>3779</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3789</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3728</v>
      </c>
      <c r="C189" s="43">
        <v>1</v>
      </c>
      <c r="D189" s="1" t="s">
        <v>65</v>
      </c>
      <c r="E189" s="1" t="s">
        <v>66</v>
      </c>
      <c r="F189" s="1" t="s">
        <v>353</v>
      </c>
      <c r="G189" s="1" t="s">
        <v>3784</v>
      </c>
      <c r="H189" s="1" t="s">
        <v>3788</v>
      </c>
      <c r="I189" s="1" t="s">
        <v>3729</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5229.68</v>
      </c>
      <c r="H2">
        <v>5177.83</v>
      </c>
      <c r="I2">
        <v>5166.13</v>
      </c>
      <c r="J2">
        <v>5141.45</v>
      </c>
      <c r="K2">
        <v>5124.95</v>
      </c>
      <c r="L2">
        <v>5079.8900000000003</v>
      </c>
      <c r="M2">
        <v>5000.1400000000003</v>
      </c>
      <c r="N2">
        <v>4910.59</v>
      </c>
      <c r="O2">
        <v>4830.67</v>
      </c>
      <c r="P2">
        <v>4755.7700000000004</v>
      </c>
      <c r="Q2">
        <v>4675.38</v>
      </c>
      <c r="R2">
        <v>4577.5</v>
      </c>
      <c r="S2">
        <v>4459.25</v>
      </c>
      <c r="T2">
        <v>4348.43</v>
      </c>
      <c r="U2">
        <v>4277.78</v>
      </c>
      <c r="V2">
        <v>4203.33</v>
      </c>
      <c r="W2">
        <v>4137.46</v>
      </c>
      <c r="X2">
        <v>4101.67</v>
      </c>
      <c r="Y2">
        <v>4072.78</v>
      </c>
      <c r="Z2">
        <v>4045.86</v>
      </c>
      <c r="AA2">
        <v>4005.45</v>
      </c>
      <c r="AB2">
        <v>3947.61</v>
      </c>
      <c r="AC2">
        <v>3877.65</v>
      </c>
      <c r="AD2">
        <v>3842.87</v>
      </c>
      <c r="AE2">
        <v>3840.11</v>
      </c>
      <c r="AF2">
        <v>3839.53</v>
      </c>
      <c r="AG2">
        <v>3838.78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topLeftCell="H1" workbookViewId="0">
      <selection activeCell="Q16" sqref="Q16"/>
    </sheetView>
  </sheetViews>
  <sheetFormatPr defaultRowHeight="15"/>
  <sheetData>
    <row r="1" spans="1:33">
      <c r="A1" t="s">
        <v>3759</v>
      </c>
    </row>
    <row r="2" spans="1:33">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3761</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3762</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3763</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3764</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3765</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3766</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3767</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3768</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3769</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3770</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3771</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6">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3772</v>
      </c>
    </row>
    <row r="18" spans="1:1">
      <c r="A18" t="s">
        <v>3773</v>
      </c>
    </row>
    <row r="19" spans="1:1">
      <c r="A19" t="s">
        <v>3774</v>
      </c>
    </row>
    <row r="20" spans="1:1">
      <c r="A20" t="s">
        <v>3775</v>
      </c>
    </row>
    <row r="21" spans="1:1">
      <c r="A21" t="s">
        <v>3776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477</v>
      </c>
      <c r="B2" s="429"/>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34" t="s">
        <v>480</v>
      </c>
      <c r="B6" s="267" t="s">
        <v>481</v>
      </c>
      <c r="C6" s="267" t="s">
        <v>482</v>
      </c>
      <c r="D6" s="267" t="s">
        <v>483</v>
      </c>
      <c r="E6" s="267" t="s">
        <v>484</v>
      </c>
      <c r="F6" s="267" t="s">
        <v>485</v>
      </c>
      <c r="G6" s="267" t="s">
        <v>486</v>
      </c>
      <c r="H6" s="267" t="s">
        <v>487</v>
      </c>
    </row>
    <row r="7" spans="1:8" ht="15.75" thickBot="1">
      <c r="A7" s="435"/>
      <c r="B7" s="436" t="s">
        <v>488</v>
      </c>
      <c r="C7" s="437"/>
      <c r="D7" s="437"/>
      <c r="E7" s="437"/>
      <c r="F7" s="437"/>
      <c r="G7" s="437"/>
      <c r="H7" s="438"/>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39" t="s">
        <v>538</v>
      </c>
      <c r="B69" s="440"/>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41" t="s">
        <v>480</v>
      </c>
      <c r="B72" s="444" t="s">
        <v>540</v>
      </c>
      <c r="C72" s="445"/>
      <c r="D72" s="444" t="s">
        <v>541</v>
      </c>
      <c r="E72" s="446"/>
      <c r="F72" s="447"/>
      <c r="G72" s="444" t="s">
        <v>542</v>
      </c>
      <c r="H72" s="448"/>
      <c r="I72" s="448"/>
      <c r="J72" s="445"/>
    </row>
    <row r="73" spans="1:10">
      <c r="A73" s="442"/>
      <c r="B73" s="449" t="s">
        <v>543</v>
      </c>
      <c r="C73" s="450"/>
      <c r="D73" s="453" t="s">
        <v>544</v>
      </c>
      <c r="E73" s="449" t="s">
        <v>482</v>
      </c>
      <c r="F73" s="450" t="s">
        <v>483</v>
      </c>
      <c r="G73" s="453" t="s">
        <v>545</v>
      </c>
      <c r="H73" s="453" t="s">
        <v>482</v>
      </c>
      <c r="I73" s="453" t="s">
        <v>483</v>
      </c>
      <c r="J73" s="263" t="s">
        <v>481</v>
      </c>
    </row>
    <row r="74" spans="1:10">
      <c r="A74" s="442"/>
      <c r="B74" s="451"/>
      <c r="C74" s="452"/>
      <c r="D74" s="454"/>
      <c r="E74" s="451"/>
      <c r="F74" s="452"/>
      <c r="G74" s="455"/>
      <c r="H74" s="454"/>
      <c r="I74" s="454"/>
      <c r="J74" s="263" t="s">
        <v>546</v>
      </c>
    </row>
    <row r="75" spans="1:10" ht="15.75" thickBot="1">
      <c r="A75" s="443"/>
      <c r="B75" s="266" t="s">
        <v>547</v>
      </c>
      <c r="C75" s="55" t="s">
        <v>548</v>
      </c>
      <c r="D75" s="55" t="s">
        <v>549</v>
      </c>
      <c r="E75" s="432" t="s">
        <v>550</v>
      </c>
      <c r="F75" s="433"/>
      <c r="G75" s="432" t="s">
        <v>488</v>
      </c>
      <c r="H75" s="430"/>
      <c r="I75" s="430"/>
      <c r="J75" s="431"/>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613</v>
      </c>
      <c r="B410" s="429"/>
      <c r="C410" s="429"/>
      <c r="D410" s="429"/>
      <c r="E410" s="429"/>
      <c r="F410" s="429"/>
      <c r="G410" s="429"/>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3" t="s">
        <v>488</v>
      </c>
      <c r="C415" s="423"/>
      <c r="D415" s="424"/>
      <c r="E415" s="422" t="s">
        <v>621</v>
      </c>
      <c r="F415" s="423"/>
      <c r="G415" s="424"/>
      <c r="H415" s="422" t="s">
        <v>488</v>
      </c>
      <c r="I415" s="430"/>
      <c r="J415" s="430"/>
      <c r="K415" s="430"/>
      <c r="L415" s="430"/>
      <c r="M415" s="431"/>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666</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21"/>
      <c r="B472" s="422" t="s">
        <v>3133</v>
      </c>
      <c r="C472" s="423"/>
      <c r="D472" s="423"/>
      <c r="E472" s="423"/>
      <c r="F472" s="423"/>
      <c r="G472" s="423"/>
      <c r="H472" s="423"/>
      <c r="I472" s="423"/>
      <c r="J472" s="423"/>
      <c r="K472" s="423"/>
      <c r="L472" s="423"/>
      <c r="M472" s="423"/>
      <c r="N472" s="423"/>
      <c r="O472" s="423"/>
      <c r="P472" s="423"/>
      <c r="Q472" s="423"/>
      <c r="R472" s="424"/>
      <c r="S472" s="264"/>
      <c r="T472" s="264"/>
      <c r="U472" s="413" t="s">
        <v>701</v>
      </c>
      <c r="V472" s="414"/>
      <c r="W472" s="422" t="s">
        <v>3133</v>
      </c>
      <c r="X472" s="423"/>
      <c r="Y472" s="423"/>
      <c r="Z472" s="423"/>
      <c r="AA472" s="423"/>
      <c r="AB472" s="423"/>
      <c r="AC472" s="424"/>
      <c r="AD472" s="264"/>
      <c r="AE472" s="264"/>
      <c r="AF472" s="413" t="s">
        <v>701</v>
      </c>
      <c r="AG472" s="414"/>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13" t="s">
        <v>701</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3" t="s">
        <v>488</v>
      </c>
      <c r="C519" s="423"/>
      <c r="D519" s="423"/>
      <c r="E519" s="423"/>
      <c r="F519" s="423"/>
      <c r="G519" s="424"/>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15" t="s">
        <v>480</v>
      </c>
      <c r="B605" s="72" t="s">
        <v>769</v>
      </c>
      <c r="C605" s="72" t="s">
        <v>770</v>
      </c>
      <c r="D605" s="72" t="s">
        <v>771</v>
      </c>
      <c r="E605" s="72" t="s">
        <v>619</v>
      </c>
      <c r="F605" s="72" t="s">
        <v>485</v>
      </c>
      <c r="G605" s="72" t="s">
        <v>486</v>
      </c>
    </row>
    <row r="606" spans="1:7" ht="15.75" thickBot="1">
      <c r="A606" s="416"/>
      <c r="B606" s="417" t="s">
        <v>488</v>
      </c>
      <c r="C606" s="418"/>
      <c r="D606" s="418"/>
      <c r="E606" s="418"/>
      <c r="F606" s="418"/>
      <c r="G606" s="419"/>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795</v>
      </c>
      <c r="B633" s="425"/>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08" t="s">
        <v>796</v>
      </c>
      <c r="B637" s="249" t="s">
        <v>797</v>
      </c>
      <c r="C637" s="250" t="s">
        <v>482</v>
      </c>
      <c r="D637" s="250" t="s">
        <v>483</v>
      </c>
      <c r="E637" s="250" t="s">
        <v>619</v>
      </c>
      <c r="F637" s="251" t="s">
        <v>485</v>
      </c>
      <c r="G637" s="252" t="s">
        <v>486</v>
      </c>
      <c r="H637" s="251" t="s">
        <v>620</v>
      </c>
    </row>
    <row r="638" spans="1:8" ht="15.75" thickBot="1">
      <c r="A638" s="409"/>
      <c r="B638" s="410" t="s">
        <v>488</v>
      </c>
      <c r="C638" s="411"/>
      <c r="D638" s="411"/>
      <c r="E638" s="411"/>
      <c r="F638" s="411"/>
      <c r="G638" s="411"/>
      <c r="H638" s="412"/>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154</v>
      </c>
      <c r="B2" s="461"/>
      <c r="C2" s="461"/>
      <c r="D2" s="461"/>
      <c r="E2" s="461"/>
    </row>
    <row r="19" spans="1:5">
      <c r="A19" t="s">
        <v>155</v>
      </c>
    </row>
    <row r="20" spans="1:5">
      <c r="A20">
        <v>155400</v>
      </c>
      <c r="B20" t="s">
        <v>156</v>
      </c>
    </row>
    <row r="21" spans="1:5">
      <c r="A21" s="461" t="s">
        <v>157</v>
      </c>
      <c r="B21" s="461"/>
      <c r="C21" s="461"/>
      <c r="D21" s="461"/>
      <c r="E21" s="461"/>
    </row>
    <row r="38" spans="1:5">
      <c r="A38" t="s">
        <v>155</v>
      </c>
    </row>
    <row r="39" spans="1:5">
      <c r="A39">
        <v>100800</v>
      </c>
      <c r="B39" t="s">
        <v>156</v>
      </c>
    </row>
    <row r="40" spans="1:5">
      <c r="A40" s="461" t="s">
        <v>158</v>
      </c>
      <c r="B40" s="461"/>
      <c r="C40" s="461"/>
      <c r="D40" s="461"/>
      <c r="E40" s="461"/>
    </row>
    <row r="57" spans="1:5" ht="15.75" thickBot="1">
      <c r="A57" t="s">
        <v>155</v>
      </c>
    </row>
    <row r="58" spans="1:5" ht="15.75" thickBot="1">
      <c r="A58" s="7">
        <v>194000</v>
      </c>
      <c r="B58" t="s">
        <v>159</v>
      </c>
    </row>
    <row r="60" spans="1:5">
      <c r="A60" s="460" t="s">
        <v>160</v>
      </c>
      <c r="B60" s="460"/>
      <c r="C60" s="460"/>
      <c r="D60" s="460"/>
      <c r="E60" s="460"/>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60" t="s">
        <v>161</v>
      </c>
      <c r="B89" s="460"/>
      <c r="C89" s="460"/>
      <c r="D89" s="460"/>
      <c r="E89" s="460"/>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60" t="s">
        <v>162</v>
      </c>
      <c r="B98" s="460"/>
      <c r="C98" s="460"/>
      <c r="D98" s="460"/>
      <c r="E98" s="460"/>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60" t="s">
        <v>164</v>
      </c>
      <c r="B109" s="460"/>
      <c r="C109" s="460"/>
      <c r="D109" s="460"/>
      <c r="E109" s="460"/>
    </row>
    <row r="110" spans="1:5" ht="15.75" thickBot="1"/>
    <row r="111" spans="1:5" ht="15.75" thickBot="1">
      <c r="A111" s="12">
        <f>A122</f>
        <v>0.20481927710843381</v>
      </c>
      <c r="B111" t="s">
        <v>384</v>
      </c>
    </row>
    <row r="113" spans="1:12">
      <c r="A113" s="460" t="s">
        <v>163</v>
      </c>
      <c r="B113" s="460"/>
      <c r="C113" s="460"/>
      <c r="D113" s="460"/>
      <c r="E113" s="460"/>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60" t="s">
        <v>385</v>
      </c>
      <c r="B124" s="460"/>
      <c r="C124" s="460"/>
      <c r="D124" s="460"/>
      <c r="E124" s="460"/>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60" t="s">
        <v>100</v>
      </c>
      <c r="B134" s="460"/>
      <c r="C134" s="460"/>
      <c r="D134" s="460"/>
      <c r="E134" s="460"/>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167</v>
      </c>
      <c r="B165" s="460"/>
      <c r="C165" s="460"/>
      <c r="D165" s="460"/>
      <c r="E165" s="460"/>
    </row>
    <row r="166" spans="1:7" ht="15.75" thickBot="1">
      <c r="A166" t="s">
        <v>168</v>
      </c>
      <c r="B166" s="13">
        <v>0.4</v>
      </c>
    </row>
    <row r="167" spans="1:7" ht="15.75" thickBot="1">
      <c r="A167" t="s">
        <v>169</v>
      </c>
      <c r="B167" s="37">
        <f>(1+B166)^(1/(2020-2010))-1</f>
        <v>3.4219694129380196E-2</v>
      </c>
    </row>
    <row r="168" spans="1:7">
      <c r="B168" s="38"/>
    </row>
    <row r="169" spans="1:7">
      <c r="A169" s="460" t="s">
        <v>392</v>
      </c>
      <c r="B169" s="460"/>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60" t="s">
        <v>174</v>
      </c>
      <c r="B174" s="460"/>
      <c r="C174" s="460"/>
      <c r="D174" s="460"/>
      <c r="E174" s="460"/>
    </row>
    <row r="175" spans="1:7" ht="15.75" thickBot="1">
      <c r="A175" t="s">
        <v>401</v>
      </c>
      <c r="B175" s="38">
        <v>0.1246</v>
      </c>
    </row>
    <row r="176" spans="1:7" ht="15.75" thickBot="1">
      <c r="A176" t="s">
        <v>397</v>
      </c>
      <c r="B176" s="37">
        <f>1-B175</f>
        <v>0.87539999999999996</v>
      </c>
    </row>
    <row r="178" spans="1:5">
      <c r="A178" s="460" t="s">
        <v>170</v>
      </c>
      <c r="B178" s="460"/>
      <c r="C178" s="460"/>
      <c r="D178" s="460"/>
      <c r="E178" s="460"/>
    </row>
    <row r="179" spans="1:5">
      <c r="A179" t="s">
        <v>399</v>
      </c>
      <c r="B179">
        <v>197000</v>
      </c>
    </row>
    <row r="180" spans="1:5" ht="15.75" thickBot="1">
      <c r="A180" t="s">
        <v>400</v>
      </c>
      <c r="B180">
        <v>175000</v>
      </c>
    </row>
    <row r="181" spans="1:5" ht="15.75" thickBot="1">
      <c r="A181" t="s">
        <v>171</v>
      </c>
      <c r="B181" s="12">
        <f>B179/B180</f>
        <v>1.1257142857142857</v>
      </c>
    </row>
    <row r="183" spans="1:5">
      <c r="A183" s="460" t="s">
        <v>172</v>
      </c>
      <c r="B183" s="460"/>
      <c r="C183" s="460"/>
      <c r="D183" s="460"/>
      <c r="E183" s="460"/>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60" t="s">
        <v>184</v>
      </c>
      <c r="B191" s="460"/>
      <c r="C191" s="460"/>
      <c r="D191" s="460"/>
      <c r="E191" s="460"/>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2024-07-02T04:46:21Z</dcterms:modified>
</cp:coreProperties>
</file>