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C:\Users\olivia\Documents\EPS_Models by Region\United States\US_EPS\InputData\bldgs\BCEU\"/>
    </mc:Choice>
  </mc:AlternateContent>
  <xr:revisionPtr revIDLastSave="0" documentId="13_ncr:1_{92CDBC84-7227-4E6A-B580-C2BB8AE7DDB6}" xr6:coauthVersionLast="46" xr6:coauthVersionMax="46" xr10:uidLastSave="{00000000-0000-0000-0000-000000000000}"/>
  <bookViews>
    <workbookView xWindow="930" yWindow="1155" windowWidth="13215" windowHeight="15810" xr2:uid="{00000000-000D-0000-FFFF-FFFF00000000}"/>
  </bookViews>
  <sheets>
    <sheet name="About" sheetId="1" r:id="rId1"/>
    <sheet name="AEO Table 4" sheetId="28" r:id="rId2"/>
    <sheet name="AEO Table 5" sheetId="29" r:id="rId3"/>
    <sheet name="District Heat" sheetId="19" r:id="rId4"/>
    <sheet name="RECS HC2.1" sheetId="22" r:id="rId5"/>
    <sheet name="Calculations" sheetId="30" r:id="rId6"/>
    <sheet name="BCEU-urban-residential-heating" sheetId="18" r:id="rId7"/>
    <sheet name="BCEU-urban-residential-cooling" sheetId="20" r:id="rId8"/>
    <sheet name="BCEU-urban-residential-lighting" sheetId="11" r:id="rId9"/>
    <sheet name="BCEU-urban-residential-appl" sheetId="12" r:id="rId10"/>
    <sheet name="BCEU-urban-residential-other" sheetId="13" r:id="rId11"/>
    <sheet name="BCEU-rural-residential-heating" sheetId="23" r:id="rId12"/>
    <sheet name="BCEU-rural-residential-cooling" sheetId="24" r:id="rId13"/>
    <sheet name="BCEU-rural-residential-lighting" sheetId="25" r:id="rId14"/>
    <sheet name="BCEU-rural-residential-appl" sheetId="26" r:id="rId15"/>
    <sheet name="BCEU-rural-residential-other" sheetId="27" r:id="rId16"/>
    <sheet name="BCEU-commercial-heating" sheetId="21" r:id="rId17"/>
    <sheet name="BCEU-commercial-cooling" sheetId="14" r:id="rId18"/>
    <sheet name="BCEU-commercial-lighting" sheetId="15" r:id="rId19"/>
    <sheet name="BCEU-commercial-appl" sheetId="16" r:id="rId20"/>
    <sheet name="BCEU-commercial-other" sheetId="17" r:id="rId21"/>
    <sheet name="BCEU-all-envelope" sheetId="31" r:id="rId22"/>
  </sheets>
  <definedNames>
    <definedName name="Fraction_coal">About!$C$50</definedName>
    <definedName name="Percent_rural">About!$A$77</definedName>
    <definedName name="Percent_urban">About!$A$76</definedName>
    <definedName name="quadrillion">About!$B$79</definedName>
    <definedName name="Table4">'AEO Table 4'!$C$34:$AH$74</definedName>
    <definedName name="Table4_1">'AEO Table 4'!$C$1:$AH$1</definedName>
    <definedName name="Table4_A">'AEO Table 4'!$A$34:$A$74</definedName>
    <definedName name="Table5">'AEO Table 5'!$C$29:$AH$58</definedName>
    <definedName name="Table5_1">'AEO Table 5'!$C$1:$AH$1</definedName>
    <definedName name="Table5_A">'AEO Table 5'!$A$29:$A$58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34" i="30" l="1"/>
  <c r="AO189" i="30"/>
  <c r="AN189" i="30"/>
  <c r="AM189" i="30"/>
  <c r="AL189" i="30"/>
  <c r="AK189" i="30"/>
  <c r="AJ189" i="30"/>
  <c r="AI189" i="30"/>
  <c r="AH189" i="30"/>
  <c r="AG189" i="30"/>
  <c r="AF189" i="30"/>
  <c r="AE189" i="30"/>
  <c r="AD189" i="30"/>
  <c r="AC189" i="30"/>
  <c r="AB189" i="30"/>
  <c r="AA189" i="30"/>
  <c r="Z189" i="30"/>
  <c r="Y189" i="30"/>
  <c r="X189" i="30"/>
  <c r="W189" i="30"/>
  <c r="V189" i="30"/>
  <c r="U189" i="30"/>
  <c r="T189" i="30"/>
  <c r="S189" i="30"/>
  <c r="R189" i="30"/>
  <c r="Q189" i="30"/>
  <c r="P189" i="30"/>
  <c r="O189" i="30"/>
  <c r="N189" i="30"/>
  <c r="M189" i="30"/>
  <c r="L189" i="30"/>
  <c r="K189" i="30"/>
  <c r="AO188" i="30"/>
  <c r="AN188" i="30"/>
  <c r="AM188" i="30"/>
  <c r="AL188" i="30"/>
  <c r="AK188" i="30"/>
  <c r="AJ188" i="30"/>
  <c r="AI188" i="30"/>
  <c r="AH188" i="30"/>
  <c r="AG188" i="30"/>
  <c r="AF188" i="30"/>
  <c r="AE188" i="30"/>
  <c r="AD188" i="30"/>
  <c r="AC188" i="30"/>
  <c r="AB188" i="30"/>
  <c r="AA188" i="30"/>
  <c r="Z188" i="30"/>
  <c r="Y188" i="30"/>
  <c r="X188" i="30"/>
  <c r="W188" i="30"/>
  <c r="V188" i="30"/>
  <c r="U188" i="30"/>
  <c r="T188" i="30"/>
  <c r="S188" i="30"/>
  <c r="R188" i="30"/>
  <c r="Q188" i="30"/>
  <c r="P188" i="30"/>
  <c r="O188" i="30"/>
  <c r="N188" i="30"/>
  <c r="M188" i="30"/>
  <c r="L188" i="30"/>
  <c r="K188" i="30"/>
  <c r="AO187" i="30"/>
  <c r="AN187" i="30"/>
  <c r="AM187" i="30"/>
  <c r="AL187" i="30"/>
  <c r="AK187" i="30"/>
  <c r="AJ187" i="30"/>
  <c r="AI187" i="30"/>
  <c r="AH187" i="30"/>
  <c r="AG187" i="30"/>
  <c r="AF187" i="30"/>
  <c r="AE187" i="30"/>
  <c r="AD187" i="30"/>
  <c r="AC187" i="30"/>
  <c r="AB187" i="30"/>
  <c r="AA187" i="30"/>
  <c r="Z187" i="30"/>
  <c r="Y187" i="30"/>
  <c r="X187" i="30"/>
  <c r="W187" i="30"/>
  <c r="V187" i="30"/>
  <c r="U187" i="30"/>
  <c r="T187" i="30"/>
  <c r="S187" i="30"/>
  <c r="R187" i="30"/>
  <c r="Q187" i="30"/>
  <c r="P187" i="30"/>
  <c r="O187" i="30"/>
  <c r="N187" i="30"/>
  <c r="M187" i="30"/>
  <c r="L187" i="30"/>
  <c r="K187" i="30"/>
  <c r="AO186" i="30"/>
  <c r="AN186" i="30"/>
  <c r="AM186" i="30"/>
  <c r="AL186" i="30"/>
  <c r="AK186" i="30"/>
  <c r="AJ186" i="30"/>
  <c r="AI186" i="30"/>
  <c r="AH186" i="30"/>
  <c r="AG186" i="30"/>
  <c r="AF186" i="30"/>
  <c r="AE186" i="30"/>
  <c r="AD186" i="30"/>
  <c r="AC186" i="30"/>
  <c r="AB186" i="30"/>
  <c r="AA186" i="30"/>
  <c r="Z186" i="30"/>
  <c r="Y186" i="30"/>
  <c r="X186" i="30"/>
  <c r="W186" i="30"/>
  <c r="V186" i="30"/>
  <c r="U186" i="30"/>
  <c r="T186" i="30"/>
  <c r="S186" i="30"/>
  <c r="R186" i="30"/>
  <c r="Q186" i="30"/>
  <c r="P186" i="30"/>
  <c r="O186" i="30"/>
  <c r="N186" i="30"/>
  <c r="M186" i="30"/>
  <c r="L186" i="30"/>
  <c r="K186" i="30"/>
  <c r="AO176" i="30"/>
  <c r="AN176" i="30"/>
  <c r="AM176" i="30"/>
  <c r="AL176" i="30"/>
  <c r="AK176" i="30"/>
  <c r="AJ176" i="30"/>
  <c r="AI176" i="30"/>
  <c r="AH176" i="30"/>
  <c r="AG176" i="30"/>
  <c r="AF176" i="30"/>
  <c r="AE176" i="30"/>
  <c r="AD176" i="30"/>
  <c r="AC176" i="30"/>
  <c r="AB176" i="30"/>
  <c r="AA176" i="30"/>
  <c r="Z176" i="30"/>
  <c r="Y176" i="30"/>
  <c r="X176" i="30"/>
  <c r="W176" i="30"/>
  <c r="V176" i="30"/>
  <c r="U176" i="30"/>
  <c r="T176" i="30"/>
  <c r="S176" i="30"/>
  <c r="R176" i="30"/>
  <c r="Q176" i="30"/>
  <c r="P176" i="30"/>
  <c r="O176" i="30"/>
  <c r="N176" i="30"/>
  <c r="M176" i="30"/>
  <c r="L176" i="30"/>
  <c r="K176" i="30"/>
  <c r="AO175" i="30"/>
  <c r="AN175" i="30"/>
  <c r="AM175" i="30"/>
  <c r="AL175" i="30"/>
  <c r="AK175" i="30"/>
  <c r="AJ175" i="30"/>
  <c r="AI175" i="30"/>
  <c r="AH175" i="30"/>
  <c r="AG175" i="30"/>
  <c r="AF175" i="30"/>
  <c r="AE175" i="30"/>
  <c r="AD175" i="30"/>
  <c r="AC175" i="30"/>
  <c r="AB175" i="30"/>
  <c r="AA175" i="30"/>
  <c r="Z175" i="30"/>
  <c r="Y175" i="30"/>
  <c r="X175" i="30"/>
  <c r="W175" i="30"/>
  <c r="V175" i="30"/>
  <c r="U175" i="30"/>
  <c r="T175" i="30"/>
  <c r="S175" i="30"/>
  <c r="R175" i="30"/>
  <c r="Q175" i="30"/>
  <c r="P175" i="30"/>
  <c r="O175" i="30"/>
  <c r="N175" i="30"/>
  <c r="M175" i="30"/>
  <c r="L175" i="30"/>
  <c r="K175" i="30"/>
  <c r="AO173" i="30"/>
  <c r="AN173" i="30"/>
  <c r="AM173" i="30"/>
  <c r="AL173" i="30"/>
  <c r="AK173" i="30"/>
  <c r="AJ173" i="30"/>
  <c r="AI173" i="30"/>
  <c r="AH173" i="30"/>
  <c r="AG173" i="30"/>
  <c r="AF173" i="30"/>
  <c r="AE173" i="30"/>
  <c r="AD173" i="30"/>
  <c r="AC173" i="30"/>
  <c r="AB173" i="30"/>
  <c r="AA173" i="30"/>
  <c r="Z173" i="30"/>
  <c r="Y173" i="30"/>
  <c r="X173" i="30"/>
  <c r="W173" i="30"/>
  <c r="V173" i="30"/>
  <c r="U173" i="30"/>
  <c r="T173" i="30"/>
  <c r="S173" i="30"/>
  <c r="R173" i="30"/>
  <c r="Q173" i="30"/>
  <c r="P173" i="30"/>
  <c r="O173" i="30"/>
  <c r="N173" i="30"/>
  <c r="M173" i="30"/>
  <c r="L173" i="30"/>
  <c r="K173" i="30"/>
  <c r="AO160" i="30"/>
  <c r="AN160" i="30"/>
  <c r="AM160" i="30"/>
  <c r="AL160" i="30"/>
  <c r="AK160" i="30"/>
  <c r="AJ160" i="30"/>
  <c r="AI160" i="30"/>
  <c r="AH160" i="30"/>
  <c r="AG160" i="30"/>
  <c r="AF160" i="30"/>
  <c r="AE160" i="30"/>
  <c r="AD160" i="30"/>
  <c r="AC160" i="30"/>
  <c r="AB160" i="30"/>
  <c r="AA160" i="30"/>
  <c r="Z160" i="30"/>
  <c r="Y160" i="30"/>
  <c r="X160" i="30"/>
  <c r="W160" i="30"/>
  <c r="V160" i="30"/>
  <c r="U160" i="30"/>
  <c r="T160" i="30"/>
  <c r="S160" i="30"/>
  <c r="R160" i="30"/>
  <c r="Q160" i="30"/>
  <c r="P160" i="30"/>
  <c r="O160" i="30"/>
  <c r="N160" i="30"/>
  <c r="M160" i="30"/>
  <c r="L160" i="30"/>
  <c r="K160" i="30"/>
  <c r="AO149" i="30"/>
  <c r="AN149" i="30"/>
  <c r="AM149" i="30"/>
  <c r="AL149" i="30"/>
  <c r="AK149" i="30"/>
  <c r="AJ149" i="30"/>
  <c r="AI149" i="30"/>
  <c r="AH149" i="30"/>
  <c r="AG149" i="30"/>
  <c r="AF149" i="30"/>
  <c r="AE149" i="30"/>
  <c r="AD149" i="30"/>
  <c r="AC149" i="30"/>
  <c r="AB149" i="30"/>
  <c r="AA149" i="30"/>
  <c r="Z149" i="30"/>
  <c r="Y149" i="30"/>
  <c r="X149" i="30"/>
  <c r="W149" i="30"/>
  <c r="V149" i="30"/>
  <c r="U149" i="30"/>
  <c r="T149" i="30"/>
  <c r="S149" i="30"/>
  <c r="R149" i="30"/>
  <c r="Q149" i="30"/>
  <c r="P149" i="30"/>
  <c r="O149" i="30"/>
  <c r="N149" i="30"/>
  <c r="M149" i="30"/>
  <c r="L149" i="30"/>
  <c r="K149" i="30"/>
  <c r="AO147" i="30"/>
  <c r="AN147" i="30"/>
  <c r="AM147" i="30"/>
  <c r="AL147" i="30"/>
  <c r="AK147" i="30"/>
  <c r="AJ147" i="30"/>
  <c r="AI147" i="30"/>
  <c r="AH147" i="30"/>
  <c r="AG147" i="30"/>
  <c r="AF147" i="30"/>
  <c r="AE147" i="30"/>
  <c r="AD147" i="30"/>
  <c r="AC147" i="30"/>
  <c r="AB147" i="30"/>
  <c r="AA147" i="30"/>
  <c r="Z147" i="30"/>
  <c r="Y147" i="30"/>
  <c r="X147" i="30"/>
  <c r="W147" i="30"/>
  <c r="V147" i="30"/>
  <c r="U147" i="30"/>
  <c r="T147" i="30"/>
  <c r="S147" i="30"/>
  <c r="R147" i="30"/>
  <c r="Q147" i="30"/>
  <c r="P147" i="30"/>
  <c r="O147" i="30"/>
  <c r="N147" i="30"/>
  <c r="M147" i="30"/>
  <c r="L147" i="30"/>
  <c r="K147" i="30"/>
  <c r="AO137" i="30"/>
  <c r="AN137" i="30"/>
  <c r="AM137" i="30"/>
  <c r="AL137" i="30"/>
  <c r="AK137" i="30"/>
  <c r="AJ137" i="30"/>
  <c r="AI137" i="30"/>
  <c r="AH137" i="30"/>
  <c r="AG137" i="30"/>
  <c r="AF137" i="30"/>
  <c r="AE137" i="30"/>
  <c r="AD137" i="30"/>
  <c r="AC137" i="30"/>
  <c r="AB137" i="30"/>
  <c r="AA137" i="30"/>
  <c r="Z137" i="30"/>
  <c r="Y137" i="30"/>
  <c r="X137" i="30"/>
  <c r="W137" i="30"/>
  <c r="V137" i="30"/>
  <c r="U137" i="30"/>
  <c r="T137" i="30"/>
  <c r="S137" i="30"/>
  <c r="R137" i="30"/>
  <c r="Q137" i="30"/>
  <c r="P137" i="30"/>
  <c r="O137" i="30"/>
  <c r="N137" i="30"/>
  <c r="M137" i="30"/>
  <c r="L137" i="30"/>
  <c r="K137" i="30"/>
  <c r="AO136" i="30"/>
  <c r="AN136" i="30"/>
  <c r="AM136" i="30"/>
  <c r="AL136" i="30"/>
  <c r="AK136" i="30"/>
  <c r="AJ136" i="30"/>
  <c r="AI136" i="30"/>
  <c r="AH136" i="30"/>
  <c r="AG136" i="30"/>
  <c r="AF136" i="30"/>
  <c r="AE136" i="30"/>
  <c r="AD136" i="30"/>
  <c r="AC136" i="30"/>
  <c r="AB136" i="30"/>
  <c r="AA136" i="30"/>
  <c r="Z136" i="30"/>
  <c r="Y136" i="30"/>
  <c r="X136" i="30"/>
  <c r="W136" i="30"/>
  <c r="V136" i="30"/>
  <c r="U136" i="30"/>
  <c r="T136" i="30"/>
  <c r="S136" i="30"/>
  <c r="R136" i="30"/>
  <c r="Q136" i="30"/>
  <c r="P136" i="30"/>
  <c r="O136" i="30"/>
  <c r="N136" i="30"/>
  <c r="M136" i="30"/>
  <c r="L136" i="30"/>
  <c r="K136" i="30"/>
  <c r="AO134" i="30"/>
  <c r="AN134" i="30"/>
  <c r="AM134" i="30"/>
  <c r="AL134" i="30"/>
  <c r="AK134" i="30"/>
  <c r="AJ134" i="30"/>
  <c r="AI134" i="30"/>
  <c r="AH134" i="30"/>
  <c r="AG134" i="30"/>
  <c r="AF134" i="30"/>
  <c r="AE134" i="30"/>
  <c r="AD134" i="30"/>
  <c r="AC134" i="30"/>
  <c r="AB134" i="30"/>
  <c r="AA134" i="30"/>
  <c r="Z134" i="30"/>
  <c r="Y134" i="30"/>
  <c r="X134" i="30"/>
  <c r="W134" i="30"/>
  <c r="V134" i="30"/>
  <c r="U134" i="30"/>
  <c r="T134" i="30"/>
  <c r="S134" i="30"/>
  <c r="R134" i="30"/>
  <c r="Q134" i="30"/>
  <c r="P134" i="30"/>
  <c r="O134" i="30"/>
  <c r="N134" i="30"/>
  <c r="M134" i="30"/>
  <c r="K134" i="30"/>
  <c r="AH194" i="30"/>
  <c r="Z194" i="30"/>
  <c r="R194" i="30"/>
  <c r="AO181" i="30"/>
  <c r="AN181" i="30"/>
  <c r="AM181" i="30"/>
  <c r="AL181" i="30"/>
  <c r="AK181" i="30"/>
  <c r="AJ181" i="30"/>
  <c r="AI181" i="30"/>
  <c r="AH181" i="30"/>
  <c r="AG181" i="30"/>
  <c r="AF181" i="30"/>
  <c r="AE181" i="30"/>
  <c r="AD181" i="30"/>
  <c r="AC181" i="30"/>
  <c r="AB181" i="30"/>
  <c r="AA181" i="30"/>
  <c r="Z181" i="30"/>
  <c r="Y181" i="30"/>
  <c r="X181" i="30"/>
  <c r="W181" i="30"/>
  <c r="V181" i="30"/>
  <c r="U181" i="30"/>
  <c r="T181" i="30"/>
  <c r="S181" i="30"/>
  <c r="R181" i="30"/>
  <c r="Q181" i="30"/>
  <c r="P181" i="30"/>
  <c r="O181" i="30"/>
  <c r="N181" i="30"/>
  <c r="M181" i="30"/>
  <c r="L181" i="30"/>
  <c r="K181" i="30"/>
  <c r="AO142" i="30"/>
  <c r="AO194" i="30" s="1"/>
  <c r="AN142" i="30"/>
  <c r="AN194" i="30" s="1"/>
  <c r="AM142" i="30"/>
  <c r="AM194" i="30" s="1"/>
  <c r="AL142" i="30"/>
  <c r="AL194" i="30" s="1"/>
  <c r="AK142" i="30"/>
  <c r="AK194" i="30" s="1"/>
  <c r="AJ142" i="30"/>
  <c r="AJ194" i="30" s="1"/>
  <c r="AI142" i="30"/>
  <c r="AI194" i="30" s="1"/>
  <c r="AH142" i="30"/>
  <c r="AG142" i="30"/>
  <c r="AG194" i="30" s="1"/>
  <c r="AF142" i="30"/>
  <c r="AF194" i="30" s="1"/>
  <c r="AE142" i="30"/>
  <c r="AE194" i="30" s="1"/>
  <c r="AD142" i="30"/>
  <c r="AD194" i="30" s="1"/>
  <c r="AC142" i="30"/>
  <c r="AC194" i="30" s="1"/>
  <c r="AB142" i="30"/>
  <c r="AB194" i="30" s="1"/>
  <c r="AA142" i="30"/>
  <c r="AA194" i="30" s="1"/>
  <c r="Z142" i="30"/>
  <c r="Y142" i="30"/>
  <c r="Y194" i="30" s="1"/>
  <c r="X142" i="30"/>
  <c r="X194" i="30" s="1"/>
  <c r="W142" i="30"/>
  <c r="W194" i="30" s="1"/>
  <c r="V142" i="30"/>
  <c r="V194" i="30" s="1"/>
  <c r="U142" i="30"/>
  <c r="U194" i="30" s="1"/>
  <c r="T142" i="30"/>
  <c r="T194" i="30" s="1"/>
  <c r="S142" i="30"/>
  <c r="S194" i="30" s="1"/>
  <c r="R142" i="30"/>
  <c r="Q142" i="30"/>
  <c r="Q194" i="30" s="1"/>
  <c r="P142" i="30"/>
  <c r="P194" i="30" s="1"/>
  <c r="O142" i="30"/>
  <c r="O194" i="30" s="1"/>
  <c r="N142" i="30"/>
  <c r="N194" i="30" s="1"/>
  <c r="M142" i="30"/>
  <c r="M194" i="30" s="1"/>
  <c r="L142" i="30"/>
  <c r="L194" i="30" s="1"/>
  <c r="K142" i="30"/>
  <c r="K194" i="30" s="1"/>
  <c r="AO6" i="30"/>
  <c r="AN6" i="30"/>
  <c r="AM6" i="30"/>
  <c r="AL6" i="30"/>
  <c r="AK6" i="30"/>
  <c r="AJ6" i="30"/>
  <c r="AI6" i="30"/>
  <c r="AH6" i="30"/>
  <c r="AG6" i="30"/>
  <c r="AF6" i="30"/>
  <c r="AE6" i="30"/>
  <c r="AD6" i="30"/>
  <c r="AC6" i="30"/>
  <c r="AB6" i="30"/>
  <c r="AA6" i="30"/>
  <c r="Z6" i="30"/>
  <c r="Y6" i="30"/>
  <c r="X6" i="30"/>
  <c r="W6" i="30"/>
  <c r="V6" i="30"/>
  <c r="U6" i="30"/>
  <c r="T6" i="30"/>
  <c r="S6" i="30"/>
  <c r="R6" i="30"/>
  <c r="Q6" i="30"/>
  <c r="P6" i="30"/>
  <c r="O6" i="30"/>
  <c r="N6" i="30"/>
  <c r="M6" i="30"/>
  <c r="L6" i="30"/>
  <c r="K6" i="30"/>
  <c r="AO129" i="30"/>
  <c r="AN129" i="30"/>
  <c r="AM129" i="30"/>
  <c r="AL129" i="30"/>
  <c r="AK129" i="30"/>
  <c r="AJ129" i="30"/>
  <c r="AI129" i="30"/>
  <c r="AH129" i="30"/>
  <c r="AG129" i="30"/>
  <c r="AF129" i="30"/>
  <c r="AE129" i="30"/>
  <c r="AD129" i="30"/>
  <c r="AC129" i="30"/>
  <c r="AB129" i="30"/>
  <c r="AA129" i="30"/>
  <c r="Z129" i="30"/>
  <c r="Y129" i="30"/>
  <c r="X129" i="30"/>
  <c r="W129" i="30"/>
  <c r="V129" i="30"/>
  <c r="U129" i="30"/>
  <c r="T129" i="30"/>
  <c r="S129" i="30"/>
  <c r="R129" i="30"/>
  <c r="Q129" i="30"/>
  <c r="P129" i="30"/>
  <c r="O129" i="30"/>
  <c r="N129" i="30"/>
  <c r="M129" i="30"/>
  <c r="L129" i="30"/>
  <c r="K129" i="30"/>
  <c r="AO124" i="30"/>
  <c r="AN124" i="30"/>
  <c r="AM124" i="30"/>
  <c r="AL124" i="30"/>
  <c r="AK124" i="30"/>
  <c r="AJ124" i="30"/>
  <c r="AI124" i="30"/>
  <c r="AH124" i="30"/>
  <c r="AG124" i="30"/>
  <c r="AF124" i="30"/>
  <c r="AE124" i="30"/>
  <c r="AD124" i="30"/>
  <c r="AC124" i="30"/>
  <c r="AB124" i="30"/>
  <c r="AA124" i="30"/>
  <c r="Z124" i="30"/>
  <c r="Y124" i="30"/>
  <c r="X124" i="30"/>
  <c r="W124" i="30"/>
  <c r="V124" i="30"/>
  <c r="U124" i="30"/>
  <c r="T124" i="30"/>
  <c r="S124" i="30"/>
  <c r="R124" i="30"/>
  <c r="Q124" i="30"/>
  <c r="P124" i="30"/>
  <c r="O124" i="30"/>
  <c r="N124" i="30"/>
  <c r="M124" i="30"/>
  <c r="L124" i="30"/>
  <c r="K124" i="30"/>
  <c r="AO123" i="30"/>
  <c r="AN123" i="30"/>
  <c r="AM123" i="30"/>
  <c r="AL123" i="30"/>
  <c r="AK123" i="30"/>
  <c r="AJ123" i="30"/>
  <c r="AI123" i="30"/>
  <c r="AH123" i="30"/>
  <c r="AG123" i="30"/>
  <c r="AF123" i="30"/>
  <c r="AE123" i="30"/>
  <c r="AD123" i="30"/>
  <c r="AC123" i="30"/>
  <c r="AB123" i="30"/>
  <c r="AA123" i="30"/>
  <c r="Z123" i="30"/>
  <c r="Y123" i="30"/>
  <c r="X123" i="30"/>
  <c r="W123" i="30"/>
  <c r="V123" i="30"/>
  <c r="U123" i="30"/>
  <c r="T123" i="30"/>
  <c r="S123" i="30"/>
  <c r="R123" i="30"/>
  <c r="Q123" i="30"/>
  <c r="P123" i="30"/>
  <c r="O123" i="30"/>
  <c r="N123" i="30"/>
  <c r="M123" i="30"/>
  <c r="L123" i="30"/>
  <c r="K123" i="30"/>
  <c r="AO121" i="30"/>
  <c r="AN121" i="30"/>
  <c r="AM121" i="30"/>
  <c r="AL121" i="30"/>
  <c r="AK121" i="30"/>
  <c r="AJ121" i="30"/>
  <c r="AI121" i="30"/>
  <c r="AH121" i="30"/>
  <c r="AG121" i="30"/>
  <c r="AF121" i="30"/>
  <c r="AE121" i="30"/>
  <c r="AD121" i="30"/>
  <c r="AC121" i="30"/>
  <c r="AB121" i="30"/>
  <c r="AA121" i="30"/>
  <c r="Z121" i="30"/>
  <c r="Y121" i="30"/>
  <c r="X121" i="30"/>
  <c r="W121" i="30"/>
  <c r="V121" i="30"/>
  <c r="U121" i="30"/>
  <c r="T121" i="30"/>
  <c r="S121" i="30"/>
  <c r="R121" i="30"/>
  <c r="Q121" i="30"/>
  <c r="P121" i="30"/>
  <c r="O121" i="30"/>
  <c r="N121" i="30"/>
  <c r="M121" i="30"/>
  <c r="L121" i="30"/>
  <c r="K121" i="30"/>
  <c r="AO116" i="30"/>
  <c r="AN116" i="30"/>
  <c r="AM116" i="30"/>
  <c r="AL116" i="30"/>
  <c r="AK116" i="30"/>
  <c r="AJ116" i="30"/>
  <c r="AI116" i="30"/>
  <c r="AH116" i="30"/>
  <c r="AG116" i="30"/>
  <c r="AF116" i="30"/>
  <c r="AE116" i="30"/>
  <c r="AD116" i="30"/>
  <c r="AC116" i="30"/>
  <c r="AB116" i="30"/>
  <c r="AA116" i="30"/>
  <c r="Z116" i="30"/>
  <c r="Y116" i="30"/>
  <c r="X116" i="30"/>
  <c r="W116" i="30"/>
  <c r="V116" i="30"/>
  <c r="U116" i="30"/>
  <c r="T116" i="30"/>
  <c r="S116" i="30"/>
  <c r="R116" i="30"/>
  <c r="Q116" i="30"/>
  <c r="P116" i="30"/>
  <c r="O116" i="30"/>
  <c r="N116" i="30"/>
  <c r="M116" i="30"/>
  <c r="L116" i="30"/>
  <c r="K116" i="30"/>
  <c r="AO111" i="30"/>
  <c r="AN111" i="30"/>
  <c r="AM111" i="30"/>
  <c r="AL111" i="30"/>
  <c r="AK111" i="30"/>
  <c r="AJ111" i="30"/>
  <c r="AI111" i="30"/>
  <c r="AH111" i="30"/>
  <c r="AG111" i="30"/>
  <c r="AF111" i="30"/>
  <c r="AE111" i="30"/>
  <c r="AD111" i="30"/>
  <c r="AC111" i="30"/>
  <c r="AB111" i="30"/>
  <c r="AA111" i="30"/>
  <c r="Z111" i="30"/>
  <c r="Y111" i="30"/>
  <c r="X111" i="30"/>
  <c r="W111" i="30"/>
  <c r="V111" i="30"/>
  <c r="U111" i="30"/>
  <c r="T111" i="30"/>
  <c r="S111" i="30"/>
  <c r="R111" i="30"/>
  <c r="Q111" i="30"/>
  <c r="P111" i="30"/>
  <c r="O111" i="30"/>
  <c r="N111" i="30"/>
  <c r="M111" i="30"/>
  <c r="L111" i="30"/>
  <c r="K111" i="30"/>
  <c r="AO110" i="30"/>
  <c r="AN110" i="30"/>
  <c r="AM110" i="30"/>
  <c r="AL110" i="30"/>
  <c r="AK110" i="30"/>
  <c r="AJ110" i="30"/>
  <c r="AI110" i="30"/>
  <c r="AH110" i="30"/>
  <c r="AG110" i="30"/>
  <c r="AF110" i="30"/>
  <c r="AE110" i="30"/>
  <c r="AD110" i="30"/>
  <c r="AC110" i="30"/>
  <c r="AB110" i="30"/>
  <c r="AA110" i="30"/>
  <c r="Z110" i="30"/>
  <c r="Y110" i="30"/>
  <c r="X110" i="30"/>
  <c r="W110" i="30"/>
  <c r="V110" i="30"/>
  <c r="U110" i="30"/>
  <c r="T110" i="30"/>
  <c r="S110" i="30"/>
  <c r="R110" i="30"/>
  <c r="Q110" i="30"/>
  <c r="P110" i="30"/>
  <c r="O110" i="30"/>
  <c r="N110" i="30"/>
  <c r="M110" i="30"/>
  <c r="L110" i="30"/>
  <c r="K110" i="30"/>
  <c r="AO108" i="30"/>
  <c r="AN108" i="30"/>
  <c r="AM108" i="30"/>
  <c r="AL108" i="30"/>
  <c r="AK108" i="30"/>
  <c r="AJ108" i="30"/>
  <c r="AI108" i="30"/>
  <c r="AH108" i="30"/>
  <c r="AG108" i="30"/>
  <c r="AF108" i="30"/>
  <c r="AE108" i="30"/>
  <c r="AD108" i="30"/>
  <c r="AC108" i="30"/>
  <c r="AB108" i="30"/>
  <c r="AA108" i="30"/>
  <c r="Z108" i="30"/>
  <c r="Y108" i="30"/>
  <c r="X108" i="30"/>
  <c r="W108" i="30"/>
  <c r="V108" i="30"/>
  <c r="U108" i="30"/>
  <c r="T108" i="30"/>
  <c r="S108" i="30"/>
  <c r="R108" i="30"/>
  <c r="Q108" i="30"/>
  <c r="P108" i="30"/>
  <c r="O108" i="30"/>
  <c r="N108" i="30"/>
  <c r="M108" i="30"/>
  <c r="L108" i="30"/>
  <c r="K108" i="30"/>
  <c r="AO95" i="30"/>
  <c r="AN95" i="30"/>
  <c r="AM95" i="30"/>
  <c r="AL95" i="30"/>
  <c r="AK95" i="30"/>
  <c r="AJ95" i="30"/>
  <c r="AI95" i="30"/>
  <c r="AH95" i="30"/>
  <c r="AG95" i="30"/>
  <c r="AF95" i="30"/>
  <c r="AE95" i="30"/>
  <c r="AD95" i="30"/>
  <c r="AC95" i="30"/>
  <c r="AB95" i="30"/>
  <c r="AA95" i="30"/>
  <c r="Z95" i="30"/>
  <c r="Y95" i="30"/>
  <c r="X95" i="30"/>
  <c r="W95" i="30"/>
  <c r="V95" i="30"/>
  <c r="U95" i="30"/>
  <c r="T95" i="30"/>
  <c r="S95" i="30"/>
  <c r="R95" i="30"/>
  <c r="Q95" i="30"/>
  <c r="P95" i="30"/>
  <c r="O95" i="30"/>
  <c r="N95" i="30"/>
  <c r="M95" i="30"/>
  <c r="L95" i="30"/>
  <c r="K95" i="30"/>
  <c r="AO84" i="30"/>
  <c r="AN84" i="30"/>
  <c r="AM84" i="30"/>
  <c r="AL84" i="30"/>
  <c r="AK84" i="30"/>
  <c r="AJ84" i="30"/>
  <c r="AI84" i="30"/>
  <c r="AH84" i="30"/>
  <c r="AG84" i="30"/>
  <c r="AF84" i="30"/>
  <c r="AE84" i="30"/>
  <c r="AD84" i="30"/>
  <c r="AC84" i="30"/>
  <c r="AB84" i="30"/>
  <c r="AA84" i="30"/>
  <c r="Z84" i="30"/>
  <c r="Y84" i="30"/>
  <c r="X84" i="30"/>
  <c r="W84" i="30"/>
  <c r="V84" i="30"/>
  <c r="U84" i="30"/>
  <c r="T84" i="30"/>
  <c r="S84" i="30"/>
  <c r="R84" i="30"/>
  <c r="Q84" i="30"/>
  <c r="P84" i="30"/>
  <c r="O84" i="30"/>
  <c r="N84" i="30"/>
  <c r="M84" i="30"/>
  <c r="L84" i="30"/>
  <c r="K84" i="30"/>
  <c r="AO82" i="30"/>
  <c r="AN82" i="30"/>
  <c r="AM82" i="30"/>
  <c r="AL82" i="30"/>
  <c r="AK82" i="30"/>
  <c r="AJ82" i="30"/>
  <c r="AI82" i="30"/>
  <c r="AH82" i="30"/>
  <c r="AG82" i="30"/>
  <c r="AF82" i="30"/>
  <c r="AE82" i="30"/>
  <c r="AD82" i="30"/>
  <c r="AC82" i="30"/>
  <c r="AB82" i="30"/>
  <c r="AA82" i="30"/>
  <c r="Z82" i="30"/>
  <c r="Y82" i="30"/>
  <c r="X82" i="30"/>
  <c r="W82" i="30"/>
  <c r="V82" i="30"/>
  <c r="U82" i="30"/>
  <c r="T82" i="30"/>
  <c r="S82" i="30"/>
  <c r="R82" i="30"/>
  <c r="Q82" i="30"/>
  <c r="P82" i="30"/>
  <c r="O82" i="30"/>
  <c r="N82" i="30"/>
  <c r="M82" i="30"/>
  <c r="L82" i="30"/>
  <c r="K82" i="30"/>
  <c r="AO77" i="30"/>
  <c r="AN77" i="30"/>
  <c r="AM77" i="30"/>
  <c r="AL77" i="30"/>
  <c r="AK77" i="30"/>
  <c r="AJ77" i="30"/>
  <c r="AI77" i="30"/>
  <c r="AH77" i="30"/>
  <c r="AG77" i="30"/>
  <c r="AF77" i="30"/>
  <c r="AE77" i="30"/>
  <c r="AD77" i="30"/>
  <c r="AC77" i="30"/>
  <c r="AB77" i="30"/>
  <c r="AA77" i="30"/>
  <c r="Z77" i="30"/>
  <c r="Y77" i="30"/>
  <c r="X77" i="30"/>
  <c r="W77" i="30"/>
  <c r="V77" i="30"/>
  <c r="U77" i="30"/>
  <c r="T77" i="30"/>
  <c r="S77" i="30"/>
  <c r="R77" i="30"/>
  <c r="Q77" i="30"/>
  <c r="P77" i="30"/>
  <c r="O77" i="30"/>
  <c r="N77" i="30"/>
  <c r="M77" i="30"/>
  <c r="L77" i="30"/>
  <c r="K77" i="30"/>
  <c r="AO74" i="30"/>
  <c r="AN74" i="30"/>
  <c r="AM74" i="30"/>
  <c r="AL74" i="30"/>
  <c r="AK74" i="30"/>
  <c r="AJ74" i="30"/>
  <c r="AI74" i="30"/>
  <c r="AH74" i="30"/>
  <c r="AG74" i="30"/>
  <c r="AF74" i="30"/>
  <c r="AE74" i="30"/>
  <c r="AD74" i="30"/>
  <c r="AC74" i="30"/>
  <c r="AB74" i="30"/>
  <c r="AA74" i="30"/>
  <c r="Z74" i="30"/>
  <c r="Y74" i="30"/>
  <c r="X74" i="30"/>
  <c r="W74" i="30"/>
  <c r="V74" i="30"/>
  <c r="U74" i="30"/>
  <c r="T74" i="30"/>
  <c r="S74" i="30"/>
  <c r="R74" i="30"/>
  <c r="Q74" i="30"/>
  <c r="P74" i="30"/>
  <c r="O74" i="30"/>
  <c r="N74" i="30"/>
  <c r="M74" i="30"/>
  <c r="L74" i="30"/>
  <c r="K74" i="30"/>
  <c r="AO72" i="30"/>
  <c r="AN72" i="30"/>
  <c r="AM72" i="30"/>
  <c r="AL72" i="30"/>
  <c r="AK72" i="30"/>
  <c r="AJ72" i="30"/>
  <c r="AI72" i="30"/>
  <c r="AH72" i="30"/>
  <c r="AG72" i="30"/>
  <c r="AF72" i="30"/>
  <c r="AE72" i="30"/>
  <c r="AD72" i="30"/>
  <c r="AC72" i="30"/>
  <c r="AB72" i="30"/>
  <c r="AA72" i="30"/>
  <c r="Z72" i="30"/>
  <c r="Y72" i="30"/>
  <c r="X72" i="30"/>
  <c r="W72" i="30"/>
  <c r="V72" i="30"/>
  <c r="U72" i="30"/>
  <c r="T72" i="30"/>
  <c r="S72" i="30"/>
  <c r="R72" i="30"/>
  <c r="Q72" i="30"/>
  <c r="P72" i="30"/>
  <c r="O72" i="30"/>
  <c r="N72" i="30"/>
  <c r="M72" i="30"/>
  <c r="L72" i="30"/>
  <c r="K72" i="30"/>
  <c r="AO71" i="30"/>
  <c r="AN71" i="30"/>
  <c r="AM71" i="30"/>
  <c r="AL71" i="30"/>
  <c r="AK71" i="30"/>
  <c r="AJ71" i="30"/>
  <c r="AI71" i="30"/>
  <c r="AH71" i="30"/>
  <c r="AG71" i="30"/>
  <c r="AF71" i="30"/>
  <c r="AE71" i="30"/>
  <c r="AD71" i="30"/>
  <c r="AC71" i="30"/>
  <c r="AB71" i="30"/>
  <c r="AA71" i="30"/>
  <c r="Z71" i="30"/>
  <c r="Y71" i="30"/>
  <c r="X71" i="30"/>
  <c r="W71" i="30"/>
  <c r="V71" i="30"/>
  <c r="U71" i="30"/>
  <c r="T71" i="30"/>
  <c r="S71" i="30"/>
  <c r="R71" i="30"/>
  <c r="Q71" i="30"/>
  <c r="P71" i="30"/>
  <c r="O71" i="30"/>
  <c r="N71" i="30"/>
  <c r="M71" i="30"/>
  <c r="L71" i="30"/>
  <c r="K71" i="30"/>
  <c r="AO69" i="30"/>
  <c r="AN69" i="30"/>
  <c r="AM69" i="30"/>
  <c r="AL69" i="30"/>
  <c r="AK69" i="30"/>
  <c r="AJ69" i="30"/>
  <c r="AI69" i="30"/>
  <c r="AH69" i="30"/>
  <c r="AG69" i="30"/>
  <c r="AF69" i="30"/>
  <c r="AE69" i="30"/>
  <c r="AD69" i="30"/>
  <c r="AC69" i="30"/>
  <c r="AB69" i="30"/>
  <c r="AA69" i="30"/>
  <c r="Z69" i="30"/>
  <c r="Y69" i="30"/>
  <c r="X69" i="30"/>
  <c r="W69" i="30"/>
  <c r="V69" i="30"/>
  <c r="U69" i="30"/>
  <c r="T69" i="30"/>
  <c r="S69" i="30"/>
  <c r="R69" i="30"/>
  <c r="Q69" i="30"/>
  <c r="P69" i="30"/>
  <c r="O69" i="30"/>
  <c r="N69" i="30"/>
  <c r="M69" i="30"/>
  <c r="L69" i="30"/>
  <c r="K69" i="30"/>
  <c r="AO64" i="30"/>
  <c r="AN64" i="30"/>
  <c r="AM64" i="30"/>
  <c r="AL64" i="30"/>
  <c r="AK64" i="30"/>
  <c r="AJ64" i="30"/>
  <c r="AI64" i="30"/>
  <c r="AH64" i="30"/>
  <c r="AG64" i="30"/>
  <c r="AF64" i="30"/>
  <c r="AE64" i="30"/>
  <c r="AD64" i="30"/>
  <c r="AC64" i="30"/>
  <c r="AB64" i="30"/>
  <c r="AA64" i="30"/>
  <c r="Z64" i="30"/>
  <c r="Y64" i="30"/>
  <c r="X64" i="30"/>
  <c r="W64" i="30"/>
  <c r="V64" i="30"/>
  <c r="U64" i="30"/>
  <c r="T64" i="30"/>
  <c r="S64" i="30"/>
  <c r="R64" i="30"/>
  <c r="Q64" i="30"/>
  <c r="P64" i="30"/>
  <c r="O64" i="30"/>
  <c r="N64" i="30"/>
  <c r="M64" i="30"/>
  <c r="L64" i="30"/>
  <c r="K64" i="30"/>
  <c r="AO59" i="30"/>
  <c r="AN59" i="30"/>
  <c r="AM59" i="30"/>
  <c r="AL59" i="30"/>
  <c r="AK59" i="30"/>
  <c r="AJ59" i="30"/>
  <c r="AI59" i="30"/>
  <c r="AH59" i="30"/>
  <c r="AG59" i="30"/>
  <c r="AF59" i="30"/>
  <c r="AE59" i="30"/>
  <c r="AD59" i="30"/>
  <c r="AC59" i="30"/>
  <c r="AB59" i="30"/>
  <c r="AA59" i="30"/>
  <c r="Z59" i="30"/>
  <c r="Y59" i="30"/>
  <c r="X59" i="30"/>
  <c r="W59" i="30"/>
  <c r="V59" i="30"/>
  <c r="U59" i="30"/>
  <c r="T59" i="30"/>
  <c r="S59" i="30"/>
  <c r="R59" i="30"/>
  <c r="Q59" i="30"/>
  <c r="P59" i="30"/>
  <c r="O59" i="30"/>
  <c r="N59" i="30"/>
  <c r="M59" i="30"/>
  <c r="L59" i="30"/>
  <c r="K59" i="30"/>
  <c r="AO58" i="30"/>
  <c r="AN58" i="30"/>
  <c r="AM58" i="30"/>
  <c r="AL58" i="30"/>
  <c r="AK58" i="30"/>
  <c r="AJ58" i="30"/>
  <c r="AI58" i="30"/>
  <c r="AH58" i="30"/>
  <c r="AG58" i="30"/>
  <c r="AF58" i="30"/>
  <c r="AE58" i="30"/>
  <c r="AD58" i="30"/>
  <c r="AC58" i="30"/>
  <c r="AB58" i="30"/>
  <c r="AA58" i="30"/>
  <c r="Z58" i="30"/>
  <c r="Y58" i="30"/>
  <c r="X58" i="30"/>
  <c r="W58" i="30"/>
  <c r="V58" i="30"/>
  <c r="U58" i="30"/>
  <c r="T58" i="30"/>
  <c r="S58" i="30"/>
  <c r="R58" i="30"/>
  <c r="Q58" i="30"/>
  <c r="P58" i="30"/>
  <c r="O58" i="30"/>
  <c r="N58" i="30"/>
  <c r="M58" i="30"/>
  <c r="L58" i="30"/>
  <c r="K58" i="30"/>
  <c r="AO56" i="30"/>
  <c r="AN56" i="30"/>
  <c r="AM56" i="30"/>
  <c r="AL56" i="30"/>
  <c r="AK56" i="30"/>
  <c r="AJ56" i="30"/>
  <c r="AI56" i="30"/>
  <c r="AH56" i="30"/>
  <c r="AG56" i="30"/>
  <c r="AF56" i="30"/>
  <c r="AE56" i="30"/>
  <c r="AD56" i="30"/>
  <c r="AC56" i="30"/>
  <c r="AB56" i="30"/>
  <c r="AA56" i="30"/>
  <c r="Z56" i="30"/>
  <c r="Y56" i="30"/>
  <c r="X56" i="30"/>
  <c r="W56" i="30"/>
  <c r="V56" i="30"/>
  <c r="U56" i="30"/>
  <c r="T56" i="30"/>
  <c r="S56" i="30"/>
  <c r="R56" i="30"/>
  <c r="Q56" i="30"/>
  <c r="P56" i="30"/>
  <c r="O56" i="30"/>
  <c r="N56" i="30"/>
  <c r="M56" i="30"/>
  <c r="L56" i="30"/>
  <c r="K56" i="30"/>
  <c r="AO51" i="30"/>
  <c r="AN51" i="30"/>
  <c r="AM51" i="30"/>
  <c r="AL51" i="30"/>
  <c r="AK51" i="30"/>
  <c r="AJ51" i="30"/>
  <c r="AI51" i="30"/>
  <c r="AH51" i="30"/>
  <c r="AG51" i="30"/>
  <c r="AF51" i="30"/>
  <c r="AE51" i="30"/>
  <c r="AD51" i="30"/>
  <c r="AC51" i="30"/>
  <c r="AB51" i="30"/>
  <c r="AA51" i="30"/>
  <c r="Z51" i="30"/>
  <c r="Y51" i="30"/>
  <c r="X51" i="30"/>
  <c r="W51" i="30"/>
  <c r="V51" i="30"/>
  <c r="U51" i="30"/>
  <c r="T51" i="30"/>
  <c r="S51" i="30"/>
  <c r="R51" i="30"/>
  <c r="Q51" i="30"/>
  <c r="P51" i="30"/>
  <c r="O51" i="30"/>
  <c r="N51" i="30"/>
  <c r="M51" i="30"/>
  <c r="L51" i="30"/>
  <c r="K51" i="30"/>
  <c r="AO46" i="30"/>
  <c r="AN46" i="30"/>
  <c r="AM46" i="30"/>
  <c r="AL46" i="30"/>
  <c r="AK46" i="30"/>
  <c r="AJ46" i="30"/>
  <c r="AI46" i="30"/>
  <c r="AH46" i="30"/>
  <c r="AG46" i="30"/>
  <c r="AF46" i="30"/>
  <c r="AE46" i="30"/>
  <c r="AD46" i="30"/>
  <c r="AC46" i="30"/>
  <c r="AB46" i="30"/>
  <c r="AA46" i="30"/>
  <c r="Z46" i="30"/>
  <c r="Y46" i="30"/>
  <c r="X46" i="30"/>
  <c r="W46" i="30"/>
  <c r="V46" i="30"/>
  <c r="U46" i="30"/>
  <c r="T46" i="30"/>
  <c r="S46" i="30"/>
  <c r="R46" i="30"/>
  <c r="Q46" i="30"/>
  <c r="P46" i="30"/>
  <c r="O46" i="30"/>
  <c r="N46" i="30"/>
  <c r="M46" i="30"/>
  <c r="L46" i="30"/>
  <c r="K46" i="30"/>
  <c r="AO45" i="30"/>
  <c r="AN45" i="30"/>
  <c r="AM45" i="30"/>
  <c r="AL45" i="30"/>
  <c r="AK45" i="30"/>
  <c r="AJ45" i="30"/>
  <c r="AI45" i="30"/>
  <c r="AH45" i="30"/>
  <c r="AG45" i="30"/>
  <c r="AF45" i="30"/>
  <c r="AE45" i="30"/>
  <c r="AD45" i="30"/>
  <c r="AC45" i="30"/>
  <c r="AB45" i="30"/>
  <c r="AA45" i="30"/>
  <c r="Z45" i="30"/>
  <c r="Y45" i="30"/>
  <c r="X45" i="30"/>
  <c r="W45" i="30"/>
  <c r="V45" i="30"/>
  <c r="U45" i="30"/>
  <c r="T45" i="30"/>
  <c r="S45" i="30"/>
  <c r="R45" i="30"/>
  <c r="Q45" i="30"/>
  <c r="P45" i="30"/>
  <c r="O45" i="30"/>
  <c r="N45" i="30"/>
  <c r="M45" i="30"/>
  <c r="L45" i="30"/>
  <c r="K45" i="30"/>
  <c r="AO43" i="30"/>
  <c r="AN43" i="30"/>
  <c r="AM43" i="30"/>
  <c r="AL43" i="30"/>
  <c r="AK43" i="30"/>
  <c r="AJ43" i="30"/>
  <c r="AI43" i="30"/>
  <c r="AH43" i="30"/>
  <c r="AG43" i="30"/>
  <c r="AF43" i="30"/>
  <c r="AE43" i="30"/>
  <c r="AD43" i="30"/>
  <c r="AC43" i="30"/>
  <c r="AB43" i="30"/>
  <c r="AA43" i="30"/>
  <c r="Z43" i="30"/>
  <c r="Y43" i="30"/>
  <c r="X43" i="30"/>
  <c r="W43" i="30"/>
  <c r="V43" i="30"/>
  <c r="U43" i="30"/>
  <c r="T43" i="30"/>
  <c r="S43" i="30"/>
  <c r="R43" i="30"/>
  <c r="Q43" i="30"/>
  <c r="P43" i="30"/>
  <c r="O43" i="30"/>
  <c r="N43" i="30"/>
  <c r="M43" i="30"/>
  <c r="L43" i="30"/>
  <c r="K43" i="30"/>
  <c r="AO30" i="30"/>
  <c r="AN30" i="30"/>
  <c r="AM30" i="30"/>
  <c r="AL30" i="30"/>
  <c r="AK30" i="30"/>
  <c r="AJ30" i="30"/>
  <c r="AI30" i="30"/>
  <c r="AH30" i="30"/>
  <c r="AG30" i="30"/>
  <c r="AF30" i="30"/>
  <c r="AE30" i="30"/>
  <c r="AD30" i="30"/>
  <c r="AC30" i="30"/>
  <c r="AB30" i="30"/>
  <c r="AA30" i="30"/>
  <c r="Z30" i="30"/>
  <c r="Y30" i="30"/>
  <c r="X30" i="30"/>
  <c r="W30" i="30"/>
  <c r="V30" i="30"/>
  <c r="U30" i="30"/>
  <c r="T30" i="30"/>
  <c r="S30" i="30"/>
  <c r="R30" i="30"/>
  <c r="Q30" i="30"/>
  <c r="P30" i="30"/>
  <c r="O30" i="30"/>
  <c r="N30" i="30"/>
  <c r="M30" i="30"/>
  <c r="L30" i="30"/>
  <c r="K30" i="30"/>
  <c r="AO19" i="30"/>
  <c r="AN19" i="30"/>
  <c r="AM19" i="30"/>
  <c r="AL19" i="30"/>
  <c r="AK19" i="30"/>
  <c r="AJ19" i="30"/>
  <c r="AI19" i="30"/>
  <c r="AH19" i="30"/>
  <c r="AG19" i="30"/>
  <c r="AF19" i="30"/>
  <c r="AE19" i="30"/>
  <c r="AD19" i="30"/>
  <c r="AC19" i="30"/>
  <c r="AB19" i="30"/>
  <c r="AA19" i="30"/>
  <c r="Z19" i="30"/>
  <c r="Y19" i="30"/>
  <c r="X19" i="30"/>
  <c r="W19" i="30"/>
  <c r="V19" i="30"/>
  <c r="U19" i="30"/>
  <c r="T19" i="30"/>
  <c r="S19" i="30"/>
  <c r="R19" i="30"/>
  <c r="Q19" i="30"/>
  <c r="P19" i="30"/>
  <c r="O19" i="30"/>
  <c r="N19" i="30"/>
  <c r="M19" i="30"/>
  <c r="L19" i="30"/>
  <c r="K19" i="30"/>
  <c r="AO17" i="30"/>
  <c r="AN17" i="30"/>
  <c r="AM17" i="30"/>
  <c r="AL17" i="30"/>
  <c r="AK17" i="30"/>
  <c r="AJ17" i="30"/>
  <c r="AI17" i="30"/>
  <c r="AH17" i="30"/>
  <c r="AG17" i="30"/>
  <c r="AF17" i="30"/>
  <c r="AE17" i="30"/>
  <c r="AD17" i="30"/>
  <c r="AC17" i="30"/>
  <c r="AB17" i="30"/>
  <c r="AA17" i="30"/>
  <c r="Z17" i="30"/>
  <c r="Y17" i="30"/>
  <c r="X17" i="30"/>
  <c r="W17" i="30"/>
  <c r="V17" i="30"/>
  <c r="U17" i="30"/>
  <c r="T17" i="30"/>
  <c r="S17" i="30"/>
  <c r="R17" i="30"/>
  <c r="Q17" i="30"/>
  <c r="P17" i="30"/>
  <c r="O17" i="30"/>
  <c r="N17" i="30"/>
  <c r="M17" i="30"/>
  <c r="L17" i="30"/>
  <c r="K17" i="30"/>
  <c r="AO12" i="30"/>
  <c r="AN12" i="30"/>
  <c r="AM12" i="30"/>
  <c r="AL12" i="30"/>
  <c r="AK12" i="30"/>
  <c r="AJ12" i="30"/>
  <c r="AI12" i="30"/>
  <c r="AH12" i="30"/>
  <c r="AG12" i="30"/>
  <c r="AF12" i="30"/>
  <c r="AE12" i="30"/>
  <c r="AD12" i="30"/>
  <c r="AC12" i="30"/>
  <c r="AB12" i="30"/>
  <c r="AA12" i="30"/>
  <c r="Z12" i="30"/>
  <c r="Y12" i="30"/>
  <c r="X12" i="30"/>
  <c r="W12" i="30"/>
  <c r="V12" i="30"/>
  <c r="U12" i="30"/>
  <c r="T12" i="30"/>
  <c r="S12" i="30"/>
  <c r="R12" i="30"/>
  <c r="Q12" i="30"/>
  <c r="P12" i="30"/>
  <c r="O12" i="30"/>
  <c r="N12" i="30"/>
  <c r="M12" i="30"/>
  <c r="L12" i="30"/>
  <c r="K12" i="30"/>
  <c r="AO7" i="30"/>
  <c r="AN7" i="30"/>
  <c r="AM7" i="30"/>
  <c r="AL7" i="30"/>
  <c r="AK7" i="30"/>
  <c r="AJ7" i="30"/>
  <c r="AI7" i="30"/>
  <c r="AH7" i="30"/>
  <c r="AG7" i="30"/>
  <c r="AF7" i="30"/>
  <c r="AE7" i="30"/>
  <c r="AD7" i="30"/>
  <c r="AC7" i="30"/>
  <c r="AB7" i="30"/>
  <c r="AA7" i="30"/>
  <c r="Z7" i="30"/>
  <c r="Y7" i="30"/>
  <c r="X7" i="30"/>
  <c r="W7" i="30"/>
  <c r="V7" i="30"/>
  <c r="U7" i="30"/>
  <c r="T7" i="30"/>
  <c r="S7" i="30"/>
  <c r="R7" i="30"/>
  <c r="Q7" i="30"/>
  <c r="P7" i="30"/>
  <c r="O7" i="30"/>
  <c r="N7" i="30"/>
  <c r="M7" i="30"/>
  <c r="L7" i="30"/>
  <c r="K7" i="30"/>
  <c r="K4" i="30"/>
  <c r="AO9" i="30"/>
  <c r="AN9" i="30"/>
  <c r="AM9" i="30"/>
  <c r="AL9" i="30"/>
  <c r="AK9" i="30"/>
  <c r="AJ9" i="30"/>
  <c r="AI9" i="30"/>
  <c r="AH9" i="30"/>
  <c r="AG9" i="30"/>
  <c r="AF9" i="30"/>
  <c r="AE9" i="30"/>
  <c r="AD9" i="30"/>
  <c r="AC9" i="30"/>
  <c r="AB9" i="30"/>
  <c r="AA9" i="30"/>
  <c r="Z9" i="30"/>
  <c r="Y9" i="30"/>
  <c r="X9" i="30"/>
  <c r="W9" i="30"/>
  <c r="V9" i="30"/>
  <c r="U9" i="30"/>
  <c r="T9" i="30"/>
  <c r="S9" i="30"/>
  <c r="R9" i="30"/>
  <c r="Q9" i="30"/>
  <c r="P9" i="30"/>
  <c r="O9" i="30"/>
  <c r="N9" i="30"/>
  <c r="M9" i="30"/>
  <c r="L9" i="30"/>
  <c r="K9" i="30"/>
  <c r="L4" i="30"/>
  <c r="M4" i="30"/>
  <c r="N4" i="30"/>
  <c r="O4" i="30"/>
  <c r="P4" i="30"/>
  <c r="Q4" i="30"/>
  <c r="R4" i="30"/>
  <c r="S4" i="30"/>
  <c r="T4" i="30"/>
  <c r="U4" i="30"/>
  <c r="V4" i="30"/>
  <c r="W4" i="30"/>
  <c r="X4" i="30"/>
  <c r="Y4" i="30"/>
  <c r="Z4" i="30"/>
  <c r="AA4" i="30"/>
  <c r="AB4" i="30"/>
  <c r="AC4" i="30"/>
  <c r="AD4" i="30"/>
  <c r="AE4" i="30"/>
  <c r="AF4" i="30"/>
  <c r="AG4" i="30"/>
  <c r="AH4" i="30"/>
  <c r="AI4" i="30"/>
  <c r="AJ4" i="30"/>
  <c r="AK4" i="30"/>
  <c r="AL4" i="30"/>
  <c r="AM4" i="30"/>
  <c r="AN4" i="30"/>
  <c r="AO4" i="30"/>
  <c r="C6" i="17"/>
  <c r="D6" i="17"/>
  <c r="E6" i="17"/>
  <c r="F6" i="17"/>
  <c r="G6" i="17"/>
  <c r="H6" i="17"/>
  <c r="I6" i="17"/>
  <c r="J6" i="17"/>
  <c r="K6" i="17"/>
  <c r="L6" i="17"/>
  <c r="M6" i="17"/>
  <c r="N6" i="17"/>
  <c r="O6" i="17"/>
  <c r="P6" i="17"/>
  <c r="Q6" i="17"/>
  <c r="R6" i="17"/>
  <c r="S6" i="17"/>
  <c r="T6" i="17"/>
  <c r="U6" i="17"/>
  <c r="V6" i="17"/>
  <c r="W6" i="17"/>
  <c r="X6" i="17"/>
  <c r="Y6" i="17"/>
  <c r="Z6" i="17"/>
  <c r="AA6" i="17"/>
  <c r="AB6" i="17"/>
  <c r="AC6" i="17"/>
  <c r="AD6" i="17"/>
  <c r="AE6" i="17"/>
  <c r="AF6" i="17"/>
  <c r="AG6" i="17"/>
  <c r="C7" i="17"/>
  <c r="D7" i="17"/>
  <c r="E7" i="17"/>
  <c r="F7" i="17"/>
  <c r="G7" i="17"/>
  <c r="H7" i="17"/>
  <c r="I7" i="17"/>
  <c r="J7" i="17"/>
  <c r="K7" i="17"/>
  <c r="L7" i="17"/>
  <c r="M7" i="17"/>
  <c r="N7" i="17"/>
  <c r="O7" i="17"/>
  <c r="P7" i="17"/>
  <c r="Q7" i="17"/>
  <c r="R7" i="17"/>
  <c r="S7" i="17"/>
  <c r="T7" i="17"/>
  <c r="U7" i="17"/>
  <c r="V7" i="17"/>
  <c r="W7" i="17"/>
  <c r="X7" i="17"/>
  <c r="Y7" i="17"/>
  <c r="Z7" i="17"/>
  <c r="AA7" i="17"/>
  <c r="AB7" i="17"/>
  <c r="AC7" i="17"/>
  <c r="AD7" i="17"/>
  <c r="AE7" i="17"/>
  <c r="AF7" i="17"/>
  <c r="AG7" i="17"/>
  <c r="C8" i="17"/>
  <c r="D8" i="17"/>
  <c r="E8" i="17"/>
  <c r="F8" i="17"/>
  <c r="G8" i="17"/>
  <c r="H8" i="17"/>
  <c r="I8" i="17"/>
  <c r="J8" i="17"/>
  <c r="K8" i="17"/>
  <c r="L8" i="17"/>
  <c r="M8" i="17"/>
  <c r="N8" i="17"/>
  <c r="O8" i="17"/>
  <c r="P8" i="17"/>
  <c r="Q8" i="17"/>
  <c r="R8" i="17"/>
  <c r="S8" i="17"/>
  <c r="T8" i="17"/>
  <c r="U8" i="17"/>
  <c r="V8" i="17"/>
  <c r="W8" i="17"/>
  <c r="X8" i="17"/>
  <c r="Y8" i="17"/>
  <c r="Z8" i="17"/>
  <c r="AA8" i="17"/>
  <c r="AB8" i="17"/>
  <c r="AC8" i="17"/>
  <c r="AD8" i="17"/>
  <c r="AE8" i="17"/>
  <c r="AF8" i="17"/>
  <c r="AG8" i="17"/>
  <c r="C9" i="17"/>
  <c r="D9" i="17"/>
  <c r="E9" i="17"/>
  <c r="F9" i="17"/>
  <c r="G9" i="17"/>
  <c r="H9" i="17"/>
  <c r="I9" i="17"/>
  <c r="J9" i="17"/>
  <c r="K9" i="17"/>
  <c r="L9" i="17"/>
  <c r="M9" i="17"/>
  <c r="N9" i="17"/>
  <c r="O9" i="17"/>
  <c r="P9" i="17"/>
  <c r="Q9" i="17"/>
  <c r="R9" i="17"/>
  <c r="S9" i="17"/>
  <c r="T9" i="17"/>
  <c r="U9" i="17"/>
  <c r="V9" i="17"/>
  <c r="W9" i="17"/>
  <c r="X9" i="17"/>
  <c r="Y9" i="17"/>
  <c r="Z9" i="17"/>
  <c r="AA9" i="17"/>
  <c r="AB9" i="17"/>
  <c r="AC9" i="17"/>
  <c r="AD9" i="17"/>
  <c r="AE9" i="17"/>
  <c r="AF9" i="17"/>
  <c r="AG9" i="17"/>
  <c r="C11" i="17"/>
  <c r="D11" i="17"/>
  <c r="E11" i="17"/>
  <c r="F11" i="17"/>
  <c r="G11" i="17"/>
  <c r="H11" i="17"/>
  <c r="I11" i="17"/>
  <c r="J11" i="17"/>
  <c r="K11" i="17"/>
  <c r="L11" i="17"/>
  <c r="M11" i="17"/>
  <c r="N11" i="17"/>
  <c r="O11" i="17"/>
  <c r="P11" i="17"/>
  <c r="Q11" i="17"/>
  <c r="R11" i="17"/>
  <c r="S11" i="17"/>
  <c r="T11" i="17"/>
  <c r="U11" i="17"/>
  <c r="V11" i="17"/>
  <c r="W11" i="17"/>
  <c r="X11" i="17"/>
  <c r="Y11" i="17"/>
  <c r="Z11" i="17"/>
  <c r="AA11" i="17"/>
  <c r="AB11" i="17"/>
  <c r="AC11" i="17"/>
  <c r="AD11" i="17"/>
  <c r="AE11" i="17"/>
  <c r="AF11" i="17"/>
  <c r="AG11" i="17"/>
  <c r="B6" i="17"/>
  <c r="B7" i="17"/>
  <c r="B8" i="17"/>
  <c r="B9" i="17"/>
  <c r="B11" i="17"/>
  <c r="C3" i="16"/>
  <c r="D3" i="16"/>
  <c r="E3" i="16"/>
  <c r="F3" i="16"/>
  <c r="G3" i="16"/>
  <c r="H3" i="16"/>
  <c r="I3" i="16"/>
  <c r="J3" i="16"/>
  <c r="K3" i="16"/>
  <c r="L3" i="16"/>
  <c r="M3" i="16"/>
  <c r="N3" i="16"/>
  <c r="O3" i="16"/>
  <c r="P3" i="16"/>
  <c r="Q3" i="16"/>
  <c r="R3" i="16"/>
  <c r="S3" i="16"/>
  <c r="T3" i="16"/>
  <c r="U3" i="16"/>
  <c r="V3" i="16"/>
  <c r="W3" i="16"/>
  <c r="X3" i="16"/>
  <c r="Y3" i="16"/>
  <c r="Z3" i="16"/>
  <c r="AA3" i="16"/>
  <c r="AB3" i="16"/>
  <c r="AC3" i="16"/>
  <c r="AD3" i="16"/>
  <c r="AE3" i="16"/>
  <c r="AF3" i="16"/>
  <c r="AG3" i="16"/>
  <c r="C6" i="16"/>
  <c r="D6" i="16"/>
  <c r="E6" i="16"/>
  <c r="F6" i="16"/>
  <c r="G6" i="16"/>
  <c r="H6" i="16"/>
  <c r="I6" i="16"/>
  <c r="J6" i="16"/>
  <c r="K6" i="16"/>
  <c r="L6" i="16"/>
  <c r="M6" i="16"/>
  <c r="N6" i="16"/>
  <c r="O6" i="16"/>
  <c r="P6" i="16"/>
  <c r="Q6" i="16"/>
  <c r="R6" i="16"/>
  <c r="S6" i="16"/>
  <c r="T6" i="16"/>
  <c r="U6" i="16"/>
  <c r="V6" i="16"/>
  <c r="W6" i="16"/>
  <c r="X6" i="16"/>
  <c r="Y6" i="16"/>
  <c r="Z6" i="16"/>
  <c r="AA6" i="16"/>
  <c r="AB6" i="16"/>
  <c r="AC6" i="16"/>
  <c r="AD6" i="16"/>
  <c r="AE6" i="16"/>
  <c r="AF6" i="16"/>
  <c r="AG6" i="16"/>
  <c r="C7" i="16"/>
  <c r="D7" i="16"/>
  <c r="E7" i="16"/>
  <c r="F7" i="16"/>
  <c r="G7" i="16"/>
  <c r="H7" i="16"/>
  <c r="I7" i="16"/>
  <c r="J7" i="16"/>
  <c r="K7" i="16"/>
  <c r="L7" i="16"/>
  <c r="M7" i="16"/>
  <c r="N7" i="16"/>
  <c r="O7" i="16"/>
  <c r="P7" i="16"/>
  <c r="Q7" i="16"/>
  <c r="R7" i="16"/>
  <c r="S7" i="16"/>
  <c r="T7" i="16"/>
  <c r="U7" i="16"/>
  <c r="V7" i="16"/>
  <c r="W7" i="16"/>
  <c r="X7" i="16"/>
  <c r="Y7" i="16"/>
  <c r="Z7" i="16"/>
  <c r="AA7" i="16"/>
  <c r="AB7" i="16"/>
  <c r="AC7" i="16"/>
  <c r="AD7" i="16"/>
  <c r="AE7" i="16"/>
  <c r="AF7" i="16"/>
  <c r="AG7" i="16"/>
  <c r="C8" i="16"/>
  <c r="D8" i="16"/>
  <c r="E8" i="16"/>
  <c r="F8" i="16"/>
  <c r="G8" i="16"/>
  <c r="H8" i="16"/>
  <c r="I8" i="16"/>
  <c r="J8" i="16"/>
  <c r="K8" i="16"/>
  <c r="L8" i="16"/>
  <c r="M8" i="16"/>
  <c r="N8" i="16"/>
  <c r="O8" i="16"/>
  <c r="P8" i="16"/>
  <c r="Q8" i="16"/>
  <c r="R8" i="16"/>
  <c r="S8" i="16"/>
  <c r="T8" i="16"/>
  <c r="U8" i="16"/>
  <c r="V8" i="16"/>
  <c r="W8" i="16"/>
  <c r="X8" i="16"/>
  <c r="Y8" i="16"/>
  <c r="Z8" i="16"/>
  <c r="AA8" i="16"/>
  <c r="AB8" i="16"/>
  <c r="AC8" i="16"/>
  <c r="AD8" i="16"/>
  <c r="AE8" i="16"/>
  <c r="AF8" i="16"/>
  <c r="AG8" i="16"/>
  <c r="C9" i="16"/>
  <c r="D9" i="16"/>
  <c r="E9" i="16"/>
  <c r="F9" i="16"/>
  <c r="G9" i="16"/>
  <c r="H9" i="16"/>
  <c r="I9" i="16"/>
  <c r="J9" i="16"/>
  <c r="K9" i="16"/>
  <c r="L9" i="16"/>
  <c r="M9" i="16"/>
  <c r="N9" i="16"/>
  <c r="O9" i="16"/>
  <c r="P9" i="16"/>
  <c r="Q9" i="16"/>
  <c r="R9" i="16"/>
  <c r="S9" i="16"/>
  <c r="T9" i="16"/>
  <c r="U9" i="16"/>
  <c r="V9" i="16"/>
  <c r="W9" i="16"/>
  <c r="X9" i="16"/>
  <c r="Y9" i="16"/>
  <c r="Z9" i="16"/>
  <c r="AA9" i="16"/>
  <c r="AB9" i="16"/>
  <c r="AC9" i="16"/>
  <c r="AD9" i="16"/>
  <c r="AE9" i="16"/>
  <c r="AF9" i="16"/>
  <c r="AG9" i="16"/>
  <c r="C11" i="16"/>
  <c r="D11" i="16"/>
  <c r="E11" i="16"/>
  <c r="F11" i="16"/>
  <c r="G11" i="16"/>
  <c r="H11" i="16"/>
  <c r="I11" i="16"/>
  <c r="J11" i="16"/>
  <c r="K11" i="16"/>
  <c r="L11" i="16"/>
  <c r="M11" i="16"/>
  <c r="N11" i="16"/>
  <c r="O11" i="16"/>
  <c r="P11" i="16"/>
  <c r="Q11" i="16"/>
  <c r="R11" i="16"/>
  <c r="S11" i="16"/>
  <c r="T11" i="16"/>
  <c r="U11" i="16"/>
  <c r="V11" i="16"/>
  <c r="W11" i="16"/>
  <c r="X11" i="16"/>
  <c r="Y11" i="16"/>
  <c r="Z11" i="16"/>
  <c r="AA11" i="16"/>
  <c r="AB11" i="16"/>
  <c r="AC11" i="16"/>
  <c r="AD11" i="16"/>
  <c r="AE11" i="16"/>
  <c r="AF11" i="16"/>
  <c r="AG11" i="16"/>
  <c r="B3" i="16"/>
  <c r="B6" i="16"/>
  <c r="B7" i="16"/>
  <c r="B8" i="16"/>
  <c r="B9" i="16"/>
  <c r="B11" i="16"/>
  <c r="C3" i="15"/>
  <c r="D3" i="15"/>
  <c r="E3" i="15"/>
  <c r="F3" i="15"/>
  <c r="G3" i="15"/>
  <c r="H3" i="15"/>
  <c r="I3" i="15"/>
  <c r="J3" i="15"/>
  <c r="K3" i="15"/>
  <c r="L3" i="15"/>
  <c r="M3" i="15"/>
  <c r="N3" i="15"/>
  <c r="O3" i="15"/>
  <c r="P3" i="15"/>
  <c r="Q3" i="15"/>
  <c r="R3" i="15"/>
  <c r="S3" i="15"/>
  <c r="T3" i="15"/>
  <c r="U3" i="15"/>
  <c r="V3" i="15"/>
  <c r="W3" i="15"/>
  <c r="X3" i="15"/>
  <c r="Y3" i="15"/>
  <c r="Z3" i="15"/>
  <c r="AA3" i="15"/>
  <c r="AB3" i="15"/>
  <c r="AC3" i="15"/>
  <c r="AD3" i="15"/>
  <c r="AE3" i="15"/>
  <c r="AF3" i="15"/>
  <c r="AG3" i="15"/>
  <c r="C4" i="15"/>
  <c r="D4" i="15"/>
  <c r="E4" i="15"/>
  <c r="F4" i="15"/>
  <c r="G4" i="15"/>
  <c r="H4" i="15"/>
  <c r="I4" i="15"/>
  <c r="J4" i="15"/>
  <c r="K4" i="15"/>
  <c r="L4" i="15"/>
  <c r="M4" i="15"/>
  <c r="N4" i="15"/>
  <c r="O4" i="15"/>
  <c r="P4" i="15"/>
  <c r="Q4" i="15"/>
  <c r="R4" i="15"/>
  <c r="S4" i="15"/>
  <c r="T4" i="15"/>
  <c r="U4" i="15"/>
  <c r="V4" i="15"/>
  <c r="W4" i="15"/>
  <c r="X4" i="15"/>
  <c r="Y4" i="15"/>
  <c r="Z4" i="15"/>
  <c r="AA4" i="15"/>
  <c r="AB4" i="15"/>
  <c r="AC4" i="15"/>
  <c r="AD4" i="15"/>
  <c r="AE4" i="15"/>
  <c r="AF4" i="15"/>
  <c r="AG4" i="15"/>
  <c r="C5" i="15"/>
  <c r="D5" i="15"/>
  <c r="E5" i="15"/>
  <c r="F5" i="15"/>
  <c r="G5" i="15"/>
  <c r="H5" i="15"/>
  <c r="I5" i="15"/>
  <c r="J5" i="15"/>
  <c r="K5" i="15"/>
  <c r="L5" i="15"/>
  <c r="M5" i="15"/>
  <c r="N5" i="15"/>
  <c r="O5" i="15"/>
  <c r="P5" i="15"/>
  <c r="Q5" i="15"/>
  <c r="R5" i="15"/>
  <c r="S5" i="15"/>
  <c r="T5" i="15"/>
  <c r="U5" i="15"/>
  <c r="V5" i="15"/>
  <c r="W5" i="15"/>
  <c r="X5" i="15"/>
  <c r="Y5" i="15"/>
  <c r="Z5" i="15"/>
  <c r="AA5" i="15"/>
  <c r="AB5" i="15"/>
  <c r="AC5" i="15"/>
  <c r="AD5" i="15"/>
  <c r="AE5" i="15"/>
  <c r="AF5" i="15"/>
  <c r="AG5" i="15"/>
  <c r="C6" i="15"/>
  <c r="D6" i="15"/>
  <c r="E6" i="15"/>
  <c r="F6" i="15"/>
  <c r="G6" i="15"/>
  <c r="H6" i="15"/>
  <c r="I6" i="15"/>
  <c r="J6" i="15"/>
  <c r="K6" i="15"/>
  <c r="L6" i="15"/>
  <c r="M6" i="15"/>
  <c r="N6" i="15"/>
  <c r="O6" i="15"/>
  <c r="P6" i="15"/>
  <c r="Q6" i="15"/>
  <c r="R6" i="15"/>
  <c r="S6" i="15"/>
  <c r="T6" i="15"/>
  <c r="U6" i="15"/>
  <c r="V6" i="15"/>
  <c r="W6" i="15"/>
  <c r="X6" i="15"/>
  <c r="Y6" i="15"/>
  <c r="Z6" i="15"/>
  <c r="AA6" i="15"/>
  <c r="AB6" i="15"/>
  <c r="AC6" i="15"/>
  <c r="AD6" i="15"/>
  <c r="AE6" i="15"/>
  <c r="AF6" i="15"/>
  <c r="AG6" i="15"/>
  <c r="C7" i="15"/>
  <c r="D7" i="15"/>
  <c r="E7" i="15"/>
  <c r="F7" i="15"/>
  <c r="G7" i="15"/>
  <c r="H7" i="15"/>
  <c r="I7" i="15"/>
  <c r="J7" i="15"/>
  <c r="K7" i="15"/>
  <c r="L7" i="15"/>
  <c r="M7" i="15"/>
  <c r="N7" i="15"/>
  <c r="O7" i="15"/>
  <c r="P7" i="15"/>
  <c r="Q7" i="15"/>
  <c r="R7" i="15"/>
  <c r="S7" i="15"/>
  <c r="T7" i="15"/>
  <c r="U7" i="15"/>
  <c r="V7" i="15"/>
  <c r="W7" i="15"/>
  <c r="X7" i="15"/>
  <c r="Y7" i="15"/>
  <c r="Z7" i="15"/>
  <c r="AA7" i="15"/>
  <c r="AB7" i="15"/>
  <c r="AC7" i="15"/>
  <c r="AD7" i="15"/>
  <c r="AE7" i="15"/>
  <c r="AF7" i="15"/>
  <c r="AG7" i="15"/>
  <c r="C8" i="15"/>
  <c r="D8" i="15"/>
  <c r="E8" i="15"/>
  <c r="F8" i="15"/>
  <c r="G8" i="15"/>
  <c r="H8" i="15"/>
  <c r="I8" i="15"/>
  <c r="J8" i="15"/>
  <c r="K8" i="15"/>
  <c r="L8" i="15"/>
  <c r="M8" i="15"/>
  <c r="N8" i="15"/>
  <c r="O8" i="15"/>
  <c r="P8" i="15"/>
  <c r="Q8" i="15"/>
  <c r="R8" i="15"/>
  <c r="S8" i="15"/>
  <c r="T8" i="15"/>
  <c r="U8" i="15"/>
  <c r="V8" i="15"/>
  <c r="W8" i="15"/>
  <c r="X8" i="15"/>
  <c r="Y8" i="15"/>
  <c r="Z8" i="15"/>
  <c r="AA8" i="15"/>
  <c r="AB8" i="15"/>
  <c r="AC8" i="15"/>
  <c r="AD8" i="15"/>
  <c r="AE8" i="15"/>
  <c r="AF8" i="15"/>
  <c r="AG8" i="15"/>
  <c r="C9" i="15"/>
  <c r="D9" i="15"/>
  <c r="E9" i="15"/>
  <c r="F9" i="15"/>
  <c r="G9" i="15"/>
  <c r="H9" i="15"/>
  <c r="I9" i="15"/>
  <c r="J9" i="15"/>
  <c r="K9" i="15"/>
  <c r="L9" i="15"/>
  <c r="M9" i="15"/>
  <c r="N9" i="15"/>
  <c r="O9" i="15"/>
  <c r="P9" i="15"/>
  <c r="Q9" i="15"/>
  <c r="R9" i="15"/>
  <c r="S9" i="15"/>
  <c r="T9" i="15"/>
  <c r="U9" i="15"/>
  <c r="V9" i="15"/>
  <c r="W9" i="15"/>
  <c r="X9" i="15"/>
  <c r="Y9" i="15"/>
  <c r="Z9" i="15"/>
  <c r="AA9" i="15"/>
  <c r="AB9" i="15"/>
  <c r="AC9" i="15"/>
  <c r="AD9" i="15"/>
  <c r="AE9" i="15"/>
  <c r="AF9" i="15"/>
  <c r="AG9" i="15"/>
  <c r="C10" i="15"/>
  <c r="D10" i="15"/>
  <c r="E10" i="15"/>
  <c r="F10" i="15"/>
  <c r="G10" i="15"/>
  <c r="H10" i="15"/>
  <c r="I10" i="15"/>
  <c r="J10" i="15"/>
  <c r="K10" i="15"/>
  <c r="L10" i="15"/>
  <c r="M10" i="15"/>
  <c r="N10" i="15"/>
  <c r="O10" i="15"/>
  <c r="P10" i="15"/>
  <c r="Q10" i="15"/>
  <c r="R10" i="15"/>
  <c r="S10" i="15"/>
  <c r="T10" i="15"/>
  <c r="U10" i="15"/>
  <c r="V10" i="15"/>
  <c r="W10" i="15"/>
  <c r="X10" i="15"/>
  <c r="Y10" i="15"/>
  <c r="Z10" i="15"/>
  <c r="AA10" i="15"/>
  <c r="AB10" i="15"/>
  <c r="AC10" i="15"/>
  <c r="AD10" i="15"/>
  <c r="AE10" i="15"/>
  <c r="AF10" i="15"/>
  <c r="AG10" i="15"/>
  <c r="C11" i="15"/>
  <c r="D11" i="15"/>
  <c r="E11" i="15"/>
  <c r="F11" i="15"/>
  <c r="G11" i="15"/>
  <c r="H11" i="15"/>
  <c r="I11" i="15"/>
  <c r="J11" i="15"/>
  <c r="K11" i="15"/>
  <c r="L11" i="15"/>
  <c r="M11" i="15"/>
  <c r="N11" i="15"/>
  <c r="O11" i="15"/>
  <c r="P11" i="15"/>
  <c r="Q11" i="15"/>
  <c r="R11" i="15"/>
  <c r="S11" i="15"/>
  <c r="T11" i="15"/>
  <c r="U11" i="15"/>
  <c r="V11" i="15"/>
  <c r="W11" i="15"/>
  <c r="X11" i="15"/>
  <c r="Y11" i="15"/>
  <c r="Z11" i="15"/>
  <c r="AA11" i="15"/>
  <c r="AB11" i="15"/>
  <c r="AC11" i="15"/>
  <c r="AD11" i="15"/>
  <c r="AE11" i="15"/>
  <c r="AF11" i="15"/>
  <c r="AG11" i="15"/>
  <c r="B3" i="15"/>
  <c r="B4" i="15"/>
  <c r="B5" i="15"/>
  <c r="B6" i="15"/>
  <c r="B7" i="15"/>
  <c r="B8" i="15"/>
  <c r="B9" i="15"/>
  <c r="B10" i="15"/>
  <c r="B11" i="15"/>
  <c r="C3" i="14"/>
  <c r="D3" i="14"/>
  <c r="E3" i="14"/>
  <c r="F3" i="14"/>
  <c r="G3" i="14"/>
  <c r="H3" i="14"/>
  <c r="I3" i="14"/>
  <c r="J3" i="14"/>
  <c r="K3" i="14"/>
  <c r="L3" i="14"/>
  <c r="M3" i="14"/>
  <c r="N3" i="14"/>
  <c r="O3" i="14"/>
  <c r="P3" i="14"/>
  <c r="Q3" i="14"/>
  <c r="R3" i="14"/>
  <c r="S3" i="14"/>
  <c r="T3" i="14"/>
  <c r="U3" i="14"/>
  <c r="V3" i="14"/>
  <c r="W3" i="14"/>
  <c r="X3" i="14"/>
  <c r="Y3" i="14"/>
  <c r="Z3" i="14"/>
  <c r="AA3" i="14"/>
  <c r="AB3" i="14"/>
  <c r="AC3" i="14"/>
  <c r="AD3" i="14"/>
  <c r="AE3" i="14"/>
  <c r="AF3" i="14"/>
  <c r="AG3" i="14"/>
  <c r="C5" i="14"/>
  <c r="D5" i="14"/>
  <c r="E5" i="14"/>
  <c r="F5" i="14"/>
  <c r="G5" i="14"/>
  <c r="H5" i="14"/>
  <c r="I5" i="14"/>
  <c r="J5" i="14"/>
  <c r="K5" i="14"/>
  <c r="L5" i="14"/>
  <c r="M5" i="14"/>
  <c r="N5" i="14"/>
  <c r="O5" i="14"/>
  <c r="P5" i="14"/>
  <c r="Q5" i="14"/>
  <c r="R5" i="14"/>
  <c r="S5" i="14"/>
  <c r="T5" i="14"/>
  <c r="U5" i="14"/>
  <c r="V5" i="14"/>
  <c r="W5" i="14"/>
  <c r="X5" i="14"/>
  <c r="Y5" i="14"/>
  <c r="Z5" i="14"/>
  <c r="AA5" i="14"/>
  <c r="AB5" i="14"/>
  <c r="AC5" i="14"/>
  <c r="AD5" i="14"/>
  <c r="AE5" i="14"/>
  <c r="AF5" i="14"/>
  <c r="AG5" i="14"/>
  <c r="C6" i="14"/>
  <c r="D6" i="14"/>
  <c r="E6" i="14"/>
  <c r="F6" i="14"/>
  <c r="G6" i="14"/>
  <c r="H6" i="14"/>
  <c r="I6" i="14"/>
  <c r="J6" i="14"/>
  <c r="K6" i="14"/>
  <c r="L6" i="14"/>
  <c r="M6" i="14"/>
  <c r="N6" i="14"/>
  <c r="O6" i="14"/>
  <c r="P6" i="14"/>
  <c r="Q6" i="14"/>
  <c r="R6" i="14"/>
  <c r="S6" i="14"/>
  <c r="T6" i="14"/>
  <c r="U6" i="14"/>
  <c r="V6" i="14"/>
  <c r="W6" i="14"/>
  <c r="X6" i="14"/>
  <c r="Y6" i="14"/>
  <c r="Z6" i="14"/>
  <c r="AA6" i="14"/>
  <c r="AB6" i="14"/>
  <c r="AC6" i="14"/>
  <c r="AD6" i="14"/>
  <c r="AE6" i="14"/>
  <c r="AF6" i="14"/>
  <c r="AG6" i="14"/>
  <c r="C7" i="14"/>
  <c r="D7" i="14"/>
  <c r="E7" i="14"/>
  <c r="F7" i="14"/>
  <c r="G7" i="14"/>
  <c r="H7" i="14"/>
  <c r="I7" i="14"/>
  <c r="J7" i="14"/>
  <c r="K7" i="14"/>
  <c r="L7" i="14"/>
  <c r="M7" i="14"/>
  <c r="N7" i="14"/>
  <c r="O7" i="14"/>
  <c r="P7" i="14"/>
  <c r="Q7" i="14"/>
  <c r="R7" i="14"/>
  <c r="S7" i="14"/>
  <c r="T7" i="14"/>
  <c r="U7" i="14"/>
  <c r="V7" i="14"/>
  <c r="W7" i="14"/>
  <c r="X7" i="14"/>
  <c r="Y7" i="14"/>
  <c r="Z7" i="14"/>
  <c r="AA7" i="14"/>
  <c r="AB7" i="14"/>
  <c r="AC7" i="14"/>
  <c r="AD7" i="14"/>
  <c r="AE7" i="14"/>
  <c r="AF7" i="14"/>
  <c r="AG7" i="14"/>
  <c r="C8" i="14"/>
  <c r="D8" i="14"/>
  <c r="E8" i="14"/>
  <c r="F8" i="14"/>
  <c r="G8" i="14"/>
  <c r="H8" i="14"/>
  <c r="I8" i="14"/>
  <c r="J8" i="14"/>
  <c r="K8" i="14"/>
  <c r="L8" i="14"/>
  <c r="M8" i="14"/>
  <c r="N8" i="14"/>
  <c r="O8" i="14"/>
  <c r="P8" i="14"/>
  <c r="Q8" i="14"/>
  <c r="R8" i="14"/>
  <c r="S8" i="14"/>
  <c r="T8" i="14"/>
  <c r="U8" i="14"/>
  <c r="V8" i="14"/>
  <c r="W8" i="14"/>
  <c r="X8" i="14"/>
  <c r="Y8" i="14"/>
  <c r="Z8" i="14"/>
  <c r="AA8" i="14"/>
  <c r="AB8" i="14"/>
  <c r="AC8" i="14"/>
  <c r="AD8" i="14"/>
  <c r="AE8" i="14"/>
  <c r="AF8" i="14"/>
  <c r="AG8" i="14"/>
  <c r="C9" i="14"/>
  <c r="D9" i="14"/>
  <c r="E9" i="14"/>
  <c r="F9" i="14"/>
  <c r="G9" i="14"/>
  <c r="H9" i="14"/>
  <c r="I9" i="14"/>
  <c r="J9" i="14"/>
  <c r="K9" i="14"/>
  <c r="L9" i="14"/>
  <c r="M9" i="14"/>
  <c r="N9" i="14"/>
  <c r="O9" i="14"/>
  <c r="P9" i="14"/>
  <c r="Q9" i="14"/>
  <c r="R9" i="14"/>
  <c r="S9" i="14"/>
  <c r="T9" i="14"/>
  <c r="U9" i="14"/>
  <c r="V9" i="14"/>
  <c r="W9" i="14"/>
  <c r="X9" i="14"/>
  <c r="Y9" i="14"/>
  <c r="Z9" i="14"/>
  <c r="AA9" i="14"/>
  <c r="AB9" i="14"/>
  <c r="AC9" i="14"/>
  <c r="AD9" i="14"/>
  <c r="AE9" i="14"/>
  <c r="AF9" i="14"/>
  <c r="AG9" i="14"/>
  <c r="C10" i="14"/>
  <c r="D10" i="14"/>
  <c r="E10" i="14"/>
  <c r="F10" i="14"/>
  <c r="G10" i="14"/>
  <c r="H10" i="14"/>
  <c r="I10" i="14"/>
  <c r="J10" i="14"/>
  <c r="K10" i="14"/>
  <c r="L10" i="14"/>
  <c r="M10" i="14"/>
  <c r="N10" i="14"/>
  <c r="O10" i="14"/>
  <c r="P10" i="14"/>
  <c r="Q10" i="14"/>
  <c r="R10" i="14"/>
  <c r="S10" i="14"/>
  <c r="T10" i="14"/>
  <c r="U10" i="14"/>
  <c r="V10" i="14"/>
  <c r="W10" i="14"/>
  <c r="X10" i="14"/>
  <c r="Y10" i="14"/>
  <c r="Z10" i="14"/>
  <c r="AA10" i="14"/>
  <c r="AB10" i="14"/>
  <c r="AC10" i="14"/>
  <c r="AD10" i="14"/>
  <c r="AE10" i="14"/>
  <c r="AF10" i="14"/>
  <c r="AG10" i="14"/>
  <c r="C11" i="14"/>
  <c r="D11" i="14"/>
  <c r="E11" i="14"/>
  <c r="F11" i="14"/>
  <c r="G11" i="14"/>
  <c r="H11" i="14"/>
  <c r="I11" i="14"/>
  <c r="J11" i="14"/>
  <c r="K11" i="14"/>
  <c r="L11" i="14"/>
  <c r="M11" i="14"/>
  <c r="N11" i="14"/>
  <c r="O11" i="14"/>
  <c r="P11" i="14"/>
  <c r="Q11" i="14"/>
  <c r="R11" i="14"/>
  <c r="S11" i="14"/>
  <c r="T11" i="14"/>
  <c r="U11" i="14"/>
  <c r="V11" i="14"/>
  <c r="W11" i="14"/>
  <c r="X11" i="14"/>
  <c r="Y11" i="14"/>
  <c r="Z11" i="14"/>
  <c r="AA11" i="14"/>
  <c r="AB11" i="14"/>
  <c r="AC11" i="14"/>
  <c r="AD11" i="14"/>
  <c r="AE11" i="14"/>
  <c r="AF11" i="14"/>
  <c r="AG11" i="14"/>
  <c r="B3" i="14"/>
  <c r="B5" i="14"/>
  <c r="B6" i="14"/>
  <c r="B7" i="14"/>
  <c r="B8" i="14"/>
  <c r="B9" i="14"/>
  <c r="B10" i="14"/>
  <c r="B11" i="14"/>
  <c r="C3" i="21"/>
  <c r="D3" i="21"/>
  <c r="E3" i="21"/>
  <c r="F3" i="21"/>
  <c r="G3" i="21"/>
  <c r="H3" i="21"/>
  <c r="I3" i="21"/>
  <c r="J3" i="21"/>
  <c r="K3" i="21"/>
  <c r="L3" i="21"/>
  <c r="M3" i="21"/>
  <c r="N3" i="21"/>
  <c r="O3" i="21"/>
  <c r="P3" i="21"/>
  <c r="Q3" i="21"/>
  <c r="R3" i="21"/>
  <c r="S3" i="21"/>
  <c r="T3" i="21"/>
  <c r="U3" i="21"/>
  <c r="V3" i="21"/>
  <c r="W3" i="21"/>
  <c r="X3" i="21"/>
  <c r="Y3" i="21"/>
  <c r="Z3" i="21"/>
  <c r="AA3" i="21"/>
  <c r="AB3" i="21"/>
  <c r="AC3" i="21"/>
  <c r="AD3" i="21"/>
  <c r="AE3" i="21"/>
  <c r="AF3" i="21"/>
  <c r="AG3" i="21"/>
  <c r="C7" i="21"/>
  <c r="D7" i="21"/>
  <c r="E7" i="21"/>
  <c r="F7" i="21"/>
  <c r="G7" i="21"/>
  <c r="H7" i="21"/>
  <c r="I7" i="21"/>
  <c r="J7" i="21"/>
  <c r="K7" i="21"/>
  <c r="L7" i="21"/>
  <c r="M7" i="21"/>
  <c r="N7" i="21"/>
  <c r="O7" i="21"/>
  <c r="P7" i="21"/>
  <c r="Q7" i="21"/>
  <c r="R7" i="21"/>
  <c r="S7" i="21"/>
  <c r="T7" i="21"/>
  <c r="U7" i="21"/>
  <c r="V7" i="21"/>
  <c r="W7" i="21"/>
  <c r="X7" i="21"/>
  <c r="Y7" i="21"/>
  <c r="Z7" i="21"/>
  <c r="AA7" i="21"/>
  <c r="AB7" i="21"/>
  <c r="AC7" i="21"/>
  <c r="AD7" i="21"/>
  <c r="AE7" i="21"/>
  <c r="AF7" i="21"/>
  <c r="AG7" i="21"/>
  <c r="C8" i="21"/>
  <c r="D8" i="21"/>
  <c r="E8" i="21"/>
  <c r="F8" i="21"/>
  <c r="G8" i="21"/>
  <c r="H8" i="21"/>
  <c r="I8" i="21"/>
  <c r="J8" i="21"/>
  <c r="K8" i="21"/>
  <c r="L8" i="21"/>
  <c r="M8" i="21"/>
  <c r="N8" i="21"/>
  <c r="O8" i="21"/>
  <c r="P8" i="21"/>
  <c r="Q8" i="21"/>
  <c r="R8" i="21"/>
  <c r="S8" i="21"/>
  <c r="T8" i="21"/>
  <c r="U8" i="21"/>
  <c r="V8" i="21"/>
  <c r="W8" i="21"/>
  <c r="X8" i="21"/>
  <c r="Y8" i="21"/>
  <c r="Z8" i="21"/>
  <c r="AA8" i="21"/>
  <c r="AB8" i="21"/>
  <c r="AC8" i="21"/>
  <c r="AD8" i="21"/>
  <c r="AE8" i="21"/>
  <c r="AF8" i="21"/>
  <c r="AG8" i="21"/>
  <c r="C9" i="21"/>
  <c r="D9" i="21"/>
  <c r="E9" i="21"/>
  <c r="F9" i="21"/>
  <c r="G9" i="21"/>
  <c r="H9" i="21"/>
  <c r="I9" i="21"/>
  <c r="J9" i="21"/>
  <c r="K9" i="21"/>
  <c r="L9" i="21"/>
  <c r="M9" i="21"/>
  <c r="N9" i="21"/>
  <c r="O9" i="21"/>
  <c r="P9" i="21"/>
  <c r="Q9" i="21"/>
  <c r="R9" i="21"/>
  <c r="S9" i="21"/>
  <c r="T9" i="21"/>
  <c r="U9" i="21"/>
  <c r="V9" i="21"/>
  <c r="W9" i="21"/>
  <c r="X9" i="21"/>
  <c r="Y9" i="21"/>
  <c r="Z9" i="21"/>
  <c r="AA9" i="21"/>
  <c r="AB9" i="21"/>
  <c r="AC9" i="21"/>
  <c r="AD9" i="21"/>
  <c r="AE9" i="21"/>
  <c r="AF9" i="21"/>
  <c r="AG9" i="21"/>
  <c r="C11" i="21"/>
  <c r="D11" i="21"/>
  <c r="E11" i="21"/>
  <c r="F11" i="21"/>
  <c r="G11" i="21"/>
  <c r="H11" i="21"/>
  <c r="I11" i="21"/>
  <c r="J11" i="21"/>
  <c r="K11" i="21"/>
  <c r="L11" i="21"/>
  <c r="M11" i="21"/>
  <c r="N11" i="21"/>
  <c r="O11" i="21"/>
  <c r="P11" i="21"/>
  <c r="Q11" i="21"/>
  <c r="R11" i="21"/>
  <c r="S11" i="21"/>
  <c r="T11" i="21"/>
  <c r="U11" i="21"/>
  <c r="V11" i="21"/>
  <c r="W11" i="21"/>
  <c r="X11" i="21"/>
  <c r="Y11" i="21"/>
  <c r="Z11" i="21"/>
  <c r="AA11" i="21"/>
  <c r="AB11" i="21"/>
  <c r="AC11" i="21"/>
  <c r="AD11" i="21"/>
  <c r="AE11" i="21"/>
  <c r="AF11" i="21"/>
  <c r="AG11" i="21"/>
  <c r="B3" i="21"/>
  <c r="B7" i="21"/>
  <c r="B8" i="21"/>
  <c r="B9" i="21"/>
  <c r="B11" i="21"/>
  <c r="C3" i="27"/>
  <c r="D3" i="27"/>
  <c r="E3" i="27"/>
  <c r="F3" i="27"/>
  <c r="G3" i="27"/>
  <c r="H3" i="27"/>
  <c r="I3" i="27"/>
  <c r="J3" i="27"/>
  <c r="K3" i="27"/>
  <c r="L3" i="27"/>
  <c r="M3" i="27"/>
  <c r="N3" i="27"/>
  <c r="O3" i="27"/>
  <c r="P3" i="27"/>
  <c r="Q3" i="27"/>
  <c r="R3" i="27"/>
  <c r="S3" i="27"/>
  <c r="T3" i="27"/>
  <c r="U3" i="27"/>
  <c r="V3" i="27"/>
  <c r="W3" i="27"/>
  <c r="X3" i="27"/>
  <c r="Y3" i="27"/>
  <c r="Z3" i="27"/>
  <c r="AA3" i="27"/>
  <c r="AB3" i="27"/>
  <c r="AC3" i="27"/>
  <c r="AD3" i="27"/>
  <c r="AE3" i="27"/>
  <c r="AF3" i="27"/>
  <c r="AG3" i="27"/>
  <c r="C6" i="27"/>
  <c r="D6" i="27"/>
  <c r="E6" i="27"/>
  <c r="F6" i="27"/>
  <c r="G6" i="27"/>
  <c r="H6" i="27"/>
  <c r="I6" i="27"/>
  <c r="J6" i="27"/>
  <c r="K6" i="27"/>
  <c r="L6" i="27"/>
  <c r="M6" i="27"/>
  <c r="N6" i="27"/>
  <c r="O6" i="27"/>
  <c r="P6" i="27"/>
  <c r="Q6" i="27"/>
  <c r="R6" i="27"/>
  <c r="S6" i="27"/>
  <c r="T6" i="27"/>
  <c r="U6" i="27"/>
  <c r="V6" i="27"/>
  <c r="W6" i="27"/>
  <c r="X6" i="27"/>
  <c r="Y6" i="27"/>
  <c r="Z6" i="27"/>
  <c r="AA6" i="27"/>
  <c r="AB6" i="27"/>
  <c r="AC6" i="27"/>
  <c r="AD6" i="27"/>
  <c r="AE6" i="27"/>
  <c r="AF6" i="27"/>
  <c r="AG6" i="27"/>
  <c r="C7" i="27"/>
  <c r="D7" i="27"/>
  <c r="E7" i="27"/>
  <c r="F7" i="27"/>
  <c r="G7" i="27"/>
  <c r="H7" i="27"/>
  <c r="I7" i="27"/>
  <c r="J7" i="27"/>
  <c r="K7" i="27"/>
  <c r="L7" i="27"/>
  <c r="M7" i="27"/>
  <c r="N7" i="27"/>
  <c r="O7" i="27"/>
  <c r="P7" i="27"/>
  <c r="Q7" i="27"/>
  <c r="R7" i="27"/>
  <c r="S7" i="27"/>
  <c r="T7" i="27"/>
  <c r="U7" i="27"/>
  <c r="V7" i="27"/>
  <c r="W7" i="27"/>
  <c r="X7" i="27"/>
  <c r="Y7" i="27"/>
  <c r="Z7" i="27"/>
  <c r="AA7" i="27"/>
  <c r="AB7" i="27"/>
  <c r="AC7" i="27"/>
  <c r="AD7" i="27"/>
  <c r="AE7" i="27"/>
  <c r="AF7" i="27"/>
  <c r="AG7" i="27"/>
  <c r="C8" i="27"/>
  <c r="D8" i="27"/>
  <c r="E8" i="27"/>
  <c r="F8" i="27"/>
  <c r="G8" i="27"/>
  <c r="H8" i="27"/>
  <c r="I8" i="27"/>
  <c r="J8" i="27"/>
  <c r="K8" i="27"/>
  <c r="L8" i="27"/>
  <c r="M8" i="27"/>
  <c r="N8" i="27"/>
  <c r="O8" i="27"/>
  <c r="P8" i="27"/>
  <c r="Q8" i="27"/>
  <c r="R8" i="27"/>
  <c r="S8" i="27"/>
  <c r="T8" i="27"/>
  <c r="U8" i="27"/>
  <c r="V8" i="27"/>
  <c r="W8" i="27"/>
  <c r="X8" i="27"/>
  <c r="Y8" i="27"/>
  <c r="Z8" i="27"/>
  <c r="AA8" i="27"/>
  <c r="AB8" i="27"/>
  <c r="AC8" i="27"/>
  <c r="AD8" i="27"/>
  <c r="AE8" i="27"/>
  <c r="AF8" i="27"/>
  <c r="AG8" i="27"/>
  <c r="C9" i="27"/>
  <c r="D9" i="27"/>
  <c r="E9" i="27"/>
  <c r="F9" i="27"/>
  <c r="G9" i="27"/>
  <c r="H9" i="27"/>
  <c r="I9" i="27"/>
  <c r="J9" i="27"/>
  <c r="K9" i="27"/>
  <c r="L9" i="27"/>
  <c r="M9" i="27"/>
  <c r="N9" i="27"/>
  <c r="O9" i="27"/>
  <c r="P9" i="27"/>
  <c r="Q9" i="27"/>
  <c r="R9" i="27"/>
  <c r="S9" i="27"/>
  <c r="T9" i="27"/>
  <c r="U9" i="27"/>
  <c r="V9" i="27"/>
  <c r="W9" i="27"/>
  <c r="X9" i="27"/>
  <c r="Y9" i="27"/>
  <c r="Z9" i="27"/>
  <c r="AA9" i="27"/>
  <c r="AB9" i="27"/>
  <c r="AC9" i="27"/>
  <c r="AD9" i="27"/>
  <c r="AE9" i="27"/>
  <c r="AF9" i="27"/>
  <c r="AG9" i="27"/>
  <c r="C11" i="27"/>
  <c r="D11" i="27"/>
  <c r="E11" i="27"/>
  <c r="F11" i="27"/>
  <c r="G11" i="27"/>
  <c r="H11" i="27"/>
  <c r="I11" i="27"/>
  <c r="J11" i="27"/>
  <c r="K11" i="27"/>
  <c r="L11" i="27"/>
  <c r="M11" i="27"/>
  <c r="N11" i="27"/>
  <c r="O11" i="27"/>
  <c r="P11" i="27"/>
  <c r="Q11" i="27"/>
  <c r="R11" i="27"/>
  <c r="S11" i="27"/>
  <c r="T11" i="27"/>
  <c r="U11" i="27"/>
  <c r="V11" i="27"/>
  <c r="W11" i="27"/>
  <c r="X11" i="27"/>
  <c r="Y11" i="27"/>
  <c r="Z11" i="27"/>
  <c r="AA11" i="27"/>
  <c r="AB11" i="27"/>
  <c r="AC11" i="27"/>
  <c r="AD11" i="27"/>
  <c r="AE11" i="27"/>
  <c r="AF11" i="27"/>
  <c r="AG11" i="27"/>
  <c r="B3" i="27"/>
  <c r="B6" i="27"/>
  <c r="B7" i="27"/>
  <c r="B8" i="27"/>
  <c r="B9" i="27"/>
  <c r="B11" i="27"/>
  <c r="C3" i="26"/>
  <c r="D3" i="26"/>
  <c r="E3" i="26"/>
  <c r="F3" i="26"/>
  <c r="G3" i="26"/>
  <c r="H3" i="26"/>
  <c r="I3" i="26"/>
  <c r="J3" i="26"/>
  <c r="K3" i="26"/>
  <c r="L3" i="26"/>
  <c r="M3" i="26"/>
  <c r="N3" i="26"/>
  <c r="O3" i="26"/>
  <c r="P3" i="26"/>
  <c r="Q3" i="26"/>
  <c r="R3" i="26"/>
  <c r="S3" i="26"/>
  <c r="T3" i="26"/>
  <c r="U3" i="26"/>
  <c r="V3" i="26"/>
  <c r="W3" i="26"/>
  <c r="X3" i="26"/>
  <c r="Y3" i="26"/>
  <c r="Z3" i="26"/>
  <c r="AA3" i="26"/>
  <c r="AB3" i="26"/>
  <c r="AC3" i="26"/>
  <c r="AD3" i="26"/>
  <c r="AE3" i="26"/>
  <c r="AF3" i="26"/>
  <c r="AG3" i="26"/>
  <c r="C6"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C7"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C8"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C9"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C11"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B3" i="26"/>
  <c r="B6" i="26"/>
  <c r="B7" i="26"/>
  <c r="B8" i="26"/>
  <c r="B9" i="26"/>
  <c r="B11" i="26"/>
  <c r="C3" i="25"/>
  <c r="D3" i="25"/>
  <c r="E3" i="25"/>
  <c r="F3" i="25"/>
  <c r="G3" i="25"/>
  <c r="H3" i="25"/>
  <c r="I3" i="25"/>
  <c r="J3" i="25"/>
  <c r="K3" i="25"/>
  <c r="L3" i="25"/>
  <c r="M3" i="25"/>
  <c r="N3" i="25"/>
  <c r="O3" i="25"/>
  <c r="P3" i="25"/>
  <c r="Q3" i="25"/>
  <c r="R3" i="25"/>
  <c r="S3" i="25"/>
  <c r="T3" i="25"/>
  <c r="U3" i="25"/>
  <c r="V3" i="25"/>
  <c r="W3" i="25"/>
  <c r="X3" i="25"/>
  <c r="Y3" i="25"/>
  <c r="Z3" i="25"/>
  <c r="AA3" i="25"/>
  <c r="AB3" i="25"/>
  <c r="AC3" i="25"/>
  <c r="AD3" i="25"/>
  <c r="AE3" i="25"/>
  <c r="AF3" i="25"/>
  <c r="AG3" i="25"/>
  <c r="C4" i="25"/>
  <c r="D4" i="25"/>
  <c r="E4" i="25"/>
  <c r="F4" i="25"/>
  <c r="G4" i="25"/>
  <c r="H4" i="25"/>
  <c r="I4" i="25"/>
  <c r="J4" i="25"/>
  <c r="K4" i="25"/>
  <c r="L4" i="25"/>
  <c r="M4" i="25"/>
  <c r="N4" i="25"/>
  <c r="O4" i="25"/>
  <c r="P4" i="25"/>
  <c r="Q4" i="25"/>
  <c r="R4" i="25"/>
  <c r="S4" i="25"/>
  <c r="T4" i="25"/>
  <c r="U4" i="25"/>
  <c r="V4" i="25"/>
  <c r="W4" i="25"/>
  <c r="X4" i="25"/>
  <c r="Y4" i="25"/>
  <c r="Z4" i="25"/>
  <c r="AA4" i="25"/>
  <c r="AB4" i="25"/>
  <c r="AC4" i="25"/>
  <c r="AD4" i="25"/>
  <c r="AE4" i="25"/>
  <c r="AF4" i="25"/>
  <c r="AG4" i="25"/>
  <c r="C5" i="25"/>
  <c r="D5" i="25"/>
  <c r="E5" i="25"/>
  <c r="F5" i="25"/>
  <c r="G5" i="25"/>
  <c r="H5" i="25"/>
  <c r="I5" i="25"/>
  <c r="J5" i="25"/>
  <c r="K5" i="25"/>
  <c r="L5" i="25"/>
  <c r="M5" i="25"/>
  <c r="N5" i="25"/>
  <c r="O5" i="25"/>
  <c r="P5" i="25"/>
  <c r="Q5" i="25"/>
  <c r="R5" i="25"/>
  <c r="S5" i="25"/>
  <c r="T5" i="25"/>
  <c r="U5" i="25"/>
  <c r="V5" i="25"/>
  <c r="W5" i="25"/>
  <c r="X5" i="25"/>
  <c r="Y5" i="25"/>
  <c r="Z5" i="25"/>
  <c r="AA5" i="25"/>
  <c r="AB5" i="25"/>
  <c r="AC5" i="25"/>
  <c r="AD5" i="25"/>
  <c r="AE5" i="25"/>
  <c r="AF5" i="25"/>
  <c r="AG5" i="25"/>
  <c r="C6" i="25"/>
  <c r="D6" i="25"/>
  <c r="E6" i="25"/>
  <c r="F6" i="25"/>
  <c r="G6" i="25"/>
  <c r="H6" i="25"/>
  <c r="I6" i="25"/>
  <c r="J6" i="25"/>
  <c r="K6" i="25"/>
  <c r="L6" i="25"/>
  <c r="M6" i="25"/>
  <c r="N6" i="25"/>
  <c r="O6" i="25"/>
  <c r="P6" i="25"/>
  <c r="Q6" i="25"/>
  <c r="R6" i="25"/>
  <c r="S6" i="25"/>
  <c r="T6" i="25"/>
  <c r="U6" i="25"/>
  <c r="V6" i="25"/>
  <c r="W6" i="25"/>
  <c r="X6" i="25"/>
  <c r="Y6" i="25"/>
  <c r="Z6" i="25"/>
  <c r="AA6" i="25"/>
  <c r="AB6" i="25"/>
  <c r="AC6" i="25"/>
  <c r="AD6" i="25"/>
  <c r="AE6" i="25"/>
  <c r="AF6" i="25"/>
  <c r="AG6" i="25"/>
  <c r="C7" i="25"/>
  <c r="D7" i="25"/>
  <c r="E7" i="25"/>
  <c r="F7" i="25"/>
  <c r="G7" i="25"/>
  <c r="H7" i="25"/>
  <c r="I7" i="25"/>
  <c r="J7" i="25"/>
  <c r="K7" i="25"/>
  <c r="L7" i="25"/>
  <c r="M7" i="25"/>
  <c r="N7" i="25"/>
  <c r="O7" i="25"/>
  <c r="P7" i="25"/>
  <c r="Q7" i="25"/>
  <c r="R7" i="25"/>
  <c r="S7" i="25"/>
  <c r="T7" i="25"/>
  <c r="U7" i="25"/>
  <c r="V7" i="25"/>
  <c r="W7" i="25"/>
  <c r="X7" i="25"/>
  <c r="Y7" i="25"/>
  <c r="Z7" i="25"/>
  <c r="AA7" i="25"/>
  <c r="AB7" i="25"/>
  <c r="AC7" i="25"/>
  <c r="AD7" i="25"/>
  <c r="AE7" i="25"/>
  <c r="AF7" i="25"/>
  <c r="AG7" i="25"/>
  <c r="C8" i="25"/>
  <c r="D8" i="25"/>
  <c r="E8" i="25"/>
  <c r="F8" i="25"/>
  <c r="G8" i="25"/>
  <c r="H8" i="25"/>
  <c r="I8" i="25"/>
  <c r="J8" i="25"/>
  <c r="K8" i="25"/>
  <c r="L8" i="25"/>
  <c r="M8" i="25"/>
  <c r="N8" i="25"/>
  <c r="O8" i="25"/>
  <c r="P8" i="25"/>
  <c r="Q8" i="25"/>
  <c r="R8" i="25"/>
  <c r="S8" i="25"/>
  <c r="T8" i="25"/>
  <c r="U8" i="25"/>
  <c r="V8" i="25"/>
  <c r="W8" i="25"/>
  <c r="X8" i="25"/>
  <c r="Y8" i="25"/>
  <c r="Z8" i="25"/>
  <c r="AA8" i="25"/>
  <c r="AB8" i="25"/>
  <c r="AC8" i="25"/>
  <c r="AD8" i="25"/>
  <c r="AE8" i="25"/>
  <c r="AF8" i="25"/>
  <c r="AG8" i="25"/>
  <c r="C9" i="25"/>
  <c r="D9" i="25"/>
  <c r="E9" i="25"/>
  <c r="F9" i="25"/>
  <c r="G9" i="25"/>
  <c r="H9" i="25"/>
  <c r="I9" i="25"/>
  <c r="J9" i="25"/>
  <c r="K9" i="25"/>
  <c r="L9" i="25"/>
  <c r="M9" i="25"/>
  <c r="N9" i="25"/>
  <c r="O9" i="25"/>
  <c r="P9" i="25"/>
  <c r="Q9" i="25"/>
  <c r="R9" i="25"/>
  <c r="S9" i="25"/>
  <c r="T9" i="25"/>
  <c r="U9" i="25"/>
  <c r="V9" i="25"/>
  <c r="W9" i="25"/>
  <c r="X9" i="25"/>
  <c r="Y9" i="25"/>
  <c r="Z9" i="25"/>
  <c r="AA9" i="25"/>
  <c r="AB9" i="25"/>
  <c r="AC9" i="25"/>
  <c r="AD9" i="25"/>
  <c r="AE9" i="25"/>
  <c r="AF9" i="25"/>
  <c r="AG9" i="25"/>
  <c r="C10" i="25"/>
  <c r="D10" i="25"/>
  <c r="E10" i="25"/>
  <c r="F10" i="25"/>
  <c r="G10" i="25"/>
  <c r="H10" i="25"/>
  <c r="I10" i="25"/>
  <c r="J10" i="25"/>
  <c r="K10" i="25"/>
  <c r="L10" i="25"/>
  <c r="M10" i="25"/>
  <c r="N10" i="25"/>
  <c r="O10" i="25"/>
  <c r="P10" i="25"/>
  <c r="Q10" i="25"/>
  <c r="R10" i="25"/>
  <c r="S10" i="25"/>
  <c r="T10" i="25"/>
  <c r="U10" i="25"/>
  <c r="V10" i="25"/>
  <c r="W10" i="25"/>
  <c r="X10" i="25"/>
  <c r="Y10" i="25"/>
  <c r="Z10" i="25"/>
  <c r="AA10" i="25"/>
  <c r="AB10" i="25"/>
  <c r="AC10" i="25"/>
  <c r="AD10" i="25"/>
  <c r="AE10" i="25"/>
  <c r="AF10" i="25"/>
  <c r="AG10" i="25"/>
  <c r="C11" i="25"/>
  <c r="D11" i="25"/>
  <c r="E11" i="25"/>
  <c r="F11" i="25"/>
  <c r="G11" i="25"/>
  <c r="H11" i="25"/>
  <c r="I11" i="25"/>
  <c r="J11" i="25"/>
  <c r="K11" i="25"/>
  <c r="L11" i="25"/>
  <c r="M11" i="25"/>
  <c r="N11" i="25"/>
  <c r="O11" i="25"/>
  <c r="P11" i="25"/>
  <c r="Q11" i="25"/>
  <c r="R11" i="25"/>
  <c r="S11" i="25"/>
  <c r="T11" i="25"/>
  <c r="U11" i="25"/>
  <c r="V11" i="25"/>
  <c r="W11" i="25"/>
  <c r="X11" i="25"/>
  <c r="Y11" i="25"/>
  <c r="Z11" i="25"/>
  <c r="AA11" i="25"/>
  <c r="AB11" i="25"/>
  <c r="AC11" i="25"/>
  <c r="AD11" i="25"/>
  <c r="AE11" i="25"/>
  <c r="AF11" i="25"/>
  <c r="AG11" i="25"/>
  <c r="B3" i="25"/>
  <c r="B4" i="25"/>
  <c r="B5" i="25"/>
  <c r="B6" i="25"/>
  <c r="B7" i="25"/>
  <c r="B8" i="25"/>
  <c r="B9" i="25"/>
  <c r="B10" i="25"/>
  <c r="B11" i="25"/>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C8" i="24"/>
  <c r="D8" i="24"/>
  <c r="E8" i="24"/>
  <c r="F8" i="24"/>
  <c r="G8" i="24"/>
  <c r="H8" i="24"/>
  <c r="I8" i="24"/>
  <c r="J8" i="24"/>
  <c r="K8" i="24"/>
  <c r="L8" i="24"/>
  <c r="M8" i="24"/>
  <c r="N8" i="24"/>
  <c r="O8" i="24"/>
  <c r="P8" i="24"/>
  <c r="Q8" i="24"/>
  <c r="R8" i="24"/>
  <c r="S8" i="24"/>
  <c r="T8" i="24"/>
  <c r="U8" i="24"/>
  <c r="V8" i="24"/>
  <c r="W8" i="24"/>
  <c r="X8" i="24"/>
  <c r="Y8" i="24"/>
  <c r="Z8" i="24"/>
  <c r="AA8" i="24"/>
  <c r="AB8" i="24"/>
  <c r="AC8" i="24"/>
  <c r="AD8" i="24"/>
  <c r="AE8" i="24"/>
  <c r="AF8" i="24"/>
  <c r="AG8" i="24"/>
  <c r="C9" i="24"/>
  <c r="D9" i="24"/>
  <c r="E9" i="24"/>
  <c r="F9" i="24"/>
  <c r="G9" i="24"/>
  <c r="H9" i="24"/>
  <c r="I9" i="24"/>
  <c r="J9" i="24"/>
  <c r="K9" i="24"/>
  <c r="L9" i="24"/>
  <c r="M9" i="24"/>
  <c r="N9" i="24"/>
  <c r="O9" i="24"/>
  <c r="P9" i="24"/>
  <c r="Q9" i="24"/>
  <c r="R9" i="24"/>
  <c r="S9" i="24"/>
  <c r="T9" i="24"/>
  <c r="U9" i="24"/>
  <c r="V9" i="24"/>
  <c r="W9" i="24"/>
  <c r="X9" i="24"/>
  <c r="Y9" i="24"/>
  <c r="Z9" i="24"/>
  <c r="AA9" i="24"/>
  <c r="AB9" i="24"/>
  <c r="AC9" i="24"/>
  <c r="AD9" i="24"/>
  <c r="AE9" i="24"/>
  <c r="AF9" i="24"/>
  <c r="AG9" i="24"/>
  <c r="C10" i="24"/>
  <c r="D10" i="24"/>
  <c r="E10" i="24"/>
  <c r="F10" i="24"/>
  <c r="G10" i="24"/>
  <c r="H10" i="24"/>
  <c r="I10" i="24"/>
  <c r="J10" i="24"/>
  <c r="K10" i="24"/>
  <c r="L10" i="24"/>
  <c r="M10" i="24"/>
  <c r="N10" i="24"/>
  <c r="O10" i="24"/>
  <c r="P10" i="24"/>
  <c r="Q10" i="24"/>
  <c r="R10" i="24"/>
  <c r="S10" i="24"/>
  <c r="T10" i="24"/>
  <c r="U10" i="24"/>
  <c r="V10" i="24"/>
  <c r="W10" i="24"/>
  <c r="X10" i="24"/>
  <c r="Y10" i="24"/>
  <c r="Z10" i="24"/>
  <c r="AA10" i="24"/>
  <c r="AB10" i="24"/>
  <c r="AC10" i="24"/>
  <c r="AD10" i="24"/>
  <c r="AE10" i="24"/>
  <c r="AF10" i="24"/>
  <c r="AG10" i="24"/>
  <c r="C11" i="24"/>
  <c r="D11" i="24"/>
  <c r="E11" i="24"/>
  <c r="F11" i="24"/>
  <c r="G11" i="24"/>
  <c r="H11" i="24"/>
  <c r="I11" i="24"/>
  <c r="J11" i="24"/>
  <c r="K11" i="24"/>
  <c r="L11" i="24"/>
  <c r="M11" i="24"/>
  <c r="N11" i="24"/>
  <c r="O11" i="24"/>
  <c r="P11" i="24"/>
  <c r="Q11" i="24"/>
  <c r="R11" i="24"/>
  <c r="S11" i="24"/>
  <c r="T11" i="24"/>
  <c r="U11" i="24"/>
  <c r="V11" i="24"/>
  <c r="W11" i="24"/>
  <c r="X11" i="24"/>
  <c r="Y11" i="24"/>
  <c r="Z11" i="24"/>
  <c r="AA11" i="24"/>
  <c r="AB11" i="24"/>
  <c r="AC11" i="24"/>
  <c r="AD11" i="24"/>
  <c r="AE11" i="24"/>
  <c r="AF11" i="24"/>
  <c r="AG11" i="24"/>
  <c r="B3" i="24"/>
  <c r="B5" i="24"/>
  <c r="B6" i="24"/>
  <c r="B7" i="24"/>
  <c r="B8" i="24"/>
  <c r="B9" i="24"/>
  <c r="B10" i="24"/>
  <c r="B11" i="24"/>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8" i="23"/>
  <c r="D8" i="23"/>
  <c r="E8" i="23"/>
  <c r="F8" i="23"/>
  <c r="G8" i="23"/>
  <c r="H8" i="23"/>
  <c r="I8" i="23"/>
  <c r="J8" i="23"/>
  <c r="K8" i="23"/>
  <c r="L8" i="23"/>
  <c r="M8" i="23"/>
  <c r="N8" i="23"/>
  <c r="O8" i="23"/>
  <c r="P8" i="23"/>
  <c r="Q8" i="23"/>
  <c r="R8" i="23"/>
  <c r="S8" i="23"/>
  <c r="T8" i="23"/>
  <c r="U8" i="23"/>
  <c r="V8" i="23"/>
  <c r="W8" i="23"/>
  <c r="X8" i="23"/>
  <c r="Y8" i="23"/>
  <c r="Z8" i="23"/>
  <c r="AA8" i="23"/>
  <c r="AB8" i="23"/>
  <c r="AC8" i="23"/>
  <c r="AD8" i="23"/>
  <c r="AE8" i="23"/>
  <c r="AF8" i="23"/>
  <c r="AG8" i="23"/>
  <c r="C9" i="23"/>
  <c r="D9" i="23"/>
  <c r="E9" i="23"/>
  <c r="F9" i="23"/>
  <c r="G9" i="23"/>
  <c r="H9" i="23"/>
  <c r="I9" i="23"/>
  <c r="J9" i="23"/>
  <c r="K9" i="23"/>
  <c r="L9" i="23"/>
  <c r="M9" i="23"/>
  <c r="N9" i="23"/>
  <c r="O9" i="23"/>
  <c r="P9" i="23"/>
  <c r="Q9" i="23"/>
  <c r="R9" i="23"/>
  <c r="S9" i="23"/>
  <c r="T9" i="23"/>
  <c r="U9" i="23"/>
  <c r="V9" i="23"/>
  <c r="W9" i="23"/>
  <c r="X9" i="23"/>
  <c r="Y9" i="23"/>
  <c r="Z9" i="23"/>
  <c r="AA9" i="23"/>
  <c r="AB9" i="23"/>
  <c r="AC9" i="23"/>
  <c r="AD9" i="23"/>
  <c r="AE9" i="23"/>
  <c r="AF9" i="23"/>
  <c r="AG9" i="23"/>
  <c r="C11" i="23"/>
  <c r="D11" i="23"/>
  <c r="E11" i="23"/>
  <c r="F11" i="23"/>
  <c r="G11" i="23"/>
  <c r="H11" i="23"/>
  <c r="I11" i="23"/>
  <c r="J11" i="23"/>
  <c r="K11" i="23"/>
  <c r="L11" i="23"/>
  <c r="M11" i="23"/>
  <c r="N11" i="23"/>
  <c r="O11" i="23"/>
  <c r="P11" i="23"/>
  <c r="Q11" i="23"/>
  <c r="R11" i="23"/>
  <c r="S11" i="23"/>
  <c r="T11" i="23"/>
  <c r="U11" i="23"/>
  <c r="V11" i="23"/>
  <c r="W11" i="23"/>
  <c r="X11" i="23"/>
  <c r="Y11" i="23"/>
  <c r="Z11" i="23"/>
  <c r="AA11" i="23"/>
  <c r="AB11" i="23"/>
  <c r="AC11" i="23"/>
  <c r="AD11" i="23"/>
  <c r="AE11" i="23"/>
  <c r="AF11" i="23"/>
  <c r="AG11" i="23"/>
  <c r="B3" i="23"/>
  <c r="B6" i="23"/>
  <c r="B8" i="23"/>
  <c r="B9" i="23"/>
  <c r="B11" i="23"/>
  <c r="C3" i="13"/>
  <c r="D3" i="13"/>
  <c r="E3" i="13"/>
  <c r="F3" i="13"/>
  <c r="G3" i="13"/>
  <c r="H3" i="13"/>
  <c r="I3" i="13"/>
  <c r="J3" i="13"/>
  <c r="K3" i="13"/>
  <c r="L3" i="13"/>
  <c r="M3" i="13"/>
  <c r="N3" i="13"/>
  <c r="O3" i="13"/>
  <c r="P3" i="13"/>
  <c r="Q3" i="13"/>
  <c r="R3" i="13"/>
  <c r="S3" i="13"/>
  <c r="T3" i="13"/>
  <c r="U3" i="13"/>
  <c r="V3" i="13"/>
  <c r="W3" i="13"/>
  <c r="X3" i="13"/>
  <c r="Y3" i="13"/>
  <c r="Z3" i="13"/>
  <c r="AA3" i="13"/>
  <c r="AB3" i="13"/>
  <c r="AC3" i="13"/>
  <c r="AD3" i="13"/>
  <c r="AE3" i="13"/>
  <c r="AF3" i="13"/>
  <c r="AG3" i="13"/>
  <c r="C6" i="13"/>
  <c r="D6" i="13"/>
  <c r="E6" i="13"/>
  <c r="F6" i="13"/>
  <c r="G6" i="13"/>
  <c r="H6" i="13"/>
  <c r="I6" i="13"/>
  <c r="J6" i="13"/>
  <c r="K6" i="13"/>
  <c r="L6" i="13"/>
  <c r="M6" i="13"/>
  <c r="N6" i="13"/>
  <c r="O6" i="13"/>
  <c r="P6" i="13"/>
  <c r="Q6" i="13"/>
  <c r="R6" i="13"/>
  <c r="S6" i="13"/>
  <c r="T6" i="13"/>
  <c r="U6" i="13"/>
  <c r="V6" i="13"/>
  <c r="W6" i="13"/>
  <c r="X6" i="13"/>
  <c r="Y6" i="13"/>
  <c r="Z6" i="13"/>
  <c r="AA6" i="13"/>
  <c r="AB6" i="13"/>
  <c r="AC6" i="13"/>
  <c r="AD6" i="13"/>
  <c r="AE6" i="13"/>
  <c r="AF6" i="13"/>
  <c r="AG6" i="13"/>
  <c r="C7" i="13"/>
  <c r="D7" i="13"/>
  <c r="E7" i="13"/>
  <c r="F7" i="13"/>
  <c r="G7" i="13"/>
  <c r="H7" i="13"/>
  <c r="I7" i="13"/>
  <c r="J7" i="13"/>
  <c r="K7" i="13"/>
  <c r="L7" i="13"/>
  <c r="M7" i="13"/>
  <c r="N7" i="13"/>
  <c r="O7" i="13"/>
  <c r="P7" i="13"/>
  <c r="Q7" i="13"/>
  <c r="R7" i="13"/>
  <c r="S7" i="13"/>
  <c r="T7" i="13"/>
  <c r="U7" i="13"/>
  <c r="V7" i="13"/>
  <c r="W7" i="13"/>
  <c r="X7" i="13"/>
  <c r="Y7" i="13"/>
  <c r="Z7" i="13"/>
  <c r="AA7" i="13"/>
  <c r="AB7" i="13"/>
  <c r="AC7" i="13"/>
  <c r="AD7" i="13"/>
  <c r="AE7" i="13"/>
  <c r="AF7" i="13"/>
  <c r="AG7" i="13"/>
  <c r="C8" i="13"/>
  <c r="D8" i="13"/>
  <c r="E8" i="13"/>
  <c r="F8" i="13"/>
  <c r="G8" i="13"/>
  <c r="H8" i="13"/>
  <c r="I8" i="13"/>
  <c r="J8" i="13"/>
  <c r="K8" i="13"/>
  <c r="L8" i="13"/>
  <c r="M8" i="13"/>
  <c r="N8" i="13"/>
  <c r="O8" i="13"/>
  <c r="P8" i="13"/>
  <c r="Q8" i="13"/>
  <c r="R8" i="13"/>
  <c r="S8" i="13"/>
  <c r="T8" i="13"/>
  <c r="U8" i="13"/>
  <c r="V8" i="13"/>
  <c r="W8" i="13"/>
  <c r="X8" i="13"/>
  <c r="Y8" i="13"/>
  <c r="Z8" i="13"/>
  <c r="AA8" i="13"/>
  <c r="AB8" i="13"/>
  <c r="AC8" i="13"/>
  <c r="AD8" i="13"/>
  <c r="AE8" i="13"/>
  <c r="AF8" i="13"/>
  <c r="AG8" i="13"/>
  <c r="C9" i="13"/>
  <c r="D9" i="13"/>
  <c r="E9" i="13"/>
  <c r="F9" i="13"/>
  <c r="G9" i="13"/>
  <c r="H9" i="13"/>
  <c r="I9" i="13"/>
  <c r="J9" i="13"/>
  <c r="K9" i="13"/>
  <c r="L9" i="13"/>
  <c r="M9" i="13"/>
  <c r="N9" i="13"/>
  <c r="O9" i="13"/>
  <c r="P9" i="13"/>
  <c r="Q9" i="13"/>
  <c r="R9" i="13"/>
  <c r="S9" i="13"/>
  <c r="T9" i="13"/>
  <c r="U9" i="13"/>
  <c r="V9" i="13"/>
  <c r="W9" i="13"/>
  <c r="X9" i="13"/>
  <c r="Y9" i="13"/>
  <c r="Z9" i="13"/>
  <c r="AA9" i="13"/>
  <c r="AB9" i="13"/>
  <c r="AC9" i="13"/>
  <c r="AD9" i="13"/>
  <c r="AE9" i="13"/>
  <c r="AF9" i="13"/>
  <c r="AG9" i="13"/>
  <c r="C11" i="13"/>
  <c r="D11" i="13"/>
  <c r="E11" i="13"/>
  <c r="F11" i="13"/>
  <c r="G11" i="13"/>
  <c r="H11" i="13"/>
  <c r="I11" i="13"/>
  <c r="J11" i="13"/>
  <c r="K11" i="13"/>
  <c r="L11" i="13"/>
  <c r="M11" i="13"/>
  <c r="N11" i="13"/>
  <c r="O11" i="13"/>
  <c r="P11" i="13"/>
  <c r="Q11" i="13"/>
  <c r="R11" i="13"/>
  <c r="S11" i="13"/>
  <c r="T11" i="13"/>
  <c r="U11" i="13"/>
  <c r="V11" i="13"/>
  <c r="W11" i="13"/>
  <c r="X11" i="13"/>
  <c r="Y11" i="13"/>
  <c r="Z11" i="13"/>
  <c r="AA11" i="13"/>
  <c r="AB11" i="13"/>
  <c r="AC11" i="13"/>
  <c r="AD11" i="13"/>
  <c r="AE11" i="13"/>
  <c r="AF11" i="13"/>
  <c r="AG11" i="13"/>
  <c r="B3" i="13"/>
  <c r="B6" i="13"/>
  <c r="B7" i="13"/>
  <c r="B8" i="13"/>
  <c r="B9" i="13"/>
  <c r="B11" i="13"/>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C6" i="12"/>
  <c r="D6" i="12"/>
  <c r="E6" i="12"/>
  <c r="F6" i="12"/>
  <c r="G6" i="12"/>
  <c r="H6" i="12"/>
  <c r="I6" i="12"/>
  <c r="J6" i="12"/>
  <c r="K6" i="12"/>
  <c r="L6" i="12"/>
  <c r="M6" i="12"/>
  <c r="N6" i="12"/>
  <c r="O6" i="12"/>
  <c r="P6" i="12"/>
  <c r="Q6" i="12"/>
  <c r="R6" i="12"/>
  <c r="S6" i="12"/>
  <c r="T6" i="12"/>
  <c r="U6" i="12"/>
  <c r="V6" i="12"/>
  <c r="W6" i="12"/>
  <c r="X6" i="12"/>
  <c r="Y6" i="12"/>
  <c r="Z6" i="12"/>
  <c r="AA6" i="12"/>
  <c r="AB6" i="12"/>
  <c r="AC6" i="12"/>
  <c r="AD6" i="12"/>
  <c r="AE6" i="12"/>
  <c r="AF6" i="12"/>
  <c r="AG6" i="12"/>
  <c r="C7" i="12"/>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AF7" i="12"/>
  <c r="AG7" i="12"/>
  <c r="C8" i="12"/>
  <c r="D8" i="12"/>
  <c r="E8" i="12"/>
  <c r="F8" i="12"/>
  <c r="G8" i="12"/>
  <c r="H8" i="12"/>
  <c r="I8" i="12"/>
  <c r="J8" i="12"/>
  <c r="K8" i="12"/>
  <c r="L8" i="12"/>
  <c r="M8" i="12"/>
  <c r="N8" i="12"/>
  <c r="O8" i="12"/>
  <c r="P8" i="12"/>
  <c r="Q8" i="12"/>
  <c r="R8" i="12"/>
  <c r="S8" i="12"/>
  <c r="T8" i="12"/>
  <c r="U8" i="12"/>
  <c r="V8" i="12"/>
  <c r="W8" i="12"/>
  <c r="X8" i="12"/>
  <c r="Y8" i="12"/>
  <c r="Z8" i="12"/>
  <c r="AA8" i="12"/>
  <c r="AB8" i="12"/>
  <c r="AC8" i="12"/>
  <c r="AD8" i="12"/>
  <c r="AE8" i="12"/>
  <c r="AF8" i="12"/>
  <c r="AG8"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B3" i="12"/>
  <c r="B6" i="12"/>
  <c r="B7" i="12"/>
  <c r="B8" i="12"/>
  <c r="B9" i="12"/>
  <c r="B11"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C6" i="11"/>
  <c r="D6" i="11"/>
  <c r="E6" i="11"/>
  <c r="F6" i="11"/>
  <c r="G6" i="11"/>
  <c r="H6" i="11"/>
  <c r="I6" i="11"/>
  <c r="J6" i="11"/>
  <c r="K6" i="11"/>
  <c r="L6" i="11"/>
  <c r="M6" i="11"/>
  <c r="N6" i="11"/>
  <c r="O6" i="11"/>
  <c r="P6" i="11"/>
  <c r="Q6" i="11"/>
  <c r="R6" i="11"/>
  <c r="S6" i="11"/>
  <c r="T6" i="11"/>
  <c r="U6" i="11"/>
  <c r="V6" i="11"/>
  <c r="W6" i="11"/>
  <c r="X6" i="11"/>
  <c r="Y6" i="11"/>
  <c r="Z6" i="11"/>
  <c r="AA6" i="11"/>
  <c r="AB6" i="11"/>
  <c r="AC6" i="11"/>
  <c r="AD6" i="11"/>
  <c r="AE6" i="11"/>
  <c r="AF6" i="11"/>
  <c r="AG6" i="11"/>
  <c r="C7" i="11"/>
  <c r="D7" i="11"/>
  <c r="E7" i="11"/>
  <c r="F7" i="11"/>
  <c r="G7" i="11"/>
  <c r="H7" i="11"/>
  <c r="I7" i="11"/>
  <c r="J7" i="11"/>
  <c r="K7" i="11"/>
  <c r="L7" i="11"/>
  <c r="M7" i="11"/>
  <c r="N7" i="11"/>
  <c r="O7" i="11"/>
  <c r="P7" i="11"/>
  <c r="Q7" i="11"/>
  <c r="R7" i="11"/>
  <c r="S7" i="11"/>
  <c r="T7" i="11"/>
  <c r="U7" i="11"/>
  <c r="V7" i="11"/>
  <c r="W7" i="11"/>
  <c r="X7" i="11"/>
  <c r="Y7" i="11"/>
  <c r="Z7" i="11"/>
  <c r="AA7" i="11"/>
  <c r="AB7" i="11"/>
  <c r="AC7" i="11"/>
  <c r="AD7" i="11"/>
  <c r="AE7" i="11"/>
  <c r="AF7" i="11"/>
  <c r="AG7" i="11"/>
  <c r="C8" i="11"/>
  <c r="D8" i="11"/>
  <c r="E8" i="11"/>
  <c r="F8" i="11"/>
  <c r="G8" i="11"/>
  <c r="H8" i="11"/>
  <c r="I8" i="11"/>
  <c r="J8" i="11"/>
  <c r="K8" i="11"/>
  <c r="L8" i="11"/>
  <c r="M8" i="11"/>
  <c r="N8" i="11"/>
  <c r="O8" i="11"/>
  <c r="P8" i="11"/>
  <c r="Q8" i="11"/>
  <c r="R8" i="11"/>
  <c r="S8" i="11"/>
  <c r="T8" i="11"/>
  <c r="U8" i="11"/>
  <c r="V8" i="11"/>
  <c r="W8" i="11"/>
  <c r="X8" i="11"/>
  <c r="Y8" i="11"/>
  <c r="Z8" i="11"/>
  <c r="AA8" i="11"/>
  <c r="AB8" i="11"/>
  <c r="AC8" i="11"/>
  <c r="AD8" i="11"/>
  <c r="AE8" i="11"/>
  <c r="AF8" i="11"/>
  <c r="AG8"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B3" i="11"/>
  <c r="B4" i="11"/>
  <c r="B5" i="11"/>
  <c r="B6" i="11"/>
  <c r="B7" i="11"/>
  <c r="B8" i="11"/>
  <c r="B9" i="11"/>
  <c r="B10" i="11"/>
  <c r="B11" i="11"/>
  <c r="C3" i="20"/>
  <c r="D3" i="20"/>
  <c r="E3" i="20"/>
  <c r="F3" i="20"/>
  <c r="G3" i="20"/>
  <c r="H3" i="20"/>
  <c r="I3" i="20"/>
  <c r="J3" i="20"/>
  <c r="K3" i="20"/>
  <c r="L3" i="20"/>
  <c r="M3" i="20"/>
  <c r="N3" i="20"/>
  <c r="O3" i="20"/>
  <c r="P3" i="20"/>
  <c r="Q3" i="20"/>
  <c r="R3" i="20"/>
  <c r="S3" i="20"/>
  <c r="T3" i="20"/>
  <c r="U3" i="20"/>
  <c r="V3" i="20"/>
  <c r="W3" i="20"/>
  <c r="X3" i="20"/>
  <c r="Y3" i="20"/>
  <c r="Z3" i="20"/>
  <c r="AA3" i="20"/>
  <c r="AB3" i="20"/>
  <c r="AC3" i="20"/>
  <c r="AD3" i="20"/>
  <c r="AE3" i="20"/>
  <c r="AF3" i="20"/>
  <c r="AG3"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AE5" i="20"/>
  <c r="AF5" i="20"/>
  <c r="AG5" i="20"/>
  <c r="C6" i="20"/>
  <c r="D6" i="20"/>
  <c r="E6" i="20"/>
  <c r="F6" i="20"/>
  <c r="G6" i="20"/>
  <c r="H6" i="20"/>
  <c r="I6" i="20"/>
  <c r="J6" i="20"/>
  <c r="K6" i="20"/>
  <c r="L6" i="20"/>
  <c r="M6" i="20"/>
  <c r="N6" i="20"/>
  <c r="O6" i="20"/>
  <c r="P6" i="20"/>
  <c r="Q6" i="20"/>
  <c r="R6" i="20"/>
  <c r="S6" i="20"/>
  <c r="T6" i="20"/>
  <c r="U6" i="20"/>
  <c r="V6" i="20"/>
  <c r="W6" i="20"/>
  <c r="X6" i="20"/>
  <c r="Y6" i="20"/>
  <c r="Z6" i="20"/>
  <c r="AA6" i="20"/>
  <c r="AB6" i="20"/>
  <c r="AC6" i="20"/>
  <c r="AD6" i="20"/>
  <c r="AE6" i="20"/>
  <c r="AF6" i="20"/>
  <c r="AG6" i="20"/>
  <c r="C7" i="20"/>
  <c r="D7" i="20"/>
  <c r="E7" i="20"/>
  <c r="F7" i="20"/>
  <c r="G7" i="20"/>
  <c r="H7" i="20"/>
  <c r="I7" i="20"/>
  <c r="J7" i="20"/>
  <c r="K7" i="20"/>
  <c r="L7" i="20"/>
  <c r="M7" i="20"/>
  <c r="N7" i="20"/>
  <c r="O7" i="20"/>
  <c r="P7" i="20"/>
  <c r="Q7" i="20"/>
  <c r="R7" i="20"/>
  <c r="S7" i="20"/>
  <c r="T7" i="20"/>
  <c r="U7" i="20"/>
  <c r="V7" i="20"/>
  <c r="W7" i="20"/>
  <c r="X7" i="20"/>
  <c r="Y7" i="20"/>
  <c r="Z7" i="20"/>
  <c r="AA7" i="20"/>
  <c r="AB7" i="20"/>
  <c r="AC7" i="20"/>
  <c r="AD7" i="20"/>
  <c r="AE7" i="20"/>
  <c r="AF7" i="20"/>
  <c r="AG7" i="20"/>
  <c r="C8" i="20"/>
  <c r="D8" i="20"/>
  <c r="E8" i="20"/>
  <c r="F8" i="20"/>
  <c r="G8" i="20"/>
  <c r="H8" i="20"/>
  <c r="I8" i="20"/>
  <c r="J8" i="20"/>
  <c r="K8" i="20"/>
  <c r="L8" i="20"/>
  <c r="M8" i="20"/>
  <c r="N8" i="20"/>
  <c r="O8" i="20"/>
  <c r="P8" i="20"/>
  <c r="Q8" i="20"/>
  <c r="R8" i="20"/>
  <c r="S8" i="20"/>
  <c r="T8" i="20"/>
  <c r="U8" i="20"/>
  <c r="V8" i="20"/>
  <c r="W8" i="20"/>
  <c r="X8" i="20"/>
  <c r="Y8" i="20"/>
  <c r="Z8" i="20"/>
  <c r="AA8" i="20"/>
  <c r="AB8" i="20"/>
  <c r="AC8" i="20"/>
  <c r="AD8" i="20"/>
  <c r="AE8" i="20"/>
  <c r="AF8" i="20"/>
  <c r="AG8" i="20"/>
  <c r="C9" i="20"/>
  <c r="D9" i="20"/>
  <c r="E9" i="20"/>
  <c r="F9" i="20"/>
  <c r="G9" i="20"/>
  <c r="H9" i="20"/>
  <c r="I9" i="20"/>
  <c r="J9" i="20"/>
  <c r="K9" i="20"/>
  <c r="L9" i="20"/>
  <c r="M9" i="20"/>
  <c r="N9" i="20"/>
  <c r="O9" i="20"/>
  <c r="P9" i="20"/>
  <c r="Q9" i="20"/>
  <c r="R9" i="20"/>
  <c r="S9" i="20"/>
  <c r="T9" i="20"/>
  <c r="U9" i="20"/>
  <c r="V9" i="20"/>
  <c r="W9" i="20"/>
  <c r="X9" i="20"/>
  <c r="Y9" i="20"/>
  <c r="Z9" i="20"/>
  <c r="AA9" i="20"/>
  <c r="AB9" i="20"/>
  <c r="AC9" i="20"/>
  <c r="AD9" i="20"/>
  <c r="AE9" i="20"/>
  <c r="AF9" i="20"/>
  <c r="AG9" i="20"/>
  <c r="C10" i="20"/>
  <c r="D10" i="20"/>
  <c r="E10" i="20"/>
  <c r="F10" i="20"/>
  <c r="G10" i="20"/>
  <c r="H10" i="20"/>
  <c r="I10" i="20"/>
  <c r="J10" i="20"/>
  <c r="K10" i="20"/>
  <c r="L10" i="20"/>
  <c r="M10" i="20"/>
  <c r="N10" i="20"/>
  <c r="O10" i="20"/>
  <c r="P10" i="20"/>
  <c r="Q10" i="20"/>
  <c r="R10" i="20"/>
  <c r="S10" i="20"/>
  <c r="T10" i="20"/>
  <c r="U10" i="20"/>
  <c r="V10" i="20"/>
  <c r="W10" i="20"/>
  <c r="X10" i="20"/>
  <c r="Y10" i="20"/>
  <c r="Z10" i="20"/>
  <c r="AA10" i="20"/>
  <c r="AB10" i="20"/>
  <c r="AC10" i="20"/>
  <c r="AD10" i="20"/>
  <c r="AE10" i="20"/>
  <c r="AF10" i="20"/>
  <c r="AG10" i="20"/>
  <c r="C11" i="20"/>
  <c r="D11" i="20"/>
  <c r="E11" i="20"/>
  <c r="F11" i="20"/>
  <c r="G11" i="20"/>
  <c r="H11" i="20"/>
  <c r="I11" i="20"/>
  <c r="J11" i="20"/>
  <c r="K11" i="20"/>
  <c r="L11" i="20"/>
  <c r="M11" i="20"/>
  <c r="N11" i="20"/>
  <c r="O11" i="20"/>
  <c r="P11" i="20"/>
  <c r="Q11" i="20"/>
  <c r="R11" i="20"/>
  <c r="S11" i="20"/>
  <c r="T11" i="20"/>
  <c r="U11" i="20"/>
  <c r="V11" i="20"/>
  <c r="W11" i="20"/>
  <c r="X11" i="20"/>
  <c r="Y11" i="20"/>
  <c r="Z11" i="20"/>
  <c r="AA11" i="20"/>
  <c r="AB11" i="20"/>
  <c r="AC11" i="20"/>
  <c r="AD11" i="20"/>
  <c r="AE11" i="20"/>
  <c r="AF11" i="20"/>
  <c r="AG11" i="20"/>
  <c r="B3" i="20"/>
  <c r="B5" i="20"/>
  <c r="B6" i="20"/>
  <c r="B7" i="20"/>
  <c r="B8" i="20"/>
  <c r="B9" i="20"/>
  <c r="B10" i="20"/>
  <c r="B11" i="20"/>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C6" i="18"/>
  <c r="D6"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AF6" i="18"/>
  <c r="AG6" i="18"/>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C9" i="18"/>
  <c r="D9" i="18"/>
  <c r="E9" i="18"/>
  <c r="F9" i="18"/>
  <c r="G9" i="18"/>
  <c r="H9" i="18"/>
  <c r="I9" i="18"/>
  <c r="J9" i="18"/>
  <c r="K9" i="18"/>
  <c r="L9" i="18"/>
  <c r="M9" i="18"/>
  <c r="N9" i="18"/>
  <c r="O9" i="18"/>
  <c r="P9" i="18"/>
  <c r="Q9" i="18"/>
  <c r="R9" i="18"/>
  <c r="S9" i="18"/>
  <c r="T9" i="18"/>
  <c r="U9" i="18"/>
  <c r="V9" i="18"/>
  <c r="W9" i="18"/>
  <c r="X9" i="18"/>
  <c r="Y9" i="18"/>
  <c r="Z9" i="18"/>
  <c r="AA9" i="18"/>
  <c r="AB9" i="18"/>
  <c r="AC9" i="18"/>
  <c r="AD9" i="18"/>
  <c r="AE9" i="18"/>
  <c r="AF9" i="18"/>
  <c r="AG9" i="18"/>
  <c r="C11" i="18"/>
  <c r="D11" i="18"/>
  <c r="E11" i="18"/>
  <c r="F11" i="18"/>
  <c r="G11" i="18"/>
  <c r="H11" i="18"/>
  <c r="I11" i="18"/>
  <c r="J11" i="18"/>
  <c r="K11" i="18"/>
  <c r="L11" i="18"/>
  <c r="M11" i="18"/>
  <c r="N11" i="18"/>
  <c r="O11" i="18"/>
  <c r="P11" i="18"/>
  <c r="Q11" i="18"/>
  <c r="R11" i="18"/>
  <c r="S11" i="18"/>
  <c r="T11" i="18"/>
  <c r="U11" i="18"/>
  <c r="V11" i="18"/>
  <c r="W11" i="18"/>
  <c r="X11" i="18"/>
  <c r="Y11" i="18"/>
  <c r="Z11" i="18"/>
  <c r="AA11" i="18"/>
  <c r="AB11" i="18"/>
  <c r="AC11" i="18"/>
  <c r="AD11" i="18"/>
  <c r="AE11" i="18"/>
  <c r="AF11" i="18"/>
  <c r="AG11" i="18"/>
  <c r="B3" i="18"/>
  <c r="B6" i="18"/>
  <c r="B8" i="18"/>
  <c r="B9" i="18"/>
  <c r="B11" i="18"/>
  <c r="B79" i="1" l="1"/>
  <c r="C10" i="16" l="1"/>
  <c r="G10" i="16"/>
  <c r="K10" i="16"/>
  <c r="O10" i="16"/>
  <c r="S10" i="16"/>
  <c r="W10" i="16"/>
  <c r="AA10" i="16"/>
  <c r="AE10" i="16"/>
  <c r="E2" i="16"/>
  <c r="I2" i="16"/>
  <c r="M2" i="16"/>
  <c r="Q2" i="16"/>
  <c r="U2" i="16"/>
  <c r="Y2" i="16"/>
  <c r="AC2" i="16"/>
  <c r="AG2" i="16"/>
  <c r="H4" i="16"/>
  <c r="L4" i="16"/>
  <c r="P4" i="16"/>
  <c r="T4" i="16"/>
  <c r="X4" i="16"/>
  <c r="AB4" i="16"/>
  <c r="AF4" i="16"/>
  <c r="G5" i="16"/>
  <c r="K5" i="16"/>
  <c r="O5" i="16"/>
  <c r="S5" i="16"/>
  <c r="W5" i="16"/>
  <c r="AA5" i="16"/>
  <c r="AE5" i="16"/>
  <c r="D4" i="16"/>
  <c r="C4" i="16"/>
  <c r="C2" i="14"/>
  <c r="E2" i="15"/>
  <c r="I2" i="15"/>
  <c r="M2" i="15"/>
  <c r="Q2" i="15"/>
  <c r="U2" i="15"/>
  <c r="Y2" i="15"/>
  <c r="AC2" i="15"/>
  <c r="AG2" i="15"/>
  <c r="E2" i="14"/>
  <c r="I2" i="14"/>
  <c r="M2" i="14"/>
  <c r="Q2" i="14"/>
  <c r="U2" i="14"/>
  <c r="Y2" i="14"/>
  <c r="AC2" i="14"/>
  <c r="AG2" i="14"/>
  <c r="G4" i="14"/>
  <c r="K4" i="14"/>
  <c r="O4" i="14"/>
  <c r="S4" i="14"/>
  <c r="W4" i="14"/>
  <c r="AA4" i="14"/>
  <c r="AE4" i="14"/>
  <c r="B4" i="14"/>
  <c r="F10" i="21"/>
  <c r="J10" i="21"/>
  <c r="N10" i="21"/>
  <c r="R10" i="21"/>
  <c r="V10" i="21"/>
  <c r="Z10" i="21"/>
  <c r="AD10" i="21"/>
  <c r="B10" i="21"/>
  <c r="G2" i="21"/>
  <c r="K2" i="21"/>
  <c r="O2" i="21"/>
  <c r="S2" i="21"/>
  <c r="W2" i="21"/>
  <c r="AA2" i="21"/>
  <c r="AE2" i="21"/>
  <c r="E4" i="21"/>
  <c r="I4" i="21"/>
  <c r="M4" i="21"/>
  <c r="Q4" i="21"/>
  <c r="U4" i="21"/>
  <c r="Y4" i="21"/>
  <c r="AC4" i="21"/>
  <c r="AG4" i="21"/>
  <c r="G5" i="21"/>
  <c r="K5" i="21"/>
  <c r="O5" i="21"/>
  <c r="S5" i="21"/>
  <c r="W5" i="21"/>
  <c r="AA5" i="21"/>
  <c r="AE5" i="21"/>
  <c r="C4" i="21"/>
  <c r="B2" i="21"/>
  <c r="D10" i="16"/>
  <c r="H10" i="16"/>
  <c r="L10" i="16"/>
  <c r="P10" i="16"/>
  <c r="T10" i="16"/>
  <c r="X10" i="16"/>
  <c r="AB10" i="16"/>
  <c r="AF10" i="16"/>
  <c r="F2" i="16"/>
  <c r="J2" i="16"/>
  <c r="N2" i="16"/>
  <c r="R2" i="16"/>
  <c r="V2" i="16"/>
  <c r="Z2" i="16"/>
  <c r="AD2" i="16"/>
  <c r="E4" i="16"/>
  <c r="I4" i="16"/>
  <c r="M4" i="16"/>
  <c r="Q4" i="16"/>
  <c r="U4" i="16"/>
  <c r="Y4" i="16"/>
  <c r="E10" i="16"/>
  <c r="M10" i="16"/>
  <c r="U10" i="16"/>
  <c r="AC10" i="16"/>
  <c r="G2" i="16"/>
  <c r="O2" i="16"/>
  <c r="W2" i="16"/>
  <c r="AE2" i="16"/>
  <c r="J4" i="16"/>
  <c r="R4" i="16"/>
  <c r="Z4" i="16"/>
  <c r="AE4" i="16"/>
  <c r="H5" i="16"/>
  <c r="M5" i="16"/>
  <c r="R5" i="16"/>
  <c r="X5" i="16"/>
  <c r="AC5" i="16"/>
  <c r="D2" i="16"/>
  <c r="B4" i="16"/>
  <c r="H2" i="15"/>
  <c r="N2" i="15"/>
  <c r="S2" i="15"/>
  <c r="X2" i="15"/>
  <c r="AD2" i="15"/>
  <c r="B2" i="15"/>
  <c r="H2" i="14"/>
  <c r="N2" i="14"/>
  <c r="S2" i="14"/>
  <c r="X2" i="14"/>
  <c r="AD2" i="14"/>
  <c r="E4" i="14"/>
  <c r="J4" i="14"/>
  <c r="P4" i="14"/>
  <c r="U4" i="14"/>
  <c r="Z4" i="14"/>
  <c r="AF4" i="14"/>
  <c r="D10" i="21"/>
  <c r="I10" i="21"/>
  <c r="O10" i="21"/>
  <c r="T10" i="21"/>
  <c r="Y10" i="21"/>
  <c r="AE10" i="21"/>
  <c r="E2" i="21"/>
  <c r="J2" i="21"/>
  <c r="P2" i="21"/>
  <c r="U2" i="21"/>
  <c r="Z2" i="21"/>
  <c r="AF2" i="21"/>
  <c r="G4" i="21"/>
  <c r="L4" i="21"/>
  <c r="R4" i="21"/>
  <c r="W4" i="21"/>
  <c r="AB4" i="21"/>
  <c r="D5" i="21"/>
  <c r="I5" i="21"/>
  <c r="N5" i="21"/>
  <c r="T5" i="21"/>
  <c r="Y5" i="21"/>
  <c r="AD5" i="21"/>
  <c r="C5" i="21"/>
  <c r="Q10" i="16"/>
  <c r="AG10" i="16"/>
  <c r="K2" i="16"/>
  <c r="F4" i="16"/>
  <c r="N4" i="16"/>
  <c r="AC4" i="16"/>
  <c r="J5" i="16"/>
  <c r="U5" i="16"/>
  <c r="AF5" i="16"/>
  <c r="B2" i="16"/>
  <c r="P2" i="15"/>
  <c r="AA2" i="15"/>
  <c r="F2" i="14"/>
  <c r="P2" i="14"/>
  <c r="AA2" i="14"/>
  <c r="H4" i="14"/>
  <c r="R4" i="14"/>
  <c r="AC4" i="14"/>
  <c r="G10" i="21"/>
  <c r="Q10" i="21"/>
  <c r="AB10" i="21"/>
  <c r="H2" i="21"/>
  <c r="R2" i="21"/>
  <c r="AC2" i="21"/>
  <c r="J4" i="21"/>
  <c r="T4" i="21"/>
  <c r="AE4" i="21"/>
  <c r="L5" i="21"/>
  <c r="V5" i="21"/>
  <c r="AG5" i="21"/>
  <c r="F10" i="16"/>
  <c r="N10" i="16"/>
  <c r="V10" i="16"/>
  <c r="AD10" i="16"/>
  <c r="H2" i="16"/>
  <c r="P2" i="16"/>
  <c r="X2" i="16"/>
  <c r="AF2" i="16"/>
  <c r="K4" i="16"/>
  <c r="S4" i="16"/>
  <c r="AA4" i="16"/>
  <c r="AG4" i="16"/>
  <c r="I5" i="16"/>
  <c r="N5" i="16"/>
  <c r="T5" i="16"/>
  <c r="Y5" i="16"/>
  <c r="AD5" i="16"/>
  <c r="D5" i="16"/>
  <c r="C2" i="16"/>
  <c r="D2" i="15"/>
  <c r="J2" i="15"/>
  <c r="O2" i="15"/>
  <c r="T2" i="15"/>
  <c r="Z2" i="15"/>
  <c r="AE2" i="15"/>
  <c r="D2" i="14"/>
  <c r="J2" i="14"/>
  <c r="O2" i="14"/>
  <c r="T2" i="14"/>
  <c r="Z2" i="14"/>
  <c r="AE2" i="14"/>
  <c r="F4" i="14"/>
  <c r="L4" i="14"/>
  <c r="Q4" i="14"/>
  <c r="V4" i="14"/>
  <c r="AB4" i="14"/>
  <c r="AG4" i="14"/>
  <c r="E10" i="21"/>
  <c r="K10" i="21"/>
  <c r="P10" i="21"/>
  <c r="U10" i="21"/>
  <c r="AA10" i="21"/>
  <c r="AF10" i="21"/>
  <c r="F2" i="21"/>
  <c r="L2" i="21"/>
  <c r="Q2" i="21"/>
  <c r="V2" i="21"/>
  <c r="AB2" i="21"/>
  <c r="AG2" i="21"/>
  <c r="H4" i="21"/>
  <c r="N4" i="21"/>
  <c r="S4" i="21"/>
  <c r="X4" i="21"/>
  <c r="AD4" i="21"/>
  <c r="E5" i="21"/>
  <c r="J5" i="21"/>
  <c r="P5" i="21"/>
  <c r="U5" i="21"/>
  <c r="Z5" i="21"/>
  <c r="AF5" i="21"/>
  <c r="B5" i="21"/>
  <c r="I10" i="16"/>
  <c r="Y10" i="16"/>
  <c r="S2" i="16"/>
  <c r="AA2" i="16"/>
  <c r="V4" i="16"/>
  <c r="E5" i="16"/>
  <c r="P5" i="16"/>
  <c r="Z5" i="16"/>
  <c r="C5" i="16"/>
  <c r="F2" i="15"/>
  <c r="K2" i="15"/>
  <c r="V2" i="15"/>
  <c r="AF2" i="15"/>
  <c r="K2" i="14"/>
  <c r="V2" i="14"/>
  <c r="AF2" i="14"/>
  <c r="M4" i="14"/>
  <c r="X4" i="14"/>
  <c r="C4" i="14"/>
  <c r="L10" i="21"/>
  <c r="W10" i="21"/>
  <c r="AG10" i="21"/>
  <c r="M2" i="21"/>
  <c r="X2" i="21"/>
  <c r="D4" i="21"/>
  <c r="O4" i="21"/>
  <c r="Z4" i="21"/>
  <c r="F5" i="21"/>
  <c r="Q5" i="21"/>
  <c r="AB5" i="21"/>
  <c r="B4" i="21"/>
  <c r="AC5" i="21"/>
  <c r="P4" i="21"/>
  <c r="M10" i="21"/>
  <c r="L2" i="14"/>
  <c r="W2" i="15"/>
  <c r="V5" i="16"/>
  <c r="X5" i="21"/>
  <c r="AF4" i="21"/>
  <c r="K4" i="21"/>
  <c r="T2" i="21"/>
  <c r="AC10" i="21"/>
  <c r="H10" i="21"/>
  <c r="T4" i="14"/>
  <c r="AB2" i="14"/>
  <c r="G2" i="14"/>
  <c r="R2" i="15"/>
  <c r="B5" i="16"/>
  <c r="Q5" i="16"/>
  <c r="W4" i="16"/>
  <c r="T2" i="16"/>
  <c r="R10" i="16"/>
  <c r="C2" i="21"/>
  <c r="M5" i="21"/>
  <c r="V4" i="21"/>
  <c r="AD2" i="21"/>
  <c r="I2" i="21"/>
  <c r="S10" i="21"/>
  <c r="AD4" i="14"/>
  <c r="I4" i="14"/>
  <c r="R2" i="14"/>
  <c r="AB2" i="15"/>
  <c r="G2" i="15"/>
  <c r="AB5" i="16"/>
  <c r="F5" i="16"/>
  <c r="G4" i="16"/>
  <c r="B10" i="16"/>
  <c r="H5" i="21"/>
  <c r="Y2" i="21"/>
  <c r="D2" i="21"/>
  <c r="Y4" i="14"/>
  <c r="D4" i="14"/>
  <c r="B2" i="14"/>
  <c r="AD4" i="16"/>
  <c r="AB2" i="16"/>
  <c r="Z10" i="16"/>
  <c r="R5" i="21"/>
  <c r="AA4" i="21"/>
  <c r="F4" i="21"/>
  <c r="N2" i="21"/>
  <c r="X10" i="21"/>
  <c r="C10" i="21"/>
  <c r="N4" i="14"/>
  <c r="W2" i="14"/>
  <c r="C2" i="15"/>
  <c r="L2" i="15"/>
  <c r="AG5" i="16"/>
  <c r="L5" i="16"/>
  <c r="O4" i="16"/>
  <c r="L2" i="16"/>
  <c r="J10" i="16"/>
  <c r="A76" i="1"/>
  <c r="L5" i="17" l="1"/>
  <c r="D5" i="17"/>
  <c r="J4" i="17"/>
  <c r="AD2" i="17"/>
  <c r="AC2" i="17"/>
  <c r="V5" i="17"/>
  <c r="U4" i="17"/>
  <c r="E4" i="17"/>
  <c r="W2" i="17"/>
  <c r="AD3" i="17"/>
  <c r="AF3" i="17"/>
  <c r="AE3" i="17"/>
  <c r="O3" i="17"/>
  <c r="AB5" i="17"/>
  <c r="B5" i="17"/>
  <c r="R2" i="17"/>
  <c r="AA5" i="17"/>
  <c r="Y2" i="17"/>
  <c r="X5" i="17"/>
  <c r="W4" i="17"/>
  <c r="V2" i="17"/>
  <c r="R4" i="17"/>
  <c r="W5" i="17"/>
  <c r="V4" i="17"/>
  <c r="U2" i="17"/>
  <c r="B2" i="17"/>
  <c r="R5" i="17"/>
  <c r="AG4" i="17"/>
  <c r="Q4" i="17"/>
  <c r="AF2" i="17"/>
  <c r="P2" i="17"/>
  <c r="U5" i="17"/>
  <c r="E5" i="17"/>
  <c r="T4" i="17"/>
  <c r="D4" i="17"/>
  <c r="S2" i="17"/>
  <c r="C2" i="17"/>
  <c r="I3" i="17"/>
  <c r="Q3" i="17"/>
  <c r="V3" i="17"/>
  <c r="U3" i="17"/>
  <c r="AB3" i="17"/>
  <c r="L3" i="17"/>
  <c r="AA3" i="17"/>
  <c r="K3" i="17"/>
  <c r="AF5" i="17"/>
  <c r="AD4" i="17"/>
  <c r="T2" i="17"/>
  <c r="I5" i="17"/>
  <c r="G2" i="17"/>
  <c r="AC3" i="17"/>
  <c r="P3" i="17"/>
  <c r="J2" i="17"/>
  <c r="S4" i="17"/>
  <c r="K5" i="17"/>
  <c r="I2" i="17"/>
  <c r="P5" i="17"/>
  <c r="O4" i="17"/>
  <c r="N2" i="17"/>
  <c r="B4" i="17"/>
  <c r="AG2" i="17"/>
  <c r="O5" i="17"/>
  <c r="N4" i="17"/>
  <c r="M2" i="17"/>
  <c r="AD5" i="17"/>
  <c r="N5" i="17"/>
  <c r="AC4" i="17"/>
  <c r="M4" i="17"/>
  <c r="AB2" i="17"/>
  <c r="L2" i="17"/>
  <c r="AG5" i="17"/>
  <c r="Q5" i="17"/>
  <c r="AF4" i="17"/>
  <c r="P4" i="17"/>
  <c r="AE2" i="17"/>
  <c r="O2" i="17"/>
  <c r="Y3" i="17"/>
  <c r="Z3" i="17"/>
  <c r="N3" i="17"/>
  <c r="M3" i="17"/>
  <c r="X3" i="17"/>
  <c r="H3" i="17"/>
  <c r="W3" i="17"/>
  <c r="G3" i="17"/>
  <c r="Z2" i="17"/>
  <c r="AE4" i="17"/>
  <c r="C5" i="17"/>
  <c r="AE5" i="17"/>
  <c r="F5" i="17"/>
  <c r="D2" i="17"/>
  <c r="Y5" i="17"/>
  <c r="X4" i="17"/>
  <c r="H4" i="17"/>
  <c r="AG3" i="17"/>
  <c r="K4" i="17"/>
  <c r="C4" i="17"/>
  <c r="T5" i="17"/>
  <c r="AA4" i="17"/>
  <c r="Z4" i="17"/>
  <c r="H5" i="17"/>
  <c r="G4" i="17"/>
  <c r="F2" i="17"/>
  <c r="S5" i="17"/>
  <c r="Q2" i="17"/>
  <c r="G5" i="17"/>
  <c r="F4" i="17"/>
  <c r="E2" i="17"/>
  <c r="Z5" i="17"/>
  <c r="J5" i="17"/>
  <c r="Y4" i="17"/>
  <c r="I4" i="17"/>
  <c r="X2" i="17"/>
  <c r="H2" i="17"/>
  <c r="AC5" i="17"/>
  <c r="M5" i="17"/>
  <c r="AB4" i="17"/>
  <c r="L4" i="17"/>
  <c r="AA2" i="17"/>
  <c r="K2" i="17"/>
  <c r="B3" i="17"/>
  <c r="R3" i="17"/>
  <c r="J3" i="17"/>
  <c r="F3" i="17"/>
  <c r="E3" i="17"/>
  <c r="T3" i="17"/>
  <c r="D3" i="17"/>
  <c r="S3" i="17"/>
  <c r="C3" i="17"/>
  <c r="B2" i="13"/>
  <c r="E2" i="20"/>
  <c r="I2" i="20"/>
  <c r="M2" i="20"/>
  <c r="Q2" i="20"/>
  <c r="U2" i="20"/>
  <c r="Y2" i="20"/>
  <c r="AC2" i="20"/>
  <c r="AG2" i="20"/>
  <c r="F2" i="13"/>
  <c r="J2" i="13"/>
  <c r="N2" i="13"/>
  <c r="R2" i="13"/>
  <c r="V2" i="13"/>
  <c r="Z2" i="13"/>
  <c r="AD2" i="13"/>
  <c r="D4" i="13"/>
  <c r="H4" i="13"/>
  <c r="L4" i="13"/>
  <c r="P4" i="13"/>
  <c r="T4" i="13"/>
  <c r="X4" i="13"/>
  <c r="AB4" i="13"/>
  <c r="AF4" i="13"/>
  <c r="F5" i="13"/>
  <c r="J5" i="13"/>
  <c r="N5" i="13"/>
  <c r="R5" i="13"/>
  <c r="V5" i="13"/>
  <c r="Z5" i="13"/>
  <c r="AD5" i="13"/>
  <c r="D10" i="13"/>
  <c r="H10" i="13"/>
  <c r="L10" i="13"/>
  <c r="P10" i="13"/>
  <c r="T10" i="13"/>
  <c r="X10" i="13"/>
  <c r="AB10" i="13"/>
  <c r="AF10" i="13"/>
  <c r="C10" i="13"/>
  <c r="B5" i="12"/>
  <c r="F2" i="12"/>
  <c r="J2" i="12"/>
  <c r="N2" i="12"/>
  <c r="R2" i="12"/>
  <c r="V2" i="12"/>
  <c r="Z2" i="12"/>
  <c r="AD2" i="12"/>
  <c r="D4" i="12"/>
  <c r="H4" i="12"/>
  <c r="L4" i="12"/>
  <c r="P4" i="12"/>
  <c r="T4" i="12"/>
  <c r="X4" i="12"/>
  <c r="AB4" i="12"/>
  <c r="AF4" i="12"/>
  <c r="F5" i="12"/>
  <c r="J5" i="12"/>
  <c r="N5" i="12"/>
  <c r="R5" i="12"/>
  <c r="V5" i="12"/>
  <c r="Z5" i="12"/>
  <c r="AD5" i="12"/>
  <c r="D10" i="12"/>
  <c r="H10" i="12"/>
  <c r="L10" i="12"/>
  <c r="P10" i="12"/>
  <c r="T10" i="12"/>
  <c r="X10" i="12"/>
  <c r="AB10" i="12"/>
  <c r="AF10" i="12"/>
  <c r="C5" i="12"/>
  <c r="B2" i="11"/>
  <c r="AD2" i="11"/>
  <c r="Z2" i="11"/>
  <c r="V2" i="11"/>
  <c r="R2" i="11"/>
  <c r="N2" i="11"/>
  <c r="J2" i="11"/>
  <c r="F2" i="11"/>
  <c r="AG4" i="20"/>
  <c r="AC4" i="20"/>
  <c r="Y4" i="20"/>
  <c r="U4" i="20"/>
  <c r="Q4" i="20"/>
  <c r="M4" i="20"/>
  <c r="I4" i="20"/>
  <c r="E4" i="20"/>
  <c r="AG10" i="18"/>
  <c r="AC10" i="18"/>
  <c r="Y10" i="18"/>
  <c r="U10" i="18"/>
  <c r="Q10" i="18"/>
  <c r="M10" i="18"/>
  <c r="I10" i="18"/>
  <c r="E10" i="18"/>
  <c r="AG5" i="18"/>
  <c r="AC5" i="18"/>
  <c r="Y5" i="18"/>
  <c r="U5" i="18"/>
  <c r="Q5" i="18"/>
  <c r="C2" i="20"/>
  <c r="H2" i="20"/>
  <c r="N2" i="20"/>
  <c r="S2" i="20"/>
  <c r="X2" i="20"/>
  <c r="AD2" i="20"/>
  <c r="D2" i="13"/>
  <c r="I2" i="13"/>
  <c r="O2" i="13"/>
  <c r="T2" i="13"/>
  <c r="Y2" i="13"/>
  <c r="AE2" i="13"/>
  <c r="F4" i="13"/>
  <c r="K4" i="13"/>
  <c r="Q4" i="13"/>
  <c r="V4" i="13"/>
  <c r="AA4" i="13"/>
  <c r="AG4" i="13"/>
  <c r="H5" i="13"/>
  <c r="M5" i="13"/>
  <c r="S5" i="13"/>
  <c r="X5" i="13"/>
  <c r="AC5" i="13"/>
  <c r="E10" i="13"/>
  <c r="J10" i="13"/>
  <c r="O10" i="13"/>
  <c r="U10" i="13"/>
  <c r="Z10" i="13"/>
  <c r="AE10" i="13"/>
  <c r="B10" i="13"/>
  <c r="D2" i="12"/>
  <c r="I2" i="12"/>
  <c r="O2" i="12"/>
  <c r="T2" i="12"/>
  <c r="Y2" i="12"/>
  <c r="AE2" i="12"/>
  <c r="F4" i="12"/>
  <c r="K4" i="12"/>
  <c r="Q4" i="12"/>
  <c r="V4" i="12"/>
  <c r="AA4" i="12"/>
  <c r="AG4" i="12"/>
  <c r="H5" i="12"/>
  <c r="M5" i="12"/>
  <c r="S5" i="12"/>
  <c r="X5" i="12"/>
  <c r="AC5" i="12"/>
  <c r="E10" i="12"/>
  <c r="J10" i="12"/>
  <c r="O10" i="12"/>
  <c r="U10" i="12"/>
  <c r="Z10" i="12"/>
  <c r="AE10" i="12"/>
  <c r="C10" i="12"/>
  <c r="AF2" i="11"/>
  <c r="AA2" i="11"/>
  <c r="U2" i="11"/>
  <c r="P2" i="11"/>
  <c r="K2" i="11"/>
  <c r="E2" i="11"/>
  <c r="AE4" i="20"/>
  <c r="Z4" i="20"/>
  <c r="T4" i="20"/>
  <c r="O4" i="20"/>
  <c r="J4" i="20"/>
  <c r="D4" i="20"/>
  <c r="AE10" i="18"/>
  <c r="Z10" i="18"/>
  <c r="T10" i="18"/>
  <c r="O10" i="18"/>
  <c r="J10" i="18"/>
  <c r="D10" i="18"/>
  <c r="AE5" i="18"/>
  <c r="Z5" i="18"/>
  <c r="T5" i="18"/>
  <c r="O5" i="18"/>
  <c r="K5" i="18"/>
  <c r="G5" i="18"/>
  <c r="C5" i="18"/>
  <c r="AE7" i="18"/>
  <c r="AA7" i="18"/>
  <c r="W7" i="18"/>
  <c r="S7" i="18"/>
  <c r="O7" i="18"/>
  <c r="K7" i="18"/>
  <c r="G7" i="18"/>
  <c r="C7" i="18"/>
  <c r="AG4" i="18"/>
  <c r="AC4" i="18"/>
  <c r="Y4" i="18"/>
  <c r="U4" i="18"/>
  <c r="Q4" i="18"/>
  <c r="M4" i="18"/>
  <c r="I4" i="18"/>
  <c r="E4" i="18"/>
  <c r="E2" i="18"/>
  <c r="I2" i="18"/>
  <c r="M2" i="18"/>
  <c r="Q2" i="18"/>
  <c r="U2" i="18"/>
  <c r="Y2" i="18"/>
  <c r="AC2" i="18"/>
  <c r="AG2" i="18"/>
  <c r="D2" i="20"/>
  <c r="J2" i="20"/>
  <c r="O2" i="20"/>
  <c r="T2" i="20"/>
  <c r="Z2" i="20"/>
  <c r="AE2" i="20"/>
  <c r="E2" i="13"/>
  <c r="K2" i="13"/>
  <c r="P2" i="13"/>
  <c r="U2" i="13"/>
  <c r="AA2" i="13"/>
  <c r="AF2" i="13"/>
  <c r="G4" i="13"/>
  <c r="M4" i="13"/>
  <c r="R4" i="13"/>
  <c r="W4" i="13"/>
  <c r="AC4" i="13"/>
  <c r="D5" i="13"/>
  <c r="I5" i="13"/>
  <c r="O5" i="13"/>
  <c r="T5" i="13"/>
  <c r="Y5" i="13"/>
  <c r="AE5" i="13"/>
  <c r="F10" i="13"/>
  <c r="K10" i="13"/>
  <c r="Q10" i="13"/>
  <c r="V10" i="13"/>
  <c r="AA10" i="13"/>
  <c r="AG10" i="13"/>
  <c r="B5" i="13"/>
  <c r="E2" i="12"/>
  <c r="K2" i="12"/>
  <c r="P2" i="12"/>
  <c r="U2" i="12"/>
  <c r="AA2" i="12"/>
  <c r="AF2" i="12"/>
  <c r="G4" i="12"/>
  <c r="M4" i="12"/>
  <c r="R4" i="12"/>
  <c r="W4" i="12"/>
  <c r="AC4" i="12"/>
  <c r="D5" i="12"/>
  <c r="I5" i="12"/>
  <c r="O5" i="12"/>
  <c r="T5" i="12"/>
  <c r="Y5" i="12"/>
  <c r="AE5" i="12"/>
  <c r="F10" i="12"/>
  <c r="K10" i="12"/>
  <c r="Q10" i="12"/>
  <c r="V10" i="12"/>
  <c r="AA10" i="12"/>
  <c r="AG10" i="12"/>
  <c r="B10" i="12"/>
  <c r="AE2" i="11"/>
  <c r="Y2" i="11"/>
  <c r="T2" i="11"/>
  <c r="O2" i="11"/>
  <c r="I2" i="11"/>
  <c r="D2" i="11"/>
  <c r="AD4" i="20"/>
  <c r="X4" i="20"/>
  <c r="S4" i="20"/>
  <c r="N4" i="20"/>
  <c r="H4" i="20"/>
  <c r="C4" i="20"/>
  <c r="AD10" i="18"/>
  <c r="X10" i="18"/>
  <c r="S10" i="18"/>
  <c r="N10" i="18"/>
  <c r="H10" i="18"/>
  <c r="C10" i="18"/>
  <c r="AD5" i="18"/>
  <c r="X5" i="18"/>
  <c r="S5" i="18"/>
  <c r="N5" i="18"/>
  <c r="J5" i="18"/>
  <c r="F5" i="18"/>
  <c r="B5" i="18"/>
  <c r="AD7" i="18"/>
  <c r="Z7" i="18"/>
  <c r="V7" i="18"/>
  <c r="R7" i="18"/>
  <c r="N7" i="18"/>
  <c r="J7" i="18"/>
  <c r="F7" i="18"/>
  <c r="B7" i="18"/>
  <c r="AF4" i="18"/>
  <c r="AB4" i="18"/>
  <c r="X4" i="18"/>
  <c r="T4" i="18"/>
  <c r="P4" i="18"/>
  <c r="L4" i="18"/>
  <c r="H4" i="18"/>
  <c r="D4" i="18"/>
  <c r="F2" i="18"/>
  <c r="J2" i="18"/>
  <c r="N2" i="18"/>
  <c r="R2" i="18"/>
  <c r="V2" i="18"/>
  <c r="Z2" i="18"/>
  <c r="AD2" i="18"/>
  <c r="B2" i="18"/>
  <c r="K2" i="20"/>
  <c r="V2" i="20"/>
  <c r="AF2" i="20"/>
  <c r="L2" i="13"/>
  <c r="W2" i="13"/>
  <c r="AG2" i="13"/>
  <c r="N4" i="13"/>
  <c r="Y4" i="13"/>
  <c r="E5" i="13"/>
  <c r="P5" i="13"/>
  <c r="AA5" i="13"/>
  <c r="G10" i="13"/>
  <c r="R10" i="13"/>
  <c r="AC10" i="13"/>
  <c r="B4" i="13"/>
  <c r="L2" i="12"/>
  <c r="W2" i="12"/>
  <c r="AG2" i="12"/>
  <c r="N4" i="12"/>
  <c r="Y4" i="12"/>
  <c r="E5" i="12"/>
  <c r="P5" i="12"/>
  <c r="AA5" i="12"/>
  <c r="G10" i="12"/>
  <c r="R10" i="12"/>
  <c r="AC10" i="12"/>
  <c r="B4" i="12"/>
  <c r="X2" i="11"/>
  <c r="M2" i="11"/>
  <c r="C2" i="11"/>
  <c r="W4" i="20"/>
  <c r="L4" i="20"/>
  <c r="B4" i="20"/>
  <c r="W10" i="18"/>
  <c r="L10" i="18"/>
  <c r="B10" i="18"/>
  <c r="W5" i="18"/>
  <c r="M5" i="18"/>
  <c r="E5" i="18"/>
  <c r="AC7" i="18"/>
  <c r="U7" i="18"/>
  <c r="M7" i="18"/>
  <c r="E7" i="18"/>
  <c r="AE4" i="18"/>
  <c r="W4" i="18"/>
  <c r="O4" i="18"/>
  <c r="G4" i="18"/>
  <c r="G2" i="18"/>
  <c r="O2" i="18"/>
  <c r="W2" i="18"/>
  <c r="AE2" i="18"/>
  <c r="F2" i="20"/>
  <c r="AA2" i="20"/>
  <c r="Q2" i="13"/>
  <c r="I4" i="13"/>
  <c r="AD4" i="13"/>
  <c r="U5" i="13"/>
  <c r="M10" i="13"/>
  <c r="C4" i="13"/>
  <c r="Q2" i="12"/>
  <c r="AB2" i="12"/>
  <c r="AD4" i="12"/>
  <c r="U5" i="12"/>
  <c r="M10" i="12"/>
  <c r="C2" i="12"/>
  <c r="H2" i="11"/>
  <c r="R4" i="20"/>
  <c r="AB10" i="18"/>
  <c r="G10" i="18"/>
  <c r="R5" i="18"/>
  <c r="AG7" i="18"/>
  <c r="Q7" i="18"/>
  <c r="C4" i="18"/>
  <c r="S4" i="18"/>
  <c r="B4" i="18"/>
  <c r="S2" i="18"/>
  <c r="AA2" i="18"/>
  <c r="G2" i="20"/>
  <c r="R2" i="20"/>
  <c r="AB2" i="20"/>
  <c r="H2" i="13"/>
  <c r="S2" i="13"/>
  <c r="AC2" i="13"/>
  <c r="J4" i="13"/>
  <c r="U4" i="13"/>
  <c r="AE4" i="13"/>
  <c r="L5" i="13"/>
  <c r="W5" i="13"/>
  <c r="AG5" i="13"/>
  <c r="N10" i="13"/>
  <c r="Y10" i="13"/>
  <c r="C5" i="13"/>
  <c r="H2" i="12"/>
  <c r="S2" i="12"/>
  <c r="AC2" i="12"/>
  <c r="J4" i="12"/>
  <c r="U4" i="12"/>
  <c r="AE4" i="12"/>
  <c r="L5" i="12"/>
  <c r="W5" i="12"/>
  <c r="AG5" i="12"/>
  <c r="N10" i="12"/>
  <c r="Y10" i="12"/>
  <c r="C4" i="12"/>
  <c r="AB2" i="11"/>
  <c r="Q2" i="11"/>
  <c r="G2" i="11"/>
  <c r="AA4" i="20"/>
  <c r="P4" i="20"/>
  <c r="F4" i="20"/>
  <c r="AA10" i="18"/>
  <c r="P10" i="18"/>
  <c r="F10" i="18"/>
  <c r="AA5" i="18"/>
  <c r="P5" i="18"/>
  <c r="H5" i="18"/>
  <c r="AF7" i="18"/>
  <c r="X7" i="18"/>
  <c r="P7" i="18"/>
  <c r="H7" i="18"/>
  <c r="C2" i="18"/>
  <c r="Z4" i="18"/>
  <c r="R4" i="18"/>
  <c r="J4" i="18"/>
  <c r="D2" i="18"/>
  <c r="L2" i="18"/>
  <c r="T2" i="18"/>
  <c r="AB2" i="18"/>
  <c r="B2" i="20"/>
  <c r="L2" i="20"/>
  <c r="W2" i="20"/>
  <c r="C2" i="13"/>
  <c r="M2" i="13"/>
  <c r="X2" i="13"/>
  <c r="E4" i="13"/>
  <c r="O4" i="13"/>
  <c r="Z4" i="13"/>
  <c r="G5" i="13"/>
  <c r="Q5" i="13"/>
  <c r="AB5" i="13"/>
  <c r="I10" i="13"/>
  <c r="S10" i="13"/>
  <c r="AD10" i="13"/>
  <c r="B2" i="12"/>
  <c r="M2" i="12"/>
  <c r="X2" i="12"/>
  <c r="E4" i="12"/>
  <c r="O4" i="12"/>
  <c r="Z4" i="12"/>
  <c r="G5" i="12"/>
  <c r="Q5" i="12"/>
  <c r="AB5" i="12"/>
  <c r="I10" i="12"/>
  <c r="S10" i="12"/>
  <c r="AD10" i="12"/>
  <c r="AG2" i="11"/>
  <c r="W2" i="11"/>
  <c r="L2" i="11"/>
  <c r="AF4" i="20"/>
  <c r="V4" i="20"/>
  <c r="K4" i="20"/>
  <c r="AF10" i="18"/>
  <c r="V10" i="18"/>
  <c r="K10" i="18"/>
  <c r="AF5" i="18"/>
  <c r="V5" i="18"/>
  <c r="L5" i="18"/>
  <c r="D5" i="18"/>
  <c r="AB7" i="18"/>
  <c r="T7" i="18"/>
  <c r="L7" i="18"/>
  <c r="D7" i="18"/>
  <c r="AD4" i="18"/>
  <c r="V4" i="18"/>
  <c r="N4" i="18"/>
  <c r="F4" i="18"/>
  <c r="H2" i="18"/>
  <c r="P2" i="18"/>
  <c r="X2" i="18"/>
  <c r="AF2" i="18"/>
  <c r="P2" i="20"/>
  <c r="G2" i="13"/>
  <c r="AB2" i="13"/>
  <c r="S4" i="13"/>
  <c r="K5" i="13"/>
  <c r="AF5" i="13"/>
  <c r="W10" i="13"/>
  <c r="G2" i="12"/>
  <c r="I4" i="12"/>
  <c r="S4" i="12"/>
  <c r="K5" i="12"/>
  <c r="AF5" i="12"/>
  <c r="W10" i="12"/>
  <c r="AC2" i="11"/>
  <c r="S2" i="11"/>
  <c r="AB4" i="20"/>
  <c r="G4" i="20"/>
  <c r="R10" i="18"/>
  <c r="AB5" i="18"/>
  <c r="I5" i="18"/>
  <c r="Y7" i="18"/>
  <c r="I7" i="18"/>
  <c r="AA4" i="18"/>
  <c r="K4" i="18"/>
  <c r="K2" i="18"/>
  <c r="A77" i="1"/>
  <c r="I10" i="17" l="1"/>
  <c r="AA10" i="17"/>
  <c r="H10" i="17"/>
  <c r="AF10" i="17"/>
  <c r="Q10" i="17"/>
  <c r="J10" i="17"/>
  <c r="AD10" i="17"/>
  <c r="W10" i="17"/>
  <c r="D10" i="17"/>
  <c r="K10" i="17"/>
  <c r="AE10" i="17"/>
  <c r="AC10" i="17"/>
  <c r="L10" i="17"/>
  <c r="X10" i="17"/>
  <c r="E10" i="17"/>
  <c r="U10" i="17"/>
  <c r="AG10" i="17"/>
  <c r="N10" i="17"/>
  <c r="AB10" i="17"/>
  <c r="P10" i="17"/>
  <c r="G10" i="17"/>
  <c r="Z10" i="17"/>
  <c r="C10" i="17"/>
  <c r="T10" i="17"/>
  <c r="V10" i="17"/>
  <c r="Y10" i="17"/>
  <c r="F10" i="17"/>
  <c r="O10" i="17"/>
  <c r="B10" i="17"/>
  <c r="S10" i="17"/>
  <c r="M10" i="17"/>
  <c r="R10" i="17"/>
  <c r="G2" i="27"/>
  <c r="K2" i="27"/>
  <c r="O2" i="27"/>
  <c r="S2" i="27"/>
  <c r="W2" i="27"/>
  <c r="AA2" i="27"/>
  <c r="AE2" i="27"/>
  <c r="E4" i="27"/>
  <c r="I4" i="27"/>
  <c r="M4" i="27"/>
  <c r="Q4" i="27"/>
  <c r="U4" i="27"/>
  <c r="Y4" i="27"/>
  <c r="AC4" i="27"/>
  <c r="AG4" i="27"/>
  <c r="G5" i="27"/>
  <c r="K5" i="27"/>
  <c r="O5" i="27"/>
  <c r="S5" i="27"/>
  <c r="W5" i="27"/>
  <c r="AA5" i="27"/>
  <c r="AE5" i="27"/>
  <c r="E10" i="27"/>
  <c r="I10" i="27"/>
  <c r="M10" i="27"/>
  <c r="Q10" i="27"/>
  <c r="U10" i="27"/>
  <c r="Y10" i="27"/>
  <c r="AC10" i="27"/>
  <c r="AG10" i="27"/>
  <c r="C10" i="27"/>
  <c r="G2" i="26"/>
  <c r="K2" i="26"/>
  <c r="O2" i="26"/>
  <c r="S2" i="26"/>
  <c r="W2" i="26"/>
  <c r="AA2" i="26"/>
  <c r="AE2" i="26"/>
  <c r="E4" i="26"/>
  <c r="I4" i="26"/>
  <c r="M4" i="26"/>
  <c r="Q4" i="26"/>
  <c r="U4" i="26"/>
  <c r="Y4" i="26"/>
  <c r="AC4" i="26"/>
  <c r="AG4" i="26"/>
  <c r="G5" i="26"/>
  <c r="K5" i="26"/>
  <c r="O5" i="26"/>
  <c r="S5" i="26"/>
  <c r="W5" i="26"/>
  <c r="AA5" i="26"/>
  <c r="AE5" i="26"/>
  <c r="E10" i="26"/>
  <c r="I10" i="26"/>
  <c r="M10" i="26"/>
  <c r="Q10" i="26"/>
  <c r="U10" i="26"/>
  <c r="Y10" i="26"/>
  <c r="AC10" i="26"/>
  <c r="AG10" i="26"/>
  <c r="C4" i="26"/>
  <c r="B2" i="26"/>
  <c r="G2" i="25"/>
  <c r="K2" i="25"/>
  <c r="O2" i="25"/>
  <c r="S2" i="25"/>
  <c r="W2" i="25"/>
  <c r="AA2" i="25"/>
  <c r="AE2" i="25"/>
  <c r="B2" i="25"/>
  <c r="G2" i="24"/>
  <c r="K2" i="24"/>
  <c r="O2" i="24"/>
  <c r="S2" i="24"/>
  <c r="W2" i="24"/>
  <c r="AA2" i="24"/>
  <c r="AE2" i="24"/>
  <c r="E4" i="24"/>
  <c r="I4" i="24"/>
  <c r="M4" i="24"/>
  <c r="Q4" i="24"/>
  <c r="U4" i="24"/>
  <c r="Y4" i="24"/>
  <c r="AC4" i="24"/>
  <c r="AG4" i="24"/>
  <c r="B2" i="24"/>
  <c r="G2" i="23"/>
  <c r="K2" i="23"/>
  <c r="O2" i="23"/>
  <c r="S2" i="23"/>
  <c r="W2" i="23"/>
  <c r="AA2" i="23"/>
  <c r="AE2" i="23"/>
  <c r="E4" i="23"/>
  <c r="I4" i="23"/>
  <c r="M4" i="23"/>
  <c r="Q4" i="23"/>
  <c r="U4" i="23"/>
  <c r="Y4" i="23"/>
  <c r="AC4" i="23"/>
  <c r="AG4" i="23"/>
  <c r="G5" i="23"/>
  <c r="K5" i="23"/>
  <c r="O5" i="23"/>
  <c r="S5" i="23"/>
  <c r="W5" i="23"/>
  <c r="AA5" i="23"/>
  <c r="AE5" i="23"/>
  <c r="E7" i="23"/>
  <c r="I7" i="23"/>
  <c r="M7" i="23"/>
  <c r="Q7" i="23"/>
  <c r="U7" i="23"/>
  <c r="Y7" i="23"/>
  <c r="AC7" i="23"/>
  <c r="AG7" i="23"/>
  <c r="G10" i="23"/>
  <c r="K10" i="23"/>
  <c r="O10" i="23"/>
  <c r="S10" i="23"/>
  <c r="W10" i="23"/>
  <c r="AA10" i="23"/>
  <c r="AE10" i="23"/>
  <c r="C10" i="23"/>
  <c r="B5" i="23"/>
  <c r="B2" i="23"/>
  <c r="B2" i="27"/>
  <c r="E2" i="27"/>
  <c r="J2" i="27"/>
  <c r="P2" i="27"/>
  <c r="U2" i="27"/>
  <c r="Z2" i="27"/>
  <c r="AF2" i="27"/>
  <c r="G4" i="27"/>
  <c r="L4" i="27"/>
  <c r="R4" i="27"/>
  <c r="W4" i="27"/>
  <c r="AB4" i="27"/>
  <c r="D5" i="27"/>
  <c r="I5" i="27"/>
  <c r="N5" i="27"/>
  <c r="T5" i="27"/>
  <c r="Y5" i="27"/>
  <c r="AD5" i="27"/>
  <c r="F10" i="27"/>
  <c r="K10" i="27"/>
  <c r="P10" i="27"/>
  <c r="V10" i="27"/>
  <c r="AA10" i="27"/>
  <c r="AF10" i="27"/>
  <c r="B10" i="27"/>
  <c r="E2" i="26"/>
  <c r="J2" i="26"/>
  <c r="P2" i="26"/>
  <c r="U2" i="26"/>
  <c r="Z2" i="26"/>
  <c r="AF2" i="26"/>
  <c r="G4" i="26"/>
  <c r="L4" i="26"/>
  <c r="R4" i="26"/>
  <c r="W4" i="26"/>
  <c r="AB4" i="26"/>
  <c r="D5" i="26"/>
  <c r="I5" i="26"/>
  <c r="N5" i="26"/>
  <c r="T5" i="26"/>
  <c r="Y5" i="26"/>
  <c r="AD5" i="26"/>
  <c r="F10" i="26"/>
  <c r="K10" i="26"/>
  <c r="P10" i="26"/>
  <c r="V10" i="26"/>
  <c r="AA10" i="26"/>
  <c r="AF10" i="26"/>
  <c r="C5" i="26"/>
  <c r="E2" i="25"/>
  <c r="J2" i="25"/>
  <c r="P2" i="25"/>
  <c r="U2" i="25"/>
  <c r="Z2" i="25"/>
  <c r="AF2" i="25"/>
  <c r="E2" i="24"/>
  <c r="J2" i="24"/>
  <c r="P2" i="24"/>
  <c r="U2" i="24"/>
  <c r="Z2" i="24"/>
  <c r="AF2" i="24"/>
  <c r="G4" i="24"/>
  <c r="L4" i="24"/>
  <c r="R4" i="24"/>
  <c r="W4" i="24"/>
  <c r="AB4" i="24"/>
  <c r="C4" i="24"/>
  <c r="E2" i="23"/>
  <c r="J2" i="23"/>
  <c r="P2" i="23"/>
  <c r="U2" i="23"/>
  <c r="Z2" i="23"/>
  <c r="AF2" i="23"/>
  <c r="G4" i="23"/>
  <c r="L4" i="23"/>
  <c r="R4" i="23"/>
  <c r="W4" i="23"/>
  <c r="AB4" i="23"/>
  <c r="D5" i="23"/>
  <c r="I5" i="23"/>
  <c r="N5" i="23"/>
  <c r="T5" i="23"/>
  <c r="Y5" i="23"/>
  <c r="AD5" i="23"/>
  <c r="F7" i="23"/>
  <c r="K7" i="23"/>
  <c r="P7" i="23"/>
  <c r="V7" i="23"/>
  <c r="AA7" i="23"/>
  <c r="AF7" i="23"/>
  <c r="H10" i="23"/>
  <c r="M10" i="23"/>
  <c r="R10" i="23"/>
  <c r="X10" i="23"/>
  <c r="AC10" i="23"/>
  <c r="B10" i="23"/>
  <c r="C4" i="23"/>
  <c r="H2" i="27"/>
  <c r="X2" i="27"/>
  <c r="D4" i="27"/>
  <c r="J4" i="27"/>
  <c r="T4" i="27"/>
  <c r="AE4" i="27"/>
  <c r="L5" i="27"/>
  <c r="V5" i="27"/>
  <c r="AG5" i="27"/>
  <c r="N10" i="27"/>
  <c r="S10" i="27"/>
  <c r="C4" i="27"/>
  <c r="H2" i="26"/>
  <c r="R2" i="26"/>
  <c r="AC2" i="26"/>
  <c r="O4" i="26"/>
  <c r="Z4" i="26"/>
  <c r="F5" i="26"/>
  <c r="Q5" i="26"/>
  <c r="AB5" i="26"/>
  <c r="H10" i="26"/>
  <c r="S10" i="26"/>
  <c r="B10" i="26"/>
  <c r="H2" i="25"/>
  <c r="R2" i="25"/>
  <c r="AC2" i="25"/>
  <c r="H2" i="24"/>
  <c r="R2" i="24"/>
  <c r="AC2" i="24"/>
  <c r="J4" i="24"/>
  <c r="T4" i="24"/>
  <c r="F2" i="27"/>
  <c r="L2" i="27"/>
  <c r="Q2" i="27"/>
  <c r="V2" i="27"/>
  <c r="AB2" i="27"/>
  <c r="AG2" i="27"/>
  <c r="H4" i="27"/>
  <c r="N4" i="27"/>
  <c r="S4" i="27"/>
  <c r="X4" i="27"/>
  <c r="AD4" i="27"/>
  <c r="E5" i="27"/>
  <c r="J5" i="27"/>
  <c r="P5" i="27"/>
  <c r="U5" i="27"/>
  <c r="Z5" i="27"/>
  <c r="AF5" i="27"/>
  <c r="G10" i="27"/>
  <c r="L10" i="27"/>
  <c r="R10" i="27"/>
  <c r="W10" i="27"/>
  <c r="AB10" i="27"/>
  <c r="C2" i="27"/>
  <c r="B5" i="27"/>
  <c r="F2" i="26"/>
  <c r="L2" i="26"/>
  <c r="Q2" i="26"/>
  <c r="V2" i="26"/>
  <c r="AB2" i="26"/>
  <c r="AG2" i="26"/>
  <c r="H4" i="26"/>
  <c r="N4" i="26"/>
  <c r="S4" i="26"/>
  <c r="X4" i="26"/>
  <c r="AD4" i="26"/>
  <c r="E5" i="26"/>
  <c r="J5" i="26"/>
  <c r="P5" i="26"/>
  <c r="U5" i="26"/>
  <c r="Z5" i="26"/>
  <c r="AF5" i="26"/>
  <c r="G10" i="26"/>
  <c r="L10" i="26"/>
  <c r="R10" i="26"/>
  <c r="W10" i="26"/>
  <c r="AB10" i="26"/>
  <c r="B4" i="26"/>
  <c r="C10" i="26"/>
  <c r="F2" i="25"/>
  <c r="L2" i="25"/>
  <c r="Q2" i="25"/>
  <c r="V2" i="25"/>
  <c r="AB2" i="25"/>
  <c r="AG2" i="25"/>
  <c r="F2" i="24"/>
  <c r="L2" i="24"/>
  <c r="Q2" i="24"/>
  <c r="V2" i="24"/>
  <c r="AB2" i="24"/>
  <c r="AG2" i="24"/>
  <c r="H4" i="24"/>
  <c r="N4" i="24"/>
  <c r="S4" i="24"/>
  <c r="X4" i="24"/>
  <c r="AD4" i="24"/>
  <c r="B4" i="24"/>
  <c r="F2" i="23"/>
  <c r="L2" i="23"/>
  <c r="Q2" i="23"/>
  <c r="V2" i="23"/>
  <c r="AB2" i="23"/>
  <c r="AG2" i="23"/>
  <c r="H4" i="23"/>
  <c r="N4" i="23"/>
  <c r="S4" i="23"/>
  <c r="X4" i="23"/>
  <c r="AD4" i="23"/>
  <c r="E5" i="23"/>
  <c r="J5" i="23"/>
  <c r="P5" i="23"/>
  <c r="U5" i="23"/>
  <c r="Z5" i="23"/>
  <c r="AF5" i="23"/>
  <c r="G7" i="23"/>
  <c r="L7" i="23"/>
  <c r="R7" i="23"/>
  <c r="W7" i="23"/>
  <c r="AB7" i="23"/>
  <c r="D10" i="23"/>
  <c r="I10" i="23"/>
  <c r="N10" i="23"/>
  <c r="T10" i="23"/>
  <c r="Y10" i="23"/>
  <c r="AD10" i="23"/>
  <c r="C7" i="23"/>
  <c r="B4" i="23"/>
  <c r="M2" i="27"/>
  <c r="R2" i="27"/>
  <c r="AC2" i="27"/>
  <c r="O4" i="27"/>
  <c r="Z4" i="27"/>
  <c r="F5" i="27"/>
  <c r="Q5" i="27"/>
  <c r="AB5" i="27"/>
  <c r="H10" i="27"/>
  <c r="X10" i="27"/>
  <c r="AD10" i="27"/>
  <c r="B4" i="27"/>
  <c r="M2" i="26"/>
  <c r="X2" i="26"/>
  <c r="D4" i="26"/>
  <c r="J4" i="26"/>
  <c r="T4" i="26"/>
  <c r="AE4" i="26"/>
  <c r="L5" i="26"/>
  <c r="V5" i="26"/>
  <c r="AG5" i="26"/>
  <c r="N10" i="26"/>
  <c r="X10" i="26"/>
  <c r="AD10" i="26"/>
  <c r="B5" i="26"/>
  <c r="M2" i="25"/>
  <c r="X2" i="25"/>
  <c r="C2" i="25"/>
  <c r="M2" i="24"/>
  <c r="X2" i="24"/>
  <c r="D4" i="24"/>
  <c r="O4" i="24"/>
  <c r="D2" i="27"/>
  <c r="Y2" i="27"/>
  <c r="P4" i="27"/>
  <c r="H5" i="27"/>
  <c r="AC5" i="27"/>
  <c r="T10" i="27"/>
  <c r="D2" i="26"/>
  <c r="Y2" i="26"/>
  <c r="P4" i="26"/>
  <c r="H5" i="26"/>
  <c r="AC5" i="26"/>
  <c r="T10" i="26"/>
  <c r="D2" i="25"/>
  <c r="Y2" i="25"/>
  <c r="N2" i="24"/>
  <c r="F4" i="24"/>
  <c r="Z4" i="24"/>
  <c r="C2" i="24"/>
  <c r="M2" i="23"/>
  <c r="X2" i="23"/>
  <c r="D4" i="23"/>
  <c r="O4" i="23"/>
  <c r="Z4" i="23"/>
  <c r="F5" i="23"/>
  <c r="Q5" i="23"/>
  <c r="AB5" i="23"/>
  <c r="H7" i="23"/>
  <c r="S7" i="23"/>
  <c r="AD7" i="23"/>
  <c r="J10" i="23"/>
  <c r="U10" i="23"/>
  <c r="AF10" i="23"/>
  <c r="C2" i="23"/>
  <c r="N2" i="27"/>
  <c r="R5" i="27"/>
  <c r="AE10" i="27"/>
  <c r="F4" i="26"/>
  <c r="AA4" i="26"/>
  <c r="AE10" i="26"/>
  <c r="D2" i="24"/>
  <c r="P4" i="24"/>
  <c r="R2" i="23"/>
  <c r="J4" i="23"/>
  <c r="AE4" i="23"/>
  <c r="L5" i="23"/>
  <c r="AG5" i="23"/>
  <c r="X7" i="23"/>
  <c r="P10" i="23"/>
  <c r="B7" i="23"/>
  <c r="T2" i="27"/>
  <c r="K4" i="27"/>
  <c r="AF4" i="27"/>
  <c r="X5" i="27"/>
  <c r="O10" i="27"/>
  <c r="C5" i="27"/>
  <c r="T2" i="26"/>
  <c r="K4" i="26"/>
  <c r="AF4" i="26"/>
  <c r="X5" i="26"/>
  <c r="O10" i="26"/>
  <c r="C2" i="26"/>
  <c r="T2" i="25"/>
  <c r="I2" i="24"/>
  <c r="AD2" i="24"/>
  <c r="V4" i="24"/>
  <c r="AF4" i="24"/>
  <c r="I2" i="23"/>
  <c r="T2" i="23"/>
  <c r="AD2" i="23"/>
  <c r="K4" i="23"/>
  <c r="V4" i="23"/>
  <c r="AF4" i="23"/>
  <c r="M5" i="23"/>
  <c r="X5" i="23"/>
  <c r="D7" i="23"/>
  <c r="O7" i="23"/>
  <c r="Z7" i="23"/>
  <c r="F10" i="23"/>
  <c r="Q10" i="23"/>
  <c r="AB10" i="23"/>
  <c r="C5" i="23"/>
  <c r="I2" i="27"/>
  <c r="AD2" i="27"/>
  <c r="V4" i="27"/>
  <c r="M5" i="27"/>
  <c r="D10" i="27"/>
  <c r="Z10" i="27"/>
  <c r="I2" i="26"/>
  <c r="AD2" i="26"/>
  <c r="V4" i="26"/>
  <c r="M5" i="26"/>
  <c r="D10" i="26"/>
  <c r="Z10" i="26"/>
  <c r="I2" i="25"/>
  <c r="AD2" i="25"/>
  <c r="T2" i="24"/>
  <c r="K4" i="24"/>
  <c r="AA4" i="24"/>
  <c r="D2" i="23"/>
  <c r="N2" i="23"/>
  <c r="Y2" i="23"/>
  <c r="F4" i="23"/>
  <c r="P4" i="23"/>
  <c r="AA4" i="23"/>
  <c r="H5" i="23"/>
  <c r="R5" i="23"/>
  <c r="AC5" i="23"/>
  <c r="J7" i="23"/>
  <c r="T7" i="23"/>
  <c r="AE7" i="23"/>
  <c r="L10" i="23"/>
  <c r="V10" i="23"/>
  <c r="AG10" i="23"/>
  <c r="F4" i="27"/>
  <c r="AA4" i="27"/>
  <c r="J10" i="27"/>
  <c r="N2" i="26"/>
  <c r="R5" i="26"/>
  <c r="J10" i="26"/>
  <c r="N2" i="25"/>
  <c r="Y2" i="24"/>
  <c r="AE4" i="24"/>
  <c r="H2" i="23"/>
  <c r="AC2" i="23"/>
  <c r="T4" i="23"/>
  <c r="V5" i="23"/>
  <c r="N7" i="23"/>
  <c r="E10" i="23"/>
  <c r="Z10" i="23"/>
  <c r="B3" i="19"/>
  <c r="D9" i="19" l="1"/>
  <c r="B6" i="21" s="1"/>
  <c r="H9" i="19"/>
  <c r="N138" i="30" s="1"/>
  <c r="F6" i="21" s="1"/>
  <c r="L9" i="19"/>
  <c r="R138" i="30" s="1"/>
  <c r="J6" i="21" s="1"/>
  <c r="P9" i="19"/>
  <c r="V138" i="30" s="1"/>
  <c r="N6" i="21" s="1"/>
  <c r="T9" i="19"/>
  <c r="Z138" i="30" s="1"/>
  <c r="R6" i="21" s="1"/>
  <c r="X9" i="19"/>
  <c r="AD138" i="30" s="1"/>
  <c r="V6" i="21" s="1"/>
  <c r="AB9" i="19"/>
  <c r="AH138" i="30" s="1"/>
  <c r="Z6" i="21" s="1"/>
  <c r="AF9" i="19"/>
  <c r="AL138" i="30" s="1"/>
  <c r="AD6" i="21" s="1"/>
  <c r="E9" i="19"/>
  <c r="K138" i="30" s="1"/>
  <c r="C6" i="21" s="1"/>
  <c r="I9" i="19"/>
  <c r="O138" i="30" s="1"/>
  <c r="G6" i="21" s="1"/>
  <c r="M9" i="19"/>
  <c r="S138" i="30" s="1"/>
  <c r="K6" i="21" s="1"/>
  <c r="Q9" i="19"/>
  <c r="W138" i="30" s="1"/>
  <c r="O6" i="21" s="1"/>
  <c r="U9" i="19"/>
  <c r="AA138" i="30" s="1"/>
  <c r="S6" i="21" s="1"/>
  <c r="Y9" i="19"/>
  <c r="AE138" i="30" s="1"/>
  <c r="W6" i="21" s="1"/>
  <c r="AC9" i="19"/>
  <c r="AI138" i="30" s="1"/>
  <c r="AA6" i="21" s="1"/>
  <c r="AG9" i="19"/>
  <c r="AM138" i="30" s="1"/>
  <c r="AE6" i="21" s="1"/>
  <c r="F9" i="19"/>
  <c r="L138" i="30" s="1"/>
  <c r="D6" i="21" s="1"/>
  <c r="J9" i="19"/>
  <c r="P138" i="30" s="1"/>
  <c r="H6" i="21" s="1"/>
  <c r="N9" i="19"/>
  <c r="T138" i="30" s="1"/>
  <c r="L6" i="21" s="1"/>
  <c r="R9" i="19"/>
  <c r="X138" i="30" s="1"/>
  <c r="P6" i="21" s="1"/>
  <c r="V9" i="19"/>
  <c r="AB138" i="30" s="1"/>
  <c r="T6" i="21" s="1"/>
  <c r="Z9" i="19"/>
  <c r="AF138" i="30" s="1"/>
  <c r="X6" i="21" s="1"/>
  <c r="AD9" i="19"/>
  <c r="AJ138" i="30" s="1"/>
  <c r="AB6" i="21" s="1"/>
  <c r="AH9" i="19"/>
  <c r="AN138" i="30" s="1"/>
  <c r="AF6" i="21" s="1"/>
  <c r="G9" i="19"/>
  <c r="M138" i="30" s="1"/>
  <c r="E6" i="21" s="1"/>
  <c r="K9" i="19"/>
  <c r="Q138" i="30" s="1"/>
  <c r="I6" i="21" s="1"/>
  <c r="O9" i="19"/>
  <c r="U138" i="30" s="1"/>
  <c r="M6" i="21" s="1"/>
  <c r="S9" i="19"/>
  <c r="Y138" i="30" s="1"/>
  <c r="Q6" i="21" s="1"/>
  <c r="W9" i="19"/>
  <c r="AC138" i="30" s="1"/>
  <c r="U6" i="21" s="1"/>
  <c r="AA9" i="19"/>
  <c r="AG138" i="30" s="1"/>
  <c r="Y6" i="21" s="1"/>
  <c r="AE9" i="19"/>
  <c r="AK138" i="30" s="1"/>
  <c r="AC6" i="21" s="1"/>
  <c r="AI9" i="19"/>
  <c r="AO138" i="30" s="1"/>
  <c r="AG6" i="21" s="1"/>
</calcChain>
</file>

<file path=xl/sharedStrings.xml><?xml version="1.0" encoding="utf-8"?>
<sst xmlns="http://schemas.openxmlformats.org/spreadsheetml/2006/main" count="1820" uniqueCount="640">
  <si>
    <t>Sources:</t>
  </si>
  <si>
    <t>5. Commercial Sector Key Indicators and Consumption</t>
  </si>
  <si>
    <t>(quadrillion Btu, unless otherwise noted)</t>
  </si>
  <si>
    <t/>
  </si>
  <si>
    <t xml:space="preserve"> Key Indicators and Consumption</t>
  </si>
  <si>
    <t>Key Indicators</t>
  </si>
  <si>
    <t xml:space="preserve"> Total Floorspace (billion square feet)</t>
  </si>
  <si>
    <t xml:space="preserve">   Surviving</t>
  </si>
  <si>
    <t xml:space="preserve">   New Additions</t>
  </si>
  <si>
    <t xml:space="preserve">     Total</t>
  </si>
  <si>
    <t xml:space="preserve"> Energy Consumption Intensity</t>
  </si>
  <si>
    <t xml:space="preserve"> (thousand Btu per square foot)</t>
  </si>
  <si>
    <t xml:space="preserve">   Delivered Energy Consumption</t>
  </si>
  <si>
    <t xml:space="preserve">   Ventilation</t>
  </si>
  <si>
    <t xml:space="preserve">   Cooking</t>
  </si>
  <si>
    <t xml:space="preserve">   Lighting</t>
  </si>
  <si>
    <t xml:space="preserve">   Refrigeration</t>
  </si>
  <si>
    <t xml:space="preserve">     Delivered Energy</t>
  </si>
  <si>
    <t xml:space="preserve"> Natural Gas</t>
  </si>
  <si>
    <t xml:space="preserve">   Other Uses 3/</t>
  </si>
  <si>
    <t xml:space="preserve"> Distillate Fuel Oil</t>
  </si>
  <si>
    <t xml:space="preserve">   Other Uses 4/</t>
  </si>
  <si>
    <t xml:space="preserve"> Marketed Renewables (biomass)</t>
  </si>
  <si>
    <t xml:space="preserve">   Other Uses 6/</t>
  </si>
  <si>
    <t>Electricity Related Losses</t>
  </si>
  <si>
    <t>Total Energy Consumption by End Use</t>
  </si>
  <si>
    <t xml:space="preserve">  Solar Thermal</t>
  </si>
  <si>
    <t xml:space="preserve">  Solar Photovoltaic</t>
  </si>
  <si>
    <t xml:space="preserve">  Wind</t>
  </si>
  <si>
    <t xml:space="preserve">    Total</t>
  </si>
  <si>
    <t>Heating Degree Days</t>
  </si>
  <si>
    <t xml:space="preserve">   New England</t>
  </si>
  <si>
    <t xml:space="preserve">   Middle Atlantic</t>
  </si>
  <si>
    <t xml:space="preserve">   East North Central</t>
  </si>
  <si>
    <t xml:space="preserve">   West North Central</t>
  </si>
  <si>
    <t xml:space="preserve">   South Atlantic</t>
  </si>
  <si>
    <t xml:space="preserve">   East South Central</t>
  </si>
  <si>
    <t xml:space="preserve">   West South Central</t>
  </si>
  <si>
    <t xml:space="preserve">   Mountain</t>
  </si>
  <si>
    <t xml:space="preserve">   Pacific</t>
  </si>
  <si>
    <t xml:space="preserve">      United States</t>
  </si>
  <si>
    <t>Cooling Degree Days</t>
  </si>
  <si>
    <t>escalators, off-road electric vehicles, laboratory fume hoods, laundry equipment, coffee brewers, and water services.</t>
  </si>
  <si>
    <t>performed in commercial buildings.</t>
  </si>
  <si>
    <t>4. Residential Sector Key Indicators and Consumption</t>
  </si>
  <si>
    <t xml:space="preserve"> Households (millions)</t>
  </si>
  <si>
    <t xml:space="preserve">   Single-Family</t>
  </si>
  <si>
    <t xml:space="preserve">   Multifamily</t>
  </si>
  <si>
    <t xml:space="preserve">   Mobile Homes</t>
  </si>
  <si>
    <t xml:space="preserve"> Average House Square Footage</t>
  </si>
  <si>
    <t xml:space="preserve"> Energy Intensity</t>
  </si>
  <si>
    <t xml:space="preserve"> (million Btu per household)</t>
  </si>
  <si>
    <t xml:space="preserve">   Space Heating</t>
  </si>
  <si>
    <t xml:space="preserve">   Space Cooling</t>
  </si>
  <si>
    <t xml:space="preserve">   Water Heating</t>
  </si>
  <si>
    <t xml:space="preserve">   Clothes Dryers</t>
  </si>
  <si>
    <t xml:space="preserve">   Freezers</t>
  </si>
  <si>
    <t xml:space="preserve">   Furnace Fans and Boiler Circulation Pumps</t>
  </si>
  <si>
    <t xml:space="preserve">   Other Uses 5/</t>
  </si>
  <si>
    <t xml:space="preserve"> Propane</t>
  </si>
  <si>
    <t xml:space="preserve"> Space Heating</t>
  </si>
  <si>
    <t xml:space="preserve"> Space Cooling</t>
  </si>
  <si>
    <t xml:space="preserve"> Water Heating</t>
  </si>
  <si>
    <t xml:space="preserve"> Refrigeration</t>
  </si>
  <si>
    <t xml:space="preserve"> Cooking</t>
  </si>
  <si>
    <t xml:space="preserve"> Clothes Dryers</t>
  </si>
  <si>
    <t xml:space="preserve"> Freezers</t>
  </si>
  <si>
    <t xml:space="preserve"> Lighting</t>
  </si>
  <si>
    <t xml:space="preserve"> Furnace Fans and Boiler Circulation Pumps</t>
  </si>
  <si>
    <t xml:space="preserve">  Geothermal Heat Pumps</t>
  </si>
  <si>
    <t xml:space="preserve">  Solar Hot Water Heating</t>
  </si>
  <si>
    <t>transportation sector.</t>
  </si>
  <si>
    <t>U.S. Energy Information Administration</t>
  </si>
  <si>
    <t>Table 4</t>
  </si>
  <si>
    <t>Table 5</t>
  </si>
  <si>
    <t>Year</t>
  </si>
  <si>
    <t>electricity (BTU)</t>
  </si>
  <si>
    <t>coal (BTU)</t>
  </si>
  <si>
    <t>natural gas (BTU)</t>
  </si>
  <si>
    <t>petroleum diesel (BTU)</t>
  </si>
  <si>
    <t>BCEU BAU Components Energy Use</t>
  </si>
  <si>
    <t>heat (BTU)</t>
  </si>
  <si>
    <t>Commercial (except heat)</t>
  </si>
  <si>
    <t>heat</t>
  </si>
  <si>
    <t>Residential (except heat)</t>
  </si>
  <si>
    <t>Euroheat &amp; Power</t>
  </si>
  <si>
    <t>Notes:</t>
  </si>
  <si>
    <t>residential and commercial buildings.  Most district heating systems in the U.S.</t>
  </si>
  <si>
    <t>either supply universities, hospitals, or downtowns, all of which are dominated</t>
  </si>
  <si>
    <t>by commercial rather than residential buildings.  Accordingly, we assume all</t>
  </si>
  <si>
    <t>heat demand is commercial, and we scale 2011 heat demand up at the same</t>
  </si>
  <si>
    <t>rate as overall energy demand for heating purposes.</t>
  </si>
  <si>
    <t>2011 District Heat sales</t>
  </si>
  <si>
    <t>TJ</t>
  </si>
  <si>
    <t>BTU per TJ</t>
  </si>
  <si>
    <t>BTU/TJ</t>
  </si>
  <si>
    <t>BTU</t>
  </si>
  <si>
    <t>Heat demand</t>
  </si>
  <si>
    <t>Since all of the energy use in Table 5 appears to be assigned to particular fuels</t>
  </si>
  <si>
    <t>or electricity, we assume that heat consumption is additional to the quantities</t>
  </si>
  <si>
    <t>specified in Table 5.  We assign all of it to the "heating" building component, although</t>
  </si>
  <si>
    <t>in reality, some might be used for tasks such as sterilization of hospital equipment.</t>
  </si>
  <si>
    <t>Notes on Coal</t>
  </si>
  <si>
    <t>The AEO tables do not include a breakdown of coal or where it is used.</t>
  </si>
  <si>
    <t>Table 5 (commercial buildings), footnote 5 indicates that "other fuels" includes</t>
  </si>
  <si>
    <t>coal (as well as residual fuel oil, propane, motor gasoline, and kerosene).</t>
  </si>
  <si>
    <t>Coal is only used in commercial buildings.</t>
  </si>
  <si>
    <t>Coal is only used for "other components" (not heating, lighting, etc.)</t>
  </si>
  <si>
    <t>Coal composes the following fraction of "other fuels":</t>
  </si>
  <si>
    <t>Notes on Heat</t>
  </si>
  <si>
    <t>The AEO does not include the consumption of heat as an energy carrier</t>
  </si>
  <si>
    <t>(district heat).  We have another source that gives us overall demand for heat</t>
  </si>
  <si>
    <t>in 2011, but we don't have future projections, nor a breakdown between</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</si>
  <si>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</si>
  <si>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</si>
  <si>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</si>
  <si>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</si>
  <si>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</si>
  <si>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</si>
  <si>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"other component" category, not to appliances.</t>
  </si>
  <si>
    <t>office equipment (non-PC)" in Table 5) are assigned to the</t>
  </si>
  <si>
    <t>escalators, off-road electric vehicles, laboratory fume hoods, laundry equipment, coffee brewers, water services, emergency generators,</t>
  </si>
  <si>
    <t>Detached</t>
  </si>
  <si>
    <t>Attached</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</si>
  <si>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</si>
  <si>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</si>
  <si>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</si>
  <si>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</si>
  <si>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</si>
  <si>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</si>
  <si>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</si>
  <si>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</si>
  <si>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</si>
  <si>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</si>
  <si>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</si>
  <si>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</si>
  <si>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</si>
  <si>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</si>
  <si>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</si>
  <si>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</si>
  <si>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</si>
  <si>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In metropolitan statistical area</t>
  </si>
  <si>
    <t>In micropolitan statistical area</t>
  </si>
  <si>
    <t>Marine</t>
  </si>
  <si>
    <t>Q</t>
  </si>
  <si>
    <t>1950 to 1959</t>
  </si>
  <si>
    <t>1960 to 1969</t>
  </si>
  <si>
    <t>1970 to 1979</t>
  </si>
  <si>
    <t>1980 to 1989</t>
  </si>
  <si>
    <t>1990 to 1999</t>
  </si>
  <si>
    <t>2000 to 2009</t>
  </si>
  <si>
    <t>N</t>
  </si>
  <si>
    <t>Brick</t>
  </si>
  <si>
    <t>Wood</t>
  </si>
  <si>
    <t>Stucco</t>
  </si>
  <si>
    <t>Stone</t>
  </si>
  <si>
    <t>Metal</t>
  </si>
  <si>
    <t>Basement</t>
  </si>
  <si>
    <t>Not Asked (Mobile Homes and Apartments</t>
  </si>
  <si>
    <t>in Buildings With 5 or More Units)</t>
  </si>
  <si>
    <t>1 or 2</t>
  </si>
  <si>
    <t>None</t>
  </si>
  <si>
    <t>Yes</t>
  </si>
  <si>
    <t>No</t>
  </si>
  <si>
    <t>All</t>
  </si>
  <si>
    <t>Garage/Carport</t>
  </si>
  <si>
    <t>(Single-Family Units and Mobile Homes)</t>
  </si>
  <si>
    <t>1-Car Garage</t>
  </si>
  <si>
    <t>2-Car Garage</t>
  </si>
  <si>
    <t>3 or More Car Garage</t>
  </si>
  <si>
    <t>Carport (only)</t>
  </si>
  <si>
    <t>Not Asked (Apartments)</t>
  </si>
  <si>
    <t>Large Tree(s) that Shade the Home</t>
  </si>
  <si>
    <t>Adequacy of Insulation</t>
  </si>
  <si>
    <t>Well Insulated</t>
  </si>
  <si>
    <t>Adequately Insulated</t>
  </si>
  <si>
    <t>Poorly Insulated</t>
  </si>
  <si>
    <t>No Insulation</t>
  </si>
  <si>
    <t>Insulation Added by Current Household</t>
  </si>
  <si>
    <t>Home Is Too Drafty During the Winter</t>
  </si>
  <si>
    <t>Never</t>
  </si>
  <si>
    <t>Some of the Time</t>
  </si>
  <si>
    <t>Most of the Time</t>
  </si>
  <si>
    <t>All of the Time</t>
  </si>
  <si>
    <t>Caulking/Weather Stripping Added</t>
  </si>
  <si>
    <t>by Current Household</t>
  </si>
  <si>
    <t>Unusually High Ceilings</t>
  </si>
  <si>
    <t>Not Asked (Mobile Homes)</t>
  </si>
  <si>
    <t>Cathedral Ceilings (in Housing Units</t>
  </si>
  <si>
    <t>With High Ceilings)</t>
  </si>
  <si>
    <t>Type of Glass in Windows</t>
  </si>
  <si>
    <t>Single-pane Glass</t>
  </si>
  <si>
    <t>Double-pane Glass</t>
  </si>
  <si>
    <t>Triple-pane Glass</t>
  </si>
  <si>
    <t>Proportion of Windows Replaced</t>
  </si>
  <si>
    <t>Some</t>
  </si>
  <si>
    <t>Energy Efficient Light Bulbs Used</t>
  </si>
  <si>
    <t>Don't Know</t>
  </si>
  <si>
    <t>Energy Audit Performed on Home</t>
  </si>
  <si>
    <t>Park a Car Within 20 Feet</t>
  </si>
  <si>
    <t>of Electrical Outlet</t>
  </si>
  <si>
    <t>No Vehicles Owned</t>
  </si>
  <si>
    <r>
      <t xml:space="preserve">     </t>
    </r>
    <r>
      <rPr>
        <vertAlign val="superscript"/>
        <sz val="10"/>
        <rFont val="Arial"/>
        <family val="2"/>
      </rPr>
      <t>1</t>
    </r>
    <r>
      <rPr>
        <sz val="8"/>
        <rFont val="Arial"/>
        <family val="2"/>
      </rPr>
      <t xml:space="preserve">Total U.S. includes all primary occupied housing units in the 50 States and the District of Columbia. Vacant housing units, seasonal units, second homes, military housing, and group quarters are excluded.
     </t>
    </r>
    <r>
      <rPr>
        <vertAlign val="superscript"/>
        <sz val="10"/>
        <rFont val="Arial"/>
        <family val="2"/>
      </rPr>
      <t>2</t>
    </r>
    <r>
      <rPr>
        <sz val="8"/>
        <rFont val="Arial"/>
        <family val="2"/>
      </rPr>
      <t xml:space="preserve">Housing units are classified as urban or rural using definitions created by the U.S. Census Bureau, which are publically available through 2009 TIGER/Line Shapefiles.
     </t>
    </r>
    <r>
      <rPr>
        <vertAlign val="superscript"/>
        <sz val="10"/>
        <rFont val="Arial"/>
        <family val="2"/>
      </rPr>
      <t>3</t>
    </r>
    <r>
      <rPr>
        <sz val="8"/>
        <rFont val="Arial"/>
        <family val="2"/>
      </rPr>
      <t>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r>
  </si>
  <si>
    <t>Urban vs. Rural Residential Households</t>
  </si>
  <si>
    <t>Energy Information Administration</t>
  </si>
  <si>
    <t>Residential Energy Consumption Survey (RECS)</t>
  </si>
  <si>
    <t>Table HC2.1</t>
  </si>
  <si>
    <t>biomass (BTU)</t>
  </si>
  <si>
    <t>Release Date</t>
  </si>
  <si>
    <t>Datekey</t>
  </si>
  <si>
    <t>Reference case</t>
  </si>
  <si>
    <t>Scenario</t>
  </si>
  <si>
    <t>Report</t>
  </si>
  <si>
    <t>Statistics Overview: Country by Country 2013</t>
  </si>
  <si>
    <t>http://www.euroheat.org/wp-content/uploads/2016/03/2013-Country-by-country-Statistics-Overview.pdf</t>
  </si>
  <si>
    <t>Row "Total District Heat sales 2011," Column "USA"</t>
  </si>
  <si>
    <t>We assume that the 2011 heat sales are the same as 2014, then for future years, we</t>
  </si>
  <si>
    <t>scale it by the rate of overall energy demand for heating in commercial buildings.</t>
  </si>
  <si>
    <t xml:space="preserve">   Computing</t>
  </si>
  <si>
    <t xml:space="preserve">   Office Equipment</t>
  </si>
  <si>
    <t>Release date: February 2017
Revised date: May 2018</t>
  </si>
  <si>
    <r>
      <t>Table HC2.1  Structural and geographic characteristics of U.S. homes by housing unit type, 2015</t>
    </r>
    <r>
      <rPr>
        <b/>
        <vertAlign val="superscript"/>
        <sz val="12"/>
        <color theme="4"/>
        <rFont val="Calibri"/>
        <family val="2"/>
        <scheme val="minor"/>
      </rPr>
      <t>1</t>
    </r>
  </si>
  <si>
    <t>Number of housing units (million)</t>
  </si>
  <si>
    <t>Housing unit type</t>
  </si>
  <si>
    <r>
      <t>Total U.S.</t>
    </r>
    <r>
      <rPr>
        <b/>
        <vertAlign val="superscript"/>
        <sz val="10"/>
        <color theme="1"/>
        <rFont val="Calibri"/>
        <family val="2"/>
        <scheme val="minor"/>
      </rPr>
      <t>2</t>
    </r>
  </si>
  <si>
    <t>Single-family detached</t>
  </si>
  <si>
    <t>Single-family attached</t>
  </si>
  <si>
    <t>Apartment
 (2- to 4-unit building)</t>
  </si>
  <si>
    <t>Apartment
 (5 or more unit building)</t>
  </si>
  <si>
    <t>Mobile home</t>
  </si>
  <si>
    <t>All homes</t>
  </si>
  <si>
    <t>Census region and division</t>
  </si>
  <si>
    <r>
      <t>Census urban/rural classification</t>
    </r>
    <r>
      <rPr>
        <b/>
        <vertAlign val="superscript"/>
        <sz val="10"/>
        <color theme="1"/>
        <rFont val="Calibri"/>
        <family val="2"/>
        <scheme val="minor"/>
      </rPr>
      <t>3</t>
    </r>
  </si>
  <si>
    <t>Urbanized area</t>
  </si>
  <si>
    <t>Urban cluster</t>
  </si>
  <si>
    <t>Metropolitan or micropolitan statistical area</t>
  </si>
  <si>
    <t>Not in metropolitan or micropolitan statistical area</t>
  </si>
  <si>
    <r>
      <t>Climate region</t>
    </r>
    <r>
      <rPr>
        <b/>
        <vertAlign val="superscript"/>
        <sz val="10"/>
        <color theme="1"/>
        <rFont val="Calibri"/>
        <family val="2"/>
        <scheme val="minor"/>
      </rPr>
      <t>4</t>
    </r>
  </si>
  <si>
    <t>Very cold/Cold</t>
  </si>
  <si>
    <t>Mixed-humid</t>
  </si>
  <si>
    <t>Mixed-dry/Hot-dry</t>
  </si>
  <si>
    <t>Hot-humid</t>
  </si>
  <si>
    <t>Year of construction</t>
  </si>
  <si>
    <t>Before 1950</t>
  </si>
  <si>
    <t>2010 to 2015</t>
  </si>
  <si>
    <t>Number of stories</t>
  </si>
  <si>
    <t>One story</t>
  </si>
  <si>
    <t>Two stories</t>
  </si>
  <si>
    <t>Three or more stories</t>
  </si>
  <si>
    <t>Split level</t>
  </si>
  <si>
    <t>Not asked (apartments and mobile homes)</t>
  </si>
  <si>
    <t>Major outside wall construction</t>
  </si>
  <si>
    <t>Siding (aluminum, vinyl, or steel)</t>
  </si>
  <si>
    <t>Concrete or concrete block</t>
  </si>
  <si>
    <t>Shingles (composition)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</si>
  <si>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</si>
  <si>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</si>
  <si>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</si>
  <si>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</si>
  <si>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</si>
  <si>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</si>
  <si>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</si>
  <si>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</si>
  <si>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</si>
  <si>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</si>
  <si>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</si>
  <si>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</si>
  <si>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</si>
  <si>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</si>
  <si>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</si>
  <si>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</si>
  <si>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</si>
  <si>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</si>
  <si>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</si>
  <si>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</si>
  <si>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</si>
  <si>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</si>
  <si>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</si>
  <si>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</si>
  <si>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</si>
  <si>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</si>
  <si>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</si>
  <si>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</si>
  <si>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</si>
  <si>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</si>
  <si>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No insulation</t>
  </si>
  <si>
    <t>Home is too drafty during the winter</t>
  </si>
  <si>
    <t>Some of the time</t>
  </si>
  <si>
    <t>Most of the time</t>
  </si>
  <si>
    <t>All of the time</t>
  </si>
  <si>
    <t>Unusually high ceilings</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</si>
  <si>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</si>
  <si>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</si>
  <si>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</si>
  <si>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</si>
  <si>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</si>
  <si>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</si>
  <si>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</si>
  <si>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</si>
  <si>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</si>
  <si>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</si>
  <si>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</si>
  <si>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</si>
  <si>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</si>
  <si>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</si>
  <si>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</si>
  <si>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</si>
  <si>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</si>
  <si>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</si>
  <si>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doors</t>
  </si>
  <si>
    <t>Energy audit performed on home</t>
  </si>
  <si>
    <t>Don't know</t>
  </si>
  <si>
    <t>Electricity meter is a smart meter</t>
  </si>
  <si>
    <t>Park a car within 20 feet of electrical outlet</t>
  </si>
  <si>
    <t>Natural gas available in neighborhood</t>
  </si>
  <si>
    <t>Actually use natural gas</t>
  </si>
  <si>
    <t>Do not use natural gas</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</si>
  <si>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</si>
  <si>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</si>
  <si>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</si>
  <si>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</si>
  <si>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</si>
  <si>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</si>
  <si>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</si>
  <si>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</si>
  <si>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</si>
  <si>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</si>
  <si>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</si>
  <si>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</si>
  <si>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</si>
  <si>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</si>
  <si>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Solar</t>
  </si>
  <si>
    <t>Some other fuel</t>
  </si>
  <si>
    <t>Unheated swimming pool</t>
  </si>
  <si>
    <t>Hot tub</t>
  </si>
  <si>
    <t>Months hot tub is used</t>
  </si>
  <si>
    <t>No hot tub</t>
  </si>
  <si>
    <t>Hot tub heating fuel</t>
  </si>
  <si>
    <t>Hot tub used 0 months</t>
  </si>
  <si>
    <t>Energy-related benefits received by homeowners (more than one may apply)</t>
  </si>
  <si>
    <t>Free or subsidized energy-efficient light bulbs</t>
  </si>
  <si>
    <t>Free or subsidized home energy audit</t>
  </si>
  <si>
    <t>Utility or energy supplier rebate for new appliance or equipment</t>
  </si>
  <si>
    <t>Recycling old appliance or equipment</t>
  </si>
  <si>
    <t>Tax credit for new appliance or equipment</t>
  </si>
  <si>
    <r>
      <t>Some other benefit</t>
    </r>
    <r>
      <rPr>
        <vertAlign val="superscript"/>
        <sz val="10"/>
        <color theme="1"/>
        <rFont val="Calibri"/>
        <family val="2"/>
        <scheme val="minor"/>
      </rPr>
      <t>5</t>
    </r>
  </si>
  <si>
    <t>https://www.eia.gov/consumption/residential/data/2015/hc/hc2.1.xlsx</t>
  </si>
  <si>
    <t>Urban Residential Split</t>
  </si>
  <si>
    <t>Survey.</t>
  </si>
  <si>
    <t>kerosene (BTU)</t>
  </si>
  <si>
    <t>heavy or residual fuel oil (BTU)</t>
  </si>
  <si>
    <t>LPG propane or butane (BTU)</t>
  </si>
  <si>
    <t>hydrogen (BTU)</t>
  </si>
  <si>
    <t>Accordingly, we make the following assumptions based on comparing emissions</t>
  </si>
  <si>
    <t>Remainng "other fuels" are LPG/propane/butane</t>
  </si>
  <si>
    <t>Annual Energy Outlook 2020</t>
  </si>
  <si>
    <t xml:space="preserve">   Other Uses 8/</t>
  </si>
  <si>
    <t>heaters, spa heaters, and backup electricity generators not listed above.  Electric vehicles are included in the transportation sector.</t>
  </si>
  <si>
    <t>combined heat and power in commercial buildings, manufacturing performed in commercial buildings, and cooking (distillate).  Also</t>
  </si>
  <si>
    <t>includes residual fuel oil, propane, coal, motor gasoline, kerosene, and marketed renewable fuels (biomass).</t>
  </si>
  <si>
    <t>BCEU-urban-residential-heating</t>
  </si>
  <si>
    <t>BCEU-urban-residential-cooling</t>
  </si>
  <si>
    <t>BCEU-urban-residential-lighting</t>
  </si>
  <si>
    <t>BCEU-urban-residential-appl</t>
  </si>
  <si>
    <t>BCEU-urban-residential-other</t>
  </si>
  <si>
    <t>BCEU-rural-residential-heating</t>
  </si>
  <si>
    <t>BCEU-rural-residential-cooling</t>
  </si>
  <si>
    <t>BCEU-rural-residential-lighting</t>
  </si>
  <si>
    <t>BCEU-rural-residential-appl</t>
  </si>
  <si>
    <t>BCEU-rural-residential-other</t>
  </si>
  <si>
    <t>BCEU-commercial-heating</t>
  </si>
  <si>
    <t>BCEU-commercial-cooling</t>
  </si>
  <si>
    <t>BCEU-commercial-lighting</t>
  </si>
  <si>
    <t>BCEU-commercial-appl</t>
  </si>
  <si>
    <t>BCEU-commercial-other</t>
  </si>
  <si>
    <t>RKI000</t>
  </si>
  <si>
    <t>RKI000:ba_Single-Family</t>
  </si>
  <si>
    <t>RKI000:ba_Multifamily</t>
  </si>
  <si>
    <t>RKI000:ba_MobileHomes</t>
  </si>
  <si>
    <t>RKI000:ba_Total</t>
  </si>
  <si>
    <t>RKI000:ca_AverageHouseS</t>
  </si>
  <si>
    <t>RKI000:da_DeliveredEner</t>
  </si>
  <si>
    <t>RKI000:da_TotalEnergyCo</t>
  </si>
  <si>
    <t>RKI000:ea_DeliveredEner</t>
  </si>
  <si>
    <t>RKI000:ea_TotalEnergyCo</t>
  </si>
  <si>
    <t>RKI000:fa_SpaceHeating</t>
  </si>
  <si>
    <t>RKI000:fa_SpaceCooling</t>
  </si>
  <si>
    <t>RKI000:fa_WaterHeating</t>
  </si>
  <si>
    <t>RKI000:fa_Refrigeration</t>
  </si>
  <si>
    <t>RKI000:fa_Cooking</t>
  </si>
  <si>
    <t>RKI000:fa_ClothesDryers</t>
  </si>
  <si>
    <t>RKI000:fa_Freezers</t>
  </si>
  <si>
    <t>RKI000:fa_Lighting</t>
  </si>
  <si>
    <t>RKI000:fa_ClothesWasher</t>
  </si>
  <si>
    <t>RKI000:fa_Dishwashers</t>
  </si>
  <si>
    <t>RKI000:fa_ColorTelevisi</t>
  </si>
  <si>
    <t>RKI000:fa_PersonalCompu</t>
  </si>
  <si>
    <t>RKI000:fa_FurnaceFans</t>
  </si>
  <si>
    <t>RKI000:fa_OtherUses</t>
  </si>
  <si>
    <t>RKI000:fa_DeliveredEner</t>
  </si>
  <si>
    <t>RKI000:ga_SpaceHeating</t>
  </si>
  <si>
    <t>RKI000:ga_SpaceCooling</t>
  </si>
  <si>
    <t>RKI000:ga_WaterHeating</t>
  </si>
  <si>
    <t>RKI000:ga_Cooking</t>
  </si>
  <si>
    <t>RKI000:ga_ClothesDryers</t>
  </si>
  <si>
    <t>RKI000:ga_OtherNatGas</t>
  </si>
  <si>
    <t>RKI000:ga_DeliveredEner</t>
  </si>
  <si>
    <t>RKI000:ha_SpaceHeating</t>
  </si>
  <si>
    <t>RKI000:ha_WaterHeating</t>
  </si>
  <si>
    <t>RKI000:Other_ha_ha</t>
  </si>
  <si>
    <t>RKI000:ha_DeliveredEner</t>
  </si>
  <si>
    <t>RKI000:ia_SpaceHeating</t>
  </si>
  <si>
    <t>RKI000:ia_WaterHeating</t>
  </si>
  <si>
    <t>RKI000:ia_Cooking</t>
  </si>
  <si>
    <t>RKI000:ia_OtherUses</t>
  </si>
  <si>
    <t>RKI000:ia_DeliveredEner</t>
  </si>
  <si>
    <t>RKI000:ja_MarketedRenew</t>
  </si>
  <si>
    <t>RKI000:ka_SpaceHeating</t>
  </si>
  <si>
    <t>RKI000:ka_SpaceCooling</t>
  </si>
  <si>
    <t>RKI000:ka_WaterHeating</t>
  </si>
  <si>
    <t>RKI000:ka_Refrigeration</t>
  </si>
  <si>
    <t>RKI000:ka_Cooking</t>
  </si>
  <si>
    <t>RKI000:ka_ClothesDryers</t>
  </si>
  <si>
    <t>RKI000:ka_Freezers</t>
  </si>
  <si>
    <t>RKI000:ka_Lighting</t>
  </si>
  <si>
    <t>RKI000:ka_ClothesWasher</t>
  </si>
  <si>
    <t>RKI000:ka_Dishwashers</t>
  </si>
  <si>
    <t>RKI000:ka_ColorTelevisi</t>
  </si>
  <si>
    <t>RKI000:ka_PersonalCompu</t>
  </si>
  <si>
    <t>RKI000:ka_FurnaceFans</t>
  </si>
  <si>
    <t>RKI000:ka_OtherUses</t>
  </si>
  <si>
    <t>RKI000:ka_DeliveredEner</t>
  </si>
  <si>
    <t>RKI000:la_ElectricityRe</t>
  </si>
  <si>
    <t>RKI000:ma_SpaceHeating</t>
  </si>
  <si>
    <t>RKI000:ma_SpaceCooling</t>
  </si>
  <si>
    <t>RKI000:ma_WaterHeating</t>
  </si>
  <si>
    <t>RKI000:ma_Refrigeration</t>
  </si>
  <si>
    <t>RKI000:ma_Cooking</t>
  </si>
  <si>
    <t>RKI000:ma_ClothesDryers</t>
  </si>
  <si>
    <t>RKI000:ma_Freezers</t>
  </si>
  <si>
    <t>RKI000:ma_Lighting</t>
  </si>
  <si>
    <t>RKI000:ma_ClothesWasher</t>
  </si>
  <si>
    <t>RKI000:ma_Dishwashers</t>
  </si>
  <si>
    <t>RKI000:ma_ColorTelevisi</t>
  </si>
  <si>
    <t>RKI000:ma_PersonalCompu</t>
  </si>
  <si>
    <t>RKI000:ma_FurnaceFans</t>
  </si>
  <si>
    <t>RKI000:ma_OtherUses</t>
  </si>
  <si>
    <t>RKI000:ma_Total</t>
  </si>
  <si>
    <t>RKI000:na_GeothermalHea</t>
  </si>
  <si>
    <t>RKI000:na_SolarHotWater</t>
  </si>
  <si>
    <t>RKI000:na_SolarPhotovol</t>
  </si>
  <si>
    <t>RKI000:na_WindHuffPuff</t>
  </si>
  <si>
    <t>RKI000:na_Total</t>
  </si>
  <si>
    <t>RKI000:hdd_NewEngland</t>
  </si>
  <si>
    <t>RKI000:hdd_MiddleAtlant</t>
  </si>
  <si>
    <t>RKI000:hdd_EastNorthCen</t>
  </si>
  <si>
    <t>RKI000:hdd_WestNorthCen</t>
  </si>
  <si>
    <t>RKI000:hdd_SouthAtlantc</t>
  </si>
  <si>
    <t>RKI000:hdd_EastSouthCen</t>
  </si>
  <si>
    <t>RKI000:hdd_WestSouthCen</t>
  </si>
  <si>
    <t>RKI000:hdd_Mountain</t>
  </si>
  <si>
    <t>RKI000:hdd_Pacific</t>
  </si>
  <si>
    <t>RKI000:hdd_UnitedStates</t>
  </si>
  <si>
    <t>RKI000:cdd_NewEngland</t>
  </si>
  <si>
    <t>RKI000:cdd_MiddleAtlant</t>
  </si>
  <si>
    <t>RKI000:cdd_EastNorthCen</t>
  </si>
  <si>
    <t>RKI000:cdd_WestNorthCen</t>
  </si>
  <si>
    <t>RKI000:cdd_SouthAtlantc</t>
  </si>
  <si>
    <t>RKI000:cdd_EastSouthCen</t>
  </si>
  <si>
    <t>RKI000:cdd_WestSouthCen</t>
  </si>
  <si>
    <t>RKI000:cdd_Mountain</t>
  </si>
  <si>
    <t>RKI000:cdd_Pacific</t>
  </si>
  <si>
    <t>RKI000:cdd_UnitedStates</t>
  </si>
  <si>
    <t>CKI000</t>
  </si>
  <si>
    <t>CKI000:da_Surviving</t>
  </si>
  <si>
    <t>CKI000:da_NewAdditions</t>
  </si>
  <si>
    <t>CKI000:da_Total</t>
  </si>
  <si>
    <t>CKI000:ea_DeliveredEner</t>
  </si>
  <si>
    <t>CKI000:ea_ElectricityRe</t>
  </si>
  <si>
    <t>CKI000:ga_SpaceHeating</t>
  </si>
  <si>
    <t>CKI000:ga_SpaceCooling</t>
  </si>
  <si>
    <t>CKI000:ga_WaterHeating</t>
  </si>
  <si>
    <t>CKI000:ga_Ventilation</t>
  </si>
  <si>
    <t>CKI000:ga_Cooking</t>
  </si>
  <si>
    <t>CKI000:ga_Lighting</t>
  </si>
  <si>
    <t>CKI000:ga_Refrigeration</t>
  </si>
  <si>
    <t>CKI000:ga_OfficeEquipme</t>
  </si>
  <si>
    <t>CKI000:ha_OfficeEquipme</t>
  </si>
  <si>
    <t>CKI000:ha_OtherUses</t>
  </si>
  <si>
    <t>CKI000:ia_SpaceHeating</t>
  </si>
  <si>
    <t>CKI000:ia_SpaceCooling</t>
  </si>
  <si>
    <t>CKI000:ia_WaterHeating</t>
  </si>
  <si>
    <t>CKI000:ia_Cooking</t>
  </si>
  <si>
    <t>CKI000:ia_OtherUses</t>
  </si>
  <si>
    <t>CKI000:ia_DeliveredEner</t>
  </si>
  <si>
    <t>CKI000:ja_SpaceHeating</t>
  </si>
  <si>
    <t>CKI000:ja_WaterHeating</t>
  </si>
  <si>
    <t>CKI000:ja_OtherUses</t>
  </si>
  <si>
    <t>CKI000:ja_DeliveredEner</t>
  </si>
  <si>
    <t>CKI000:ka_MarketedRenew</t>
  </si>
  <si>
    <t>CKI000:ka_OtherFuels</t>
  </si>
  <si>
    <t>CKI000:la_SpaceHeating</t>
  </si>
  <si>
    <t>CKI000:la_SpaceCooling</t>
  </si>
  <si>
    <t>CKI000:la_WaterHeating</t>
  </si>
  <si>
    <t>CKI000:la_Ventilation</t>
  </si>
  <si>
    <t>CKI000:la_Cooking</t>
  </si>
  <si>
    <t>CKI000:la_Lighting</t>
  </si>
  <si>
    <t>CKI000:la_Refrigeration</t>
  </si>
  <si>
    <t>CKI000:la_OfficeEquipme</t>
  </si>
  <si>
    <t>CKI000:ma_OfficeEquipme</t>
  </si>
  <si>
    <t>CKI000:ma_OtherUses</t>
  </si>
  <si>
    <t>CKI000:ma_DeliveredEner</t>
  </si>
  <si>
    <t>CKI000:na_ElectricityRe</t>
  </si>
  <si>
    <t>CKI000:oa_SpaceHeating</t>
  </si>
  <si>
    <t>CKI000:oa_SpaceCooling</t>
  </si>
  <si>
    <t>CKI000:oa_WaterHeating</t>
  </si>
  <si>
    <t>CKI000:oa_Ventilation</t>
  </si>
  <si>
    <t>CKI000:oa_Cooking</t>
  </si>
  <si>
    <t>CKI000:oa_Lighting</t>
  </si>
  <si>
    <t>CKI000:oa_Refrigeration</t>
  </si>
  <si>
    <t>CKI000:oa_OfficeEquipme</t>
  </si>
  <si>
    <t>CKI000:pa_OfficeEquipme</t>
  </si>
  <si>
    <t>CKI000:pa_OtherUses</t>
  </si>
  <si>
    <t>CKI000:pa_Total</t>
  </si>
  <si>
    <t>CKI000:qa_SolarThermal</t>
  </si>
  <si>
    <t>CKI000:qa_SolarPhotovol</t>
  </si>
  <si>
    <t>CKI000:qa_EKnowitzWindy</t>
  </si>
  <si>
    <t>CKI000:qa_TotalSolar</t>
  </si>
  <si>
    <t>CKI000:hdd_NewEngland</t>
  </si>
  <si>
    <t>CKI000:hdd_MiddleAtlant</t>
  </si>
  <si>
    <t>CKI000:hdd_EastNorthCen</t>
  </si>
  <si>
    <t>CKI000:hdd_WestNorthCen</t>
  </si>
  <si>
    <t>CKI000:hdd_SouthAtlantc</t>
  </si>
  <si>
    <t>CKI000:hdd_EastSouthCen</t>
  </si>
  <si>
    <t>CKI000:hdd_WestSouthCen</t>
  </si>
  <si>
    <t>CKI000:hdd_Mountain</t>
  </si>
  <si>
    <t>CKI000:hdd_Pacific</t>
  </si>
  <si>
    <t>CKI000:hdd_UnitedStates</t>
  </si>
  <si>
    <t>CKI000:cdd_NewEngland</t>
  </si>
  <si>
    <t>CKI000:cdd_MiddleAtlant</t>
  </si>
  <si>
    <t>CKI000:cdd_EastNorthCen</t>
  </si>
  <si>
    <t>CKI000:cdd_WestNorthCen</t>
  </si>
  <si>
    <t>CKI000:cdd_SouthAtlantc</t>
  </si>
  <si>
    <t>CKI000:cdd_EastSouthCen</t>
  </si>
  <si>
    <t>CKI000:cdd_WestSouthCen</t>
  </si>
  <si>
    <t>CKI000:cdd_Mountain</t>
  </si>
  <si>
    <t>CKI000:cdd_Pacific</t>
  </si>
  <si>
    <t>CKI000:cdd_UnitedStates</t>
  </si>
  <si>
    <t>Quadrillion</t>
  </si>
  <si>
    <t>Note on Envelope</t>
  </si>
  <si>
    <t>Envelope does not use energy itself, so it must always have zero in this variable.  We export</t>
  </si>
  <si>
    <t>only one envelope CSV file, which is read by all building types.  (We need to export a CSV</t>
  </si>
  <si>
    <t>file for envelope, instead of hard-coding the zero value in Vensim, because Vensim's VDF2TAB</t>
  </si>
  <si>
    <t>export function inserts extra "Time" rows for variables of mixed type - data for some</t>
  </si>
  <si>
    <t>subscript elements, constand for others - and we wish to avoid extra time rows when</t>
  </si>
  <si>
    <t>VDF2TAB is used on BCEU BAU Components Energy Use.)</t>
  </si>
  <si>
    <t>highogs.d120120a</t>
  </si>
  <si>
    <t>Annual Energy Outlook 2021</t>
  </si>
  <si>
    <t>ref2021</t>
  </si>
  <si>
    <t>d113020a</t>
  </si>
  <si>
    <t xml:space="preserve"> January 2021</t>
  </si>
  <si>
    <t>Compound</t>
  </si>
  <si>
    <t xml:space="preserve"> Growth </t>
  </si>
  <si>
    <t xml:space="preserve">2020-2050 </t>
  </si>
  <si>
    <t>(percent)</t>
  </si>
  <si>
    <t xml:space="preserve">   Gross End-use Consumption 1/</t>
  </si>
  <si>
    <t>Energy Consumption by Fuel</t>
  </si>
  <si>
    <t xml:space="preserve"> Electricity 1/</t>
  </si>
  <si>
    <t xml:space="preserve">   Clothes Washers 2/</t>
  </si>
  <si>
    <t xml:space="preserve">   Dishwashers 2/</t>
  </si>
  <si>
    <t xml:space="preserve">   Televisions and Related Equipment 3/</t>
  </si>
  <si>
    <t xml:space="preserve">   Computers and Related Equipment 4/</t>
  </si>
  <si>
    <t xml:space="preserve">     Electricity Subtotal</t>
  </si>
  <si>
    <t>RKI000:fa_OwnGeneration</t>
  </si>
  <si>
    <t xml:space="preserve">   Onsite Generation for Own Use</t>
  </si>
  <si>
    <t>RKI000:fa_PurchasedElec</t>
  </si>
  <si>
    <t xml:space="preserve">     Purchased Electricity</t>
  </si>
  <si>
    <t xml:space="preserve"> Distillate Fuel Oil 7/</t>
  </si>
  <si>
    <t xml:space="preserve">   Other Uses 9/</t>
  </si>
  <si>
    <t xml:space="preserve"> Marketed Renewables (wood) 10/</t>
  </si>
  <si>
    <t>Energy Consumption by End Use 1/</t>
  </si>
  <si>
    <t xml:space="preserve"> Clothes Washers 2/</t>
  </si>
  <si>
    <t xml:space="preserve"> Dishwashers 2/</t>
  </si>
  <si>
    <t xml:space="preserve"> Televisions and Related Equipment 3/</t>
  </si>
  <si>
    <t xml:space="preserve"> Computers and Related Equipment 4/</t>
  </si>
  <si>
    <t xml:space="preserve"> Other Uses 11/</t>
  </si>
  <si>
    <t>RKI000:ka_GrsEndUseCons</t>
  </si>
  <si>
    <t xml:space="preserve">    Gross End-use Consumption</t>
  </si>
  <si>
    <t>RKI000:ka_OwnGeneration</t>
  </si>
  <si>
    <t xml:space="preserve"> Onsite Generation for Own Use</t>
  </si>
  <si>
    <t xml:space="preserve">    Delivered Energy</t>
  </si>
  <si>
    <t>Total Energy Consumption by End Use 1/</t>
  </si>
  <si>
    <t xml:space="preserve">   Total Gross End-use Consumption</t>
  </si>
  <si>
    <t>RKI000:ma_OwnGeneration</t>
  </si>
  <si>
    <t xml:space="preserve"> Generation for Own Use</t>
  </si>
  <si>
    <t>RKI000:ma_TtllOwnUseGen</t>
  </si>
  <si>
    <t>Total Net Own-use Generation</t>
  </si>
  <si>
    <t>Nonmarketed Renewables 12/</t>
  </si>
  <si>
    <t>1/ Unless otherwise specified, energy consumption by end use includes all electricity consumed for that end use,</t>
  </si>
  <si>
    <t>including purchased electricity and onsite generation for own use.</t>
  </si>
  <si>
    <t>2/ Does not include water heating portion of load.</t>
  </si>
  <si>
    <t>3/ Includes televisions, set-top boxes, home theater systems, DVD and Blu-ray players, and video game consoles.</t>
  </si>
  <si>
    <t>4/ Includes desktop and laptop computers, monitors, and networking equipment.</t>
  </si>
  <si>
    <t>5/ Includes electric and electronic devices, heating elements, and motors not listed above.  Electric vehicles are included in the</t>
  </si>
  <si>
    <t>6/ Includes such appliances as outdoor grills, natural gas-fueled lights, pool heaters, spa heaters, and backup electricity generators.</t>
  </si>
  <si>
    <t>7/ Includes kerosene use.</t>
  </si>
  <si>
    <t>8/ Includes such appliances as pool heaters, spa heaters, and backup electricity generators.</t>
  </si>
  <si>
    <t>9/ Includes such appliances as outdoor grills, propane-fueled lights, pool heaters, spa heaters, and backup electricity generators.</t>
  </si>
  <si>
    <t>10/ Includes wood used for primary and secondary heating in wood stoves or fireplaces as reported in the Residential Energy Consumption</t>
  </si>
  <si>
    <t>11/ Includes electric and electronic devices, heating elements, motors, outdoor grills, natural gas-and propane-fueled lights, pool</t>
  </si>
  <si>
    <t>12/ Consumption determined by using the average electric power sector net heat rate for fossil fuels.</t>
  </si>
  <si>
    <t>Btu = British thermal unit.</t>
  </si>
  <si>
    <t>- - = Not applicable.</t>
  </si>
  <si>
    <t>Note:  Totals may not equal sum of components due to independent rounding.</t>
  </si>
  <si>
    <t>Sources:  2020:  U.S. Energy Information Administration (EIA), Short-Term Energy Outlook, October 2020 and EIA, AEO2021</t>
  </si>
  <si>
    <t>National Energy Modeling System run highogs.d120120a.  Projections:  EIA, AEO2021 National Energy Modeling System run highogs.d120120a.</t>
  </si>
  <si>
    <t xml:space="preserve">   Space Heating 2/</t>
  </si>
  <si>
    <t xml:space="preserve">   Space Cooling 2/</t>
  </si>
  <si>
    <t xml:space="preserve">   Water Heating 2/</t>
  </si>
  <si>
    <t>CKI000:ha_ElecSubtotal</t>
  </si>
  <si>
    <t>CKI000:ha_OwnGeneration</t>
  </si>
  <si>
    <t>CKI000:ha_PurchasedElec</t>
  </si>
  <si>
    <t xml:space="preserve"> Other Fuels 6/</t>
  </si>
  <si>
    <t xml:space="preserve">   Other Uses 7/</t>
  </si>
  <si>
    <t>CKI000:ma_GrsEndUseCons</t>
  </si>
  <si>
    <t xml:space="preserve">     Gross End-use Consumption</t>
  </si>
  <si>
    <t>CKI000:ma_OwnGeneration</t>
  </si>
  <si>
    <t xml:space="preserve">     Total Gross End-use Consumption</t>
  </si>
  <si>
    <t>CKI000:pa_OwnGeneration</t>
  </si>
  <si>
    <t>CKI000:pa_TtllOwnUseGen</t>
  </si>
  <si>
    <t>Nonmarketed Renewable Fuels 8/</t>
  </si>
  <si>
    <t>2/ Includes fuel consumption for district services.</t>
  </si>
  <si>
    <t>3/ Includes (but is not limited to) miscellaneous uses such as transformers, medical imaging and other medical equipment, elevators,</t>
  </si>
  <si>
    <t>4/ Includes miscellaneous uses, such as emergency generators, combined heat and power in commercial buildings, and manufacturing</t>
  </si>
  <si>
    <t>5/ Includes miscellaneous uses, such as cooking, emergency generators, and combined heat and power in commercial buildings.</t>
  </si>
  <si>
    <t>6/ Includes residual fuel oil, propane, coal, motor gasoline, and kerosene.</t>
  </si>
  <si>
    <t>7/ Includes (but is not limited to) miscellaneous uses such as transformers, medical imaging and other medical equipment, elevators,</t>
  </si>
  <si>
    <t>8/ Consumption determined by using the average electric power sector net heat rate for fossil fuels.</t>
  </si>
  <si>
    <t>https://www.eia.gov/outlooks/aeo/data/browser/#/?id=4-AEO2021&amp;cases=ref2021&amp;sourcekey=0</t>
  </si>
  <si>
    <t>https://www.eia.gov/outlooks/aeo/data/browser/#/?id=5-AEO2021&amp;cases=ref2021&amp;sourcekey=0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</si>
</sst>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
    <numFmt numFmtId="166" formatCode="0.000E+00"/>
    <numFmt numFmtId="167" formatCode="@*."/>
    <numFmt numFmtId="168" formatCode="#,##0.0"/>
  </numFmts>
  <fonts count="27"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u/>
      <sz val="11"/>
      <color theme="1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10"/>
      <color indexed="23"/>
      <name val="Calibri"/>
      <family val="2"/>
      <scheme val="minor"/>
    </font>
    <font>
      <sz val="10"/>
      <color theme="4"/>
      <name val="Cambria"/>
      <family val="1"/>
      <scheme val="major"/>
    </font>
    <font>
      <sz val="9"/>
      <name val="Arial"/>
      <family val="2"/>
    </font>
    <font>
      <b/>
      <sz val="8"/>
      <name val="Arial"/>
      <family val="2"/>
    </font>
    <font>
      <vertAlign val="superscript"/>
      <sz val="10"/>
      <name val="Arial"/>
      <family val="2"/>
    </font>
    <font>
      <sz val="8"/>
      <name val="Arial"/>
      <family val="2"/>
    </font>
    <font>
      <sz val="11"/>
      <color theme="1"/>
      <name val="Calibri"/>
      <family val="2"/>
      <scheme val="minor"/>
    </font>
    <font>
      <sz val="11"/>
      <color theme="0" tint="-0.499984740745262"/>
      <name val="Calibri"/>
      <family val="2"/>
      <scheme val="minor"/>
    </font>
    <font>
      <b/>
      <vertAlign val="superscript"/>
      <sz val="12"/>
      <color theme="4"/>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vertAlign val="superscript"/>
      <sz val="10"/>
      <color theme="1"/>
      <name val="Calibri"/>
      <family val="2"/>
      <scheme val="minor"/>
    </font>
    <font>
      <b/>
      <sz val="14"/>
      <color theme="1"/>
      <name val="Calibri"/>
      <family val="2"/>
      <scheme val="minor"/>
    </font>
    <font>
      <sz val="10"/>
      <name val="Calibri"/>
      <family val="2"/>
    </font>
    <font>
      <sz val="10"/>
      <color indexed="8"/>
      <name val="Calibri"/>
      <family val="2"/>
    </font>
    <font>
      <sz val="9"/>
      <name val="Calibri"/>
      <family val="2"/>
    </font>
  </fonts>
  <fills count="7">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s>
  <borders count="13">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n">
        <color indexed="6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s>
  <cellStyleXfs count="18">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5" fillId="0" borderId="0" applyNumberFormat="0" applyFill="0" applyBorder="0" applyAlignment="0" applyProtection="0"/>
    <xf numFmtId="0" fontId="7" fillId="0" borderId="0"/>
    <xf numFmtId="0" fontId="7" fillId="0" borderId="8" applyNumberFormat="0" applyProtection="0">
      <alignment wrapText="1"/>
    </xf>
    <xf numFmtId="0" fontId="8" fillId="0" borderId="6" applyNumberFormat="0" applyProtection="0">
      <alignment wrapText="1"/>
    </xf>
    <xf numFmtId="0" fontId="7" fillId="0" borderId="7" applyNumberFormat="0" applyFont="0" applyProtection="0">
      <alignment wrapText="1"/>
    </xf>
    <xf numFmtId="0" fontId="8" fillId="0" borderId="5" applyNumberFormat="0" applyProtection="0">
      <alignment wrapText="1"/>
    </xf>
    <xf numFmtId="0" fontId="7" fillId="0" borderId="0" applyNumberFormat="0" applyFill="0" applyBorder="0" applyAlignment="0" applyProtection="0"/>
    <xf numFmtId="0" fontId="6" fillId="0" borderId="0" applyNumberFormat="0" applyProtection="0">
      <alignment horizontal="left"/>
    </xf>
    <xf numFmtId="9" fontId="16" fillId="0" borderId="0" applyFont="0" applyFill="0" applyBorder="0" applyAlignment="0" applyProtection="0"/>
    <xf numFmtId="0" fontId="3" fillId="0" borderId="11" applyNumberFormat="0" applyProtection="0">
      <alignment horizontal="left" wrapText="1"/>
    </xf>
    <xf numFmtId="43" fontId="16" fillId="0" borderId="0" applyFont="0" applyFill="0" applyBorder="0" applyAlignment="0" applyProtection="0"/>
  </cellStyleXfs>
  <cellXfs count="105">
    <xf numFmtId="0" fontId="0" fillId="0" borderId="0" xfId="0"/>
    <xf numFmtId="0" fontId="1" fillId="0" borderId="0" xfId="0" applyFont="1"/>
    <xf numFmtId="0" fontId="1" fillId="2" borderId="0" xfId="0" applyFont="1" applyFill="1"/>
    <xf numFmtId="0" fontId="0" fillId="0" borderId="0" xfId="0" applyFill="1"/>
    <xf numFmtId="0" fontId="0" fillId="3" borderId="0" xfId="0" applyFill="1"/>
    <xf numFmtId="0" fontId="0" fillId="0" borderId="0" xfId="0" applyAlignment="1">
      <alignment horizontal="left"/>
    </xf>
    <xf numFmtId="0" fontId="5" fillId="0" borderId="0" xfId="7"/>
    <xf numFmtId="0" fontId="0" fillId="0" borderId="0" xfId="0" applyFont="1"/>
    <xf numFmtId="11" fontId="0" fillId="0" borderId="0" xfId="0" applyNumberFormat="1"/>
    <xf numFmtId="166" fontId="0" fillId="0" borderId="0" xfId="0" applyNumberFormat="1"/>
    <xf numFmtId="0" fontId="10" fillId="0" borderId="0" xfId="0" applyFont="1"/>
    <xf numFmtId="0" fontId="11" fillId="0" borderId="0" xfId="0" applyFont="1"/>
    <xf numFmtId="0" fontId="12" fillId="0" borderId="0" xfId="0" applyFont="1"/>
    <xf numFmtId="164" fontId="15" fillId="0" borderId="0" xfId="0" applyNumberFormat="1" applyFont="1" applyAlignment="1">
      <alignment horizontal="right" indent="1"/>
    </xf>
    <xf numFmtId="0" fontId="15" fillId="0" borderId="0" xfId="0" applyFont="1"/>
    <xf numFmtId="167" fontId="15" fillId="0" borderId="0" xfId="0" applyNumberFormat="1" applyFont="1" applyAlignment="1">
      <alignment horizontal="left" indent="1"/>
    </xf>
    <xf numFmtId="167" fontId="15" fillId="0" borderId="0" xfId="0" applyNumberFormat="1" applyFont="1" applyAlignment="1">
      <alignment horizontal="left" indent="2"/>
    </xf>
    <xf numFmtId="167" fontId="15" fillId="0" borderId="0" xfId="0" applyNumberFormat="1" applyFont="1" applyAlignment="1">
      <alignment horizontal="left" indent="3"/>
    </xf>
    <xf numFmtId="0" fontId="0" fillId="0" borderId="0" xfId="0" applyAlignment="1">
      <alignment horizontal="left" indent="3"/>
    </xf>
    <xf numFmtId="0" fontId="13" fillId="0" borderId="0" xfId="0" applyNumberFormat="1" applyFont="1"/>
    <xf numFmtId="0" fontId="13" fillId="0" borderId="0" xfId="0" applyNumberFormat="1" applyFont="1" applyAlignment="1">
      <alignment horizontal="left"/>
    </xf>
    <xf numFmtId="0" fontId="15" fillId="0" borderId="0" xfId="0" applyNumberFormat="1" applyFont="1" applyAlignment="1">
      <alignment horizontal="left" indent="2"/>
    </xf>
    <xf numFmtId="0" fontId="15" fillId="0" borderId="0" xfId="0" applyNumberFormat="1" applyFont="1"/>
    <xf numFmtId="0" fontId="13" fillId="0" borderId="0" xfId="0" applyFont="1" applyAlignment="1">
      <alignment horizontal="left"/>
    </xf>
    <xf numFmtId="0" fontId="15" fillId="0" borderId="0" xfId="0" applyFont="1" applyAlignment="1">
      <alignment horizontal="left" indent="1"/>
    </xf>
    <xf numFmtId="0" fontId="13" fillId="0" borderId="0" xfId="0" applyFont="1" applyAlignment="1">
      <alignment horizontal="left" indent="1"/>
    </xf>
    <xf numFmtId="0" fontId="0" fillId="0" borderId="9" xfId="0" applyBorder="1" applyAlignment="1"/>
    <xf numFmtId="164" fontId="15" fillId="0" borderId="9" xfId="0" applyNumberFormat="1" applyFont="1" applyBorder="1" applyAlignment="1">
      <alignment horizontal="right" indent="1"/>
    </xf>
    <xf numFmtId="0" fontId="0" fillId="0" borderId="0" xfId="0" applyAlignment="1"/>
    <xf numFmtId="0" fontId="9" fillId="0" borderId="0" xfId="0" applyFont="1"/>
    <xf numFmtId="0" fontId="17" fillId="0" borderId="0" xfId="0" applyFont="1" applyAlignment="1">
      <alignment wrapText="1"/>
    </xf>
    <xf numFmtId="0" fontId="4" fillId="0" borderId="0" xfId="3" applyFill="1" applyAlignment="1">
      <alignment horizontal="left" wrapText="1"/>
    </xf>
    <xf numFmtId="3" fontId="19" fillId="0" borderId="0" xfId="0" applyNumberFormat="1" applyFont="1" applyBorder="1" applyAlignment="1">
      <alignment horizontal="left" wrapText="1"/>
    </xf>
    <xf numFmtId="0" fontId="19" fillId="0" borderId="1" xfId="2" applyFont="1" applyFill="1">
      <alignment wrapText="1"/>
    </xf>
    <xf numFmtId="3" fontId="19" fillId="0" borderId="1" xfId="2" applyNumberFormat="1" applyFont="1" applyBorder="1" applyAlignment="1">
      <alignment horizontal="right" wrapText="1"/>
    </xf>
    <xf numFmtId="0" fontId="19" fillId="0" borderId="12" xfId="4" applyFont="1" applyFill="1" applyBorder="1">
      <alignment wrapText="1"/>
    </xf>
    <xf numFmtId="164" fontId="21" fillId="0" borderId="12" xfId="4" applyNumberFormat="1" applyFont="1" applyBorder="1" applyAlignment="1">
      <alignment horizontal="right" wrapText="1"/>
    </xf>
    <xf numFmtId="0" fontId="19" fillId="0" borderId="3" xfId="5" applyFont="1" applyFill="1" applyAlignment="1">
      <alignment wrapText="1"/>
    </xf>
    <xf numFmtId="164" fontId="19" fillId="0" borderId="3" xfId="5" applyNumberFormat="1" applyFont="1" applyAlignment="1">
      <alignment horizontal="right" wrapText="1"/>
    </xf>
    <xf numFmtId="0" fontId="21" fillId="0" borderId="2" xfId="4" applyFont="1" applyFill="1">
      <alignment wrapText="1"/>
    </xf>
    <xf numFmtId="164" fontId="21" fillId="0" borderId="2" xfId="4" applyNumberFormat="1" applyFont="1" applyAlignment="1">
      <alignment horizontal="right" wrapText="1"/>
    </xf>
    <xf numFmtId="0" fontId="21" fillId="0" borderId="2" xfId="4" applyFont="1" applyFill="1" applyAlignment="1">
      <alignment horizontal="left" wrapText="1" indent="1"/>
    </xf>
    <xf numFmtId="0" fontId="21" fillId="0" borderId="2" xfId="4" applyFont="1" applyFill="1" applyAlignment="1">
      <alignment horizontal="left" wrapText="1" indent="2"/>
    </xf>
    <xf numFmtId="0" fontId="19" fillId="0" borderId="3" xfId="5" applyFont="1" applyFill="1">
      <alignment wrapText="1"/>
    </xf>
    <xf numFmtId="0" fontId="21" fillId="0" borderId="2" xfId="4" applyFont="1" applyFill="1" applyAlignment="1">
      <alignment wrapText="1"/>
    </xf>
    <xf numFmtId="164" fontId="19" fillId="0" borderId="3" xfId="5" applyNumberFormat="1" applyFont="1" applyFill="1" applyAlignment="1">
      <alignment horizontal="right" wrapText="1"/>
    </xf>
    <xf numFmtId="164" fontId="21" fillId="0" borderId="2" xfId="4" applyNumberFormat="1" applyFont="1" applyFill="1" applyAlignment="1">
      <alignment horizontal="right" wrapText="1"/>
    </xf>
    <xf numFmtId="0" fontId="21" fillId="0" borderId="2" xfId="4" applyFont="1" applyFill="1" applyAlignment="1">
      <alignment horizontal="left" wrapText="1"/>
    </xf>
    <xf numFmtId="0" fontId="21" fillId="0" borderId="2" xfId="4" quotePrefix="1" applyFont="1" applyFill="1">
      <alignment wrapText="1"/>
    </xf>
    <xf numFmtId="0" fontId="19" fillId="0" borderId="3" xfId="5" applyFont="1" applyFill="1" applyAlignment="1">
      <alignment horizontal="left" wrapText="1" indent="1"/>
    </xf>
    <xf numFmtId="165" fontId="0" fillId="0" borderId="0" xfId="15" applyNumberFormat="1" applyFont="1"/>
    <xf numFmtId="4" fontId="0" fillId="0" borderId="0" xfId="0" applyNumberFormat="1"/>
    <xf numFmtId="0" fontId="23" fillId="0" borderId="0" xfId="0" applyFont="1"/>
    <xf numFmtId="0" fontId="15" fillId="0" borderId="0" xfId="0" applyFont="1" applyFill="1"/>
    <xf numFmtId="11" fontId="0" fillId="0" borderId="0" xfId="17" applyNumberFormat="1" applyFont="1"/>
    <xf numFmtId="166" fontId="0" fillId="4" borderId="0" xfId="0" applyNumberFormat="1" applyFill="1"/>
    <xf numFmtId="166" fontId="0" fillId="5" borderId="0" xfId="0" applyNumberFormat="1" applyFill="1"/>
    <xf numFmtId="0" fontId="0" fillId="0" borderId="0" xfId="0" applyNumberFormat="1"/>
    <xf numFmtId="0" fontId="2" fillId="0" borderId="0" xfId="1"/>
    <xf numFmtId="0" fontId="3" fillId="0" borderId="1" xfId="2">
      <alignment wrapText="1"/>
    </xf>
    <xf numFmtId="0" fontId="24" fillId="0" borderId="0" xfId="0" applyFont="1"/>
    <xf numFmtId="0" fontId="25" fillId="0" borderId="0" xfId="0" applyFont="1"/>
    <xf numFmtId="0" fontId="4" fillId="0" borderId="0" xfId="3">
      <alignment horizontal="left"/>
    </xf>
    <xf numFmtId="0" fontId="8" fillId="0" borderId="0" xfId="0" applyFont="1" applyAlignment="1">
      <alignment horizontal="right"/>
    </xf>
    <xf numFmtId="0" fontId="3" fillId="0" borderId="1" xfId="2" applyAlignment="1">
      <alignment horizontal="right" wrapText="1"/>
    </xf>
    <xf numFmtId="0" fontId="3" fillId="0" borderId="3" xfId="5">
      <alignment wrapText="1"/>
    </xf>
    <xf numFmtId="0" fontId="0" fillId="0" borderId="2" xfId="4" applyFont="1">
      <alignment wrapText="1"/>
    </xf>
    <xf numFmtId="4" fontId="0" fillId="0" borderId="2" xfId="4" applyNumberFormat="1" applyFont="1" applyAlignment="1">
      <alignment horizontal="right" wrapText="1"/>
    </xf>
    <xf numFmtId="165" fontId="0" fillId="0" borderId="2" xfId="4" applyNumberFormat="1" applyFont="1" applyAlignment="1">
      <alignment horizontal="right" wrapText="1"/>
    </xf>
    <xf numFmtId="4" fontId="3" fillId="0" borderId="3" xfId="5" applyNumberFormat="1" applyAlignment="1">
      <alignment horizontal="right" wrapText="1"/>
    </xf>
    <xf numFmtId="165" fontId="3" fillId="0" borderId="3" xfId="5" applyNumberFormat="1" applyAlignment="1">
      <alignment horizontal="right" wrapText="1"/>
    </xf>
    <xf numFmtId="3" fontId="3" fillId="0" borderId="3" xfId="5" applyNumberFormat="1" applyAlignment="1">
      <alignment horizontal="right" wrapText="1"/>
    </xf>
    <xf numFmtId="168" fontId="0" fillId="0" borderId="2" xfId="4" applyNumberFormat="1" applyFont="1" applyAlignment="1">
      <alignment horizontal="right" wrapText="1"/>
    </xf>
    <xf numFmtId="0" fontId="3" fillId="0" borderId="3" xfId="5">
      <alignment wrapText="1"/>
    </xf>
    <xf numFmtId="4" fontId="3" fillId="0" borderId="3" xfId="5" applyNumberFormat="1" applyAlignment="1">
      <alignment horizontal="right" wrapText="1"/>
    </xf>
    <xf numFmtId="165" fontId="3" fillId="0" borderId="3" xfId="5" applyNumberFormat="1" applyAlignment="1">
      <alignment horizontal="right" wrapText="1"/>
    </xf>
    <xf numFmtId="3" fontId="0" fillId="0" borderId="2" xfId="4" applyNumberFormat="1" applyFont="1" applyAlignment="1">
      <alignment horizontal="right" wrapText="1"/>
    </xf>
    <xf numFmtId="0" fontId="0" fillId="0" borderId="8" xfId="0" applyBorder="1"/>
    <xf numFmtId="0" fontId="0" fillId="0" borderId="0" xfId="0"/>
    <xf numFmtId="0" fontId="15" fillId="6" borderId="0" xfId="0" applyFont="1" applyFill="1"/>
    <xf numFmtId="0" fontId="0" fillId="6" borderId="2" xfId="4" applyFont="1" applyFill="1">
      <alignment wrapText="1"/>
    </xf>
    <xf numFmtId="4" fontId="0" fillId="6" borderId="2" xfId="4" applyNumberFormat="1" applyFont="1" applyFill="1" applyAlignment="1">
      <alignment horizontal="right" wrapText="1"/>
    </xf>
    <xf numFmtId="165" fontId="0" fillId="6" borderId="2" xfId="4" applyNumberFormat="1" applyFont="1" applyFill="1" applyAlignment="1">
      <alignment horizontal="right" wrapText="1"/>
    </xf>
    <xf numFmtId="0" fontId="3" fillId="6" borderId="3" xfId="5" applyFill="1">
      <alignment wrapText="1"/>
    </xf>
    <xf numFmtId="4" fontId="3" fillId="6" borderId="3" xfId="5" applyNumberFormat="1" applyFill="1" applyAlignment="1">
      <alignment horizontal="right" wrapText="1"/>
    </xf>
    <xf numFmtId="165" fontId="3" fillId="6" borderId="3" xfId="5" applyNumberFormat="1" applyFill="1" applyAlignment="1">
      <alignment horizontal="right" wrapText="1"/>
    </xf>
    <xf numFmtId="0" fontId="0" fillId="6" borderId="0" xfId="0" applyFill="1"/>
    <xf numFmtId="9" fontId="0" fillId="0" borderId="0" xfId="15" applyFont="1"/>
    <xf numFmtId="0" fontId="23" fillId="6" borderId="0" xfId="0" applyFont="1" applyFill="1"/>
    <xf numFmtId="168" fontId="3" fillId="0" borderId="3" xfId="5" applyNumberFormat="1" applyAlignment="1">
      <alignment horizontal="right" wrapText="1"/>
    </xf>
    <xf numFmtId="0" fontId="3" fillId="0" borderId="3" xfId="5">
      <alignment wrapText="1"/>
    </xf>
    <xf numFmtId="4" fontId="3" fillId="0" borderId="3" xfId="5" applyNumberFormat="1" applyAlignment="1">
      <alignment horizontal="right" wrapText="1"/>
    </xf>
    <xf numFmtId="165" fontId="3" fillId="0" borderId="3" xfId="5" applyNumberFormat="1" applyAlignment="1">
      <alignment horizontal="right" wrapText="1"/>
    </xf>
    <xf numFmtId="0" fontId="26" fillId="0" borderId="4" xfId="6" applyFont="1" applyAlignment="1">
      <alignment wrapText="1"/>
    </xf>
    <xf numFmtId="0" fontId="0" fillId="0" borderId="8" xfId="0" applyBorder="1"/>
    <xf numFmtId="0" fontId="0" fillId="0" borderId="0" xfId="0"/>
    <xf numFmtId="0" fontId="0" fillId="0" borderId="2" xfId="4" applyFont="1">
      <alignment wrapText="1"/>
    </xf>
    <xf numFmtId="3" fontId="0" fillId="0" borderId="2" xfId="4" applyNumberFormat="1" applyFont="1" applyAlignment="1">
      <alignment horizontal="right" wrapText="1"/>
    </xf>
    <xf numFmtId="165" fontId="0" fillId="0" borderId="2" xfId="4" applyNumberFormat="1" applyFont="1" applyAlignment="1">
      <alignment horizontal="right" wrapText="1"/>
    </xf>
    <xf numFmtId="0" fontId="4" fillId="0" borderId="0" xfId="3" applyAlignment="1">
      <alignment horizontal="left" wrapText="1"/>
    </xf>
    <xf numFmtId="0" fontId="0" fillId="0" borderId="0" xfId="0" applyAlignment="1">
      <alignment wrapText="1"/>
    </xf>
    <xf numFmtId="3" fontId="19" fillId="0" borderId="10" xfId="0" applyNumberFormat="1" applyFont="1" applyBorder="1" applyAlignment="1">
      <alignment horizontal="left" wrapText="1"/>
    </xf>
    <xf numFmtId="0" fontId="0" fillId="0" borderId="10" xfId="0" applyBorder="1" applyAlignment="1">
      <alignment horizontal="left"/>
    </xf>
    <xf numFmtId="3" fontId="19" fillId="0" borderId="11" xfId="16" applyNumberFormat="1" applyFont="1" applyBorder="1">
      <alignment horizontal="left" wrapText="1"/>
    </xf>
    <xf numFmtId="0" fontId="15" fillId="0" borderId="0" xfId="0" applyFont="1" applyAlignment="1">
      <alignment horizontal="left" vertical="top" wrapText="1"/>
    </xf>
  </cellXfs>
  <cellStyles count="18">
    <cellStyle name="Body: normal cell" xfId="4" xr:uid="{00000000-0005-0000-0000-000000000000}"/>
    <cellStyle name="Body: normal cell 2" xfId="11" xr:uid="{00000000-0005-0000-0000-000001000000}"/>
    <cellStyle name="Comma" xfId="17" builtinId="3"/>
    <cellStyle name="Font: Calibri, 9pt regular" xfId="1" xr:uid="{00000000-0005-0000-0000-000003000000}"/>
    <cellStyle name="Font: Calibri, 9pt regular 2" xfId="13" xr:uid="{00000000-0005-0000-0000-000004000000}"/>
    <cellStyle name="Footnotes: top row" xfId="6" xr:uid="{00000000-0005-0000-0000-000005000000}"/>
    <cellStyle name="Footnotes: top row 2" xfId="9" xr:uid="{00000000-0005-0000-0000-000006000000}"/>
    <cellStyle name="Header: bottom row" xfId="2" xr:uid="{00000000-0005-0000-0000-000007000000}"/>
    <cellStyle name="Header: bottom row 2" xfId="12" xr:uid="{00000000-0005-0000-0000-000008000000}"/>
    <cellStyle name="Header: top rows" xfId="16" xr:uid="{00000000-0005-0000-0000-000009000000}"/>
    <cellStyle name="Hyperlink" xfId="7" builtinId="8"/>
    <cellStyle name="Normal" xfId="0" builtinId="0"/>
    <cellStyle name="Normal 2" xfId="8" xr:uid="{00000000-0005-0000-0000-00000C000000}"/>
    <cellStyle name="Parent row" xfId="5" xr:uid="{00000000-0005-0000-0000-00000D000000}"/>
    <cellStyle name="Parent row 2" xfId="10" xr:uid="{00000000-0005-0000-0000-00000E000000}"/>
    <cellStyle name="Percent" xfId="15" builtinId="5"/>
    <cellStyle name="Table title" xfId="3" xr:uid="{00000000-0005-0000-0000-000010000000}"/>
    <cellStyle name="Table title 2" xfId="14" xr:uid="{00000000-0005-0000-0000-000011000000}"/>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euroheat.org/United-States-156.asp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9"/>
  <sheetViews>
    <sheetView tabSelected="1" workbookViewId="0">
      <selection activeCell="B14" sqref="B14"/>
    </sheetView>
  </sheetViews>
  <sheetFormatPr defaultRowHeight="15" x14ac:dyDescent="0.25"/>
  <cols>
    <col min="1" max="1" width="12.42578125" customWidth="1"/>
    <col min="2" max="2" width="61.42578125" customWidth="1"/>
    <col min="3" max="3" width="19.28515625" customWidth="1"/>
  </cols>
  <sheetData>
    <row r="1" spans="1:2" x14ac:dyDescent="0.25">
      <c r="A1" s="1" t="s">
        <v>80</v>
      </c>
    </row>
    <row r="3" spans="1:2" x14ac:dyDescent="0.25">
      <c r="A3" s="1" t="s">
        <v>0</v>
      </c>
      <c r="B3" s="2" t="s">
        <v>84</v>
      </c>
    </row>
    <row r="4" spans="1:2" x14ac:dyDescent="0.25">
      <c r="B4" t="s">
        <v>72</v>
      </c>
    </row>
    <row r="5" spans="1:2" x14ac:dyDescent="0.25">
      <c r="B5" s="5">
        <v>2020</v>
      </c>
    </row>
    <row r="6" spans="1:2" x14ac:dyDescent="0.25">
      <c r="B6" t="s">
        <v>355</v>
      </c>
    </row>
    <row r="7" spans="1:2" x14ac:dyDescent="0.25">
      <c r="B7" s="6" t="s">
        <v>638</v>
      </c>
    </row>
    <row r="8" spans="1:2" x14ac:dyDescent="0.25">
      <c r="B8" t="s">
        <v>73</v>
      </c>
    </row>
    <row r="10" spans="1:2" x14ac:dyDescent="0.25">
      <c r="B10" s="2" t="s">
        <v>82</v>
      </c>
    </row>
    <row r="11" spans="1:2" x14ac:dyDescent="0.25">
      <c r="B11" t="s">
        <v>72</v>
      </c>
    </row>
    <row r="12" spans="1:2" x14ac:dyDescent="0.25">
      <c r="B12" s="5">
        <v>2020</v>
      </c>
    </row>
    <row r="13" spans="1:2" x14ac:dyDescent="0.25">
      <c r="B13" t="s">
        <v>355</v>
      </c>
    </row>
    <row r="14" spans="1:2" x14ac:dyDescent="0.25">
      <c r="B14" s="6" t="s">
        <v>639</v>
      </c>
    </row>
    <row r="15" spans="1:2" x14ac:dyDescent="0.25">
      <c r="B15" t="s">
        <v>74</v>
      </c>
    </row>
    <row r="17" spans="1:2" x14ac:dyDescent="0.25">
      <c r="B17" s="2" t="s">
        <v>83</v>
      </c>
    </row>
    <row r="18" spans="1:2" x14ac:dyDescent="0.25">
      <c r="B18" t="s">
        <v>85</v>
      </c>
    </row>
    <row r="19" spans="1:2" x14ac:dyDescent="0.25">
      <c r="B19" s="5">
        <v>2013</v>
      </c>
    </row>
    <row r="20" spans="1:2" x14ac:dyDescent="0.25">
      <c r="B20" t="s">
        <v>213</v>
      </c>
    </row>
    <row r="21" spans="1:2" x14ac:dyDescent="0.25">
      <c r="B21" s="6" t="s">
        <v>214</v>
      </c>
    </row>
    <row r="22" spans="1:2" x14ac:dyDescent="0.25">
      <c r="B22" t="s">
        <v>215</v>
      </c>
    </row>
    <row r="24" spans="1:2" x14ac:dyDescent="0.25">
      <c r="B24" s="2" t="s">
        <v>203</v>
      </c>
    </row>
    <row r="25" spans="1:2" x14ac:dyDescent="0.25">
      <c r="B25" t="s">
        <v>204</v>
      </c>
    </row>
    <row r="26" spans="1:2" x14ac:dyDescent="0.25">
      <c r="B26" s="5">
        <v>2018</v>
      </c>
    </row>
    <row r="27" spans="1:2" x14ac:dyDescent="0.25">
      <c r="B27" t="s">
        <v>205</v>
      </c>
    </row>
    <row r="28" spans="1:2" x14ac:dyDescent="0.25">
      <c r="B28" t="s">
        <v>346</v>
      </c>
    </row>
    <row r="29" spans="1:2" x14ac:dyDescent="0.25">
      <c r="B29" t="s">
        <v>206</v>
      </c>
    </row>
    <row r="31" spans="1:2" x14ac:dyDescent="0.25">
      <c r="A31" s="1" t="s">
        <v>86</v>
      </c>
    </row>
    <row r="32" spans="1:2" x14ac:dyDescent="0.25">
      <c r="A32" s="1"/>
    </row>
    <row r="33" spans="1:2" x14ac:dyDescent="0.25">
      <c r="A33" s="1" t="s">
        <v>113</v>
      </c>
    </row>
    <row r="34" spans="1:2" x14ac:dyDescent="0.25">
      <c r="A34" s="7" t="s">
        <v>114</v>
      </c>
    </row>
    <row r="35" spans="1:2" x14ac:dyDescent="0.25">
      <c r="A35" s="7" t="s">
        <v>115</v>
      </c>
    </row>
    <row r="36" spans="1:2" x14ac:dyDescent="0.25">
      <c r="A36" s="7" t="s">
        <v>116</v>
      </c>
    </row>
    <row r="37" spans="1:2" x14ac:dyDescent="0.25">
      <c r="A37" s="7"/>
    </row>
    <row r="38" spans="1:2" x14ac:dyDescent="0.25">
      <c r="A38" s="7" t="s">
        <v>117</v>
      </c>
    </row>
    <row r="39" spans="1:2" x14ac:dyDescent="0.25">
      <c r="A39" s="7" t="s">
        <v>118</v>
      </c>
    </row>
    <row r="40" spans="1:2" x14ac:dyDescent="0.25">
      <c r="A40" s="7" t="s">
        <v>120</v>
      </c>
    </row>
    <row r="41" spans="1:2" x14ac:dyDescent="0.25">
      <c r="A41" s="7" t="s">
        <v>119</v>
      </c>
    </row>
    <row r="42" spans="1:2" x14ac:dyDescent="0.25">
      <c r="A42" s="7"/>
    </row>
    <row r="43" spans="1:2" x14ac:dyDescent="0.25">
      <c r="A43" s="1" t="s">
        <v>102</v>
      </c>
    </row>
    <row r="44" spans="1:2" x14ac:dyDescent="0.25">
      <c r="A44" s="7" t="s">
        <v>103</v>
      </c>
    </row>
    <row r="45" spans="1:2" x14ac:dyDescent="0.25">
      <c r="A45" s="7" t="s">
        <v>104</v>
      </c>
    </row>
    <row r="46" spans="1:2" x14ac:dyDescent="0.25">
      <c r="A46" s="7" t="s">
        <v>105</v>
      </c>
    </row>
    <row r="47" spans="1:2" x14ac:dyDescent="0.25">
      <c r="A47" s="7" t="s">
        <v>353</v>
      </c>
    </row>
    <row r="48" spans="1:2" x14ac:dyDescent="0.25">
      <c r="A48" s="7"/>
      <c r="B48" t="s">
        <v>106</v>
      </c>
    </row>
    <row r="49" spans="1:3" x14ac:dyDescent="0.25">
      <c r="A49" s="7"/>
      <c r="B49" t="s">
        <v>107</v>
      </c>
    </row>
    <row r="50" spans="1:3" x14ac:dyDescent="0.25">
      <c r="A50" s="7"/>
      <c r="B50" t="s">
        <v>108</v>
      </c>
      <c r="C50" s="4">
        <v>0.04</v>
      </c>
    </row>
    <row r="51" spans="1:3" x14ac:dyDescent="0.25">
      <c r="A51" s="7"/>
      <c r="B51" t="s">
        <v>354</v>
      </c>
      <c r="C51" s="3"/>
    </row>
    <row r="52" spans="1:3" x14ac:dyDescent="0.25">
      <c r="A52" s="1" t="s">
        <v>109</v>
      </c>
      <c r="C52" s="3"/>
    </row>
    <row r="53" spans="1:3" x14ac:dyDescent="0.25">
      <c r="A53" s="7" t="s">
        <v>110</v>
      </c>
    </row>
    <row r="54" spans="1:3" x14ac:dyDescent="0.25">
      <c r="A54" s="7" t="s">
        <v>111</v>
      </c>
    </row>
    <row r="55" spans="1:3" x14ac:dyDescent="0.25">
      <c r="A55" s="7" t="s">
        <v>112</v>
      </c>
    </row>
    <row r="56" spans="1:3" x14ac:dyDescent="0.25">
      <c r="A56" s="7" t="s">
        <v>87</v>
      </c>
    </row>
    <row r="57" spans="1:3" x14ac:dyDescent="0.25">
      <c r="A57" t="s">
        <v>88</v>
      </c>
    </row>
    <row r="58" spans="1:3" x14ac:dyDescent="0.25">
      <c r="A58" t="s">
        <v>89</v>
      </c>
    </row>
    <row r="59" spans="1:3" x14ac:dyDescent="0.25">
      <c r="A59" t="s">
        <v>90</v>
      </c>
    </row>
    <row r="60" spans="1:3" x14ac:dyDescent="0.25">
      <c r="A60" t="s">
        <v>91</v>
      </c>
    </row>
    <row r="62" spans="1:3" x14ac:dyDescent="0.25">
      <c r="A62" t="s">
        <v>98</v>
      </c>
    </row>
    <row r="63" spans="1:3" x14ac:dyDescent="0.25">
      <c r="A63" t="s">
        <v>99</v>
      </c>
    </row>
    <row r="64" spans="1:3" x14ac:dyDescent="0.25">
      <c r="A64" t="s">
        <v>100</v>
      </c>
    </row>
    <row r="65" spans="1:2" x14ac:dyDescent="0.25">
      <c r="A65" t="s">
        <v>101</v>
      </c>
    </row>
    <row r="67" spans="1:2" x14ac:dyDescent="0.25">
      <c r="A67" s="1" t="s">
        <v>549</v>
      </c>
    </row>
    <row r="68" spans="1:2" x14ac:dyDescent="0.25">
      <c r="A68" t="s">
        <v>550</v>
      </c>
    </row>
    <row r="69" spans="1:2" x14ac:dyDescent="0.25">
      <c r="A69" t="s">
        <v>551</v>
      </c>
    </row>
    <row r="70" spans="1:2" x14ac:dyDescent="0.25">
      <c r="A70" t="s">
        <v>552</v>
      </c>
    </row>
    <row r="71" spans="1:2" x14ac:dyDescent="0.25">
      <c r="A71" t="s">
        <v>553</v>
      </c>
    </row>
    <row r="72" spans="1:2" x14ac:dyDescent="0.25">
      <c r="A72" t="s">
        <v>554</v>
      </c>
    </row>
    <row r="73" spans="1:2" x14ac:dyDescent="0.25">
      <c r="A73" t="s">
        <v>555</v>
      </c>
    </row>
    <row r="75" spans="1:2" x14ac:dyDescent="0.25">
      <c r="A75" s="1" t="s">
        <v>347</v>
      </c>
    </row>
    <row r="76" spans="1:2" x14ac:dyDescent="0.25">
      <c r="A76" s="50">
        <f>'RECS HC2.1'!B24/('RECS HC2.1'!B24+'RECS HC2.1'!B27)</f>
        <v>0.80118443316412857</v>
      </c>
      <c r="B76" t="s">
        <v>139</v>
      </c>
    </row>
    <row r="77" spans="1:2" x14ac:dyDescent="0.25">
      <c r="A77" s="50">
        <f>'RECS HC2.1'!B27/('RECS HC2.1'!B27+'RECS HC2.1'!B24)</f>
        <v>0.1988155668358714</v>
      </c>
      <c r="B77" t="s">
        <v>140</v>
      </c>
    </row>
    <row r="79" spans="1:2" x14ac:dyDescent="0.25">
      <c r="A79" t="s">
        <v>548</v>
      </c>
      <c r="B79" s="54">
        <f>10^15</f>
        <v>1000000000000000</v>
      </c>
    </row>
  </sheetData>
  <hyperlinks>
    <hyperlink ref="B21" r:id="rId1" display="http://www.euroheat.org/United-States-156.aspx" xr:uid="{00000000-0004-0000-0000-000000000000}"/>
  </hyperlinks>
  <pageMargins left="0.7" right="0.7" top="0.75" bottom="0.75" header="0.3" footer="0.3"/>
  <pageSetup orientation="portrait"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I11"/>
  <sheetViews>
    <sheetView zoomScale="80" zoomScaleNormal="80" workbookViewId="0">
      <selection activeCell="A11" sqref="A11"/>
    </sheetView>
  </sheetViews>
  <sheetFormatPr defaultRowHeight="15" x14ac:dyDescent="0.25"/>
  <cols>
    <col min="1" max="1" width="29.85546875" customWidth="1"/>
    <col min="2" max="33" width="13.570312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Calculations!J43</f>
        <v>0</v>
      </c>
      <c r="C2" s="9">
        <f>Calculations!K43</f>
        <v>1048848167512690.1</v>
      </c>
      <c r="D2" s="9">
        <f>Calculations!L43</f>
        <v>1052637769881556.8</v>
      </c>
      <c r="E2" s="9">
        <f>Calculations!M43</f>
        <v>1057534609137055.9</v>
      </c>
      <c r="F2" s="9">
        <f>Calculations!N43</f>
        <v>1061350650592216.5</v>
      </c>
      <c r="G2" s="9">
        <f>Calculations!O43</f>
        <v>1066237875634517.9</v>
      </c>
      <c r="H2" s="9">
        <f>Calculations!P43</f>
        <v>1071123498307952.5</v>
      </c>
      <c r="I2" s="9">
        <f>Calculations!Q43</f>
        <v>1075272031302876.5</v>
      </c>
      <c r="J2" s="9">
        <f>Calculations!R43</f>
        <v>1078748370558375.6</v>
      </c>
      <c r="K2" s="9">
        <f>Calculations!S43</f>
        <v>1081941090524534.6</v>
      </c>
      <c r="L2" s="9">
        <f>Calculations!T43</f>
        <v>1085148231810490.6</v>
      </c>
      <c r="M2" s="9">
        <f>Calculations!U43</f>
        <v>1088474749576988.3</v>
      </c>
      <c r="N2" s="9">
        <f>Calculations!V43</f>
        <v>1091794857868020.4</v>
      </c>
      <c r="O2" s="9">
        <f>Calculations!W43</f>
        <v>1095646952622673.5</v>
      </c>
      <c r="P2" s="9">
        <f>Calculations!X43</f>
        <v>1100170439932318.3</v>
      </c>
      <c r="Q2" s="9">
        <f>Calculations!Y43</f>
        <v>1105504725888324.9</v>
      </c>
      <c r="R2" s="9">
        <f>Calculations!Z43</f>
        <v>1111885358714043.9</v>
      </c>
      <c r="S2" s="9">
        <f>Calculations!AA43</f>
        <v>1118918956852792</v>
      </c>
      <c r="T2" s="9">
        <f>Calculations!AB43</f>
        <v>1126324304568527.8</v>
      </c>
      <c r="U2" s="9">
        <f>Calculations!AC43</f>
        <v>1133956387478849.5</v>
      </c>
      <c r="V2" s="9">
        <f>Calculations!AD43</f>
        <v>1141574850253807</v>
      </c>
      <c r="W2" s="9">
        <f>Calculations!AE43</f>
        <v>1149415241116751</v>
      </c>
      <c r="X2" s="9">
        <f>Calculations!AF43</f>
        <v>1157409459390862.8</v>
      </c>
      <c r="Y2" s="9">
        <f>Calculations!AG43</f>
        <v>1165679285109983</v>
      </c>
      <c r="Z2" s="9">
        <f>Calculations!AH43</f>
        <v>1174161424703891.5</v>
      </c>
      <c r="AA2" s="9">
        <f>Calculations!AI43</f>
        <v>1182786175126903.5</v>
      </c>
      <c r="AB2" s="9">
        <f>Calculations!AJ43</f>
        <v>1191434159898477</v>
      </c>
      <c r="AC2" s="9">
        <f>Calculations!AK43</f>
        <v>1200408226734348.5</v>
      </c>
      <c r="AD2" s="9">
        <f>Calculations!AL43</f>
        <v>1209578583756345</v>
      </c>
      <c r="AE2" s="9">
        <f>Calculations!AM43</f>
        <v>1219045379018612.8</v>
      </c>
      <c r="AF2" s="9">
        <f>Calculations!AN43</f>
        <v>1229013715736040.8</v>
      </c>
      <c r="AG2" s="9">
        <f>Calculations!AO43</f>
        <v>1239195167512690.3</v>
      </c>
    </row>
    <row r="3" spans="1:35" x14ac:dyDescent="0.25">
      <c r="A3" s="1" t="s">
        <v>77</v>
      </c>
      <c r="B3" s="9">
        <f>Calculations!J44</f>
        <v>0</v>
      </c>
      <c r="C3" s="9">
        <f>Calculations!K44</f>
        <v>0</v>
      </c>
      <c r="D3" s="9">
        <f>Calculations!L44</f>
        <v>0</v>
      </c>
      <c r="E3" s="9">
        <f>Calculations!M44</f>
        <v>0</v>
      </c>
      <c r="F3" s="9">
        <f>Calculations!N44</f>
        <v>0</v>
      </c>
      <c r="G3" s="9">
        <f>Calculations!O44</f>
        <v>0</v>
      </c>
      <c r="H3" s="9">
        <f>Calculations!P44</f>
        <v>0</v>
      </c>
      <c r="I3" s="9">
        <f>Calculations!Q44</f>
        <v>0</v>
      </c>
      <c r="J3" s="9">
        <f>Calculations!R44</f>
        <v>0</v>
      </c>
      <c r="K3" s="9">
        <f>Calculations!S44</f>
        <v>0</v>
      </c>
      <c r="L3" s="9">
        <f>Calculations!T44</f>
        <v>0</v>
      </c>
      <c r="M3" s="9">
        <f>Calculations!U44</f>
        <v>0</v>
      </c>
      <c r="N3" s="9">
        <f>Calculations!V44</f>
        <v>0</v>
      </c>
      <c r="O3" s="9">
        <f>Calculations!W44</f>
        <v>0</v>
      </c>
      <c r="P3" s="9">
        <f>Calculations!X44</f>
        <v>0</v>
      </c>
      <c r="Q3" s="9">
        <f>Calculations!Y44</f>
        <v>0</v>
      </c>
      <c r="R3" s="9">
        <f>Calculations!Z44</f>
        <v>0</v>
      </c>
      <c r="S3" s="9">
        <f>Calculations!AA44</f>
        <v>0</v>
      </c>
      <c r="T3" s="9">
        <f>Calculations!AB44</f>
        <v>0</v>
      </c>
      <c r="U3" s="9">
        <f>Calculations!AC44</f>
        <v>0</v>
      </c>
      <c r="V3" s="9">
        <f>Calculations!AD44</f>
        <v>0</v>
      </c>
      <c r="W3" s="9">
        <f>Calculations!AE44</f>
        <v>0</v>
      </c>
      <c r="X3" s="9">
        <f>Calculations!AF44</f>
        <v>0</v>
      </c>
      <c r="Y3" s="9">
        <f>Calculations!AG44</f>
        <v>0</v>
      </c>
      <c r="Z3" s="9">
        <f>Calculations!AH44</f>
        <v>0</v>
      </c>
      <c r="AA3" s="9">
        <f>Calculations!AI44</f>
        <v>0</v>
      </c>
      <c r="AB3" s="9">
        <f>Calculations!AJ44</f>
        <v>0</v>
      </c>
      <c r="AC3" s="9">
        <f>Calculations!AK44</f>
        <v>0</v>
      </c>
      <c r="AD3" s="9">
        <f>Calculations!AL44</f>
        <v>0</v>
      </c>
      <c r="AE3" s="9">
        <f>Calculations!AM44</f>
        <v>0</v>
      </c>
      <c r="AF3" s="9">
        <f>Calculations!AN44</f>
        <v>0</v>
      </c>
      <c r="AG3" s="9">
        <f>Calculations!AO44</f>
        <v>0</v>
      </c>
    </row>
    <row r="4" spans="1:35" x14ac:dyDescent="0.25">
      <c r="A4" s="1" t="s">
        <v>78</v>
      </c>
      <c r="B4" s="9">
        <f>Calculations!J45</f>
        <v>0</v>
      </c>
      <c r="C4" s="9">
        <f>Calculations!K45</f>
        <v>921491890016920.5</v>
      </c>
      <c r="D4" s="9">
        <f>Calculations!L45</f>
        <v>919190888324873.13</v>
      </c>
      <c r="E4" s="9">
        <f>Calculations!M45</f>
        <v>922337940778341.88</v>
      </c>
      <c r="F4" s="9">
        <f>Calculations!N45</f>
        <v>928422135363790.13</v>
      </c>
      <c r="G4" s="9">
        <f>Calculations!O45</f>
        <v>936998013536379</v>
      </c>
      <c r="H4" s="9">
        <f>Calculations!P45</f>
        <v>945254219120135.25</v>
      </c>
      <c r="I4" s="9">
        <f>Calculations!Q45</f>
        <v>952798972927241.88</v>
      </c>
      <c r="J4" s="9">
        <f>Calculations!R45</f>
        <v>959476845177665.13</v>
      </c>
      <c r="K4" s="9">
        <f>Calculations!S45</f>
        <v>966445547377326.5</v>
      </c>
      <c r="L4" s="9">
        <f>Calculations!T45</f>
        <v>973550450930626</v>
      </c>
      <c r="M4" s="9">
        <f>Calculations!U45</f>
        <v>978859900169204.63</v>
      </c>
      <c r="N4" s="9">
        <f>Calculations!V45</f>
        <v>984287123519458.63</v>
      </c>
      <c r="O4" s="9">
        <f>Calculations!W45</f>
        <v>990278380710659.75</v>
      </c>
      <c r="P4" s="9">
        <f>Calculations!X45</f>
        <v>996562871404399.38</v>
      </c>
      <c r="Q4" s="9">
        <f>Calculations!Y45</f>
        <v>1002642258883248.6</v>
      </c>
      <c r="R4" s="9">
        <f>Calculations!Z45</f>
        <v>1008873070219966.3</v>
      </c>
      <c r="S4" s="9">
        <f>Calculations!AA45</f>
        <v>1014867532148900.3</v>
      </c>
      <c r="T4" s="9">
        <f>Calculations!AB45</f>
        <v>1020519888324873</v>
      </c>
      <c r="U4" s="9">
        <f>Calculations!AC45</f>
        <v>1025967141285956.1</v>
      </c>
      <c r="V4" s="9">
        <f>Calculations!AD45</f>
        <v>1031386352791878.1</v>
      </c>
      <c r="W4" s="9">
        <f>Calculations!AE45</f>
        <v>1036840816412859.5</v>
      </c>
      <c r="X4" s="9">
        <f>Calculations!AF45</f>
        <v>1042121423011844.3</v>
      </c>
      <c r="Y4" s="9">
        <f>Calculations!AG45</f>
        <v>1047321911167512.8</v>
      </c>
      <c r="Z4" s="9">
        <f>Calculations!AH45</f>
        <v>1052726701353638.1</v>
      </c>
      <c r="AA4" s="9">
        <f>Calculations!AI45</f>
        <v>1058369443316413</v>
      </c>
      <c r="AB4" s="9">
        <f>Calculations!AJ45</f>
        <v>1064325448392555</v>
      </c>
      <c r="AC4" s="9">
        <f>Calculations!AK45</f>
        <v>1070647594754653</v>
      </c>
      <c r="AD4" s="9">
        <f>Calculations!AL45</f>
        <v>1077171639593908.6</v>
      </c>
      <c r="AE4" s="9">
        <f>Calculations!AM45</f>
        <v>1084012953468697.1</v>
      </c>
      <c r="AF4" s="9">
        <f>Calculations!AN45</f>
        <v>1090901537225042.1</v>
      </c>
      <c r="AG4" s="9">
        <f>Calculations!AO45</f>
        <v>1097633088832487.5</v>
      </c>
    </row>
    <row r="5" spans="1:35" x14ac:dyDescent="0.25">
      <c r="A5" s="1" t="s">
        <v>79</v>
      </c>
      <c r="B5" s="9">
        <f>Calculations!J46</f>
        <v>0</v>
      </c>
      <c r="C5" s="9">
        <f>Calculations!K46</f>
        <v>39064951776649.742</v>
      </c>
      <c r="D5" s="9">
        <f>Calculations!L46</f>
        <v>37742196277495.766</v>
      </c>
      <c r="E5" s="9">
        <f>Calculations!M46</f>
        <v>36235969543147.211</v>
      </c>
      <c r="F5" s="9">
        <f>Calculations!N46</f>
        <v>34537458544839.258</v>
      </c>
      <c r="G5" s="9">
        <f>Calculations!O46</f>
        <v>33036840101522.844</v>
      </c>
      <c r="H5" s="9">
        <f>Calculations!P46</f>
        <v>31823846869712.355</v>
      </c>
      <c r="I5" s="9">
        <f>Calculations!Q46</f>
        <v>30768686971235.191</v>
      </c>
      <c r="J5" s="9">
        <f>Calculations!R46</f>
        <v>29909016074450.086</v>
      </c>
      <c r="K5" s="9">
        <f>Calculations!S46</f>
        <v>29239225888324.871</v>
      </c>
      <c r="L5" s="9">
        <f>Calculations!T46</f>
        <v>28735280879864.637</v>
      </c>
      <c r="M5" s="9">
        <f>Calculations!U46</f>
        <v>28371543147208.121</v>
      </c>
      <c r="N5" s="9">
        <f>Calculations!V46</f>
        <v>27986974619289.336</v>
      </c>
      <c r="O5" s="9">
        <f>Calculations!W46</f>
        <v>27578370558375.637</v>
      </c>
      <c r="P5" s="9">
        <f>Calculations!X46</f>
        <v>27158549915397.629</v>
      </c>
      <c r="Q5" s="9">
        <f>Calculations!Y46</f>
        <v>26727512690355.332</v>
      </c>
      <c r="R5" s="9">
        <f>Calculations!Z46</f>
        <v>26309294416243.656</v>
      </c>
      <c r="S5" s="9">
        <f>Calculations!AA46</f>
        <v>25901491539763.113</v>
      </c>
      <c r="T5" s="9">
        <f>Calculations!AB46</f>
        <v>25476062605752.957</v>
      </c>
      <c r="U5" s="9">
        <f>Calculations!AC46</f>
        <v>25032206429780.031</v>
      </c>
      <c r="V5" s="9">
        <f>Calculations!AD46</f>
        <v>24613988155668.355</v>
      </c>
      <c r="W5" s="9">
        <f>Calculations!AE46</f>
        <v>24176541455160.746</v>
      </c>
      <c r="X5" s="9">
        <f>Calculations!AF46</f>
        <v>23750311336717.43</v>
      </c>
      <c r="Y5" s="9">
        <f>Calculations!AG46</f>
        <v>23343309644670.051</v>
      </c>
      <c r="Z5" s="9">
        <f>Calculations!AH46</f>
        <v>22960343485617.598</v>
      </c>
      <c r="AA5" s="9">
        <f>Calculations!AI46</f>
        <v>22592599830795.262</v>
      </c>
      <c r="AB5" s="9">
        <f>Calculations!AJ46</f>
        <v>22232868020304.57</v>
      </c>
      <c r="AC5" s="9">
        <f>Calculations!AK46</f>
        <v>21896370558375.637</v>
      </c>
      <c r="AD5" s="9">
        <f>Calculations!AL46</f>
        <v>21579902707275.801</v>
      </c>
      <c r="AE5" s="9">
        <f>Calculations!AM46</f>
        <v>21282663282571.91</v>
      </c>
      <c r="AF5" s="9">
        <f>Calculations!AN46</f>
        <v>20986225042301.184</v>
      </c>
      <c r="AG5" s="9">
        <f>Calculations!AO46</f>
        <v>20693792724196.277</v>
      </c>
    </row>
    <row r="6" spans="1:35" x14ac:dyDescent="0.25">
      <c r="A6" s="1" t="s">
        <v>81</v>
      </c>
      <c r="B6" s="9">
        <f>Calculations!J47</f>
        <v>0</v>
      </c>
      <c r="C6" s="9">
        <f>Calculations!K47</f>
        <v>0</v>
      </c>
      <c r="D6" s="9">
        <f>Calculations!L47</f>
        <v>0</v>
      </c>
      <c r="E6" s="9">
        <f>Calculations!M47</f>
        <v>0</v>
      </c>
      <c r="F6" s="9">
        <f>Calculations!N47</f>
        <v>0</v>
      </c>
      <c r="G6" s="9">
        <f>Calculations!O47</f>
        <v>0</v>
      </c>
      <c r="H6" s="9">
        <f>Calculations!P47</f>
        <v>0</v>
      </c>
      <c r="I6" s="9">
        <f>Calculations!Q47</f>
        <v>0</v>
      </c>
      <c r="J6" s="9">
        <f>Calculations!R47</f>
        <v>0</v>
      </c>
      <c r="K6" s="9">
        <f>Calculations!S47</f>
        <v>0</v>
      </c>
      <c r="L6" s="9">
        <f>Calculations!T47</f>
        <v>0</v>
      </c>
      <c r="M6" s="9">
        <f>Calculations!U47</f>
        <v>0</v>
      </c>
      <c r="N6" s="9">
        <f>Calculations!V47</f>
        <v>0</v>
      </c>
      <c r="O6" s="9">
        <f>Calculations!W47</f>
        <v>0</v>
      </c>
      <c r="P6" s="9">
        <f>Calculations!X47</f>
        <v>0</v>
      </c>
      <c r="Q6" s="9">
        <f>Calculations!Y47</f>
        <v>0</v>
      </c>
      <c r="R6" s="9">
        <f>Calculations!Z47</f>
        <v>0</v>
      </c>
      <c r="S6" s="9">
        <f>Calculations!AA47</f>
        <v>0</v>
      </c>
      <c r="T6" s="9">
        <f>Calculations!AB47</f>
        <v>0</v>
      </c>
      <c r="U6" s="9">
        <f>Calculations!AC47</f>
        <v>0</v>
      </c>
      <c r="V6" s="9">
        <f>Calculations!AD47</f>
        <v>0</v>
      </c>
      <c r="W6" s="9">
        <f>Calculations!AE47</f>
        <v>0</v>
      </c>
      <c r="X6" s="9">
        <f>Calculations!AF47</f>
        <v>0</v>
      </c>
      <c r="Y6" s="9">
        <f>Calculations!AG47</f>
        <v>0</v>
      </c>
      <c r="Z6" s="9">
        <f>Calculations!AH47</f>
        <v>0</v>
      </c>
      <c r="AA6" s="9">
        <f>Calculations!AI47</f>
        <v>0</v>
      </c>
      <c r="AB6" s="9">
        <f>Calculations!AJ47</f>
        <v>0</v>
      </c>
      <c r="AC6" s="9">
        <f>Calculations!AK47</f>
        <v>0</v>
      </c>
      <c r="AD6" s="9">
        <f>Calculations!AL47</f>
        <v>0</v>
      </c>
      <c r="AE6" s="9">
        <f>Calculations!AM47</f>
        <v>0</v>
      </c>
      <c r="AF6" s="9">
        <f>Calculations!AN47</f>
        <v>0</v>
      </c>
      <c r="AG6" s="9">
        <f>Calculations!AO47</f>
        <v>0</v>
      </c>
    </row>
    <row r="7" spans="1:35" x14ac:dyDescent="0.25">
      <c r="A7" s="1" t="s">
        <v>207</v>
      </c>
      <c r="B7" s="9">
        <f>Calculations!J48</f>
        <v>0</v>
      </c>
      <c r="C7" s="9">
        <f>Calculations!K48</f>
        <v>0</v>
      </c>
      <c r="D7" s="9">
        <f>Calculations!L48</f>
        <v>0</v>
      </c>
      <c r="E7" s="9">
        <f>Calculations!M48</f>
        <v>0</v>
      </c>
      <c r="F7" s="9">
        <f>Calculations!N48</f>
        <v>0</v>
      </c>
      <c r="G7" s="9">
        <f>Calculations!O48</f>
        <v>0</v>
      </c>
      <c r="H7" s="9">
        <f>Calculations!P48</f>
        <v>0</v>
      </c>
      <c r="I7" s="9">
        <f>Calculations!Q48</f>
        <v>0</v>
      </c>
      <c r="J7" s="9">
        <f>Calculations!R48</f>
        <v>0</v>
      </c>
      <c r="K7" s="9">
        <f>Calculations!S48</f>
        <v>0</v>
      </c>
      <c r="L7" s="9">
        <f>Calculations!T48</f>
        <v>0</v>
      </c>
      <c r="M7" s="9">
        <f>Calculations!U48</f>
        <v>0</v>
      </c>
      <c r="N7" s="9">
        <f>Calculations!V48</f>
        <v>0</v>
      </c>
      <c r="O7" s="9">
        <f>Calculations!W48</f>
        <v>0</v>
      </c>
      <c r="P7" s="9">
        <f>Calculations!X48</f>
        <v>0</v>
      </c>
      <c r="Q7" s="9">
        <f>Calculations!Y48</f>
        <v>0</v>
      </c>
      <c r="R7" s="9">
        <f>Calculations!Z48</f>
        <v>0</v>
      </c>
      <c r="S7" s="9">
        <f>Calculations!AA48</f>
        <v>0</v>
      </c>
      <c r="T7" s="9">
        <f>Calculations!AB48</f>
        <v>0</v>
      </c>
      <c r="U7" s="9">
        <f>Calculations!AC48</f>
        <v>0</v>
      </c>
      <c r="V7" s="9">
        <f>Calculations!AD48</f>
        <v>0</v>
      </c>
      <c r="W7" s="9">
        <f>Calculations!AE48</f>
        <v>0</v>
      </c>
      <c r="X7" s="9">
        <f>Calculations!AF48</f>
        <v>0</v>
      </c>
      <c r="Y7" s="9">
        <f>Calculations!AG48</f>
        <v>0</v>
      </c>
      <c r="Z7" s="9">
        <f>Calculations!AH48</f>
        <v>0</v>
      </c>
      <c r="AA7" s="9">
        <f>Calculations!AI48</f>
        <v>0</v>
      </c>
      <c r="AB7" s="9">
        <f>Calculations!AJ48</f>
        <v>0</v>
      </c>
      <c r="AC7" s="9">
        <f>Calculations!AK48</f>
        <v>0</v>
      </c>
      <c r="AD7" s="9">
        <f>Calculations!AL48</f>
        <v>0</v>
      </c>
      <c r="AE7" s="9">
        <f>Calculations!AM48</f>
        <v>0</v>
      </c>
      <c r="AF7" s="9">
        <f>Calculations!AN48</f>
        <v>0</v>
      </c>
      <c r="AG7" s="9">
        <f>Calculations!AO48</f>
        <v>0</v>
      </c>
    </row>
    <row r="8" spans="1:35" x14ac:dyDescent="0.25">
      <c r="A8" s="1" t="s">
        <v>349</v>
      </c>
      <c r="B8" s="9">
        <f>Calculations!J49</f>
        <v>0</v>
      </c>
      <c r="C8" s="9">
        <f>Calculations!K49</f>
        <v>0</v>
      </c>
      <c r="D8" s="9">
        <f>Calculations!L49</f>
        <v>0</v>
      </c>
      <c r="E8" s="9">
        <f>Calculations!M49</f>
        <v>0</v>
      </c>
      <c r="F8" s="9">
        <f>Calculations!N49</f>
        <v>0</v>
      </c>
      <c r="G8" s="9">
        <f>Calculations!O49</f>
        <v>0</v>
      </c>
      <c r="H8" s="9">
        <f>Calculations!P49</f>
        <v>0</v>
      </c>
      <c r="I8" s="9">
        <f>Calculations!Q49</f>
        <v>0</v>
      </c>
      <c r="J8" s="9">
        <f>Calculations!R49</f>
        <v>0</v>
      </c>
      <c r="K8" s="9">
        <f>Calculations!S49</f>
        <v>0</v>
      </c>
      <c r="L8" s="9">
        <f>Calculations!T49</f>
        <v>0</v>
      </c>
      <c r="M8" s="9">
        <f>Calculations!U49</f>
        <v>0</v>
      </c>
      <c r="N8" s="9">
        <f>Calculations!V49</f>
        <v>0</v>
      </c>
      <c r="O8" s="9">
        <f>Calculations!W49</f>
        <v>0</v>
      </c>
      <c r="P8" s="9">
        <f>Calculations!X49</f>
        <v>0</v>
      </c>
      <c r="Q8" s="9">
        <f>Calculations!Y49</f>
        <v>0</v>
      </c>
      <c r="R8" s="9">
        <f>Calculations!Z49</f>
        <v>0</v>
      </c>
      <c r="S8" s="9">
        <f>Calculations!AA49</f>
        <v>0</v>
      </c>
      <c r="T8" s="9">
        <f>Calculations!AB49</f>
        <v>0</v>
      </c>
      <c r="U8" s="9">
        <f>Calculations!AC49</f>
        <v>0</v>
      </c>
      <c r="V8" s="9">
        <f>Calculations!AD49</f>
        <v>0</v>
      </c>
      <c r="W8" s="9">
        <f>Calculations!AE49</f>
        <v>0</v>
      </c>
      <c r="X8" s="9">
        <f>Calculations!AF49</f>
        <v>0</v>
      </c>
      <c r="Y8" s="9">
        <f>Calculations!AG49</f>
        <v>0</v>
      </c>
      <c r="Z8" s="9">
        <f>Calculations!AH49</f>
        <v>0</v>
      </c>
      <c r="AA8" s="9">
        <f>Calculations!AI49</f>
        <v>0</v>
      </c>
      <c r="AB8" s="9">
        <f>Calculations!AJ49</f>
        <v>0</v>
      </c>
      <c r="AC8" s="9">
        <f>Calculations!AK49</f>
        <v>0</v>
      </c>
      <c r="AD8" s="9">
        <f>Calculations!AL49</f>
        <v>0</v>
      </c>
      <c r="AE8" s="9">
        <f>Calculations!AM49</f>
        <v>0</v>
      </c>
      <c r="AF8" s="9">
        <f>Calculations!AN49</f>
        <v>0</v>
      </c>
      <c r="AG8" s="9">
        <f>Calculations!AO49</f>
        <v>0</v>
      </c>
    </row>
    <row r="9" spans="1:35" x14ac:dyDescent="0.25">
      <c r="A9" s="1" t="s">
        <v>350</v>
      </c>
      <c r="B9" s="9">
        <f>Calculations!J50</f>
        <v>0</v>
      </c>
      <c r="C9" s="9">
        <f>Calculations!K50</f>
        <v>0</v>
      </c>
      <c r="D9" s="9">
        <f>Calculations!L50</f>
        <v>0</v>
      </c>
      <c r="E9" s="9">
        <f>Calculations!M50</f>
        <v>0</v>
      </c>
      <c r="F9" s="9">
        <f>Calculations!N50</f>
        <v>0</v>
      </c>
      <c r="G9" s="9">
        <f>Calculations!O50</f>
        <v>0</v>
      </c>
      <c r="H9" s="9">
        <f>Calculations!P50</f>
        <v>0</v>
      </c>
      <c r="I9" s="9">
        <f>Calculations!Q50</f>
        <v>0</v>
      </c>
      <c r="J9" s="9">
        <f>Calculations!R50</f>
        <v>0</v>
      </c>
      <c r="K9" s="9">
        <f>Calculations!S50</f>
        <v>0</v>
      </c>
      <c r="L9" s="9">
        <f>Calculations!T50</f>
        <v>0</v>
      </c>
      <c r="M9" s="9">
        <f>Calculations!U50</f>
        <v>0</v>
      </c>
      <c r="N9" s="9">
        <f>Calculations!V50</f>
        <v>0</v>
      </c>
      <c r="O9" s="9">
        <f>Calculations!W50</f>
        <v>0</v>
      </c>
      <c r="P9" s="9">
        <f>Calculations!X50</f>
        <v>0</v>
      </c>
      <c r="Q9" s="9">
        <f>Calculations!Y50</f>
        <v>0</v>
      </c>
      <c r="R9" s="9">
        <f>Calculations!Z50</f>
        <v>0</v>
      </c>
      <c r="S9" s="9">
        <f>Calculations!AA50</f>
        <v>0</v>
      </c>
      <c r="T9" s="9">
        <f>Calculations!AB50</f>
        <v>0</v>
      </c>
      <c r="U9" s="9">
        <f>Calculations!AC50</f>
        <v>0</v>
      </c>
      <c r="V9" s="9">
        <f>Calculations!AD50</f>
        <v>0</v>
      </c>
      <c r="W9" s="9">
        <f>Calculations!AE50</f>
        <v>0</v>
      </c>
      <c r="X9" s="9">
        <f>Calculations!AF50</f>
        <v>0</v>
      </c>
      <c r="Y9" s="9">
        <f>Calculations!AG50</f>
        <v>0</v>
      </c>
      <c r="Z9" s="9">
        <f>Calculations!AH50</f>
        <v>0</v>
      </c>
      <c r="AA9" s="9">
        <f>Calculations!AI50</f>
        <v>0</v>
      </c>
      <c r="AB9" s="9">
        <f>Calculations!AJ50</f>
        <v>0</v>
      </c>
      <c r="AC9" s="9">
        <f>Calculations!AK50</f>
        <v>0</v>
      </c>
      <c r="AD9" s="9">
        <f>Calculations!AL50</f>
        <v>0</v>
      </c>
      <c r="AE9" s="9">
        <f>Calculations!AM50</f>
        <v>0</v>
      </c>
      <c r="AF9" s="9">
        <f>Calculations!AN50</f>
        <v>0</v>
      </c>
      <c r="AG9" s="9">
        <f>Calculations!AO50</f>
        <v>0</v>
      </c>
    </row>
    <row r="10" spans="1:35" x14ac:dyDescent="0.25">
      <c r="A10" s="1" t="s">
        <v>351</v>
      </c>
      <c r="B10" s="9">
        <f>Calculations!J51</f>
        <v>0</v>
      </c>
      <c r="C10" s="9">
        <f>Calculations!K51</f>
        <v>66028012690355.328</v>
      </c>
      <c r="D10" s="9">
        <f>Calculations!L51</f>
        <v>64560242808798.641</v>
      </c>
      <c r="E10" s="9">
        <f>Calculations!M51</f>
        <v>63094075296108.289</v>
      </c>
      <c r="F10" s="9">
        <f>Calculations!N51</f>
        <v>61685593062605.758</v>
      </c>
      <c r="G10" s="9">
        <f>Calculations!O51</f>
        <v>60459780879864.641</v>
      </c>
      <c r="H10" s="9">
        <f>Calculations!P51</f>
        <v>59388597292724.195</v>
      </c>
      <c r="I10" s="9">
        <f>Calculations!Q51</f>
        <v>58468036379018.609</v>
      </c>
      <c r="J10" s="9">
        <f>Calculations!R51</f>
        <v>57647623519458.547</v>
      </c>
      <c r="K10" s="9">
        <f>Calculations!S51</f>
        <v>56885697123519.453</v>
      </c>
      <c r="L10" s="9">
        <f>Calculations!T51</f>
        <v>56179853637901.867</v>
      </c>
      <c r="M10" s="9">
        <f>Calculations!U51</f>
        <v>55451576988155.664</v>
      </c>
      <c r="N10" s="9">
        <f>Calculations!V51</f>
        <v>54639175972927.234</v>
      </c>
      <c r="O10" s="9">
        <f>Calculations!W51</f>
        <v>53793125211505.914</v>
      </c>
      <c r="P10" s="9">
        <f>Calculations!X51</f>
        <v>52967905245346.867</v>
      </c>
      <c r="Q10" s="9">
        <f>Calculations!Y51</f>
        <v>52152299492385.781</v>
      </c>
      <c r="R10" s="9">
        <f>Calculations!Z51</f>
        <v>51378355329949.242</v>
      </c>
      <c r="S10" s="9">
        <f>Calculations!AA51</f>
        <v>50638060913705.586</v>
      </c>
      <c r="T10" s="9">
        <f>Calculations!AB51</f>
        <v>49906579526226.734</v>
      </c>
      <c r="U10" s="9">
        <f>Calculations!AC51</f>
        <v>49167887478849.414</v>
      </c>
      <c r="V10" s="9">
        <f>Calculations!AD51</f>
        <v>48453230964467.008</v>
      </c>
      <c r="W10" s="9">
        <f>Calculations!AE51</f>
        <v>47773826565143.828</v>
      </c>
      <c r="X10" s="9">
        <f>Calculations!AF51</f>
        <v>47125668358714.039</v>
      </c>
      <c r="Y10" s="9">
        <f>Calculations!AG51</f>
        <v>46508756345177.664</v>
      </c>
      <c r="Z10" s="9">
        <f>Calculations!AH51</f>
        <v>45942318950930.625</v>
      </c>
      <c r="AA10" s="9">
        <f>Calculations!AI51</f>
        <v>45411133671742.797</v>
      </c>
      <c r="AB10" s="9">
        <f>Calculations!AJ51</f>
        <v>44916001692047.375</v>
      </c>
      <c r="AC10" s="9">
        <f>Calculations!AK51</f>
        <v>44447308798646.359</v>
      </c>
      <c r="AD10" s="9">
        <f>Calculations!AL51</f>
        <v>43996241962774.953</v>
      </c>
      <c r="AE10" s="9">
        <f>Calculations!AM51</f>
        <v>43563602368866.336</v>
      </c>
      <c r="AF10" s="9">
        <f>Calculations!AN51</f>
        <v>43145384094754.648</v>
      </c>
      <c r="AG10" s="9">
        <f>Calculations!AO51</f>
        <v>42738382402707.266</v>
      </c>
    </row>
    <row r="11" spans="1:35" x14ac:dyDescent="0.25">
      <c r="A11" s="1" t="s">
        <v>352</v>
      </c>
      <c r="B11" s="9">
        <f>Calculations!J52</f>
        <v>0</v>
      </c>
      <c r="C11" s="9">
        <f>Calculations!K52</f>
        <v>0</v>
      </c>
      <c r="D11" s="9">
        <f>Calculations!L52</f>
        <v>0</v>
      </c>
      <c r="E11" s="9">
        <f>Calculations!M52</f>
        <v>0</v>
      </c>
      <c r="F11" s="9">
        <f>Calculations!N52</f>
        <v>0</v>
      </c>
      <c r="G11" s="9">
        <f>Calculations!O52</f>
        <v>0</v>
      </c>
      <c r="H11" s="9">
        <f>Calculations!P52</f>
        <v>0</v>
      </c>
      <c r="I11" s="9">
        <f>Calculations!Q52</f>
        <v>0</v>
      </c>
      <c r="J11" s="9">
        <f>Calculations!R52</f>
        <v>0</v>
      </c>
      <c r="K11" s="9">
        <f>Calculations!S52</f>
        <v>0</v>
      </c>
      <c r="L11" s="9">
        <f>Calculations!T52</f>
        <v>0</v>
      </c>
      <c r="M11" s="9">
        <f>Calculations!U52</f>
        <v>0</v>
      </c>
      <c r="N11" s="9">
        <f>Calculations!V52</f>
        <v>0</v>
      </c>
      <c r="O11" s="9">
        <f>Calculations!W52</f>
        <v>0</v>
      </c>
      <c r="P11" s="9">
        <f>Calculations!X52</f>
        <v>0</v>
      </c>
      <c r="Q11" s="9">
        <f>Calculations!Y52</f>
        <v>0</v>
      </c>
      <c r="R11" s="9">
        <f>Calculations!Z52</f>
        <v>0</v>
      </c>
      <c r="S11" s="9">
        <f>Calculations!AA52</f>
        <v>0</v>
      </c>
      <c r="T11" s="9">
        <f>Calculations!AB52</f>
        <v>0</v>
      </c>
      <c r="U11" s="9">
        <f>Calculations!AC52</f>
        <v>0</v>
      </c>
      <c r="V11" s="9">
        <f>Calculations!AD52</f>
        <v>0</v>
      </c>
      <c r="W11" s="9">
        <f>Calculations!AE52</f>
        <v>0</v>
      </c>
      <c r="X11" s="9">
        <f>Calculations!AF52</f>
        <v>0</v>
      </c>
      <c r="Y11" s="9">
        <f>Calculations!AG52</f>
        <v>0</v>
      </c>
      <c r="Z11" s="9">
        <f>Calculations!AH52</f>
        <v>0</v>
      </c>
      <c r="AA11" s="9">
        <f>Calculations!AI52</f>
        <v>0</v>
      </c>
      <c r="AB11" s="9">
        <f>Calculations!AJ52</f>
        <v>0</v>
      </c>
      <c r="AC11" s="9">
        <f>Calculations!AK52</f>
        <v>0</v>
      </c>
      <c r="AD11" s="9">
        <f>Calculations!AL52</f>
        <v>0</v>
      </c>
      <c r="AE11" s="9">
        <f>Calculations!AM52</f>
        <v>0</v>
      </c>
      <c r="AF11" s="9">
        <f>Calculations!AN52</f>
        <v>0</v>
      </c>
      <c r="AG11" s="9">
        <f>Calculations!AO52</f>
        <v>0</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I11"/>
  <sheetViews>
    <sheetView zoomScale="80" zoomScaleNormal="80" workbookViewId="0">
      <selection activeCell="A3" sqref="A3"/>
    </sheetView>
  </sheetViews>
  <sheetFormatPr defaultRowHeight="15" x14ac:dyDescent="0.25"/>
  <cols>
    <col min="1" max="1" width="29.85546875" customWidth="1"/>
    <col min="2" max="33" width="13.14062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Calculations!J56</f>
        <v>0</v>
      </c>
      <c r="C2" s="9">
        <f>Calculations!K56</f>
        <v>1664881281725888.5</v>
      </c>
      <c r="D2" s="9">
        <f>Calculations!L56</f>
        <v>1688747764805414.8</v>
      </c>
      <c r="E2" s="9">
        <f>Calculations!M56</f>
        <v>1617431934856175.8</v>
      </c>
      <c r="F2" s="9">
        <f>Calculations!N56</f>
        <v>1628248725888325</v>
      </c>
      <c r="G2" s="9">
        <f>Calculations!O56</f>
        <v>1638805131979695.5</v>
      </c>
      <c r="H2" s="9">
        <f>Calculations!P56</f>
        <v>1651647317258883.5</v>
      </c>
      <c r="I2" s="9">
        <f>Calculations!Q56</f>
        <v>1671660103214890</v>
      </c>
      <c r="J2" s="9">
        <f>Calculations!R56</f>
        <v>1690555236886632.8</v>
      </c>
      <c r="K2" s="9">
        <f>Calculations!S56</f>
        <v>1710502325719120</v>
      </c>
      <c r="L2" s="9">
        <f>Calculations!T56</f>
        <v>1730846000846023.3</v>
      </c>
      <c r="M2" s="9">
        <f>Calculations!U56</f>
        <v>1751611098984771.5</v>
      </c>
      <c r="N2" s="9">
        <f>Calculations!V56</f>
        <v>1771430799492385.5</v>
      </c>
      <c r="O2" s="9">
        <f>Calculations!W56</f>
        <v>1792202307106599</v>
      </c>
      <c r="P2" s="9">
        <f>Calculations!X56</f>
        <v>1813343160744500.8</v>
      </c>
      <c r="Q2" s="9">
        <f>Calculations!Y56</f>
        <v>1838309670050761</v>
      </c>
      <c r="R2" s="9">
        <f>Calculations!Z56</f>
        <v>1863741667512690</v>
      </c>
      <c r="S2" s="9">
        <f>Calculations!AA56</f>
        <v>1889476512690355.5</v>
      </c>
      <c r="T2" s="9">
        <f>Calculations!AB56</f>
        <v>1914958984771573.8</v>
      </c>
      <c r="U2" s="9">
        <f>Calculations!AC56</f>
        <v>1940092140439932</v>
      </c>
      <c r="V2" s="9">
        <f>Calculations!AD56</f>
        <v>1965736451776649.8</v>
      </c>
      <c r="W2" s="9">
        <f>Calculations!AE56</f>
        <v>1991634738578680.3</v>
      </c>
      <c r="X2" s="9">
        <f>Calculations!AF56</f>
        <v>2016984214043993</v>
      </c>
      <c r="Y2" s="9">
        <f>Calculations!AG56</f>
        <v>2042184669204737.5</v>
      </c>
      <c r="Z2" s="9">
        <f>Calculations!AH56</f>
        <v>2067534144670050.8</v>
      </c>
      <c r="AA2" s="9">
        <f>Calculations!AI56</f>
        <v>2092746617597292.8</v>
      </c>
      <c r="AB2" s="9">
        <f>Calculations!AJ56</f>
        <v>2118500691201354</v>
      </c>
      <c r="AC2" s="9">
        <f>Calculations!AK56</f>
        <v>2144044854483925.5</v>
      </c>
      <c r="AD2" s="9">
        <f>Calculations!AL56</f>
        <v>2169398335871404.8</v>
      </c>
      <c r="AE2" s="9">
        <f>Calculations!AM56</f>
        <v>2196782018612521</v>
      </c>
      <c r="AF2" s="9">
        <f>Calculations!AN56</f>
        <v>2224648815566835.5</v>
      </c>
      <c r="AG2" s="9">
        <f>Calculations!AO56</f>
        <v>2252713505076142</v>
      </c>
    </row>
    <row r="3" spans="1:35" x14ac:dyDescent="0.25">
      <c r="A3" s="1" t="s">
        <v>77</v>
      </c>
      <c r="B3" s="9">
        <f>Calculations!J57</f>
        <v>0</v>
      </c>
      <c r="C3" s="9">
        <f>Calculations!K57</f>
        <v>0</v>
      </c>
      <c r="D3" s="9">
        <f>Calculations!L57</f>
        <v>0</v>
      </c>
      <c r="E3" s="9">
        <f>Calculations!M57</f>
        <v>0</v>
      </c>
      <c r="F3" s="9">
        <f>Calculations!N57</f>
        <v>0</v>
      </c>
      <c r="G3" s="9">
        <f>Calculations!O57</f>
        <v>0</v>
      </c>
      <c r="H3" s="9">
        <f>Calculations!P57</f>
        <v>0</v>
      </c>
      <c r="I3" s="9">
        <f>Calculations!Q57</f>
        <v>0</v>
      </c>
      <c r="J3" s="9">
        <f>Calculations!R57</f>
        <v>0</v>
      </c>
      <c r="K3" s="9">
        <f>Calculations!S57</f>
        <v>0</v>
      </c>
      <c r="L3" s="9">
        <f>Calculations!T57</f>
        <v>0</v>
      </c>
      <c r="M3" s="9">
        <f>Calculations!U57</f>
        <v>0</v>
      </c>
      <c r="N3" s="9">
        <f>Calculations!V57</f>
        <v>0</v>
      </c>
      <c r="O3" s="9">
        <f>Calculations!W57</f>
        <v>0</v>
      </c>
      <c r="P3" s="9">
        <f>Calculations!X57</f>
        <v>0</v>
      </c>
      <c r="Q3" s="9">
        <f>Calculations!Y57</f>
        <v>0</v>
      </c>
      <c r="R3" s="9">
        <f>Calculations!Z57</f>
        <v>0</v>
      </c>
      <c r="S3" s="9">
        <f>Calculations!AA57</f>
        <v>0</v>
      </c>
      <c r="T3" s="9">
        <f>Calculations!AB57</f>
        <v>0</v>
      </c>
      <c r="U3" s="9">
        <f>Calculations!AC57</f>
        <v>0</v>
      </c>
      <c r="V3" s="9">
        <f>Calculations!AD57</f>
        <v>0</v>
      </c>
      <c r="W3" s="9">
        <f>Calculations!AE57</f>
        <v>0</v>
      </c>
      <c r="X3" s="9">
        <f>Calculations!AF57</f>
        <v>0</v>
      </c>
      <c r="Y3" s="9">
        <f>Calculations!AG57</f>
        <v>0</v>
      </c>
      <c r="Z3" s="9">
        <f>Calculations!AH57</f>
        <v>0</v>
      </c>
      <c r="AA3" s="9">
        <f>Calculations!AI57</f>
        <v>0</v>
      </c>
      <c r="AB3" s="9">
        <f>Calculations!AJ57</f>
        <v>0</v>
      </c>
      <c r="AC3" s="9">
        <f>Calculations!AK57</f>
        <v>0</v>
      </c>
      <c r="AD3" s="9">
        <f>Calculations!AL57</f>
        <v>0</v>
      </c>
      <c r="AE3" s="9">
        <f>Calculations!AM57</f>
        <v>0</v>
      </c>
      <c r="AF3" s="9">
        <f>Calculations!AN57</f>
        <v>0</v>
      </c>
      <c r="AG3" s="9">
        <f>Calculations!AO57</f>
        <v>0</v>
      </c>
    </row>
    <row r="4" spans="1:35" x14ac:dyDescent="0.25">
      <c r="A4" s="1" t="s">
        <v>78</v>
      </c>
      <c r="B4" s="9">
        <f>Calculations!J58</f>
        <v>0</v>
      </c>
      <c r="C4" s="9">
        <f>Calculations!K58</f>
        <v>186974013536379.03</v>
      </c>
      <c r="D4" s="9">
        <f>Calculations!L58</f>
        <v>185758616751269.03</v>
      </c>
      <c r="E4" s="9">
        <f>Calculations!M58</f>
        <v>185475798646362.09</v>
      </c>
      <c r="F4" s="9">
        <f>Calculations!N58</f>
        <v>185703335025380.69</v>
      </c>
      <c r="G4" s="9">
        <f>Calculations!O58</f>
        <v>186204075296108.31</v>
      </c>
      <c r="H4" s="9">
        <f>Calculations!P58</f>
        <v>186399564297800.34</v>
      </c>
      <c r="I4" s="9">
        <f>Calculations!Q58</f>
        <v>186289000846023.69</v>
      </c>
      <c r="J4" s="9">
        <f>Calculations!R58</f>
        <v>185905233502538.06</v>
      </c>
      <c r="K4" s="9">
        <f>Calculations!S58</f>
        <v>185455769035533</v>
      </c>
      <c r="L4" s="9">
        <f>Calculations!T58</f>
        <v>184921379018612.5</v>
      </c>
      <c r="M4" s="9">
        <f>Calculations!U58</f>
        <v>183818148054145.5</v>
      </c>
      <c r="N4" s="9">
        <f>Calculations!V58</f>
        <v>182936043993231.81</v>
      </c>
      <c r="O4" s="9">
        <f>Calculations!W58</f>
        <v>182279873942470.38</v>
      </c>
      <c r="P4" s="9">
        <f>Calculations!X58</f>
        <v>181819994077834.16</v>
      </c>
      <c r="Q4" s="9">
        <f>Calculations!Y58</f>
        <v>181428214890016.94</v>
      </c>
      <c r="R4" s="9">
        <f>Calculations!Z58</f>
        <v>181114951776649.75</v>
      </c>
      <c r="S4" s="9">
        <f>Calculations!AA58</f>
        <v>180831332487309.63</v>
      </c>
      <c r="T4" s="9">
        <f>Calculations!AB58</f>
        <v>180550917935702.19</v>
      </c>
      <c r="U4" s="9">
        <f>Calculations!AC58</f>
        <v>180288930626057.53</v>
      </c>
      <c r="V4" s="9">
        <f>Calculations!AD58</f>
        <v>180048575296108.28</v>
      </c>
      <c r="W4" s="9">
        <f>Calculations!AE58</f>
        <v>179812225888324.84</v>
      </c>
      <c r="X4" s="9">
        <f>Calculations!AF58</f>
        <v>179543829103214.88</v>
      </c>
      <c r="Y4" s="9">
        <f>Calculations!AG58</f>
        <v>179250595600676.81</v>
      </c>
      <c r="Z4" s="9">
        <f>Calculations!AH58</f>
        <v>178958964467005.06</v>
      </c>
      <c r="AA4" s="9">
        <f>Calculations!AI58</f>
        <v>178664929780033.84</v>
      </c>
      <c r="AB4" s="9">
        <f>Calculations!AJ58</f>
        <v>178373298646362.09</v>
      </c>
      <c r="AC4" s="9">
        <f>Calculations!AK58</f>
        <v>178097691201353.63</v>
      </c>
      <c r="AD4" s="9">
        <f>Calculations!AL58</f>
        <v>177826089678511</v>
      </c>
      <c r="AE4" s="9">
        <f>Calculations!AM58</f>
        <v>177590541455160.72</v>
      </c>
      <c r="AF4" s="9">
        <f>Calculations!AN58</f>
        <v>177351788494077.84</v>
      </c>
      <c r="AG4" s="9">
        <f>Calculations!AO58</f>
        <v>177082590524534.69</v>
      </c>
    </row>
    <row r="5" spans="1:35" x14ac:dyDescent="0.25">
      <c r="A5" s="1" t="s">
        <v>79</v>
      </c>
      <c r="B5" s="9">
        <f>Calculations!J59</f>
        <v>0</v>
      </c>
      <c r="C5" s="9">
        <f>Calculations!K59</f>
        <v>6290098984771.5732</v>
      </c>
      <c r="D5" s="9">
        <f>Calculations!L59</f>
        <v>6330959390862.9434</v>
      </c>
      <c r="E5" s="9">
        <f>Calculations!M59</f>
        <v>6322146362098.1387</v>
      </c>
      <c r="F5" s="9">
        <f>Calculations!N59</f>
        <v>6259653976311.3369</v>
      </c>
      <c r="G5" s="9">
        <f>Calculations!O59</f>
        <v>6200366328257.1914</v>
      </c>
      <c r="H5" s="9">
        <f>Calculations!P59</f>
        <v>6159505922165.8213</v>
      </c>
      <c r="I5" s="9">
        <f>Calculations!Q59</f>
        <v>6121049069373.9424</v>
      </c>
      <c r="J5" s="9">
        <f>Calculations!R59</f>
        <v>6088200507614.2129</v>
      </c>
      <c r="K5" s="9">
        <f>Calculations!S59</f>
        <v>6061761421319.7969</v>
      </c>
      <c r="L5" s="9">
        <f>Calculations!T59</f>
        <v>6037725888324.873</v>
      </c>
      <c r="M5" s="9">
        <f>Calculations!U59</f>
        <v>6012889170896.7852</v>
      </c>
      <c r="N5" s="9">
        <f>Calculations!V59</f>
        <v>5992058375634.5176</v>
      </c>
      <c r="O5" s="9">
        <f>Calculations!W59</f>
        <v>5972028764805.4141</v>
      </c>
      <c r="P5" s="9">
        <f>Calculations!X59</f>
        <v>5952800338409.4756</v>
      </c>
      <c r="Q5" s="9">
        <f>Calculations!Y59</f>
        <v>5935174280879.8643</v>
      </c>
      <c r="R5" s="9">
        <f>Calculations!Z59</f>
        <v>5922355329949.2383</v>
      </c>
      <c r="S5" s="9">
        <f>Calculations!AA59</f>
        <v>5912741116751.2695</v>
      </c>
      <c r="T5" s="9">
        <f>Calculations!AB59</f>
        <v>5899120981387.4785</v>
      </c>
      <c r="U5" s="9">
        <f>Calculations!AC59</f>
        <v>5882296108291.0322</v>
      </c>
      <c r="V5" s="9">
        <f>Calculations!AD59</f>
        <v>5869477157360.4053</v>
      </c>
      <c r="W5" s="9">
        <f>Calculations!AE59</f>
        <v>5850248730964.4678</v>
      </c>
      <c r="X5" s="9">
        <f>Calculations!AF59</f>
        <v>5831821489001.6914</v>
      </c>
      <c r="Y5" s="9">
        <f>Calculations!AG59</f>
        <v>5813394247038.917</v>
      </c>
      <c r="Z5" s="9">
        <f>Calculations!AH59</f>
        <v>5797370558375.6348</v>
      </c>
      <c r="AA5" s="9">
        <f>Calculations!AI59</f>
        <v>5779744500846.0234</v>
      </c>
      <c r="AB5" s="9">
        <f>Calculations!AJ59</f>
        <v>5760516074450.084</v>
      </c>
      <c r="AC5" s="9">
        <f>Calculations!AK59</f>
        <v>5742890016920.4736</v>
      </c>
      <c r="AD5" s="9">
        <f>Calculations!AL59</f>
        <v>5726866328257.1914</v>
      </c>
      <c r="AE5" s="9">
        <f>Calculations!AM59</f>
        <v>5713246192893.4004</v>
      </c>
      <c r="AF5" s="9">
        <f>Calculations!AN59</f>
        <v>5698023688663.2822</v>
      </c>
      <c r="AG5" s="9">
        <f>Calculations!AO59</f>
        <v>5682000000000</v>
      </c>
    </row>
    <row r="6" spans="1:35" x14ac:dyDescent="0.25">
      <c r="A6" s="1" t="s">
        <v>81</v>
      </c>
      <c r="B6" s="9">
        <f>Calculations!J60</f>
        <v>0</v>
      </c>
      <c r="C6" s="9">
        <f>Calculations!K60</f>
        <v>0</v>
      </c>
      <c r="D6" s="9">
        <f>Calculations!L60</f>
        <v>0</v>
      </c>
      <c r="E6" s="9">
        <f>Calculations!M60</f>
        <v>0</v>
      </c>
      <c r="F6" s="9">
        <f>Calculations!N60</f>
        <v>0</v>
      </c>
      <c r="G6" s="9">
        <f>Calculations!O60</f>
        <v>0</v>
      </c>
      <c r="H6" s="9">
        <f>Calculations!P60</f>
        <v>0</v>
      </c>
      <c r="I6" s="9">
        <f>Calculations!Q60</f>
        <v>0</v>
      </c>
      <c r="J6" s="9">
        <f>Calculations!R60</f>
        <v>0</v>
      </c>
      <c r="K6" s="9">
        <f>Calculations!S60</f>
        <v>0</v>
      </c>
      <c r="L6" s="9">
        <f>Calculations!T60</f>
        <v>0</v>
      </c>
      <c r="M6" s="9">
        <f>Calculations!U60</f>
        <v>0</v>
      </c>
      <c r="N6" s="9">
        <f>Calculations!V60</f>
        <v>0</v>
      </c>
      <c r="O6" s="9">
        <f>Calculations!W60</f>
        <v>0</v>
      </c>
      <c r="P6" s="9">
        <f>Calculations!X60</f>
        <v>0</v>
      </c>
      <c r="Q6" s="9">
        <f>Calculations!Y60</f>
        <v>0</v>
      </c>
      <c r="R6" s="9">
        <f>Calculations!Z60</f>
        <v>0</v>
      </c>
      <c r="S6" s="9">
        <f>Calculations!AA60</f>
        <v>0</v>
      </c>
      <c r="T6" s="9">
        <f>Calculations!AB60</f>
        <v>0</v>
      </c>
      <c r="U6" s="9">
        <f>Calculations!AC60</f>
        <v>0</v>
      </c>
      <c r="V6" s="9">
        <f>Calculations!AD60</f>
        <v>0</v>
      </c>
      <c r="W6" s="9">
        <f>Calculations!AE60</f>
        <v>0</v>
      </c>
      <c r="X6" s="9">
        <f>Calculations!AF60</f>
        <v>0</v>
      </c>
      <c r="Y6" s="9">
        <f>Calculations!AG60</f>
        <v>0</v>
      </c>
      <c r="Z6" s="9">
        <f>Calculations!AH60</f>
        <v>0</v>
      </c>
      <c r="AA6" s="9">
        <f>Calculations!AI60</f>
        <v>0</v>
      </c>
      <c r="AB6" s="9">
        <f>Calculations!AJ60</f>
        <v>0</v>
      </c>
      <c r="AC6" s="9">
        <f>Calculations!AK60</f>
        <v>0</v>
      </c>
      <c r="AD6" s="9">
        <f>Calculations!AL60</f>
        <v>0</v>
      </c>
      <c r="AE6" s="9">
        <f>Calculations!AM60</f>
        <v>0</v>
      </c>
      <c r="AF6" s="9">
        <f>Calculations!AN60</f>
        <v>0</v>
      </c>
      <c r="AG6" s="9">
        <f>Calculations!AO60</f>
        <v>0</v>
      </c>
    </row>
    <row r="7" spans="1:35" x14ac:dyDescent="0.25">
      <c r="A7" s="1" t="s">
        <v>207</v>
      </c>
      <c r="B7" s="9">
        <f>Calculations!J61</f>
        <v>0</v>
      </c>
      <c r="C7" s="9">
        <f>Calculations!K61</f>
        <v>0</v>
      </c>
      <c r="D7" s="9">
        <f>Calculations!L61</f>
        <v>0</v>
      </c>
      <c r="E7" s="9">
        <f>Calculations!M61</f>
        <v>0</v>
      </c>
      <c r="F7" s="9">
        <f>Calculations!N61</f>
        <v>0</v>
      </c>
      <c r="G7" s="9">
        <f>Calculations!O61</f>
        <v>0</v>
      </c>
      <c r="H7" s="9">
        <f>Calculations!P61</f>
        <v>0</v>
      </c>
      <c r="I7" s="9">
        <f>Calculations!Q61</f>
        <v>0</v>
      </c>
      <c r="J7" s="9">
        <f>Calculations!R61</f>
        <v>0</v>
      </c>
      <c r="K7" s="9">
        <f>Calculations!S61</f>
        <v>0</v>
      </c>
      <c r="L7" s="9">
        <f>Calculations!T61</f>
        <v>0</v>
      </c>
      <c r="M7" s="9">
        <f>Calculations!U61</f>
        <v>0</v>
      </c>
      <c r="N7" s="9">
        <f>Calculations!V61</f>
        <v>0</v>
      </c>
      <c r="O7" s="9">
        <f>Calculations!W61</f>
        <v>0</v>
      </c>
      <c r="P7" s="9">
        <f>Calculations!X61</f>
        <v>0</v>
      </c>
      <c r="Q7" s="9">
        <f>Calculations!Y61</f>
        <v>0</v>
      </c>
      <c r="R7" s="9">
        <f>Calculations!Z61</f>
        <v>0</v>
      </c>
      <c r="S7" s="9">
        <f>Calculations!AA61</f>
        <v>0</v>
      </c>
      <c r="T7" s="9">
        <f>Calculations!AB61</f>
        <v>0</v>
      </c>
      <c r="U7" s="9">
        <f>Calculations!AC61</f>
        <v>0</v>
      </c>
      <c r="V7" s="9">
        <f>Calculations!AD61</f>
        <v>0</v>
      </c>
      <c r="W7" s="9">
        <f>Calculations!AE61</f>
        <v>0</v>
      </c>
      <c r="X7" s="9">
        <f>Calculations!AF61</f>
        <v>0</v>
      </c>
      <c r="Y7" s="9">
        <f>Calculations!AG61</f>
        <v>0</v>
      </c>
      <c r="Z7" s="9">
        <f>Calculations!AH61</f>
        <v>0</v>
      </c>
      <c r="AA7" s="9">
        <f>Calculations!AI61</f>
        <v>0</v>
      </c>
      <c r="AB7" s="9">
        <f>Calculations!AJ61</f>
        <v>0</v>
      </c>
      <c r="AC7" s="9">
        <f>Calculations!AK61</f>
        <v>0</v>
      </c>
      <c r="AD7" s="9">
        <f>Calculations!AL61</f>
        <v>0</v>
      </c>
      <c r="AE7" s="9">
        <f>Calculations!AM61</f>
        <v>0</v>
      </c>
      <c r="AF7" s="9">
        <f>Calculations!AN61</f>
        <v>0</v>
      </c>
      <c r="AG7" s="9">
        <f>Calculations!AO61</f>
        <v>0</v>
      </c>
    </row>
    <row r="8" spans="1:35" x14ac:dyDescent="0.25">
      <c r="A8" s="1" t="s">
        <v>349</v>
      </c>
      <c r="B8" s="9">
        <f>Calculations!J62</f>
        <v>0</v>
      </c>
      <c r="C8" s="9">
        <f>Calculations!K62</f>
        <v>0</v>
      </c>
      <c r="D8" s="9">
        <f>Calculations!L62</f>
        <v>0</v>
      </c>
      <c r="E8" s="9">
        <f>Calculations!M62</f>
        <v>0</v>
      </c>
      <c r="F8" s="9">
        <f>Calculations!N62</f>
        <v>0</v>
      </c>
      <c r="G8" s="9">
        <f>Calculations!O62</f>
        <v>0</v>
      </c>
      <c r="H8" s="9">
        <f>Calculations!P62</f>
        <v>0</v>
      </c>
      <c r="I8" s="9">
        <f>Calculations!Q62</f>
        <v>0</v>
      </c>
      <c r="J8" s="9">
        <f>Calculations!R62</f>
        <v>0</v>
      </c>
      <c r="K8" s="9">
        <f>Calculations!S62</f>
        <v>0</v>
      </c>
      <c r="L8" s="9">
        <f>Calculations!T62</f>
        <v>0</v>
      </c>
      <c r="M8" s="9">
        <f>Calculations!U62</f>
        <v>0</v>
      </c>
      <c r="N8" s="9">
        <f>Calculations!V62</f>
        <v>0</v>
      </c>
      <c r="O8" s="9">
        <f>Calculations!W62</f>
        <v>0</v>
      </c>
      <c r="P8" s="9">
        <f>Calculations!X62</f>
        <v>0</v>
      </c>
      <c r="Q8" s="9">
        <f>Calculations!Y62</f>
        <v>0</v>
      </c>
      <c r="R8" s="9">
        <f>Calculations!Z62</f>
        <v>0</v>
      </c>
      <c r="S8" s="9">
        <f>Calculations!AA62</f>
        <v>0</v>
      </c>
      <c r="T8" s="9">
        <f>Calculations!AB62</f>
        <v>0</v>
      </c>
      <c r="U8" s="9">
        <f>Calculations!AC62</f>
        <v>0</v>
      </c>
      <c r="V8" s="9">
        <f>Calculations!AD62</f>
        <v>0</v>
      </c>
      <c r="W8" s="9">
        <f>Calculations!AE62</f>
        <v>0</v>
      </c>
      <c r="X8" s="9">
        <f>Calculations!AF62</f>
        <v>0</v>
      </c>
      <c r="Y8" s="9">
        <f>Calculations!AG62</f>
        <v>0</v>
      </c>
      <c r="Z8" s="9">
        <f>Calculations!AH62</f>
        <v>0</v>
      </c>
      <c r="AA8" s="9">
        <f>Calculations!AI62</f>
        <v>0</v>
      </c>
      <c r="AB8" s="9">
        <f>Calculations!AJ62</f>
        <v>0</v>
      </c>
      <c r="AC8" s="9">
        <f>Calculations!AK62</f>
        <v>0</v>
      </c>
      <c r="AD8" s="9">
        <f>Calculations!AL62</f>
        <v>0</v>
      </c>
      <c r="AE8" s="9">
        <f>Calculations!AM62</f>
        <v>0</v>
      </c>
      <c r="AF8" s="9">
        <f>Calculations!AN62</f>
        <v>0</v>
      </c>
      <c r="AG8" s="9">
        <f>Calculations!AO62</f>
        <v>0</v>
      </c>
    </row>
    <row r="9" spans="1:35" x14ac:dyDescent="0.25">
      <c r="A9" s="1" t="s">
        <v>350</v>
      </c>
      <c r="B9" s="9">
        <f>Calculations!J63</f>
        <v>0</v>
      </c>
      <c r="C9" s="9">
        <f>Calculations!K63</f>
        <v>0</v>
      </c>
      <c r="D9" s="9">
        <f>Calculations!L63</f>
        <v>0</v>
      </c>
      <c r="E9" s="9">
        <f>Calculations!M63</f>
        <v>0</v>
      </c>
      <c r="F9" s="9">
        <f>Calculations!N63</f>
        <v>0</v>
      </c>
      <c r="G9" s="9">
        <f>Calculations!O63</f>
        <v>0</v>
      </c>
      <c r="H9" s="9">
        <f>Calculations!P63</f>
        <v>0</v>
      </c>
      <c r="I9" s="9">
        <f>Calculations!Q63</f>
        <v>0</v>
      </c>
      <c r="J9" s="9">
        <f>Calculations!R63</f>
        <v>0</v>
      </c>
      <c r="K9" s="9">
        <f>Calculations!S63</f>
        <v>0</v>
      </c>
      <c r="L9" s="9">
        <f>Calculations!T63</f>
        <v>0</v>
      </c>
      <c r="M9" s="9">
        <f>Calculations!U63</f>
        <v>0</v>
      </c>
      <c r="N9" s="9">
        <f>Calculations!V63</f>
        <v>0</v>
      </c>
      <c r="O9" s="9">
        <f>Calculations!W63</f>
        <v>0</v>
      </c>
      <c r="P9" s="9">
        <f>Calculations!X63</f>
        <v>0</v>
      </c>
      <c r="Q9" s="9">
        <f>Calculations!Y63</f>
        <v>0</v>
      </c>
      <c r="R9" s="9">
        <f>Calculations!Z63</f>
        <v>0</v>
      </c>
      <c r="S9" s="9">
        <f>Calculations!AA63</f>
        <v>0</v>
      </c>
      <c r="T9" s="9">
        <f>Calculations!AB63</f>
        <v>0</v>
      </c>
      <c r="U9" s="9">
        <f>Calculations!AC63</f>
        <v>0</v>
      </c>
      <c r="V9" s="9">
        <f>Calculations!AD63</f>
        <v>0</v>
      </c>
      <c r="W9" s="9">
        <f>Calculations!AE63</f>
        <v>0</v>
      </c>
      <c r="X9" s="9">
        <f>Calculations!AF63</f>
        <v>0</v>
      </c>
      <c r="Y9" s="9">
        <f>Calculations!AG63</f>
        <v>0</v>
      </c>
      <c r="Z9" s="9">
        <f>Calculations!AH63</f>
        <v>0</v>
      </c>
      <c r="AA9" s="9">
        <f>Calculations!AI63</f>
        <v>0</v>
      </c>
      <c r="AB9" s="9">
        <f>Calculations!AJ63</f>
        <v>0</v>
      </c>
      <c r="AC9" s="9">
        <f>Calculations!AK63</f>
        <v>0</v>
      </c>
      <c r="AD9" s="9">
        <f>Calculations!AL63</f>
        <v>0</v>
      </c>
      <c r="AE9" s="9">
        <f>Calculations!AM63</f>
        <v>0</v>
      </c>
      <c r="AF9" s="9">
        <f>Calculations!AN63</f>
        <v>0</v>
      </c>
      <c r="AG9" s="9">
        <f>Calculations!AO63</f>
        <v>0</v>
      </c>
    </row>
    <row r="10" spans="1:35" x14ac:dyDescent="0.25">
      <c r="A10" s="1" t="s">
        <v>351</v>
      </c>
      <c r="B10" s="9">
        <f>Calculations!J64</f>
        <v>0</v>
      </c>
      <c r="C10" s="9">
        <f>Calculations!K64</f>
        <v>57638810490693.742</v>
      </c>
      <c r="D10" s="9">
        <f>Calculations!L64</f>
        <v>59463107445008.453</v>
      </c>
      <c r="E10" s="9">
        <f>Calculations!M64</f>
        <v>61107939086294.422</v>
      </c>
      <c r="F10" s="9">
        <f>Calculations!N64</f>
        <v>62639803722504.234</v>
      </c>
      <c r="G10" s="9">
        <f>Calculations!O64</f>
        <v>64200510998307.953</v>
      </c>
      <c r="H10" s="9">
        <f>Calculations!P64</f>
        <v>65790862098138.742</v>
      </c>
      <c r="I10" s="9">
        <f>Calculations!Q64</f>
        <v>67427681895093.055</v>
      </c>
      <c r="J10" s="9">
        <f>Calculations!R64</f>
        <v>69074115905245.344</v>
      </c>
      <c r="K10" s="9">
        <f>Calculations!S64</f>
        <v>70666870558375.625</v>
      </c>
      <c r="L10" s="9">
        <f>Calculations!T64</f>
        <v>72197132825719.109</v>
      </c>
      <c r="M10" s="9">
        <f>Calculations!U64</f>
        <v>73537514382402.703</v>
      </c>
      <c r="N10" s="9">
        <f>Calculations!V64</f>
        <v>74866679357022</v>
      </c>
      <c r="O10" s="9">
        <f>Calculations!W64</f>
        <v>76234301184433.172</v>
      </c>
      <c r="P10" s="9">
        <f>Calculations!X64</f>
        <v>77654000000000</v>
      </c>
      <c r="Q10" s="9">
        <f>Calculations!Y64</f>
        <v>79081710659898.484</v>
      </c>
      <c r="R10" s="9">
        <f>Calculations!Z64</f>
        <v>80552685279187.828</v>
      </c>
      <c r="S10" s="9">
        <f>Calculations!AA64</f>
        <v>82035677664974.625</v>
      </c>
      <c r="T10" s="9">
        <f>Calculations!AB64</f>
        <v>83480213197969.547</v>
      </c>
      <c r="U10" s="9">
        <f>Calculations!AC64</f>
        <v>84906321489001.688</v>
      </c>
      <c r="V10" s="9">
        <f>Calculations!AD64</f>
        <v>86355664128595.609</v>
      </c>
      <c r="W10" s="9">
        <f>Calculations!AE64</f>
        <v>87839457698815.563</v>
      </c>
      <c r="X10" s="9">
        <f>Calculations!AF64</f>
        <v>89340076142131.984</v>
      </c>
      <c r="Y10" s="9">
        <f>Calculations!AG64</f>
        <v>90851911167512.688</v>
      </c>
      <c r="Z10" s="9">
        <f>Calculations!AH64</f>
        <v>92410214890016.906</v>
      </c>
      <c r="AA10" s="9">
        <f>Calculations!AI64</f>
        <v>93983741116751.25</v>
      </c>
      <c r="AB10" s="9">
        <f>Calculations!AJ64</f>
        <v>95570887478849.406</v>
      </c>
      <c r="AC10" s="9">
        <f>Calculations!AK64</f>
        <v>97153226734348.547</v>
      </c>
      <c r="AD10" s="9">
        <f>Calculations!AL64</f>
        <v>98726752961082.906</v>
      </c>
      <c r="AE10" s="9">
        <f>Calculations!AM64</f>
        <v>100297074450084.59</v>
      </c>
      <c r="AF10" s="9">
        <f>Calculations!AN64</f>
        <v>101864992385786.81</v>
      </c>
      <c r="AG10" s="9">
        <f>Calculations!AO64</f>
        <v>103433711505922.16</v>
      </c>
    </row>
    <row r="11" spans="1:35" x14ac:dyDescent="0.25">
      <c r="A11" s="1" t="s">
        <v>352</v>
      </c>
      <c r="B11" s="9">
        <f>Calculations!J65</f>
        <v>0</v>
      </c>
      <c r="C11" s="9">
        <f>Calculations!K65</f>
        <v>0</v>
      </c>
      <c r="D11" s="9">
        <f>Calculations!L65</f>
        <v>0</v>
      </c>
      <c r="E11" s="9">
        <f>Calculations!M65</f>
        <v>0</v>
      </c>
      <c r="F11" s="9">
        <f>Calculations!N65</f>
        <v>0</v>
      </c>
      <c r="G11" s="9">
        <f>Calculations!O65</f>
        <v>0</v>
      </c>
      <c r="H11" s="9">
        <f>Calculations!P65</f>
        <v>0</v>
      </c>
      <c r="I11" s="9">
        <f>Calculations!Q65</f>
        <v>0</v>
      </c>
      <c r="J11" s="9">
        <f>Calculations!R65</f>
        <v>0</v>
      </c>
      <c r="K11" s="9">
        <f>Calculations!S65</f>
        <v>0</v>
      </c>
      <c r="L11" s="9">
        <f>Calculations!T65</f>
        <v>0</v>
      </c>
      <c r="M11" s="9">
        <f>Calculations!U65</f>
        <v>0</v>
      </c>
      <c r="N11" s="9">
        <f>Calculations!V65</f>
        <v>0</v>
      </c>
      <c r="O11" s="9">
        <f>Calculations!W65</f>
        <v>0</v>
      </c>
      <c r="P11" s="9">
        <f>Calculations!X65</f>
        <v>0</v>
      </c>
      <c r="Q11" s="9">
        <f>Calculations!Y65</f>
        <v>0</v>
      </c>
      <c r="R11" s="9">
        <f>Calculations!Z65</f>
        <v>0</v>
      </c>
      <c r="S11" s="9">
        <f>Calculations!AA65</f>
        <v>0</v>
      </c>
      <c r="T11" s="9">
        <f>Calculations!AB65</f>
        <v>0</v>
      </c>
      <c r="U11" s="9">
        <f>Calculations!AC65</f>
        <v>0</v>
      </c>
      <c r="V11" s="9">
        <f>Calculations!AD65</f>
        <v>0</v>
      </c>
      <c r="W11" s="9">
        <f>Calculations!AE65</f>
        <v>0</v>
      </c>
      <c r="X11" s="9">
        <f>Calculations!AF65</f>
        <v>0</v>
      </c>
      <c r="Y11" s="9">
        <f>Calculations!AG65</f>
        <v>0</v>
      </c>
      <c r="Z11" s="9">
        <f>Calculations!AH65</f>
        <v>0</v>
      </c>
      <c r="AA11" s="9">
        <f>Calculations!AI65</f>
        <v>0</v>
      </c>
      <c r="AB11" s="9">
        <f>Calculations!AJ65</f>
        <v>0</v>
      </c>
      <c r="AC11" s="9">
        <f>Calculations!AK65</f>
        <v>0</v>
      </c>
      <c r="AD11" s="9">
        <f>Calculations!AL65</f>
        <v>0</v>
      </c>
      <c r="AE11" s="9">
        <f>Calculations!AM65</f>
        <v>0</v>
      </c>
      <c r="AF11" s="9">
        <f>Calculations!AN65</f>
        <v>0</v>
      </c>
      <c r="AG11" s="9">
        <f>Calculations!AO65</f>
        <v>0</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I11"/>
  <sheetViews>
    <sheetView zoomScale="80" zoomScaleNormal="80" workbookViewId="0">
      <selection activeCell="C15" sqref="C15"/>
    </sheetView>
  </sheetViews>
  <sheetFormatPr defaultRowHeight="15" x14ac:dyDescent="0.25"/>
  <cols>
    <col min="1" max="1" width="29.85546875" customWidth="1"/>
    <col min="2" max="33" width="10.2851562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Calculations!J69</f>
        <v>0</v>
      </c>
      <c r="C2" s="9">
        <f>Calculations!K69</f>
        <v>129028121827411.16</v>
      </c>
      <c r="D2" s="9">
        <f>Calculations!L69</f>
        <v>138831120981387.47</v>
      </c>
      <c r="E2" s="9">
        <f>Calculations!M69</f>
        <v>140456835871404.39</v>
      </c>
      <c r="F2" s="9">
        <f>Calculations!N69</f>
        <v>139732948392554.98</v>
      </c>
      <c r="G2" s="9">
        <f>Calculations!O69</f>
        <v>139371104060913.72</v>
      </c>
      <c r="H2" s="9">
        <f>Calculations!P69</f>
        <v>139081429780033.84</v>
      </c>
      <c r="I2" s="9">
        <f>Calculations!Q69</f>
        <v>138608646362098.13</v>
      </c>
      <c r="J2" s="9">
        <f>Calculations!R69</f>
        <v>137941818950930.64</v>
      </c>
      <c r="K2" s="9">
        <f>Calculations!S69</f>
        <v>137228667512690.36</v>
      </c>
      <c r="L2" s="9">
        <f>Calculations!T69</f>
        <v>136455076142131.95</v>
      </c>
      <c r="M2" s="9">
        <f>Calculations!U69</f>
        <v>135633967851099.83</v>
      </c>
      <c r="N2" s="9">
        <f>Calculations!V69</f>
        <v>134759775803722.5</v>
      </c>
      <c r="O2" s="9">
        <f>Calculations!W69</f>
        <v>133868684433164.13</v>
      </c>
      <c r="P2" s="9">
        <f>Calculations!X69</f>
        <v>133027098138747.89</v>
      </c>
      <c r="Q2" s="9">
        <f>Calculations!Y69</f>
        <v>132217322335025.36</v>
      </c>
      <c r="R2" s="9">
        <f>Calculations!Z69</f>
        <v>131531010998307.94</v>
      </c>
      <c r="S2" s="9">
        <f>Calculations!AA69</f>
        <v>130830981387478.84</v>
      </c>
      <c r="T2" s="9">
        <f>Calculations!AB69</f>
        <v>130125583756345.17</v>
      </c>
      <c r="U2" s="9">
        <f>Calculations!AC69</f>
        <v>129395930626057.53</v>
      </c>
      <c r="V2" s="9">
        <f>Calculations!AD69</f>
        <v>128646197123519.47</v>
      </c>
      <c r="W2" s="9">
        <f>Calculations!AE69</f>
        <v>127937220812182.73</v>
      </c>
      <c r="X2" s="9">
        <f>Calculations!AF69</f>
        <v>127191463620981.38</v>
      </c>
      <c r="Y2" s="9">
        <f>Calculations!AG69</f>
        <v>126445109983079.53</v>
      </c>
      <c r="Z2" s="9">
        <f>Calculations!AH69</f>
        <v>125748857868020.31</v>
      </c>
      <c r="AA2" s="9">
        <f>Calculations!AI69</f>
        <v>125045647208121.81</v>
      </c>
      <c r="AB2" s="9">
        <f>Calculations!AJ69</f>
        <v>124312813028764.8</v>
      </c>
      <c r="AC2" s="9">
        <f>Calculations!AK69</f>
        <v>123642406937394.23</v>
      </c>
      <c r="AD2" s="9">
        <f>Calculations!AL69</f>
        <v>122968620981387.47</v>
      </c>
      <c r="AE2" s="9">
        <f>Calculations!AM69</f>
        <v>122330820642978</v>
      </c>
      <c r="AF2" s="9">
        <f>Calculations!AN69</f>
        <v>121784475465313.03</v>
      </c>
      <c r="AG2" s="9">
        <f>Calculations!AO69</f>
        <v>121274115905245.36</v>
      </c>
    </row>
    <row r="3" spans="1:35" x14ac:dyDescent="0.25">
      <c r="A3" s="1" t="s">
        <v>77</v>
      </c>
      <c r="B3" s="9">
        <f>Calculations!J70</f>
        <v>0</v>
      </c>
      <c r="C3" s="9">
        <f>Calculations!K70</f>
        <v>0</v>
      </c>
      <c r="D3" s="9">
        <f>Calculations!L70</f>
        <v>0</v>
      </c>
      <c r="E3" s="9">
        <f>Calculations!M70</f>
        <v>0</v>
      </c>
      <c r="F3" s="9">
        <f>Calculations!N70</f>
        <v>0</v>
      </c>
      <c r="G3" s="9">
        <f>Calculations!O70</f>
        <v>0</v>
      </c>
      <c r="H3" s="9">
        <f>Calculations!P70</f>
        <v>0</v>
      </c>
      <c r="I3" s="9">
        <f>Calculations!Q70</f>
        <v>0</v>
      </c>
      <c r="J3" s="9">
        <f>Calculations!R70</f>
        <v>0</v>
      </c>
      <c r="K3" s="9">
        <f>Calculations!S70</f>
        <v>0</v>
      </c>
      <c r="L3" s="9">
        <f>Calculations!T70</f>
        <v>0</v>
      </c>
      <c r="M3" s="9">
        <f>Calculations!U70</f>
        <v>0</v>
      </c>
      <c r="N3" s="9">
        <f>Calculations!V70</f>
        <v>0</v>
      </c>
      <c r="O3" s="9">
        <f>Calculations!W70</f>
        <v>0</v>
      </c>
      <c r="P3" s="9">
        <f>Calculations!X70</f>
        <v>0</v>
      </c>
      <c r="Q3" s="9">
        <f>Calculations!Y70</f>
        <v>0</v>
      </c>
      <c r="R3" s="9">
        <f>Calculations!Z70</f>
        <v>0</v>
      </c>
      <c r="S3" s="9">
        <f>Calculations!AA70</f>
        <v>0</v>
      </c>
      <c r="T3" s="9">
        <f>Calculations!AB70</f>
        <v>0</v>
      </c>
      <c r="U3" s="9">
        <f>Calculations!AC70</f>
        <v>0</v>
      </c>
      <c r="V3" s="9">
        <f>Calculations!AD70</f>
        <v>0</v>
      </c>
      <c r="W3" s="9">
        <f>Calculations!AE70</f>
        <v>0</v>
      </c>
      <c r="X3" s="9">
        <f>Calculations!AF70</f>
        <v>0</v>
      </c>
      <c r="Y3" s="9">
        <f>Calculations!AG70</f>
        <v>0</v>
      </c>
      <c r="Z3" s="9">
        <f>Calculations!AH70</f>
        <v>0</v>
      </c>
      <c r="AA3" s="9">
        <f>Calculations!AI70</f>
        <v>0</v>
      </c>
      <c r="AB3" s="9">
        <f>Calculations!AJ70</f>
        <v>0</v>
      </c>
      <c r="AC3" s="9">
        <f>Calculations!AK70</f>
        <v>0</v>
      </c>
      <c r="AD3" s="9">
        <f>Calculations!AL70</f>
        <v>0</v>
      </c>
      <c r="AE3" s="9">
        <f>Calculations!AM70</f>
        <v>0</v>
      </c>
      <c r="AF3" s="9">
        <f>Calculations!AN70</f>
        <v>0</v>
      </c>
      <c r="AG3" s="9">
        <f>Calculations!AO70</f>
        <v>0</v>
      </c>
    </row>
    <row r="4" spans="1:35" x14ac:dyDescent="0.25">
      <c r="A4" s="1" t="s">
        <v>78</v>
      </c>
      <c r="B4" s="9">
        <f>Calculations!J71</f>
        <v>0</v>
      </c>
      <c r="C4" s="9">
        <f>Calculations!K71</f>
        <v>701261869712351.88</v>
      </c>
      <c r="D4" s="9">
        <f>Calculations!L71</f>
        <v>677328252961082.88</v>
      </c>
      <c r="E4" s="9">
        <f>Calculations!M71</f>
        <v>703443671742808.75</v>
      </c>
      <c r="F4" s="9">
        <f>Calculations!N71</f>
        <v>702932715736040.5</v>
      </c>
      <c r="G4" s="9">
        <f>Calculations!O71</f>
        <v>703770922165820.63</v>
      </c>
      <c r="H4" s="9">
        <f>Calculations!P71</f>
        <v>702952994923857.88</v>
      </c>
      <c r="I4" s="9">
        <f>Calculations!Q71</f>
        <v>700415909475465.25</v>
      </c>
      <c r="J4" s="9">
        <f>Calculations!R71</f>
        <v>696913773265651.38</v>
      </c>
      <c r="K4" s="9">
        <f>Calculations!S71</f>
        <v>693517009306260.63</v>
      </c>
      <c r="L4" s="9">
        <f>Calculations!T71</f>
        <v>689817846869712.38</v>
      </c>
      <c r="M4" s="9">
        <f>Calculations!U71</f>
        <v>685442512690355.38</v>
      </c>
      <c r="N4" s="9">
        <f>Calculations!V71</f>
        <v>681553282571912</v>
      </c>
      <c r="O4" s="9">
        <f>Calculations!W71</f>
        <v>678172821489001.63</v>
      </c>
      <c r="P4" s="9">
        <f>Calculations!X71</f>
        <v>675009069373942.5</v>
      </c>
      <c r="Q4" s="9">
        <f>Calculations!Y71</f>
        <v>672001586294416.25</v>
      </c>
      <c r="R4" s="9">
        <f>Calculations!Z71</f>
        <v>669457144670050.75</v>
      </c>
      <c r="S4" s="9">
        <f>Calculations!AA71</f>
        <v>667062013536379</v>
      </c>
      <c r="T4" s="9">
        <f>Calculations!AB71</f>
        <v>664715393401015.13</v>
      </c>
      <c r="U4" s="9">
        <f>Calculations!AC71</f>
        <v>662658049915397.5</v>
      </c>
      <c r="V4" s="9">
        <f>Calculations!AD71</f>
        <v>660791967005076.13</v>
      </c>
      <c r="W4" s="9">
        <f>Calculations!AE71</f>
        <v>659202635363790.25</v>
      </c>
      <c r="X4" s="9">
        <f>Calculations!AF71</f>
        <v>657512703045685.25</v>
      </c>
      <c r="Y4" s="9">
        <f>Calculations!AG71</f>
        <v>655694932318105</v>
      </c>
      <c r="Z4" s="9">
        <f>Calculations!AH71</f>
        <v>653820300338409.38</v>
      </c>
      <c r="AA4" s="9">
        <f>Calculations!AI71</f>
        <v>651943879018612.5</v>
      </c>
      <c r="AB4" s="9">
        <f>Calculations!AJ71</f>
        <v>650055926395939</v>
      </c>
      <c r="AC4" s="9">
        <f>Calculations!AK71</f>
        <v>648275334179357</v>
      </c>
      <c r="AD4" s="9">
        <f>Calculations!AL71</f>
        <v>646473269881556.63</v>
      </c>
      <c r="AE4" s="9">
        <f>Calculations!AM71</f>
        <v>644797453468697.13</v>
      </c>
      <c r="AF4" s="9">
        <f>Calculations!AN71</f>
        <v>643018252961083</v>
      </c>
      <c r="AG4" s="9">
        <f>Calculations!AO71</f>
        <v>641142030456852.75</v>
      </c>
    </row>
    <row r="5" spans="1:35" x14ac:dyDescent="0.25">
      <c r="A5" s="1" t="s">
        <v>79</v>
      </c>
      <c r="B5" s="9">
        <f>Calculations!J72</f>
        <v>0</v>
      </c>
      <c r="C5" s="9">
        <f>Calculations!K72</f>
        <v>74091404399323.172</v>
      </c>
      <c r="D5" s="9">
        <f>Calculations!L72</f>
        <v>79517280033840.938</v>
      </c>
      <c r="E5" s="9">
        <f>Calculations!M72</f>
        <v>79464196277495.766</v>
      </c>
      <c r="F5" s="9">
        <f>Calculations!N72</f>
        <v>77395520304568.516</v>
      </c>
      <c r="G5" s="9">
        <f>Calculations!O72</f>
        <v>75453092216582.063</v>
      </c>
      <c r="H5" s="9">
        <f>Calculations!P72</f>
        <v>73806700507614.219</v>
      </c>
      <c r="I5" s="9">
        <f>Calculations!Q72</f>
        <v>72209615059221.656</v>
      </c>
      <c r="J5" s="9">
        <f>Calculations!R72</f>
        <v>70747127749576.984</v>
      </c>
      <c r="K5" s="9">
        <f>Calculations!S72</f>
        <v>69428185279187.813</v>
      </c>
      <c r="L5" s="9">
        <f>Calculations!T72</f>
        <v>68196522842639.594</v>
      </c>
      <c r="M5" s="9">
        <f>Calculations!U72</f>
        <v>67008401015228.422</v>
      </c>
      <c r="N5" s="9">
        <f>Calculations!V72</f>
        <v>65900203045685.281</v>
      </c>
      <c r="O5" s="9">
        <f>Calculations!W72</f>
        <v>64826797800338.414</v>
      </c>
      <c r="P5" s="9">
        <f>Calculations!X72</f>
        <v>63800909475465.313</v>
      </c>
      <c r="Q5" s="9">
        <f>Calculations!Y72</f>
        <v>62805439932318.102</v>
      </c>
      <c r="R5" s="9">
        <f>Calculations!Z72</f>
        <v>61905799492385.789</v>
      </c>
      <c r="S5" s="9">
        <f>Calculations!AA72</f>
        <v>61056061759729.273</v>
      </c>
      <c r="T5" s="9">
        <f>Calculations!AB72</f>
        <v>60196383248730.969</v>
      </c>
      <c r="U5" s="9">
        <f>Calculations!AC72</f>
        <v>59319208967851.094</v>
      </c>
      <c r="V5" s="9">
        <f>Calculations!AD72</f>
        <v>58509234348561.766</v>
      </c>
      <c r="W5" s="9">
        <f>Calculations!AE72</f>
        <v>57664268189509.305</v>
      </c>
      <c r="X5" s="9">
        <f>Calculations!AF72</f>
        <v>56825266497461.922</v>
      </c>
      <c r="Y5" s="9">
        <f>Calculations!AG72</f>
        <v>55989048223350.258</v>
      </c>
      <c r="Z5" s="9">
        <f>Calculations!AH72</f>
        <v>55156607445008.453</v>
      </c>
      <c r="AA5" s="9">
        <f>Calculations!AI72</f>
        <v>54315418781725.891</v>
      </c>
      <c r="AB5" s="9">
        <f>Calculations!AJ72</f>
        <v>53456336717428.086</v>
      </c>
      <c r="AC5" s="9">
        <f>Calculations!AK72</f>
        <v>52612961082910.32</v>
      </c>
      <c r="AD5" s="9">
        <f>Calculations!AL72</f>
        <v>51776742808798.641</v>
      </c>
      <c r="AE5" s="9">
        <f>Calculations!AM72</f>
        <v>50961201353637.898</v>
      </c>
      <c r="AF5" s="9">
        <f>Calculations!AN72</f>
        <v>50132140439932.313</v>
      </c>
      <c r="AG5" s="9">
        <f>Calculations!AO72</f>
        <v>49298904399323.18</v>
      </c>
    </row>
    <row r="6" spans="1:35" x14ac:dyDescent="0.25">
      <c r="A6" s="1" t="s">
        <v>81</v>
      </c>
      <c r="B6" s="9">
        <f>Calculations!J73</f>
        <v>0</v>
      </c>
      <c r="C6" s="9">
        <f>Calculations!K73</f>
        <v>0</v>
      </c>
      <c r="D6" s="9">
        <f>Calculations!L73</f>
        <v>0</v>
      </c>
      <c r="E6" s="9">
        <f>Calculations!M73</f>
        <v>0</v>
      </c>
      <c r="F6" s="9">
        <f>Calculations!N73</f>
        <v>0</v>
      </c>
      <c r="G6" s="9">
        <f>Calculations!O73</f>
        <v>0</v>
      </c>
      <c r="H6" s="9">
        <f>Calculations!P73</f>
        <v>0</v>
      </c>
      <c r="I6" s="9">
        <f>Calculations!Q73</f>
        <v>0</v>
      </c>
      <c r="J6" s="9">
        <f>Calculations!R73</f>
        <v>0</v>
      </c>
      <c r="K6" s="9">
        <f>Calculations!S73</f>
        <v>0</v>
      </c>
      <c r="L6" s="9">
        <f>Calculations!T73</f>
        <v>0</v>
      </c>
      <c r="M6" s="9">
        <f>Calculations!U73</f>
        <v>0</v>
      </c>
      <c r="N6" s="9">
        <f>Calculations!V73</f>
        <v>0</v>
      </c>
      <c r="O6" s="9">
        <f>Calculations!W73</f>
        <v>0</v>
      </c>
      <c r="P6" s="9">
        <f>Calculations!X73</f>
        <v>0</v>
      </c>
      <c r="Q6" s="9">
        <f>Calculations!Y73</f>
        <v>0</v>
      </c>
      <c r="R6" s="9">
        <f>Calculations!Z73</f>
        <v>0</v>
      </c>
      <c r="S6" s="9">
        <f>Calculations!AA73</f>
        <v>0</v>
      </c>
      <c r="T6" s="9">
        <f>Calculations!AB73</f>
        <v>0</v>
      </c>
      <c r="U6" s="9">
        <f>Calculations!AC73</f>
        <v>0</v>
      </c>
      <c r="V6" s="9">
        <f>Calculations!AD73</f>
        <v>0</v>
      </c>
      <c r="W6" s="9">
        <f>Calculations!AE73</f>
        <v>0</v>
      </c>
      <c r="X6" s="9">
        <f>Calculations!AF73</f>
        <v>0</v>
      </c>
      <c r="Y6" s="9">
        <f>Calculations!AG73</f>
        <v>0</v>
      </c>
      <c r="Z6" s="9">
        <f>Calculations!AH73</f>
        <v>0</v>
      </c>
      <c r="AA6" s="9">
        <f>Calculations!AI73</f>
        <v>0</v>
      </c>
      <c r="AB6" s="9">
        <f>Calculations!AJ73</f>
        <v>0</v>
      </c>
      <c r="AC6" s="9">
        <f>Calculations!AK73</f>
        <v>0</v>
      </c>
      <c r="AD6" s="9">
        <f>Calculations!AL73</f>
        <v>0</v>
      </c>
      <c r="AE6" s="9">
        <f>Calculations!AM73</f>
        <v>0</v>
      </c>
      <c r="AF6" s="9">
        <f>Calculations!AN73</f>
        <v>0</v>
      </c>
      <c r="AG6" s="9">
        <f>Calculations!AO73</f>
        <v>0</v>
      </c>
    </row>
    <row r="7" spans="1:35" x14ac:dyDescent="0.25">
      <c r="A7" s="1" t="s">
        <v>207</v>
      </c>
      <c r="B7" s="9">
        <f>Calculations!J74</f>
        <v>0</v>
      </c>
      <c r="C7" s="9">
        <f>Calculations!K74</f>
        <v>90960706429780.031</v>
      </c>
      <c r="D7" s="9">
        <f>Calculations!L74</f>
        <v>90314357021996.609</v>
      </c>
      <c r="E7" s="9">
        <f>Calculations!M74</f>
        <v>88012669204737.734</v>
      </c>
      <c r="F7" s="9">
        <f>Calculations!N74</f>
        <v>88317851099830.797</v>
      </c>
      <c r="G7" s="9">
        <f>Calculations!O74</f>
        <v>88590626057529.609</v>
      </c>
      <c r="H7" s="9">
        <f>Calculations!P74</f>
        <v>87978075296108.281</v>
      </c>
      <c r="I7" s="9">
        <f>Calculations!Q74</f>
        <v>87314826565143.813</v>
      </c>
      <c r="J7" s="9">
        <f>Calculations!R74</f>
        <v>86635871404399.328</v>
      </c>
      <c r="K7" s="9">
        <f>Calculations!S74</f>
        <v>85822119289340.109</v>
      </c>
      <c r="L7" s="9">
        <f>Calculations!T74</f>
        <v>84915917935702.203</v>
      </c>
      <c r="M7" s="9">
        <f>Calculations!U74</f>
        <v>83979496615905.25</v>
      </c>
      <c r="N7" s="9">
        <f>Calculations!V74</f>
        <v>82853802876480.547</v>
      </c>
      <c r="O7" s="9">
        <f>Calculations!W74</f>
        <v>81702660744500.844</v>
      </c>
      <c r="P7" s="9">
        <f>Calculations!X74</f>
        <v>80471992385786.797</v>
      </c>
      <c r="Q7" s="9">
        <f>Calculations!Y74</f>
        <v>79161400169204.734</v>
      </c>
      <c r="R7" s="9">
        <f>Calculations!Z74</f>
        <v>77663921319796.953</v>
      </c>
      <c r="S7" s="9">
        <f>Calculations!AA74</f>
        <v>76009179357021.984</v>
      </c>
      <c r="T7" s="9">
        <f>Calculations!AB74</f>
        <v>74584069373942.469</v>
      </c>
      <c r="U7" s="9">
        <f>Calculations!AC74</f>
        <v>73422986463620.984</v>
      </c>
      <c r="V7" s="9">
        <f>Calculations!AD74</f>
        <v>72142017766497.453</v>
      </c>
      <c r="W7" s="9">
        <f>Calculations!AE74</f>
        <v>71177762267343.484</v>
      </c>
      <c r="X7" s="9">
        <f>Calculations!AF74</f>
        <v>70285875634517.758</v>
      </c>
      <c r="Y7" s="9">
        <f>Calculations!AG74</f>
        <v>69405917935702.195</v>
      </c>
      <c r="Z7" s="9">
        <f>Calculations!AH74</f>
        <v>68545841793570.219</v>
      </c>
      <c r="AA7" s="9">
        <f>Calculations!AI74</f>
        <v>67813604060913.703</v>
      </c>
      <c r="AB7" s="9">
        <f>Calculations!AJ74</f>
        <v>67249365482233.492</v>
      </c>
      <c r="AC7" s="9">
        <f>Calculations!AK74</f>
        <v>66699839255499.164</v>
      </c>
      <c r="AD7" s="9">
        <f>Calculations!AL74</f>
        <v>66059851945854.484</v>
      </c>
      <c r="AE7" s="9">
        <f>Calculations!AM74</f>
        <v>65326620135363.789</v>
      </c>
      <c r="AF7" s="9">
        <f>Calculations!AN74</f>
        <v>64680071912013.523</v>
      </c>
      <c r="AG7" s="9">
        <f>Calculations!AO74</f>
        <v>64055592216582.055</v>
      </c>
    </row>
    <row r="8" spans="1:35" x14ac:dyDescent="0.25">
      <c r="A8" s="1" t="s">
        <v>349</v>
      </c>
      <c r="B8" s="9">
        <f>Calculations!J75</f>
        <v>0</v>
      </c>
      <c r="C8" s="9">
        <f>Calculations!K75</f>
        <v>0</v>
      </c>
      <c r="D8" s="9">
        <f>Calculations!L75</f>
        <v>0</v>
      </c>
      <c r="E8" s="9">
        <f>Calculations!M75</f>
        <v>0</v>
      </c>
      <c r="F8" s="9">
        <f>Calculations!N75</f>
        <v>0</v>
      </c>
      <c r="G8" s="9">
        <f>Calculations!O75</f>
        <v>0</v>
      </c>
      <c r="H8" s="9">
        <f>Calculations!P75</f>
        <v>0</v>
      </c>
      <c r="I8" s="9">
        <f>Calculations!Q75</f>
        <v>0</v>
      </c>
      <c r="J8" s="9">
        <f>Calculations!R75</f>
        <v>0</v>
      </c>
      <c r="K8" s="9">
        <f>Calculations!S75</f>
        <v>0</v>
      </c>
      <c r="L8" s="9">
        <f>Calculations!T75</f>
        <v>0</v>
      </c>
      <c r="M8" s="9">
        <f>Calculations!U75</f>
        <v>0</v>
      </c>
      <c r="N8" s="9">
        <f>Calculations!V75</f>
        <v>0</v>
      </c>
      <c r="O8" s="9">
        <f>Calculations!W75</f>
        <v>0</v>
      </c>
      <c r="P8" s="9">
        <f>Calculations!X75</f>
        <v>0</v>
      </c>
      <c r="Q8" s="9">
        <f>Calculations!Y75</f>
        <v>0</v>
      </c>
      <c r="R8" s="9">
        <f>Calculations!Z75</f>
        <v>0</v>
      </c>
      <c r="S8" s="9">
        <f>Calculations!AA75</f>
        <v>0</v>
      </c>
      <c r="T8" s="9">
        <f>Calculations!AB75</f>
        <v>0</v>
      </c>
      <c r="U8" s="9">
        <f>Calculations!AC75</f>
        <v>0</v>
      </c>
      <c r="V8" s="9">
        <f>Calculations!AD75</f>
        <v>0</v>
      </c>
      <c r="W8" s="9">
        <f>Calculations!AE75</f>
        <v>0</v>
      </c>
      <c r="X8" s="9">
        <f>Calculations!AF75</f>
        <v>0</v>
      </c>
      <c r="Y8" s="9">
        <f>Calculations!AG75</f>
        <v>0</v>
      </c>
      <c r="Z8" s="9">
        <f>Calculations!AH75</f>
        <v>0</v>
      </c>
      <c r="AA8" s="9">
        <f>Calculations!AI75</f>
        <v>0</v>
      </c>
      <c r="AB8" s="9">
        <f>Calculations!AJ75</f>
        <v>0</v>
      </c>
      <c r="AC8" s="9">
        <f>Calculations!AK75</f>
        <v>0</v>
      </c>
      <c r="AD8" s="9">
        <f>Calculations!AL75</f>
        <v>0</v>
      </c>
      <c r="AE8" s="9">
        <f>Calculations!AM75</f>
        <v>0</v>
      </c>
      <c r="AF8" s="9">
        <f>Calculations!AN75</f>
        <v>0</v>
      </c>
      <c r="AG8" s="9">
        <f>Calculations!AO75</f>
        <v>0</v>
      </c>
    </row>
    <row r="9" spans="1:35" x14ac:dyDescent="0.25">
      <c r="A9" s="1" t="s">
        <v>350</v>
      </c>
      <c r="B9" s="9">
        <f>Calculations!J76</f>
        <v>0</v>
      </c>
      <c r="C9" s="9">
        <f>Calculations!K76</f>
        <v>0</v>
      </c>
      <c r="D9" s="9">
        <f>Calculations!L76</f>
        <v>0</v>
      </c>
      <c r="E9" s="9">
        <f>Calculations!M76</f>
        <v>0</v>
      </c>
      <c r="F9" s="9">
        <f>Calculations!N76</f>
        <v>0</v>
      </c>
      <c r="G9" s="9">
        <f>Calculations!O76</f>
        <v>0</v>
      </c>
      <c r="H9" s="9">
        <f>Calculations!P76</f>
        <v>0</v>
      </c>
      <c r="I9" s="9">
        <f>Calculations!Q76</f>
        <v>0</v>
      </c>
      <c r="J9" s="9">
        <f>Calculations!R76</f>
        <v>0</v>
      </c>
      <c r="K9" s="9">
        <f>Calculations!S76</f>
        <v>0</v>
      </c>
      <c r="L9" s="9">
        <f>Calculations!T76</f>
        <v>0</v>
      </c>
      <c r="M9" s="9">
        <f>Calculations!U76</f>
        <v>0</v>
      </c>
      <c r="N9" s="9">
        <f>Calculations!V76</f>
        <v>0</v>
      </c>
      <c r="O9" s="9">
        <f>Calculations!W76</f>
        <v>0</v>
      </c>
      <c r="P9" s="9">
        <f>Calculations!X76</f>
        <v>0</v>
      </c>
      <c r="Q9" s="9">
        <f>Calculations!Y76</f>
        <v>0</v>
      </c>
      <c r="R9" s="9">
        <f>Calculations!Z76</f>
        <v>0</v>
      </c>
      <c r="S9" s="9">
        <f>Calculations!AA76</f>
        <v>0</v>
      </c>
      <c r="T9" s="9">
        <f>Calculations!AB76</f>
        <v>0</v>
      </c>
      <c r="U9" s="9">
        <f>Calculations!AC76</f>
        <v>0</v>
      </c>
      <c r="V9" s="9">
        <f>Calculations!AD76</f>
        <v>0</v>
      </c>
      <c r="W9" s="9">
        <f>Calculations!AE76</f>
        <v>0</v>
      </c>
      <c r="X9" s="9">
        <f>Calculations!AF76</f>
        <v>0</v>
      </c>
      <c r="Y9" s="9">
        <f>Calculations!AG76</f>
        <v>0</v>
      </c>
      <c r="Z9" s="9">
        <f>Calculations!AH76</f>
        <v>0</v>
      </c>
      <c r="AA9" s="9">
        <f>Calculations!AI76</f>
        <v>0</v>
      </c>
      <c r="AB9" s="9">
        <f>Calculations!AJ76</f>
        <v>0</v>
      </c>
      <c r="AC9" s="9">
        <f>Calculations!AK76</f>
        <v>0</v>
      </c>
      <c r="AD9" s="9">
        <f>Calculations!AL76</f>
        <v>0</v>
      </c>
      <c r="AE9" s="9">
        <f>Calculations!AM76</f>
        <v>0</v>
      </c>
      <c r="AF9" s="9">
        <f>Calculations!AN76</f>
        <v>0</v>
      </c>
      <c r="AG9" s="9">
        <f>Calculations!AO76</f>
        <v>0</v>
      </c>
    </row>
    <row r="10" spans="1:35" x14ac:dyDescent="0.25">
      <c r="A10" s="1" t="s">
        <v>351</v>
      </c>
      <c r="B10" s="9">
        <f>Calculations!J77</f>
        <v>0</v>
      </c>
      <c r="C10" s="9">
        <f>Calculations!K77</f>
        <v>59808891708967.844</v>
      </c>
      <c r="D10" s="9">
        <f>Calculations!L77</f>
        <v>63470875634517.766</v>
      </c>
      <c r="E10" s="9">
        <f>Calculations!M77</f>
        <v>62910613367174.281</v>
      </c>
      <c r="F10" s="9">
        <f>Calculations!N77</f>
        <v>62385541455160.742</v>
      </c>
      <c r="G10" s="9">
        <f>Calculations!O77</f>
        <v>61887707275803.719</v>
      </c>
      <c r="H10" s="9">
        <f>Calculations!P77</f>
        <v>61380727580372.25</v>
      </c>
      <c r="I10" s="9">
        <f>Calculations!Q77</f>
        <v>60899593908629.438</v>
      </c>
      <c r="J10" s="9">
        <f>Calculations!R77</f>
        <v>60437745346869.711</v>
      </c>
      <c r="K10" s="9">
        <f>Calculations!S77</f>
        <v>59948261421319.797</v>
      </c>
      <c r="L10" s="9">
        <f>Calculations!T77</f>
        <v>59417622673434.859</v>
      </c>
      <c r="M10" s="9">
        <f>Calculations!U77</f>
        <v>58777237732656.508</v>
      </c>
      <c r="N10" s="9">
        <f>Calculations!V77</f>
        <v>58149974619289.344</v>
      </c>
      <c r="O10" s="9">
        <f>Calculations!W77</f>
        <v>57559691201353.641</v>
      </c>
      <c r="P10" s="9">
        <f>Calculations!X77</f>
        <v>57018316412859.555</v>
      </c>
      <c r="Q10" s="9">
        <f>Calculations!Y77</f>
        <v>56502787648054.141</v>
      </c>
      <c r="R10" s="9">
        <f>Calculations!Z77</f>
        <v>56039746192893.406</v>
      </c>
      <c r="S10" s="9">
        <f>Calculations!AA77</f>
        <v>55590820642978.008</v>
      </c>
      <c r="T10" s="9">
        <f>Calculations!AB77</f>
        <v>55124001692047.375</v>
      </c>
      <c r="U10" s="9">
        <f>Calculations!AC77</f>
        <v>54658176818950.93</v>
      </c>
      <c r="V10" s="9">
        <f>Calculations!AD77</f>
        <v>54215414551607.445</v>
      </c>
      <c r="W10" s="9">
        <f>Calculations!AE77</f>
        <v>53807842639593.906</v>
      </c>
      <c r="X10" s="9">
        <f>Calculations!AF77</f>
        <v>53412796108291.031</v>
      </c>
      <c r="Y10" s="9">
        <f>Calculations!AG77</f>
        <v>53015562605752.953</v>
      </c>
      <c r="Z10" s="9">
        <f>Calculations!AH77</f>
        <v>52638409475465.313</v>
      </c>
      <c r="AA10" s="9">
        <f>Calculations!AI77</f>
        <v>52258274111675.125</v>
      </c>
      <c r="AB10" s="9">
        <f>Calculations!AJ77</f>
        <v>51876747038917.094</v>
      </c>
      <c r="AC10" s="9">
        <f>Calculations!AK77</f>
        <v>51489056683587.141</v>
      </c>
      <c r="AD10" s="9">
        <f>Calculations!AL77</f>
        <v>51089636209813.867</v>
      </c>
      <c r="AE10" s="9">
        <f>Calculations!AM77</f>
        <v>50687631133671.742</v>
      </c>
      <c r="AF10" s="9">
        <f>Calculations!AN77</f>
        <v>50281848561759.727</v>
      </c>
      <c r="AG10" s="9">
        <f>Calculations!AO77</f>
        <v>49876264805414.555</v>
      </c>
    </row>
    <row r="11" spans="1:35" x14ac:dyDescent="0.25">
      <c r="A11" s="1" t="s">
        <v>352</v>
      </c>
      <c r="B11" s="9">
        <f>Calculations!J78</f>
        <v>0</v>
      </c>
      <c r="C11" s="9">
        <f>Calculations!K78</f>
        <v>0</v>
      </c>
      <c r="D11" s="9">
        <f>Calculations!L78</f>
        <v>0</v>
      </c>
      <c r="E11" s="9">
        <f>Calculations!M78</f>
        <v>0</v>
      </c>
      <c r="F11" s="9">
        <f>Calculations!N78</f>
        <v>0</v>
      </c>
      <c r="G11" s="9">
        <f>Calculations!O78</f>
        <v>0</v>
      </c>
      <c r="H11" s="9">
        <f>Calculations!P78</f>
        <v>0</v>
      </c>
      <c r="I11" s="9">
        <f>Calculations!Q78</f>
        <v>0</v>
      </c>
      <c r="J11" s="9">
        <f>Calculations!R78</f>
        <v>0</v>
      </c>
      <c r="K11" s="9">
        <f>Calculations!S78</f>
        <v>0</v>
      </c>
      <c r="L11" s="9">
        <f>Calculations!T78</f>
        <v>0</v>
      </c>
      <c r="M11" s="9">
        <f>Calculations!U78</f>
        <v>0</v>
      </c>
      <c r="N11" s="9">
        <f>Calculations!V78</f>
        <v>0</v>
      </c>
      <c r="O11" s="9">
        <f>Calculations!W78</f>
        <v>0</v>
      </c>
      <c r="P11" s="9">
        <f>Calculations!X78</f>
        <v>0</v>
      </c>
      <c r="Q11" s="9">
        <f>Calculations!Y78</f>
        <v>0</v>
      </c>
      <c r="R11" s="9">
        <f>Calculations!Z78</f>
        <v>0</v>
      </c>
      <c r="S11" s="9">
        <f>Calculations!AA78</f>
        <v>0</v>
      </c>
      <c r="T11" s="9">
        <f>Calculations!AB78</f>
        <v>0</v>
      </c>
      <c r="U11" s="9">
        <f>Calculations!AC78</f>
        <v>0</v>
      </c>
      <c r="V11" s="9">
        <f>Calculations!AD78</f>
        <v>0</v>
      </c>
      <c r="W11" s="9">
        <f>Calculations!AE78</f>
        <v>0</v>
      </c>
      <c r="X11" s="9">
        <f>Calculations!AF78</f>
        <v>0</v>
      </c>
      <c r="Y11" s="9">
        <f>Calculations!AG78</f>
        <v>0</v>
      </c>
      <c r="Z11" s="9">
        <f>Calculations!AH78</f>
        <v>0</v>
      </c>
      <c r="AA11" s="9">
        <f>Calculations!AI78</f>
        <v>0</v>
      </c>
      <c r="AB11" s="9">
        <f>Calculations!AJ78</f>
        <v>0</v>
      </c>
      <c r="AC11" s="9">
        <f>Calculations!AK78</f>
        <v>0</v>
      </c>
      <c r="AD11" s="9">
        <f>Calculations!AL78</f>
        <v>0</v>
      </c>
      <c r="AE11" s="9">
        <f>Calculations!AM78</f>
        <v>0</v>
      </c>
      <c r="AF11" s="9">
        <f>Calculations!AN78</f>
        <v>0</v>
      </c>
      <c r="AG11" s="9">
        <f>Calculations!AO78</f>
        <v>0</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I11"/>
  <sheetViews>
    <sheetView zoomScale="70" zoomScaleNormal="70" workbookViewId="0">
      <selection activeCell="A8" sqref="A8"/>
    </sheetView>
  </sheetViews>
  <sheetFormatPr defaultRowHeight="15" x14ac:dyDescent="0.25"/>
  <cols>
    <col min="1" max="1" width="29.85546875" customWidth="1"/>
    <col min="2" max="33" width="12.2851562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Calculations!J82</f>
        <v>0</v>
      </c>
      <c r="C2" s="9">
        <f>Calculations!K82</f>
        <v>175667868020304.53</v>
      </c>
      <c r="D2" s="9">
        <f>Calculations!L82</f>
        <v>169089259729272.41</v>
      </c>
      <c r="E2" s="9">
        <f>Calculations!M82</f>
        <v>188291861252115.06</v>
      </c>
      <c r="F2" s="9">
        <f>Calculations!N82</f>
        <v>191445473773265.66</v>
      </c>
      <c r="G2" s="9">
        <f>Calculations!O82</f>
        <v>194850587986463.63</v>
      </c>
      <c r="H2" s="9">
        <f>Calculations!P82</f>
        <v>198392686125211.5</v>
      </c>
      <c r="I2" s="9">
        <f>Calculations!Q82</f>
        <v>201821658206429.78</v>
      </c>
      <c r="J2" s="9">
        <f>Calculations!R82</f>
        <v>205117423857868.03</v>
      </c>
      <c r="K2" s="9">
        <f>Calculations!S82</f>
        <v>208380782571912</v>
      </c>
      <c r="L2" s="9">
        <f>Calculations!T82</f>
        <v>211616307106598.97</v>
      </c>
      <c r="M2" s="9">
        <f>Calculations!U82</f>
        <v>214739699661590.5</v>
      </c>
      <c r="N2" s="9">
        <f>Calculations!V82</f>
        <v>217894902707275.81</v>
      </c>
      <c r="O2" s="9">
        <f>Calculations!W82</f>
        <v>221178938240270.72</v>
      </c>
      <c r="P2" s="9">
        <f>Calculations!X82</f>
        <v>224579082064297.81</v>
      </c>
      <c r="Q2" s="9">
        <f>Calculations!Y82</f>
        <v>228158159898477.19</v>
      </c>
      <c r="R2" s="9">
        <f>Calculations!Z82</f>
        <v>232058126057529.59</v>
      </c>
      <c r="S2" s="9">
        <f>Calculations!AA82</f>
        <v>236043582910321.5</v>
      </c>
      <c r="T2" s="9">
        <f>Calculations!AB82</f>
        <v>240242766497461.91</v>
      </c>
      <c r="U2" s="9">
        <f>Calculations!AC82</f>
        <v>244372563451776.69</v>
      </c>
      <c r="V2" s="9">
        <f>Calculations!AD82</f>
        <v>248484069373942.53</v>
      </c>
      <c r="W2" s="9">
        <f>Calculations!AE82</f>
        <v>252739716582064.28</v>
      </c>
      <c r="X2" s="9">
        <f>Calculations!AF82</f>
        <v>256928959390862.91</v>
      </c>
      <c r="Y2" s="9">
        <f>Calculations!AG82</f>
        <v>261328747884940.81</v>
      </c>
      <c r="Z2" s="9">
        <f>Calculations!AH82</f>
        <v>265751002538071.03</v>
      </c>
      <c r="AA2" s="9">
        <f>Calculations!AI82</f>
        <v>270394936548223.38</v>
      </c>
      <c r="AB2" s="9">
        <f>Calculations!AJ82</f>
        <v>275014018612521.13</v>
      </c>
      <c r="AC2" s="9">
        <f>Calculations!AK82</f>
        <v>279824957698815.59</v>
      </c>
      <c r="AD2" s="9">
        <f>Calculations!AL82</f>
        <v>284707072758037.19</v>
      </c>
      <c r="AE2" s="9">
        <f>Calculations!AM82</f>
        <v>289949839255499.19</v>
      </c>
      <c r="AF2" s="9">
        <f>Calculations!AN82</f>
        <v>295313883248731</v>
      </c>
      <c r="AG2" s="9">
        <f>Calculations!AO82</f>
        <v>300908354483925.5</v>
      </c>
    </row>
    <row r="3" spans="1:35" x14ac:dyDescent="0.25">
      <c r="A3" s="1" t="s">
        <v>77</v>
      </c>
      <c r="B3" s="9">
        <f>Calculations!J83</f>
        <v>0</v>
      </c>
      <c r="C3" s="9">
        <f>Calculations!K83</f>
        <v>0</v>
      </c>
      <c r="D3" s="9">
        <f>Calculations!L83</f>
        <v>0</v>
      </c>
      <c r="E3" s="9">
        <f>Calculations!M83</f>
        <v>0</v>
      </c>
      <c r="F3" s="9">
        <f>Calculations!N83</f>
        <v>0</v>
      </c>
      <c r="G3" s="9">
        <f>Calculations!O83</f>
        <v>0</v>
      </c>
      <c r="H3" s="9">
        <f>Calculations!P83</f>
        <v>0</v>
      </c>
      <c r="I3" s="9">
        <f>Calculations!Q83</f>
        <v>0</v>
      </c>
      <c r="J3" s="9">
        <f>Calculations!R83</f>
        <v>0</v>
      </c>
      <c r="K3" s="9">
        <f>Calculations!S83</f>
        <v>0</v>
      </c>
      <c r="L3" s="9">
        <f>Calculations!T83</f>
        <v>0</v>
      </c>
      <c r="M3" s="9">
        <f>Calculations!U83</f>
        <v>0</v>
      </c>
      <c r="N3" s="9">
        <f>Calculations!V83</f>
        <v>0</v>
      </c>
      <c r="O3" s="9">
        <f>Calculations!W83</f>
        <v>0</v>
      </c>
      <c r="P3" s="9">
        <f>Calculations!X83</f>
        <v>0</v>
      </c>
      <c r="Q3" s="9">
        <f>Calculations!Y83</f>
        <v>0</v>
      </c>
      <c r="R3" s="9">
        <f>Calculations!Z83</f>
        <v>0</v>
      </c>
      <c r="S3" s="9">
        <f>Calculations!AA83</f>
        <v>0</v>
      </c>
      <c r="T3" s="9">
        <f>Calculations!AB83</f>
        <v>0</v>
      </c>
      <c r="U3" s="9">
        <f>Calculations!AC83</f>
        <v>0</v>
      </c>
      <c r="V3" s="9">
        <f>Calculations!AD83</f>
        <v>0</v>
      </c>
      <c r="W3" s="9">
        <f>Calculations!AE83</f>
        <v>0</v>
      </c>
      <c r="X3" s="9">
        <f>Calculations!AF83</f>
        <v>0</v>
      </c>
      <c r="Y3" s="9">
        <f>Calculations!AG83</f>
        <v>0</v>
      </c>
      <c r="Z3" s="9">
        <f>Calculations!AH83</f>
        <v>0</v>
      </c>
      <c r="AA3" s="9">
        <f>Calculations!AI83</f>
        <v>0</v>
      </c>
      <c r="AB3" s="9">
        <f>Calculations!AJ83</f>
        <v>0</v>
      </c>
      <c r="AC3" s="9">
        <f>Calculations!AK83</f>
        <v>0</v>
      </c>
      <c r="AD3" s="9">
        <f>Calculations!AL83</f>
        <v>0</v>
      </c>
      <c r="AE3" s="9">
        <f>Calculations!AM83</f>
        <v>0</v>
      </c>
      <c r="AF3" s="9">
        <f>Calculations!AN83</f>
        <v>0</v>
      </c>
      <c r="AG3" s="9">
        <f>Calculations!AO83</f>
        <v>0</v>
      </c>
    </row>
    <row r="4" spans="1:35" x14ac:dyDescent="0.25">
      <c r="A4" s="1" t="s">
        <v>78</v>
      </c>
      <c r="B4" s="9">
        <f>Calculations!J84</f>
        <v>0</v>
      </c>
      <c r="C4" s="9">
        <f>Calculations!K84</f>
        <v>11654170896785.109</v>
      </c>
      <c r="D4" s="9">
        <f>Calculations!L84</f>
        <v>11018756345177.666</v>
      </c>
      <c r="E4" s="9">
        <f>Calculations!M84</f>
        <v>11986988155668.359</v>
      </c>
      <c r="F4" s="9">
        <f>Calculations!N84</f>
        <v>11967106598984.771</v>
      </c>
      <c r="G4" s="9">
        <f>Calculations!O84</f>
        <v>11961340947546.531</v>
      </c>
      <c r="H4" s="9">
        <f>Calculations!P84</f>
        <v>11933506768189.508</v>
      </c>
      <c r="I4" s="9">
        <f>Calculations!Q84</f>
        <v>11888375634517.766</v>
      </c>
      <c r="J4" s="9">
        <f>Calculations!R84</f>
        <v>11837876480541.455</v>
      </c>
      <c r="K4" s="9">
        <f>Calculations!S84</f>
        <v>11794534686971.236</v>
      </c>
      <c r="L4" s="9">
        <f>Calculations!T84</f>
        <v>11750198815566.836</v>
      </c>
      <c r="M4" s="9">
        <f>Calculations!U84</f>
        <v>11692343485617.598</v>
      </c>
      <c r="N4" s="9">
        <f>Calculations!V84</f>
        <v>11637669204737.732</v>
      </c>
      <c r="O4" s="9">
        <f>Calculations!W84</f>
        <v>11587368866328.256</v>
      </c>
      <c r="P4" s="9">
        <f>Calculations!X84</f>
        <v>11535875634517.766</v>
      </c>
      <c r="Q4" s="9">
        <f>Calculations!Y84</f>
        <v>11495317258883.25</v>
      </c>
      <c r="R4" s="9">
        <f>Calculations!Z84</f>
        <v>11475435702199.66</v>
      </c>
      <c r="S4" s="9">
        <f>Calculations!AA84</f>
        <v>11475038071065.99</v>
      </c>
      <c r="T4" s="9">
        <f>Calculations!AB84</f>
        <v>11501480541455.16</v>
      </c>
      <c r="U4" s="9">
        <f>Calculations!AC84</f>
        <v>11532495769881.557</v>
      </c>
      <c r="V4" s="9">
        <f>Calculations!AD84</f>
        <v>11568481387478.85</v>
      </c>
      <c r="W4" s="9">
        <f>Calculations!AE84</f>
        <v>11608443316412.859</v>
      </c>
      <c r="X4" s="9">
        <f>Calculations!AF84</f>
        <v>11639259729272.42</v>
      </c>
      <c r="Y4" s="9">
        <f>Calculations!AG84</f>
        <v>11673456006768.191</v>
      </c>
      <c r="Z4" s="9">
        <f>Calculations!AH84</f>
        <v>11702483079526.225</v>
      </c>
      <c r="AA4" s="9">
        <f>Calculations!AI84</f>
        <v>11738468697123.52</v>
      </c>
      <c r="AB4" s="9">
        <f>Calculations!AJ84</f>
        <v>11768688663282.57</v>
      </c>
      <c r="AC4" s="9">
        <f>Calculations!AK84</f>
        <v>11804276649746.193</v>
      </c>
      <c r="AD4" s="9">
        <f>Calculations!AL84</f>
        <v>11836087140439.932</v>
      </c>
      <c r="AE4" s="9">
        <f>Calculations!AM84</f>
        <v>11877043147208.121</v>
      </c>
      <c r="AF4" s="9">
        <f>Calculations!AN84</f>
        <v>11915016920473.771</v>
      </c>
      <c r="AG4" s="9">
        <f>Calculations!AO84</f>
        <v>11955575296108.291</v>
      </c>
    </row>
    <row r="5" spans="1:35" x14ac:dyDescent="0.25">
      <c r="A5" s="1" t="s">
        <v>79</v>
      </c>
      <c r="B5" s="9">
        <f>Calculations!J85</f>
        <v>0</v>
      </c>
      <c r="C5" s="9">
        <f>Calculations!K85</f>
        <v>0</v>
      </c>
      <c r="D5" s="9">
        <f>Calculations!L85</f>
        <v>0</v>
      </c>
      <c r="E5" s="9">
        <f>Calculations!M85</f>
        <v>0</v>
      </c>
      <c r="F5" s="9">
        <f>Calculations!N85</f>
        <v>0</v>
      </c>
      <c r="G5" s="9">
        <f>Calculations!O85</f>
        <v>0</v>
      </c>
      <c r="H5" s="9">
        <f>Calculations!P85</f>
        <v>0</v>
      </c>
      <c r="I5" s="9">
        <f>Calculations!Q85</f>
        <v>0</v>
      </c>
      <c r="J5" s="9">
        <f>Calculations!R85</f>
        <v>0</v>
      </c>
      <c r="K5" s="9">
        <f>Calculations!S85</f>
        <v>0</v>
      </c>
      <c r="L5" s="9">
        <f>Calculations!T85</f>
        <v>0</v>
      </c>
      <c r="M5" s="9">
        <f>Calculations!U85</f>
        <v>0</v>
      </c>
      <c r="N5" s="9">
        <f>Calculations!V85</f>
        <v>0</v>
      </c>
      <c r="O5" s="9">
        <f>Calculations!W85</f>
        <v>0</v>
      </c>
      <c r="P5" s="9">
        <f>Calculations!X85</f>
        <v>0</v>
      </c>
      <c r="Q5" s="9">
        <f>Calculations!Y85</f>
        <v>0</v>
      </c>
      <c r="R5" s="9">
        <f>Calculations!Z85</f>
        <v>0</v>
      </c>
      <c r="S5" s="9">
        <f>Calculations!AA85</f>
        <v>0</v>
      </c>
      <c r="T5" s="9">
        <f>Calculations!AB85</f>
        <v>0</v>
      </c>
      <c r="U5" s="9">
        <f>Calculations!AC85</f>
        <v>0</v>
      </c>
      <c r="V5" s="9">
        <f>Calculations!AD85</f>
        <v>0</v>
      </c>
      <c r="W5" s="9">
        <f>Calculations!AE85</f>
        <v>0</v>
      </c>
      <c r="X5" s="9">
        <f>Calculations!AF85</f>
        <v>0</v>
      </c>
      <c r="Y5" s="9">
        <f>Calculations!AG85</f>
        <v>0</v>
      </c>
      <c r="Z5" s="9">
        <f>Calculations!AH85</f>
        <v>0</v>
      </c>
      <c r="AA5" s="9">
        <f>Calculations!AI85</f>
        <v>0</v>
      </c>
      <c r="AB5" s="9">
        <f>Calculations!AJ85</f>
        <v>0</v>
      </c>
      <c r="AC5" s="9">
        <f>Calculations!AK85</f>
        <v>0</v>
      </c>
      <c r="AD5" s="9">
        <f>Calculations!AL85</f>
        <v>0</v>
      </c>
      <c r="AE5" s="9">
        <f>Calculations!AM85</f>
        <v>0</v>
      </c>
      <c r="AF5" s="9">
        <f>Calculations!AN85</f>
        <v>0</v>
      </c>
      <c r="AG5" s="9">
        <f>Calculations!AO85</f>
        <v>0</v>
      </c>
    </row>
    <row r="6" spans="1:35" x14ac:dyDescent="0.25">
      <c r="A6" s="1" t="s">
        <v>81</v>
      </c>
      <c r="B6" s="9">
        <f>Calculations!J86</f>
        <v>0</v>
      </c>
      <c r="C6" s="9">
        <f>Calculations!K86</f>
        <v>0</v>
      </c>
      <c r="D6" s="9">
        <f>Calculations!L86</f>
        <v>0</v>
      </c>
      <c r="E6" s="9">
        <f>Calculations!M86</f>
        <v>0</v>
      </c>
      <c r="F6" s="9">
        <f>Calculations!N86</f>
        <v>0</v>
      </c>
      <c r="G6" s="9">
        <f>Calculations!O86</f>
        <v>0</v>
      </c>
      <c r="H6" s="9">
        <f>Calculations!P86</f>
        <v>0</v>
      </c>
      <c r="I6" s="9">
        <f>Calculations!Q86</f>
        <v>0</v>
      </c>
      <c r="J6" s="9">
        <f>Calculations!R86</f>
        <v>0</v>
      </c>
      <c r="K6" s="9">
        <f>Calculations!S86</f>
        <v>0</v>
      </c>
      <c r="L6" s="9">
        <f>Calculations!T86</f>
        <v>0</v>
      </c>
      <c r="M6" s="9">
        <f>Calculations!U86</f>
        <v>0</v>
      </c>
      <c r="N6" s="9">
        <f>Calculations!V86</f>
        <v>0</v>
      </c>
      <c r="O6" s="9">
        <f>Calculations!W86</f>
        <v>0</v>
      </c>
      <c r="P6" s="9">
        <f>Calculations!X86</f>
        <v>0</v>
      </c>
      <c r="Q6" s="9">
        <f>Calculations!Y86</f>
        <v>0</v>
      </c>
      <c r="R6" s="9">
        <f>Calculations!Z86</f>
        <v>0</v>
      </c>
      <c r="S6" s="9">
        <f>Calculations!AA86</f>
        <v>0</v>
      </c>
      <c r="T6" s="9">
        <f>Calculations!AB86</f>
        <v>0</v>
      </c>
      <c r="U6" s="9">
        <f>Calculations!AC86</f>
        <v>0</v>
      </c>
      <c r="V6" s="9">
        <f>Calculations!AD86</f>
        <v>0</v>
      </c>
      <c r="W6" s="9">
        <f>Calculations!AE86</f>
        <v>0</v>
      </c>
      <c r="X6" s="9">
        <f>Calculations!AF86</f>
        <v>0</v>
      </c>
      <c r="Y6" s="9">
        <f>Calculations!AG86</f>
        <v>0</v>
      </c>
      <c r="Z6" s="9">
        <f>Calculations!AH86</f>
        <v>0</v>
      </c>
      <c r="AA6" s="9">
        <f>Calculations!AI86</f>
        <v>0</v>
      </c>
      <c r="AB6" s="9">
        <f>Calculations!AJ86</f>
        <v>0</v>
      </c>
      <c r="AC6" s="9">
        <f>Calculations!AK86</f>
        <v>0</v>
      </c>
      <c r="AD6" s="9">
        <f>Calculations!AL86</f>
        <v>0</v>
      </c>
      <c r="AE6" s="9">
        <f>Calculations!AM86</f>
        <v>0</v>
      </c>
      <c r="AF6" s="9">
        <f>Calculations!AN86</f>
        <v>0</v>
      </c>
      <c r="AG6" s="9">
        <f>Calculations!AO86</f>
        <v>0</v>
      </c>
    </row>
    <row r="7" spans="1:35" x14ac:dyDescent="0.25">
      <c r="A7" s="1" t="s">
        <v>207</v>
      </c>
      <c r="B7" s="9">
        <f>Calculations!J87</f>
        <v>0</v>
      </c>
      <c r="C7" s="9">
        <f>Calculations!K87</f>
        <v>0</v>
      </c>
      <c r="D7" s="9">
        <f>Calculations!L87</f>
        <v>0</v>
      </c>
      <c r="E7" s="9">
        <f>Calculations!M87</f>
        <v>0</v>
      </c>
      <c r="F7" s="9">
        <f>Calculations!N87</f>
        <v>0</v>
      </c>
      <c r="G7" s="9">
        <f>Calculations!O87</f>
        <v>0</v>
      </c>
      <c r="H7" s="9">
        <f>Calculations!P87</f>
        <v>0</v>
      </c>
      <c r="I7" s="9">
        <f>Calculations!Q87</f>
        <v>0</v>
      </c>
      <c r="J7" s="9">
        <f>Calculations!R87</f>
        <v>0</v>
      </c>
      <c r="K7" s="9">
        <f>Calculations!S87</f>
        <v>0</v>
      </c>
      <c r="L7" s="9">
        <f>Calculations!T87</f>
        <v>0</v>
      </c>
      <c r="M7" s="9">
        <f>Calculations!U87</f>
        <v>0</v>
      </c>
      <c r="N7" s="9">
        <f>Calculations!V87</f>
        <v>0</v>
      </c>
      <c r="O7" s="9">
        <f>Calculations!W87</f>
        <v>0</v>
      </c>
      <c r="P7" s="9">
        <f>Calculations!X87</f>
        <v>0</v>
      </c>
      <c r="Q7" s="9">
        <f>Calculations!Y87</f>
        <v>0</v>
      </c>
      <c r="R7" s="9">
        <f>Calculations!Z87</f>
        <v>0</v>
      </c>
      <c r="S7" s="9">
        <f>Calculations!AA87</f>
        <v>0</v>
      </c>
      <c r="T7" s="9">
        <f>Calculations!AB87</f>
        <v>0</v>
      </c>
      <c r="U7" s="9">
        <f>Calculations!AC87</f>
        <v>0</v>
      </c>
      <c r="V7" s="9">
        <f>Calculations!AD87</f>
        <v>0</v>
      </c>
      <c r="W7" s="9">
        <f>Calculations!AE87</f>
        <v>0</v>
      </c>
      <c r="X7" s="9">
        <f>Calculations!AF87</f>
        <v>0</v>
      </c>
      <c r="Y7" s="9">
        <f>Calculations!AG87</f>
        <v>0</v>
      </c>
      <c r="Z7" s="9">
        <f>Calculations!AH87</f>
        <v>0</v>
      </c>
      <c r="AA7" s="9">
        <f>Calculations!AI87</f>
        <v>0</v>
      </c>
      <c r="AB7" s="9">
        <f>Calculations!AJ87</f>
        <v>0</v>
      </c>
      <c r="AC7" s="9">
        <f>Calculations!AK87</f>
        <v>0</v>
      </c>
      <c r="AD7" s="9">
        <f>Calculations!AL87</f>
        <v>0</v>
      </c>
      <c r="AE7" s="9">
        <f>Calculations!AM87</f>
        <v>0</v>
      </c>
      <c r="AF7" s="9">
        <f>Calculations!AN87</f>
        <v>0</v>
      </c>
      <c r="AG7" s="9">
        <f>Calculations!AO87</f>
        <v>0</v>
      </c>
    </row>
    <row r="8" spans="1:35" x14ac:dyDescent="0.25">
      <c r="A8" s="1" t="s">
        <v>349</v>
      </c>
      <c r="B8" s="9">
        <f>Calculations!J88</f>
        <v>0</v>
      </c>
      <c r="C8" s="9">
        <f>Calculations!K88</f>
        <v>0</v>
      </c>
      <c r="D8" s="9">
        <f>Calculations!L88</f>
        <v>0</v>
      </c>
      <c r="E8" s="9">
        <f>Calculations!M88</f>
        <v>0</v>
      </c>
      <c r="F8" s="9">
        <f>Calculations!N88</f>
        <v>0</v>
      </c>
      <c r="G8" s="9">
        <f>Calculations!O88</f>
        <v>0</v>
      </c>
      <c r="H8" s="9">
        <f>Calculations!P88</f>
        <v>0</v>
      </c>
      <c r="I8" s="9">
        <f>Calculations!Q88</f>
        <v>0</v>
      </c>
      <c r="J8" s="9">
        <f>Calculations!R88</f>
        <v>0</v>
      </c>
      <c r="K8" s="9">
        <f>Calculations!S88</f>
        <v>0</v>
      </c>
      <c r="L8" s="9">
        <f>Calculations!T88</f>
        <v>0</v>
      </c>
      <c r="M8" s="9">
        <f>Calculations!U88</f>
        <v>0</v>
      </c>
      <c r="N8" s="9">
        <f>Calculations!V88</f>
        <v>0</v>
      </c>
      <c r="O8" s="9">
        <f>Calculations!W88</f>
        <v>0</v>
      </c>
      <c r="P8" s="9">
        <f>Calculations!X88</f>
        <v>0</v>
      </c>
      <c r="Q8" s="9">
        <f>Calculations!Y88</f>
        <v>0</v>
      </c>
      <c r="R8" s="9">
        <f>Calculations!Z88</f>
        <v>0</v>
      </c>
      <c r="S8" s="9">
        <f>Calculations!AA88</f>
        <v>0</v>
      </c>
      <c r="T8" s="9">
        <f>Calculations!AB88</f>
        <v>0</v>
      </c>
      <c r="U8" s="9">
        <f>Calculations!AC88</f>
        <v>0</v>
      </c>
      <c r="V8" s="9">
        <f>Calculations!AD88</f>
        <v>0</v>
      </c>
      <c r="W8" s="9">
        <f>Calculations!AE88</f>
        <v>0</v>
      </c>
      <c r="X8" s="9">
        <f>Calculations!AF88</f>
        <v>0</v>
      </c>
      <c r="Y8" s="9">
        <f>Calculations!AG88</f>
        <v>0</v>
      </c>
      <c r="Z8" s="9">
        <f>Calculations!AH88</f>
        <v>0</v>
      </c>
      <c r="AA8" s="9">
        <f>Calculations!AI88</f>
        <v>0</v>
      </c>
      <c r="AB8" s="9">
        <f>Calculations!AJ88</f>
        <v>0</v>
      </c>
      <c r="AC8" s="9">
        <f>Calculations!AK88</f>
        <v>0</v>
      </c>
      <c r="AD8" s="9">
        <f>Calculations!AL88</f>
        <v>0</v>
      </c>
      <c r="AE8" s="9">
        <f>Calculations!AM88</f>
        <v>0</v>
      </c>
      <c r="AF8" s="9">
        <f>Calculations!AN88</f>
        <v>0</v>
      </c>
      <c r="AG8" s="9">
        <f>Calculations!AO88</f>
        <v>0</v>
      </c>
    </row>
    <row r="9" spans="1:35" x14ac:dyDescent="0.25">
      <c r="A9" s="1" t="s">
        <v>350</v>
      </c>
      <c r="B9" s="9">
        <f>Calculations!J89</f>
        <v>0</v>
      </c>
      <c r="C9" s="9">
        <f>Calculations!K89</f>
        <v>0</v>
      </c>
      <c r="D9" s="9">
        <f>Calculations!L89</f>
        <v>0</v>
      </c>
      <c r="E9" s="9">
        <f>Calculations!M89</f>
        <v>0</v>
      </c>
      <c r="F9" s="9">
        <f>Calculations!N89</f>
        <v>0</v>
      </c>
      <c r="G9" s="9">
        <f>Calculations!O89</f>
        <v>0</v>
      </c>
      <c r="H9" s="9">
        <f>Calculations!P89</f>
        <v>0</v>
      </c>
      <c r="I9" s="9">
        <f>Calculations!Q89</f>
        <v>0</v>
      </c>
      <c r="J9" s="9">
        <f>Calculations!R89</f>
        <v>0</v>
      </c>
      <c r="K9" s="9">
        <f>Calculations!S89</f>
        <v>0</v>
      </c>
      <c r="L9" s="9">
        <f>Calculations!T89</f>
        <v>0</v>
      </c>
      <c r="M9" s="9">
        <f>Calculations!U89</f>
        <v>0</v>
      </c>
      <c r="N9" s="9">
        <f>Calculations!V89</f>
        <v>0</v>
      </c>
      <c r="O9" s="9">
        <f>Calculations!W89</f>
        <v>0</v>
      </c>
      <c r="P9" s="9">
        <f>Calculations!X89</f>
        <v>0</v>
      </c>
      <c r="Q9" s="9">
        <f>Calculations!Y89</f>
        <v>0</v>
      </c>
      <c r="R9" s="9">
        <f>Calculations!Z89</f>
        <v>0</v>
      </c>
      <c r="S9" s="9">
        <f>Calculations!AA89</f>
        <v>0</v>
      </c>
      <c r="T9" s="9">
        <f>Calculations!AB89</f>
        <v>0</v>
      </c>
      <c r="U9" s="9">
        <f>Calculations!AC89</f>
        <v>0</v>
      </c>
      <c r="V9" s="9">
        <f>Calculations!AD89</f>
        <v>0</v>
      </c>
      <c r="W9" s="9">
        <f>Calculations!AE89</f>
        <v>0</v>
      </c>
      <c r="X9" s="9">
        <f>Calculations!AF89</f>
        <v>0</v>
      </c>
      <c r="Y9" s="9">
        <f>Calculations!AG89</f>
        <v>0</v>
      </c>
      <c r="Z9" s="9">
        <f>Calculations!AH89</f>
        <v>0</v>
      </c>
      <c r="AA9" s="9">
        <f>Calculations!AI89</f>
        <v>0</v>
      </c>
      <c r="AB9" s="9">
        <f>Calculations!AJ89</f>
        <v>0</v>
      </c>
      <c r="AC9" s="9">
        <f>Calculations!AK89</f>
        <v>0</v>
      </c>
      <c r="AD9" s="9">
        <f>Calculations!AL89</f>
        <v>0</v>
      </c>
      <c r="AE9" s="9">
        <f>Calculations!AM89</f>
        <v>0</v>
      </c>
      <c r="AF9" s="9">
        <f>Calculations!AN89</f>
        <v>0</v>
      </c>
      <c r="AG9" s="9">
        <f>Calculations!AO89</f>
        <v>0</v>
      </c>
    </row>
    <row r="10" spans="1:35" x14ac:dyDescent="0.25">
      <c r="A10" s="1" t="s">
        <v>351</v>
      </c>
      <c r="B10" s="9">
        <f>Calculations!J90</f>
        <v>0</v>
      </c>
      <c r="C10" s="9">
        <f>Calculations!K90</f>
        <v>0</v>
      </c>
      <c r="D10" s="9">
        <f>Calculations!L90</f>
        <v>0</v>
      </c>
      <c r="E10" s="9">
        <f>Calculations!M90</f>
        <v>0</v>
      </c>
      <c r="F10" s="9">
        <f>Calculations!N90</f>
        <v>0</v>
      </c>
      <c r="G10" s="9">
        <f>Calculations!O90</f>
        <v>0</v>
      </c>
      <c r="H10" s="9">
        <f>Calculations!P90</f>
        <v>0</v>
      </c>
      <c r="I10" s="9">
        <f>Calculations!Q90</f>
        <v>0</v>
      </c>
      <c r="J10" s="9">
        <f>Calculations!R90</f>
        <v>0</v>
      </c>
      <c r="K10" s="9">
        <f>Calculations!S90</f>
        <v>0</v>
      </c>
      <c r="L10" s="9">
        <f>Calculations!T90</f>
        <v>0</v>
      </c>
      <c r="M10" s="9">
        <f>Calculations!U90</f>
        <v>0</v>
      </c>
      <c r="N10" s="9">
        <f>Calculations!V90</f>
        <v>0</v>
      </c>
      <c r="O10" s="9">
        <f>Calculations!W90</f>
        <v>0</v>
      </c>
      <c r="P10" s="9">
        <f>Calculations!X90</f>
        <v>0</v>
      </c>
      <c r="Q10" s="9">
        <f>Calculations!Y90</f>
        <v>0</v>
      </c>
      <c r="R10" s="9">
        <f>Calculations!Z90</f>
        <v>0</v>
      </c>
      <c r="S10" s="9">
        <f>Calculations!AA90</f>
        <v>0</v>
      </c>
      <c r="T10" s="9">
        <f>Calculations!AB90</f>
        <v>0</v>
      </c>
      <c r="U10" s="9">
        <f>Calculations!AC90</f>
        <v>0</v>
      </c>
      <c r="V10" s="9">
        <f>Calculations!AD90</f>
        <v>0</v>
      </c>
      <c r="W10" s="9">
        <f>Calculations!AE90</f>
        <v>0</v>
      </c>
      <c r="X10" s="9">
        <f>Calculations!AF90</f>
        <v>0</v>
      </c>
      <c r="Y10" s="9">
        <f>Calculations!AG90</f>
        <v>0</v>
      </c>
      <c r="Z10" s="9">
        <f>Calculations!AH90</f>
        <v>0</v>
      </c>
      <c r="AA10" s="9">
        <f>Calculations!AI90</f>
        <v>0</v>
      </c>
      <c r="AB10" s="9">
        <f>Calculations!AJ90</f>
        <v>0</v>
      </c>
      <c r="AC10" s="9">
        <f>Calculations!AK90</f>
        <v>0</v>
      </c>
      <c r="AD10" s="9">
        <f>Calculations!AL90</f>
        <v>0</v>
      </c>
      <c r="AE10" s="9">
        <f>Calculations!AM90</f>
        <v>0</v>
      </c>
      <c r="AF10" s="9">
        <f>Calculations!AN90</f>
        <v>0</v>
      </c>
      <c r="AG10" s="9">
        <f>Calculations!AO90</f>
        <v>0</v>
      </c>
    </row>
    <row r="11" spans="1:35" x14ac:dyDescent="0.25">
      <c r="A11" s="1" t="s">
        <v>352</v>
      </c>
      <c r="B11" s="9">
        <f>Calculations!J91</f>
        <v>0</v>
      </c>
      <c r="C11" s="9">
        <f>Calculations!K91</f>
        <v>0</v>
      </c>
      <c r="D11" s="9">
        <f>Calculations!L91</f>
        <v>0</v>
      </c>
      <c r="E11" s="9">
        <f>Calculations!M91</f>
        <v>0</v>
      </c>
      <c r="F11" s="9">
        <f>Calculations!N91</f>
        <v>0</v>
      </c>
      <c r="G11" s="9">
        <f>Calculations!O91</f>
        <v>0</v>
      </c>
      <c r="H11" s="9">
        <f>Calculations!P91</f>
        <v>0</v>
      </c>
      <c r="I11" s="9">
        <f>Calculations!Q91</f>
        <v>0</v>
      </c>
      <c r="J11" s="9">
        <f>Calculations!R91</f>
        <v>0</v>
      </c>
      <c r="K11" s="9">
        <f>Calculations!S91</f>
        <v>0</v>
      </c>
      <c r="L11" s="9">
        <f>Calculations!T91</f>
        <v>0</v>
      </c>
      <c r="M11" s="9">
        <f>Calculations!U91</f>
        <v>0</v>
      </c>
      <c r="N11" s="9">
        <f>Calculations!V91</f>
        <v>0</v>
      </c>
      <c r="O11" s="9">
        <f>Calculations!W91</f>
        <v>0</v>
      </c>
      <c r="P11" s="9">
        <f>Calculations!X91</f>
        <v>0</v>
      </c>
      <c r="Q11" s="9">
        <f>Calculations!Y91</f>
        <v>0</v>
      </c>
      <c r="R11" s="9">
        <f>Calculations!Z91</f>
        <v>0</v>
      </c>
      <c r="S11" s="9">
        <f>Calculations!AA91</f>
        <v>0</v>
      </c>
      <c r="T11" s="9">
        <f>Calculations!AB91</f>
        <v>0</v>
      </c>
      <c r="U11" s="9">
        <f>Calculations!AC91</f>
        <v>0</v>
      </c>
      <c r="V11" s="9">
        <f>Calculations!AD91</f>
        <v>0</v>
      </c>
      <c r="W11" s="9">
        <f>Calculations!AE91</f>
        <v>0</v>
      </c>
      <c r="X11" s="9">
        <f>Calculations!AF91</f>
        <v>0</v>
      </c>
      <c r="Y11" s="9">
        <f>Calculations!AG91</f>
        <v>0</v>
      </c>
      <c r="Z11" s="9">
        <f>Calculations!AH91</f>
        <v>0</v>
      </c>
      <c r="AA11" s="9">
        <f>Calculations!AI91</f>
        <v>0</v>
      </c>
      <c r="AB11" s="9">
        <f>Calculations!AJ91</f>
        <v>0</v>
      </c>
      <c r="AC11" s="9">
        <f>Calculations!AK91</f>
        <v>0</v>
      </c>
      <c r="AD11" s="9">
        <f>Calculations!AL91</f>
        <v>0</v>
      </c>
      <c r="AE11" s="9">
        <f>Calculations!AM91</f>
        <v>0</v>
      </c>
      <c r="AF11" s="9">
        <f>Calculations!AN91</f>
        <v>0</v>
      </c>
      <c r="AG11" s="9">
        <f>Calculations!AO91</f>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I11"/>
  <sheetViews>
    <sheetView workbookViewId="0">
      <selection activeCell="A11" sqref="A11"/>
    </sheetView>
  </sheetViews>
  <sheetFormatPr defaultRowHeight="15" x14ac:dyDescent="0.25"/>
  <cols>
    <col min="1" max="1" width="29.85546875" customWidth="1"/>
    <col min="2" max="33" width="9.5703125" bestFit="1"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Calculations!J95</f>
        <v>0</v>
      </c>
      <c r="C2" s="9">
        <f>Calculations!K95</f>
        <v>41998794416243.648</v>
      </c>
      <c r="D2" s="9">
        <f>Calculations!L95</f>
        <v>40689196277495.773</v>
      </c>
      <c r="E2" s="9">
        <f>Calculations!M95</f>
        <v>40264327411167.516</v>
      </c>
      <c r="F2" s="9">
        <f>Calculations!N95</f>
        <v>40146827411167.516</v>
      </c>
      <c r="G2" s="9">
        <f>Calculations!O95</f>
        <v>40240469543147.211</v>
      </c>
      <c r="H2" s="9">
        <f>Calculations!P95</f>
        <v>40059547377326.57</v>
      </c>
      <c r="I2" s="9">
        <f>Calculations!Q95</f>
        <v>39936679357022</v>
      </c>
      <c r="J2" s="9">
        <f>Calculations!R95</f>
        <v>39929720812182.742</v>
      </c>
      <c r="K2" s="9">
        <f>Calculations!S95</f>
        <v>40037280033840.945</v>
      </c>
      <c r="L2" s="9">
        <f>Calculations!T95</f>
        <v>40199712351945.852</v>
      </c>
      <c r="M2" s="9">
        <f>Calculations!U95</f>
        <v>39855164974619.289</v>
      </c>
      <c r="N2" s="9">
        <f>Calculations!V95</f>
        <v>39604856175972.922</v>
      </c>
      <c r="O2" s="9">
        <f>Calculations!W95</f>
        <v>39443417935702.195</v>
      </c>
      <c r="P2" s="9">
        <f>Calculations!X95</f>
        <v>39358523688663.281</v>
      </c>
      <c r="Q2" s="9">
        <f>Calculations!Y95</f>
        <v>39354547377326.57</v>
      </c>
      <c r="R2" s="9">
        <f>Calculations!Z95</f>
        <v>39422343485617.594</v>
      </c>
      <c r="S2" s="9">
        <f>Calculations!AA95</f>
        <v>39514196277495.773</v>
      </c>
      <c r="T2" s="9">
        <f>Calculations!AB95</f>
        <v>39614200507614.219</v>
      </c>
      <c r="U2" s="9">
        <f>Calculations!AC95</f>
        <v>39714801184433.164</v>
      </c>
      <c r="V2" s="9">
        <f>Calculations!AD95</f>
        <v>39820372250423.008</v>
      </c>
      <c r="W2" s="9">
        <f>Calculations!AE95</f>
        <v>39265279187817.266</v>
      </c>
      <c r="X2" s="9">
        <f>Calculations!AF95</f>
        <v>38834247038917.086</v>
      </c>
      <c r="Y2" s="9">
        <f>Calculations!AG95</f>
        <v>38498845177664.977</v>
      </c>
      <c r="Z2" s="9">
        <f>Calculations!AH95</f>
        <v>38258675972927.234</v>
      </c>
      <c r="AA2" s="9">
        <f>Calculations!AI95</f>
        <v>38097834179357.016</v>
      </c>
      <c r="AB2" s="9">
        <f>Calculations!AJ95</f>
        <v>37981328257191.203</v>
      </c>
      <c r="AC2" s="9">
        <f>Calculations!AK95</f>
        <v>37900012690355.328</v>
      </c>
      <c r="AD2" s="9">
        <f>Calculations!AL95</f>
        <v>37835198815566.836</v>
      </c>
      <c r="AE2" s="9">
        <f>Calculations!AM95</f>
        <v>37791459390862.945</v>
      </c>
      <c r="AF2" s="9">
        <f>Calculations!AN95</f>
        <v>37777741116751.266</v>
      </c>
      <c r="AG2" s="9">
        <f>Calculations!AO95</f>
        <v>37812335025380.703</v>
      </c>
    </row>
    <row r="3" spans="1:35" x14ac:dyDescent="0.25">
      <c r="A3" s="1" t="s">
        <v>77</v>
      </c>
      <c r="B3" s="9">
        <f>Calculations!J96</f>
        <v>0</v>
      </c>
      <c r="C3" s="9">
        <f>Calculations!K96</f>
        <v>0</v>
      </c>
      <c r="D3" s="9">
        <f>Calculations!L96</f>
        <v>0</v>
      </c>
      <c r="E3" s="9">
        <f>Calculations!M96</f>
        <v>0</v>
      </c>
      <c r="F3" s="9">
        <f>Calculations!N96</f>
        <v>0</v>
      </c>
      <c r="G3" s="9">
        <f>Calculations!O96</f>
        <v>0</v>
      </c>
      <c r="H3" s="9">
        <f>Calculations!P96</f>
        <v>0</v>
      </c>
      <c r="I3" s="9">
        <f>Calculations!Q96</f>
        <v>0</v>
      </c>
      <c r="J3" s="9">
        <f>Calculations!R96</f>
        <v>0</v>
      </c>
      <c r="K3" s="9">
        <f>Calculations!S96</f>
        <v>0</v>
      </c>
      <c r="L3" s="9">
        <f>Calculations!T96</f>
        <v>0</v>
      </c>
      <c r="M3" s="9">
        <f>Calculations!U96</f>
        <v>0</v>
      </c>
      <c r="N3" s="9">
        <f>Calculations!V96</f>
        <v>0</v>
      </c>
      <c r="O3" s="9">
        <f>Calculations!W96</f>
        <v>0</v>
      </c>
      <c r="P3" s="9">
        <f>Calculations!X96</f>
        <v>0</v>
      </c>
      <c r="Q3" s="9">
        <f>Calculations!Y96</f>
        <v>0</v>
      </c>
      <c r="R3" s="9">
        <f>Calculations!Z96</f>
        <v>0</v>
      </c>
      <c r="S3" s="9">
        <f>Calculations!AA96</f>
        <v>0</v>
      </c>
      <c r="T3" s="9">
        <f>Calculations!AB96</f>
        <v>0</v>
      </c>
      <c r="U3" s="9">
        <f>Calculations!AC96</f>
        <v>0</v>
      </c>
      <c r="V3" s="9">
        <f>Calculations!AD96</f>
        <v>0</v>
      </c>
      <c r="W3" s="9">
        <f>Calculations!AE96</f>
        <v>0</v>
      </c>
      <c r="X3" s="9">
        <f>Calculations!AF96</f>
        <v>0</v>
      </c>
      <c r="Y3" s="9">
        <f>Calculations!AG96</f>
        <v>0</v>
      </c>
      <c r="Z3" s="9">
        <f>Calculations!AH96</f>
        <v>0</v>
      </c>
      <c r="AA3" s="9">
        <f>Calculations!AI96</f>
        <v>0</v>
      </c>
      <c r="AB3" s="9">
        <f>Calculations!AJ96</f>
        <v>0</v>
      </c>
      <c r="AC3" s="9">
        <f>Calculations!AK96</f>
        <v>0</v>
      </c>
      <c r="AD3" s="9">
        <f>Calculations!AL96</f>
        <v>0</v>
      </c>
      <c r="AE3" s="9">
        <f>Calculations!AM96</f>
        <v>0</v>
      </c>
      <c r="AF3" s="9">
        <f>Calculations!AN96</f>
        <v>0</v>
      </c>
      <c r="AG3" s="9">
        <f>Calculations!AO96</f>
        <v>0</v>
      </c>
    </row>
    <row r="4" spans="1:35" x14ac:dyDescent="0.25">
      <c r="A4" s="1" t="s">
        <v>78</v>
      </c>
      <c r="B4" s="9">
        <f>Calculations!J97</f>
        <v>0</v>
      </c>
      <c r="C4" s="9">
        <f>Calculations!K97</f>
        <v>0</v>
      </c>
      <c r="D4" s="9">
        <f>Calculations!L97</f>
        <v>0</v>
      </c>
      <c r="E4" s="9">
        <f>Calculations!M97</f>
        <v>0</v>
      </c>
      <c r="F4" s="9">
        <f>Calculations!N97</f>
        <v>0</v>
      </c>
      <c r="G4" s="9">
        <f>Calculations!O97</f>
        <v>0</v>
      </c>
      <c r="H4" s="9">
        <f>Calculations!P97</f>
        <v>0</v>
      </c>
      <c r="I4" s="9">
        <f>Calculations!Q97</f>
        <v>0</v>
      </c>
      <c r="J4" s="9">
        <f>Calculations!R97</f>
        <v>0</v>
      </c>
      <c r="K4" s="9">
        <f>Calculations!S97</f>
        <v>0</v>
      </c>
      <c r="L4" s="9">
        <f>Calculations!T97</f>
        <v>0</v>
      </c>
      <c r="M4" s="9">
        <f>Calculations!U97</f>
        <v>0</v>
      </c>
      <c r="N4" s="9">
        <f>Calculations!V97</f>
        <v>0</v>
      </c>
      <c r="O4" s="9">
        <f>Calculations!W97</f>
        <v>0</v>
      </c>
      <c r="P4" s="9">
        <f>Calculations!X97</f>
        <v>0</v>
      </c>
      <c r="Q4" s="9">
        <f>Calculations!Y97</f>
        <v>0</v>
      </c>
      <c r="R4" s="9">
        <f>Calculations!Z97</f>
        <v>0</v>
      </c>
      <c r="S4" s="9">
        <f>Calculations!AA97</f>
        <v>0</v>
      </c>
      <c r="T4" s="9">
        <f>Calculations!AB97</f>
        <v>0</v>
      </c>
      <c r="U4" s="9">
        <f>Calculations!AC97</f>
        <v>0</v>
      </c>
      <c r="V4" s="9">
        <f>Calculations!AD97</f>
        <v>0</v>
      </c>
      <c r="W4" s="9">
        <f>Calculations!AE97</f>
        <v>0</v>
      </c>
      <c r="X4" s="9">
        <f>Calculations!AF97</f>
        <v>0</v>
      </c>
      <c r="Y4" s="9">
        <f>Calculations!AG97</f>
        <v>0</v>
      </c>
      <c r="Z4" s="9">
        <f>Calculations!AH97</f>
        <v>0</v>
      </c>
      <c r="AA4" s="9">
        <f>Calculations!AI97</f>
        <v>0</v>
      </c>
      <c r="AB4" s="9">
        <f>Calculations!AJ97</f>
        <v>0</v>
      </c>
      <c r="AC4" s="9">
        <f>Calculations!AK97</f>
        <v>0</v>
      </c>
      <c r="AD4" s="9">
        <f>Calculations!AL97</f>
        <v>0</v>
      </c>
      <c r="AE4" s="9">
        <f>Calculations!AM97</f>
        <v>0</v>
      </c>
      <c r="AF4" s="9">
        <f>Calculations!AN97</f>
        <v>0</v>
      </c>
      <c r="AG4" s="9">
        <f>Calculations!AO97</f>
        <v>0</v>
      </c>
    </row>
    <row r="5" spans="1:35" x14ac:dyDescent="0.25">
      <c r="A5" s="1" t="s">
        <v>79</v>
      </c>
      <c r="B5" s="9">
        <f>Calculations!J98</f>
        <v>0</v>
      </c>
      <c r="C5" s="9">
        <f>Calculations!K98</f>
        <v>0</v>
      </c>
      <c r="D5" s="9">
        <f>Calculations!L98</f>
        <v>0</v>
      </c>
      <c r="E5" s="9">
        <f>Calculations!M98</f>
        <v>0</v>
      </c>
      <c r="F5" s="9">
        <f>Calculations!N98</f>
        <v>0</v>
      </c>
      <c r="G5" s="9">
        <f>Calculations!O98</f>
        <v>0</v>
      </c>
      <c r="H5" s="9">
        <f>Calculations!P98</f>
        <v>0</v>
      </c>
      <c r="I5" s="9">
        <f>Calculations!Q98</f>
        <v>0</v>
      </c>
      <c r="J5" s="9">
        <f>Calculations!R98</f>
        <v>0</v>
      </c>
      <c r="K5" s="9">
        <f>Calculations!S98</f>
        <v>0</v>
      </c>
      <c r="L5" s="9">
        <f>Calculations!T98</f>
        <v>0</v>
      </c>
      <c r="M5" s="9">
        <f>Calculations!U98</f>
        <v>0</v>
      </c>
      <c r="N5" s="9">
        <f>Calculations!V98</f>
        <v>0</v>
      </c>
      <c r="O5" s="9">
        <f>Calculations!W98</f>
        <v>0</v>
      </c>
      <c r="P5" s="9">
        <f>Calculations!X98</f>
        <v>0</v>
      </c>
      <c r="Q5" s="9">
        <f>Calculations!Y98</f>
        <v>0</v>
      </c>
      <c r="R5" s="9">
        <f>Calculations!Z98</f>
        <v>0</v>
      </c>
      <c r="S5" s="9">
        <f>Calculations!AA98</f>
        <v>0</v>
      </c>
      <c r="T5" s="9">
        <f>Calculations!AB98</f>
        <v>0</v>
      </c>
      <c r="U5" s="9">
        <f>Calculations!AC98</f>
        <v>0</v>
      </c>
      <c r="V5" s="9">
        <f>Calculations!AD98</f>
        <v>0</v>
      </c>
      <c r="W5" s="9">
        <f>Calculations!AE98</f>
        <v>0</v>
      </c>
      <c r="X5" s="9">
        <f>Calculations!AF98</f>
        <v>0</v>
      </c>
      <c r="Y5" s="9">
        <f>Calculations!AG98</f>
        <v>0</v>
      </c>
      <c r="Z5" s="9">
        <f>Calculations!AH98</f>
        <v>0</v>
      </c>
      <c r="AA5" s="9">
        <f>Calculations!AI98</f>
        <v>0</v>
      </c>
      <c r="AB5" s="9">
        <f>Calculations!AJ98</f>
        <v>0</v>
      </c>
      <c r="AC5" s="9">
        <f>Calculations!AK98</f>
        <v>0</v>
      </c>
      <c r="AD5" s="9">
        <f>Calculations!AL98</f>
        <v>0</v>
      </c>
      <c r="AE5" s="9">
        <f>Calculations!AM98</f>
        <v>0</v>
      </c>
      <c r="AF5" s="9">
        <f>Calculations!AN98</f>
        <v>0</v>
      </c>
      <c r="AG5" s="9">
        <f>Calculations!AO98</f>
        <v>0</v>
      </c>
    </row>
    <row r="6" spans="1:35" x14ac:dyDescent="0.25">
      <c r="A6" s="1" t="s">
        <v>81</v>
      </c>
      <c r="B6" s="9">
        <f>Calculations!J99</f>
        <v>0</v>
      </c>
      <c r="C6" s="9">
        <f>Calculations!K99</f>
        <v>0</v>
      </c>
      <c r="D6" s="9">
        <f>Calculations!L99</f>
        <v>0</v>
      </c>
      <c r="E6" s="9">
        <f>Calculations!M99</f>
        <v>0</v>
      </c>
      <c r="F6" s="9">
        <f>Calculations!N99</f>
        <v>0</v>
      </c>
      <c r="G6" s="9">
        <f>Calculations!O99</f>
        <v>0</v>
      </c>
      <c r="H6" s="9">
        <f>Calculations!P99</f>
        <v>0</v>
      </c>
      <c r="I6" s="9">
        <f>Calculations!Q99</f>
        <v>0</v>
      </c>
      <c r="J6" s="9">
        <f>Calculations!R99</f>
        <v>0</v>
      </c>
      <c r="K6" s="9">
        <f>Calculations!S99</f>
        <v>0</v>
      </c>
      <c r="L6" s="9">
        <f>Calculations!T99</f>
        <v>0</v>
      </c>
      <c r="M6" s="9">
        <f>Calculations!U99</f>
        <v>0</v>
      </c>
      <c r="N6" s="9">
        <f>Calculations!V99</f>
        <v>0</v>
      </c>
      <c r="O6" s="9">
        <f>Calculations!W99</f>
        <v>0</v>
      </c>
      <c r="P6" s="9">
        <f>Calculations!X99</f>
        <v>0</v>
      </c>
      <c r="Q6" s="9">
        <f>Calculations!Y99</f>
        <v>0</v>
      </c>
      <c r="R6" s="9">
        <f>Calculations!Z99</f>
        <v>0</v>
      </c>
      <c r="S6" s="9">
        <f>Calculations!AA99</f>
        <v>0</v>
      </c>
      <c r="T6" s="9">
        <f>Calculations!AB99</f>
        <v>0</v>
      </c>
      <c r="U6" s="9">
        <f>Calculations!AC99</f>
        <v>0</v>
      </c>
      <c r="V6" s="9">
        <f>Calculations!AD99</f>
        <v>0</v>
      </c>
      <c r="W6" s="9">
        <f>Calculations!AE99</f>
        <v>0</v>
      </c>
      <c r="X6" s="9">
        <f>Calculations!AF99</f>
        <v>0</v>
      </c>
      <c r="Y6" s="9">
        <f>Calculations!AG99</f>
        <v>0</v>
      </c>
      <c r="Z6" s="9">
        <f>Calculations!AH99</f>
        <v>0</v>
      </c>
      <c r="AA6" s="9">
        <f>Calculations!AI99</f>
        <v>0</v>
      </c>
      <c r="AB6" s="9">
        <f>Calculations!AJ99</f>
        <v>0</v>
      </c>
      <c r="AC6" s="9">
        <f>Calculations!AK99</f>
        <v>0</v>
      </c>
      <c r="AD6" s="9">
        <f>Calculations!AL99</f>
        <v>0</v>
      </c>
      <c r="AE6" s="9">
        <f>Calculations!AM99</f>
        <v>0</v>
      </c>
      <c r="AF6" s="9">
        <f>Calculations!AN99</f>
        <v>0</v>
      </c>
      <c r="AG6" s="9">
        <f>Calculations!AO99</f>
        <v>0</v>
      </c>
    </row>
    <row r="7" spans="1:35" x14ac:dyDescent="0.25">
      <c r="A7" s="1" t="s">
        <v>207</v>
      </c>
      <c r="B7" s="9">
        <f>Calculations!J100</f>
        <v>0</v>
      </c>
      <c r="C7" s="9">
        <f>Calculations!K100</f>
        <v>0</v>
      </c>
      <c r="D7" s="9">
        <f>Calculations!L100</f>
        <v>0</v>
      </c>
      <c r="E7" s="9">
        <f>Calculations!M100</f>
        <v>0</v>
      </c>
      <c r="F7" s="9">
        <f>Calculations!N100</f>
        <v>0</v>
      </c>
      <c r="G7" s="9">
        <f>Calculations!O100</f>
        <v>0</v>
      </c>
      <c r="H7" s="9">
        <f>Calculations!P100</f>
        <v>0</v>
      </c>
      <c r="I7" s="9">
        <f>Calculations!Q100</f>
        <v>0</v>
      </c>
      <c r="J7" s="9">
        <f>Calculations!R100</f>
        <v>0</v>
      </c>
      <c r="K7" s="9">
        <f>Calculations!S100</f>
        <v>0</v>
      </c>
      <c r="L7" s="9">
        <f>Calculations!T100</f>
        <v>0</v>
      </c>
      <c r="M7" s="9">
        <f>Calculations!U100</f>
        <v>0</v>
      </c>
      <c r="N7" s="9">
        <f>Calculations!V100</f>
        <v>0</v>
      </c>
      <c r="O7" s="9">
        <f>Calculations!W100</f>
        <v>0</v>
      </c>
      <c r="P7" s="9">
        <f>Calculations!X100</f>
        <v>0</v>
      </c>
      <c r="Q7" s="9">
        <f>Calculations!Y100</f>
        <v>0</v>
      </c>
      <c r="R7" s="9">
        <f>Calculations!Z100</f>
        <v>0</v>
      </c>
      <c r="S7" s="9">
        <f>Calculations!AA100</f>
        <v>0</v>
      </c>
      <c r="T7" s="9">
        <f>Calculations!AB100</f>
        <v>0</v>
      </c>
      <c r="U7" s="9">
        <f>Calculations!AC100</f>
        <v>0</v>
      </c>
      <c r="V7" s="9">
        <f>Calculations!AD100</f>
        <v>0</v>
      </c>
      <c r="W7" s="9">
        <f>Calculations!AE100</f>
        <v>0</v>
      </c>
      <c r="X7" s="9">
        <f>Calculations!AF100</f>
        <v>0</v>
      </c>
      <c r="Y7" s="9">
        <f>Calculations!AG100</f>
        <v>0</v>
      </c>
      <c r="Z7" s="9">
        <f>Calculations!AH100</f>
        <v>0</v>
      </c>
      <c r="AA7" s="9">
        <f>Calculations!AI100</f>
        <v>0</v>
      </c>
      <c r="AB7" s="9">
        <f>Calculations!AJ100</f>
        <v>0</v>
      </c>
      <c r="AC7" s="9">
        <f>Calculations!AK100</f>
        <v>0</v>
      </c>
      <c r="AD7" s="9">
        <f>Calculations!AL100</f>
        <v>0</v>
      </c>
      <c r="AE7" s="9">
        <f>Calculations!AM100</f>
        <v>0</v>
      </c>
      <c r="AF7" s="9">
        <f>Calculations!AN100</f>
        <v>0</v>
      </c>
      <c r="AG7" s="9">
        <f>Calculations!AO100</f>
        <v>0</v>
      </c>
    </row>
    <row r="8" spans="1:35" x14ac:dyDescent="0.25">
      <c r="A8" s="1" t="s">
        <v>349</v>
      </c>
      <c r="B8" s="9">
        <f>Calculations!J101</f>
        <v>0</v>
      </c>
      <c r="C8" s="9">
        <f>Calculations!K101</f>
        <v>0</v>
      </c>
      <c r="D8" s="9">
        <f>Calculations!L101</f>
        <v>0</v>
      </c>
      <c r="E8" s="9">
        <f>Calculations!M101</f>
        <v>0</v>
      </c>
      <c r="F8" s="9">
        <f>Calculations!N101</f>
        <v>0</v>
      </c>
      <c r="G8" s="9">
        <f>Calculations!O101</f>
        <v>0</v>
      </c>
      <c r="H8" s="9">
        <f>Calculations!P101</f>
        <v>0</v>
      </c>
      <c r="I8" s="9">
        <f>Calculations!Q101</f>
        <v>0</v>
      </c>
      <c r="J8" s="9">
        <f>Calculations!R101</f>
        <v>0</v>
      </c>
      <c r="K8" s="9">
        <f>Calculations!S101</f>
        <v>0</v>
      </c>
      <c r="L8" s="9">
        <f>Calculations!T101</f>
        <v>0</v>
      </c>
      <c r="M8" s="9">
        <f>Calculations!U101</f>
        <v>0</v>
      </c>
      <c r="N8" s="9">
        <f>Calculations!V101</f>
        <v>0</v>
      </c>
      <c r="O8" s="9">
        <f>Calculations!W101</f>
        <v>0</v>
      </c>
      <c r="P8" s="9">
        <f>Calculations!X101</f>
        <v>0</v>
      </c>
      <c r="Q8" s="9">
        <f>Calculations!Y101</f>
        <v>0</v>
      </c>
      <c r="R8" s="9">
        <f>Calculations!Z101</f>
        <v>0</v>
      </c>
      <c r="S8" s="9">
        <f>Calculations!AA101</f>
        <v>0</v>
      </c>
      <c r="T8" s="9">
        <f>Calculations!AB101</f>
        <v>0</v>
      </c>
      <c r="U8" s="9">
        <f>Calculations!AC101</f>
        <v>0</v>
      </c>
      <c r="V8" s="9">
        <f>Calculations!AD101</f>
        <v>0</v>
      </c>
      <c r="W8" s="9">
        <f>Calculations!AE101</f>
        <v>0</v>
      </c>
      <c r="X8" s="9">
        <f>Calculations!AF101</f>
        <v>0</v>
      </c>
      <c r="Y8" s="9">
        <f>Calculations!AG101</f>
        <v>0</v>
      </c>
      <c r="Z8" s="9">
        <f>Calculations!AH101</f>
        <v>0</v>
      </c>
      <c r="AA8" s="9">
        <f>Calculations!AI101</f>
        <v>0</v>
      </c>
      <c r="AB8" s="9">
        <f>Calculations!AJ101</f>
        <v>0</v>
      </c>
      <c r="AC8" s="9">
        <f>Calculations!AK101</f>
        <v>0</v>
      </c>
      <c r="AD8" s="9">
        <f>Calculations!AL101</f>
        <v>0</v>
      </c>
      <c r="AE8" s="9">
        <f>Calculations!AM101</f>
        <v>0</v>
      </c>
      <c r="AF8" s="9">
        <f>Calculations!AN101</f>
        <v>0</v>
      </c>
      <c r="AG8" s="9">
        <f>Calculations!AO101</f>
        <v>0</v>
      </c>
    </row>
    <row r="9" spans="1:35" x14ac:dyDescent="0.25">
      <c r="A9" s="1" t="s">
        <v>350</v>
      </c>
      <c r="B9" s="9">
        <f>Calculations!J102</f>
        <v>0</v>
      </c>
      <c r="C9" s="9">
        <f>Calculations!K102</f>
        <v>0</v>
      </c>
      <c r="D9" s="9">
        <f>Calculations!L102</f>
        <v>0</v>
      </c>
      <c r="E9" s="9">
        <f>Calculations!M102</f>
        <v>0</v>
      </c>
      <c r="F9" s="9">
        <f>Calculations!N102</f>
        <v>0</v>
      </c>
      <c r="G9" s="9">
        <f>Calculations!O102</f>
        <v>0</v>
      </c>
      <c r="H9" s="9">
        <f>Calculations!P102</f>
        <v>0</v>
      </c>
      <c r="I9" s="9">
        <f>Calculations!Q102</f>
        <v>0</v>
      </c>
      <c r="J9" s="9">
        <f>Calculations!R102</f>
        <v>0</v>
      </c>
      <c r="K9" s="9">
        <f>Calculations!S102</f>
        <v>0</v>
      </c>
      <c r="L9" s="9">
        <f>Calculations!T102</f>
        <v>0</v>
      </c>
      <c r="M9" s="9">
        <f>Calculations!U102</f>
        <v>0</v>
      </c>
      <c r="N9" s="9">
        <f>Calculations!V102</f>
        <v>0</v>
      </c>
      <c r="O9" s="9">
        <f>Calculations!W102</f>
        <v>0</v>
      </c>
      <c r="P9" s="9">
        <f>Calculations!X102</f>
        <v>0</v>
      </c>
      <c r="Q9" s="9">
        <f>Calculations!Y102</f>
        <v>0</v>
      </c>
      <c r="R9" s="9">
        <f>Calculations!Z102</f>
        <v>0</v>
      </c>
      <c r="S9" s="9">
        <f>Calculations!AA102</f>
        <v>0</v>
      </c>
      <c r="T9" s="9">
        <f>Calculations!AB102</f>
        <v>0</v>
      </c>
      <c r="U9" s="9">
        <f>Calculations!AC102</f>
        <v>0</v>
      </c>
      <c r="V9" s="9">
        <f>Calculations!AD102</f>
        <v>0</v>
      </c>
      <c r="W9" s="9">
        <f>Calculations!AE102</f>
        <v>0</v>
      </c>
      <c r="X9" s="9">
        <f>Calculations!AF102</f>
        <v>0</v>
      </c>
      <c r="Y9" s="9">
        <f>Calculations!AG102</f>
        <v>0</v>
      </c>
      <c r="Z9" s="9">
        <f>Calculations!AH102</f>
        <v>0</v>
      </c>
      <c r="AA9" s="9">
        <f>Calculations!AI102</f>
        <v>0</v>
      </c>
      <c r="AB9" s="9">
        <f>Calculations!AJ102</f>
        <v>0</v>
      </c>
      <c r="AC9" s="9">
        <f>Calculations!AK102</f>
        <v>0</v>
      </c>
      <c r="AD9" s="9">
        <f>Calculations!AL102</f>
        <v>0</v>
      </c>
      <c r="AE9" s="9">
        <f>Calculations!AM102</f>
        <v>0</v>
      </c>
      <c r="AF9" s="9">
        <f>Calculations!AN102</f>
        <v>0</v>
      </c>
      <c r="AG9" s="9">
        <f>Calculations!AO102</f>
        <v>0</v>
      </c>
    </row>
    <row r="10" spans="1:35" x14ac:dyDescent="0.25">
      <c r="A10" s="1" t="s">
        <v>351</v>
      </c>
      <c r="B10" s="9">
        <f>Calculations!J103</f>
        <v>0</v>
      </c>
      <c r="C10" s="9">
        <f>Calculations!K103</f>
        <v>0</v>
      </c>
      <c r="D10" s="9">
        <f>Calculations!L103</f>
        <v>0</v>
      </c>
      <c r="E10" s="9">
        <f>Calculations!M103</f>
        <v>0</v>
      </c>
      <c r="F10" s="9">
        <f>Calculations!N103</f>
        <v>0</v>
      </c>
      <c r="G10" s="9">
        <f>Calculations!O103</f>
        <v>0</v>
      </c>
      <c r="H10" s="9">
        <f>Calculations!P103</f>
        <v>0</v>
      </c>
      <c r="I10" s="9">
        <f>Calculations!Q103</f>
        <v>0</v>
      </c>
      <c r="J10" s="9">
        <f>Calculations!R103</f>
        <v>0</v>
      </c>
      <c r="K10" s="9">
        <f>Calculations!S103</f>
        <v>0</v>
      </c>
      <c r="L10" s="9">
        <f>Calculations!T103</f>
        <v>0</v>
      </c>
      <c r="M10" s="9">
        <f>Calculations!U103</f>
        <v>0</v>
      </c>
      <c r="N10" s="9">
        <f>Calculations!V103</f>
        <v>0</v>
      </c>
      <c r="O10" s="9">
        <f>Calculations!W103</f>
        <v>0</v>
      </c>
      <c r="P10" s="9">
        <f>Calculations!X103</f>
        <v>0</v>
      </c>
      <c r="Q10" s="9">
        <f>Calculations!Y103</f>
        <v>0</v>
      </c>
      <c r="R10" s="9">
        <f>Calculations!Z103</f>
        <v>0</v>
      </c>
      <c r="S10" s="9">
        <f>Calculations!AA103</f>
        <v>0</v>
      </c>
      <c r="T10" s="9">
        <f>Calculations!AB103</f>
        <v>0</v>
      </c>
      <c r="U10" s="9">
        <f>Calculations!AC103</f>
        <v>0</v>
      </c>
      <c r="V10" s="9">
        <f>Calculations!AD103</f>
        <v>0</v>
      </c>
      <c r="W10" s="9">
        <f>Calculations!AE103</f>
        <v>0</v>
      </c>
      <c r="X10" s="9">
        <f>Calculations!AF103</f>
        <v>0</v>
      </c>
      <c r="Y10" s="9">
        <f>Calculations!AG103</f>
        <v>0</v>
      </c>
      <c r="Z10" s="9">
        <f>Calculations!AH103</f>
        <v>0</v>
      </c>
      <c r="AA10" s="9">
        <f>Calculations!AI103</f>
        <v>0</v>
      </c>
      <c r="AB10" s="9">
        <f>Calculations!AJ103</f>
        <v>0</v>
      </c>
      <c r="AC10" s="9">
        <f>Calculations!AK103</f>
        <v>0</v>
      </c>
      <c r="AD10" s="9">
        <f>Calculations!AL103</f>
        <v>0</v>
      </c>
      <c r="AE10" s="9">
        <f>Calculations!AM103</f>
        <v>0</v>
      </c>
      <c r="AF10" s="9">
        <f>Calculations!AN103</f>
        <v>0</v>
      </c>
      <c r="AG10" s="9">
        <f>Calculations!AO103</f>
        <v>0</v>
      </c>
    </row>
    <row r="11" spans="1:35" x14ac:dyDescent="0.25">
      <c r="A11" s="1" t="s">
        <v>352</v>
      </c>
      <c r="B11" s="9">
        <f>Calculations!J104</f>
        <v>0</v>
      </c>
      <c r="C11" s="9">
        <f>Calculations!K104</f>
        <v>0</v>
      </c>
      <c r="D11" s="9">
        <f>Calculations!L104</f>
        <v>0</v>
      </c>
      <c r="E11" s="9">
        <f>Calculations!M104</f>
        <v>0</v>
      </c>
      <c r="F11" s="9">
        <f>Calculations!N104</f>
        <v>0</v>
      </c>
      <c r="G11" s="9">
        <f>Calculations!O104</f>
        <v>0</v>
      </c>
      <c r="H11" s="9">
        <f>Calculations!P104</f>
        <v>0</v>
      </c>
      <c r="I11" s="9">
        <f>Calculations!Q104</f>
        <v>0</v>
      </c>
      <c r="J11" s="9">
        <f>Calculations!R104</f>
        <v>0</v>
      </c>
      <c r="K11" s="9">
        <f>Calculations!S104</f>
        <v>0</v>
      </c>
      <c r="L11" s="9">
        <f>Calculations!T104</f>
        <v>0</v>
      </c>
      <c r="M11" s="9">
        <f>Calculations!U104</f>
        <v>0</v>
      </c>
      <c r="N11" s="9">
        <f>Calculations!V104</f>
        <v>0</v>
      </c>
      <c r="O11" s="9">
        <f>Calculations!W104</f>
        <v>0</v>
      </c>
      <c r="P11" s="9">
        <f>Calculations!X104</f>
        <v>0</v>
      </c>
      <c r="Q11" s="9">
        <f>Calculations!Y104</f>
        <v>0</v>
      </c>
      <c r="R11" s="9">
        <f>Calculations!Z104</f>
        <v>0</v>
      </c>
      <c r="S11" s="9">
        <f>Calculations!AA104</f>
        <v>0</v>
      </c>
      <c r="T11" s="9">
        <f>Calculations!AB104</f>
        <v>0</v>
      </c>
      <c r="U11" s="9">
        <f>Calculations!AC104</f>
        <v>0</v>
      </c>
      <c r="V11" s="9">
        <f>Calculations!AD104</f>
        <v>0</v>
      </c>
      <c r="W11" s="9">
        <f>Calculations!AE104</f>
        <v>0</v>
      </c>
      <c r="X11" s="9">
        <f>Calculations!AF104</f>
        <v>0</v>
      </c>
      <c r="Y11" s="9">
        <f>Calculations!AG104</f>
        <v>0</v>
      </c>
      <c r="Z11" s="9">
        <f>Calculations!AH104</f>
        <v>0</v>
      </c>
      <c r="AA11" s="9">
        <f>Calculations!AI104</f>
        <v>0</v>
      </c>
      <c r="AB11" s="9">
        <f>Calculations!AJ104</f>
        <v>0</v>
      </c>
      <c r="AC11" s="9">
        <f>Calculations!AK104</f>
        <v>0</v>
      </c>
      <c r="AD11" s="9">
        <f>Calculations!AL104</f>
        <v>0</v>
      </c>
      <c r="AE11" s="9">
        <f>Calculations!AM104</f>
        <v>0</v>
      </c>
      <c r="AF11" s="9">
        <f>Calculations!AN104</f>
        <v>0</v>
      </c>
      <c r="AG11" s="9">
        <f>Calculations!AO104</f>
        <v>0</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I11"/>
  <sheetViews>
    <sheetView workbookViewId="0">
      <selection activeCell="A11" sqref="A11"/>
    </sheetView>
  </sheetViews>
  <sheetFormatPr defaultRowHeight="15" x14ac:dyDescent="0.25"/>
  <cols>
    <col min="1" max="1" width="29.85546875" customWidth="1"/>
    <col min="2" max="2" width="9.5703125" customWidth="1"/>
    <col min="3" max="31" width="9.5703125" bestFit="1" customWidth="1"/>
    <col min="32" max="32" width="10.28515625" bestFit="1" customWidth="1"/>
    <col min="33" max="33" width="9.5703125" bestFit="1"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Calculations!J108</f>
        <v>0</v>
      </c>
      <c r="C2" s="9">
        <f>Calculations!K108</f>
        <v>260273832487309.63</v>
      </c>
      <c r="D2" s="9">
        <f>Calculations!L108</f>
        <v>261214230118443.31</v>
      </c>
      <c r="E2" s="9">
        <f>Calculations!M108</f>
        <v>262429390862944.19</v>
      </c>
      <c r="F2" s="9">
        <f>Calculations!N108</f>
        <v>263376349407783.44</v>
      </c>
      <c r="G2" s="9">
        <f>Calculations!O108</f>
        <v>264589124365482.25</v>
      </c>
      <c r="H2" s="9">
        <f>Calculations!P108</f>
        <v>265801501692047.38</v>
      </c>
      <c r="I2" s="9">
        <f>Calculations!Q108</f>
        <v>266830968697123.53</v>
      </c>
      <c r="J2" s="9">
        <f>Calculations!R108</f>
        <v>267693629441624.34</v>
      </c>
      <c r="K2" s="9">
        <f>Calculations!S108</f>
        <v>268485909475465.25</v>
      </c>
      <c r="L2" s="9">
        <f>Calculations!T108</f>
        <v>269281768189509.28</v>
      </c>
      <c r="M2" s="9">
        <f>Calculations!U108</f>
        <v>270107250423011.81</v>
      </c>
      <c r="N2" s="9">
        <f>Calculations!V108</f>
        <v>270931142131979.72</v>
      </c>
      <c r="O2" s="9">
        <f>Calculations!W108</f>
        <v>271887047377326.59</v>
      </c>
      <c r="P2" s="9">
        <f>Calculations!X108</f>
        <v>273009560067681.91</v>
      </c>
      <c r="Q2" s="9">
        <f>Calculations!Y108</f>
        <v>274333274111675.06</v>
      </c>
      <c r="R2" s="9">
        <f>Calculations!Z108</f>
        <v>275916641285955.94</v>
      </c>
      <c r="S2" s="9">
        <f>Calculations!AA108</f>
        <v>277662043147208.09</v>
      </c>
      <c r="T2" s="9">
        <f>Calculations!AB108</f>
        <v>279499695431472.06</v>
      </c>
      <c r="U2" s="9">
        <f>Calculations!AC108</f>
        <v>281393612521150.59</v>
      </c>
      <c r="V2" s="9">
        <f>Calculations!AD108</f>
        <v>283284149746192.88</v>
      </c>
      <c r="W2" s="9">
        <f>Calculations!AE108</f>
        <v>285229758883248.69</v>
      </c>
      <c r="X2" s="9">
        <f>Calculations!AF108</f>
        <v>287213540609137.06</v>
      </c>
      <c r="Y2" s="9">
        <f>Calculations!AG108</f>
        <v>289265714890016.88</v>
      </c>
      <c r="Z2" s="9">
        <f>Calculations!AH108</f>
        <v>291370575296108.25</v>
      </c>
      <c r="AA2" s="9">
        <f>Calculations!AI108</f>
        <v>293510824873096.44</v>
      </c>
      <c r="AB2" s="9">
        <f>Calculations!AJ108</f>
        <v>295656840101522.81</v>
      </c>
      <c r="AC2" s="9">
        <f>Calculations!AK108</f>
        <v>297883773265651.44</v>
      </c>
      <c r="AD2" s="9">
        <f>Calculations!AL108</f>
        <v>300159416243654.81</v>
      </c>
      <c r="AE2" s="9">
        <f>Calculations!AM108</f>
        <v>302508620981387.5</v>
      </c>
      <c r="AF2" s="9">
        <f>Calculations!AN108</f>
        <v>304982284263959.38</v>
      </c>
      <c r="AG2" s="9">
        <f>Calculations!AO108</f>
        <v>307508832487309.56</v>
      </c>
    </row>
    <row r="3" spans="1:35" x14ac:dyDescent="0.25">
      <c r="A3" s="1" t="s">
        <v>77</v>
      </c>
      <c r="B3" s="9">
        <f>Calculations!J109</f>
        <v>0</v>
      </c>
      <c r="C3" s="9">
        <f>Calculations!K109</f>
        <v>0</v>
      </c>
      <c r="D3" s="9">
        <f>Calculations!L109</f>
        <v>0</v>
      </c>
      <c r="E3" s="9">
        <f>Calculations!M109</f>
        <v>0</v>
      </c>
      <c r="F3" s="9">
        <f>Calculations!N109</f>
        <v>0</v>
      </c>
      <c r="G3" s="9">
        <f>Calculations!O109</f>
        <v>0</v>
      </c>
      <c r="H3" s="9">
        <f>Calculations!P109</f>
        <v>0</v>
      </c>
      <c r="I3" s="9">
        <f>Calculations!Q109</f>
        <v>0</v>
      </c>
      <c r="J3" s="9">
        <f>Calculations!R109</f>
        <v>0</v>
      </c>
      <c r="K3" s="9">
        <f>Calculations!S109</f>
        <v>0</v>
      </c>
      <c r="L3" s="9">
        <f>Calculations!T109</f>
        <v>0</v>
      </c>
      <c r="M3" s="9">
        <f>Calculations!U109</f>
        <v>0</v>
      </c>
      <c r="N3" s="9">
        <f>Calculations!V109</f>
        <v>0</v>
      </c>
      <c r="O3" s="9">
        <f>Calculations!W109</f>
        <v>0</v>
      </c>
      <c r="P3" s="9">
        <f>Calculations!X109</f>
        <v>0</v>
      </c>
      <c r="Q3" s="9">
        <f>Calculations!Y109</f>
        <v>0</v>
      </c>
      <c r="R3" s="9">
        <f>Calculations!Z109</f>
        <v>0</v>
      </c>
      <c r="S3" s="9">
        <f>Calculations!AA109</f>
        <v>0</v>
      </c>
      <c r="T3" s="9">
        <f>Calculations!AB109</f>
        <v>0</v>
      </c>
      <c r="U3" s="9">
        <f>Calculations!AC109</f>
        <v>0</v>
      </c>
      <c r="V3" s="9">
        <f>Calculations!AD109</f>
        <v>0</v>
      </c>
      <c r="W3" s="9">
        <f>Calculations!AE109</f>
        <v>0</v>
      </c>
      <c r="X3" s="9">
        <f>Calculations!AF109</f>
        <v>0</v>
      </c>
      <c r="Y3" s="9">
        <f>Calculations!AG109</f>
        <v>0</v>
      </c>
      <c r="Z3" s="9">
        <f>Calculations!AH109</f>
        <v>0</v>
      </c>
      <c r="AA3" s="9">
        <f>Calculations!AI109</f>
        <v>0</v>
      </c>
      <c r="AB3" s="9">
        <f>Calculations!AJ109</f>
        <v>0</v>
      </c>
      <c r="AC3" s="9">
        <f>Calculations!AK109</f>
        <v>0</v>
      </c>
      <c r="AD3" s="9">
        <f>Calculations!AL109</f>
        <v>0</v>
      </c>
      <c r="AE3" s="9">
        <f>Calculations!AM109</f>
        <v>0</v>
      </c>
      <c r="AF3" s="9">
        <f>Calculations!AN109</f>
        <v>0</v>
      </c>
      <c r="AG3" s="9">
        <f>Calculations!AO109</f>
        <v>0</v>
      </c>
    </row>
    <row r="4" spans="1:35" x14ac:dyDescent="0.25">
      <c r="A4" s="1" t="s">
        <v>78</v>
      </c>
      <c r="B4" s="9">
        <f>Calculations!J110</f>
        <v>0</v>
      </c>
      <c r="C4" s="9">
        <f>Calculations!K110</f>
        <v>228670109983079.53</v>
      </c>
      <c r="D4" s="9">
        <f>Calculations!L110</f>
        <v>228099111675126.91</v>
      </c>
      <c r="E4" s="9">
        <f>Calculations!M110</f>
        <v>228880059221658.22</v>
      </c>
      <c r="F4" s="9">
        <f>Calculations!N110</f>
        <v>230389864636209.81</v>
      </c>
      <c r="G4" s="9">
        <f>Calculations!O110</f>
        <v>232517986463621</v>
      </c>
      <c r="H4" s="9">
        <f>Calculations!P110</f>
        <v>234566780879864.63</v>
      </c>
      <c r="I4" s="9">
        <f>Calculations!Q110</f>
        <v>236439027072758.03</v>
      </c>
      <c r="J4" s="9">
        <f>Calculations!R110</f>
        <v>238096154822335.06</v>
      </c>
      <c r="K4" s="9">
        <f>Calculations!S110</f>
        <v>239825452622673.41</v>
      </c>
      <c r="L4" s="9">
        <f>Calculations!T110</f>
        <v>241588549069373.94</v>
      </c>
      <c r="M4" s="9">
        <f>Calculations!U110</f>
        <v>242906099830795.22</v>
      </c>
      <c r="N4" s="9">
        <f>Calculations!V110</f>
        <v>244252876480541.47</v>
      </c>
      <c r="O4" s="9">
        <f>Calculations!W110</f>
        <v>245739619289340.06</v>
      </c>
      <c r="P4" s="9">
        <f>Calculations!X110</f>
        <v>247299128595600.69</v>
      </c>
      <c r="Q4" s="9">
        <f>Calculations!Y110</f>
        <v>248807741116751.25</v>
      </c>
      <c r="R4" s="9">
        <f>Calculations!Z110</f>
        <v>250353929780033.84</v>
      </c>
      <c r="S4" s="9">
        <f>Calculations!AA110</f>
        <v>251841467851099.84</v>
      </c>
      <c r="T4" s="9">
        <f>Calculations!AB110</f>
        <v>253244111675126.91</v>
      </c>
      <c r="U4" s="9">
        <f>Calculations!AC110</f>
        <v>254595858714044</v>
      </c>
      <c r="V4" s="9">
        <f>Calculations!AD110</f>
        <v>255940647208121.81</v>
      </c>
      <c r="W4" s="9">
        <f>Calculations!AE110</f>
        <v>257294183587140.47</v>
      </c>
      <c r="X4" s="9">
        <f>Calculations!AF110</f>
        <v>258604576988155.66</v>
      </c>
      <c r="Y4" s="9">
        <f>Calculations!AG110</f>
        <v>259895088832487.31</v>
      </c>
      <c r="Z4" s="9">
        <f>Calculations!AH110</f>
        <v>261236298646362.09</v>
      </c>
      <c r="AA4" s="9">
        <f>Calculations!AI110</f>
        <v>262636556683587.16</v>
      </c>
      <c r="AB4" s="9">
        <f>Calculations!AJ110</f>
        <v>264114551607445</v>
      </c>
      <c r="AC4" s="9">
        <f>Calculations!AK110</f>
        <v>265683405245346.84</v>
      </c>
      <c r="AD4" s="9">
        <f>Calculations!AL110</f>
        <v>267302360406091.34</v>
      </c>
      <c r="AE4" s="9">
        <f>Calculations!AM110</f>
        <v>269000046531302.88</v>
      </c>
      <c r="AF4" s="9">
        <f>Calculations!AN110</f>
        <v>270709462774957.66</v>
      </c>
      <c r="AG4" s="9">
        <f>Calculations!AO110</f>
        <v>272379911167512.69</v>
      </c>
    </row>
    <row r="5" spans="1:35" x14ac:dyDescent="0.25">
      <c r="A5" s="1" t="s">
        <v>79</v>
      </c>
      <c r="B5" s="9">
        <f>Calculations!J111</f>
        <v>0</v>
      </c>
      <c r="C5" s="9">
        <f>Calculations!K111</f>
        <v>9694048223350.2539</v>
      </c>
      <c r="D5" s="9">
        <f>Calculations!L111</f>
        <v>9365803722504.2285</v>
      </c>
      <c r="E5" s="9">
        <f>Calculations!M111</f>
        <v>8992030456852.791</v>
      </c>
      <c r="F5" s="9">
        <f>Calculations!N111</f>
        <v>8570541455160.7451</v>
      </c>
      <c r="G5" s="9">
        <f>Calculations!O111</f>
        <v>8198159898477.1572</v>
      </c>
      <c r="H5" s="9">
        <f>Calculations!P111</f>
        <v>7897153130287.6475</v>
      </c>
      <c r="I5" s="9">
        <f>Calculations!Q111</f>
        <v>7635313028764.8047</v>
      </c>
      <c r="J5" s="9">
        <f>Calculations!R111</f>
        <v>7421983925549.915</v>
      </c>
      <c r="K5" s="9">
        <f>Calculations!S111</f>
        <v>7255774111675.127</v>
      </c>
      <c r="L5" s="9">
        <f>Calculations!T111</f>
        <v>7130719120135.3643</v>
      </c>
      <c r="M5" s="9">
        <f>Calculations!U111</f>
        <v>7040456852791.8779</v>
      </c>
      <c r="N5" s="9">
        <f>Calculations!V111</f>
        <v>6945025380710.6602</v>
      </c>
      <c r="O5" s="9">
        <f>Calculations!W111</f>
        <v>6843629441624.3662</v>
      </c>
      <c r="P5" s="9">
        <f>Calculations!X111</f>
        <v>6739450084602.3682</v>
      </c>
      <c r="Q5" s="9">
        <f>Calculations!Y111</f>
        <v>6632487309644.6709</v>
      </c>
      <c r="R5" s="9">
        <f>Calculations!Z111</f>
        <v>6528705583756.3447</v>
      </c>
      <c r="S5" s="9">
        <f>Calculations!AA111</f>
        <v>6427508460236.8857</v>
      </c>
      <c r="T5" s="9">
        <f>Calculations!AB111</f>
        <v>6321937394247.0381</v>
      </c>
      <c r="U5" s="9">
        <f>Calculations!AC111</f>
        <v>6211793570219.9658</v>
      </c>
      <c r="V5" s="9">
        <f>Calculations!AD111</f>
        <v>6108011844331.6406</v>
      </c>
      <c r="W5" s="9">
        <f>Calculations!AE111</f>
        <v>5999458544839.2549</v>
      </c>
      <c r="X5" s="9">
        <f>Calculations!AF111</f>
        <v>5893688663282.5713</v>
      </c>
      <c r="Y5" s="9">
        <f>Calculations!AG111</f>
        <v>5792690355329.9492</v>
      </c>
      <c r="Z5" s="9">
        <f>Calculations!AH111</f>
        <v>5697656514382.4023</v>
      </c>
      <c r="AA5" s="9">
        <f>Calculations!AI111</f>
        <v>5606400169204.7373</v>
      </c>
      <c r="AB5" s="9">
        <f>Calculations!AJ111</f>
        <v>5517131979695.4316</v>
      </c>
      <c r="AC5" s="9">
        <f>Calculations!AK111</f>
        <v>5433629441624.3652</v>
      </c>
      <c r="AD5" s="9">
        <f>Calculations!AL111</f>
        <v>5355097292724.1963</v>
      </c>
      <c r="AE5" s="9">
        <f>Calculations!AM111</f>
        <v>5281336717428.0879</v>
      </c>
      <c r="AF5" s="9">
        <f>Calculations!AN111</f>
        <v>5207774957698.8154</v>
      </c>
      <c r="AG5" s="9">
        <f>Calculations!AO111</f>
        <v>5135207275803.7227</v>
      </c>
    </row>
    <row r="6" spans="1:35" x14ac:dyDescent="0.25">
      <c r="A6" s="1" t="s">
        <v>81</v>
      </c>
      <c r="B6" s="9">
        <f>Calculations!J112</f>
        <v>0</v>
      </c>
      <c r="C6" s="9">
        <f>Calculations!K112</f>
        <v>0</v>
      </c>
      <c r="D6" s="9">
        <f>Calculations!L112</f>
        <v>0</v>
      </c>
      <c r="E6" s="9">
        <f>Calculations!M112</f>
        <v>0</v>
      </c>
      <c r="F6" s="9">
        <f>Calculations!N112</f>
        <v>0</v>
      </c>
      <c r="G6" s="9">
        <f>Calculations!O112</f>
        <v>0</v>
      </c>
      <c r="H6" s="9">
        <f>Calculations!P112</f>
        <v>0</v>
      </c>
      <c r="I6" s="9">
        <f>Calculations!Q112</f>
        <v>0</v>
      </c>
      <c r="J6" s="9">
        <f>Calculations!R112</f>
        <v>0</v>
      </c>
      <c r="K6" s="9">
        <f>Calculations!S112</f>
        <v>0</v>
      </c>
      <c r="L6" s="9">
        <f>Calculations!T112</f>
        <v>0</v>
      </c>
      <c r="M6" s="9">
        <f>Calculations!U112</f>
        <v>0</v>
      </c>
      <c r="N6" s="9">
        <f>Calculations!V112</f>
        <v>0</v>
      </c>
      <c r="O6" s="9">
        <f>Calculations!W112</f>
        <v>0</v>
      </c>
      <c r="P6" s="9">
        <f>Calculations!X112</f>
        <v>0</v>
      </c>
      <c r="Q6" s="9">
        <f>Calculations!Y112</f>
        <v>0</v>
      </c>
      <c r="R6" s="9">
        <f>Calculations!Z112</f>
        <v>0</v>
      </c>
      <c r="S6" s="9">
        <f>Calculations!AA112</f>
        <v>0</v>
      </c>
      <c r="T6" s="9">
        <f>Calculations!AB112</f>
        <v>0</v>
      </c>
      <c r="U6" s="9">
        <f>Calculations!AC112</f>
        <v>0</v>
      </c>
      <c r="V6" s="9">
        <f>Calculations!AD112</f>
        <v>0</v>
      </c>
      <c r="W6" s="9">
        <f>Calculations!AE112</f>
        <v>0</v>
      </c>
      <c r="X6" s="9">
        <f>Calculations!AF112</f>
        <v>0</v>
      </c>
      <c r="Y6" s="9">
        <f>Calculations!AG112</f>
        <v>0</v>
      </c>
      <c r="Z6" s="9">
        <f>Calculations!AH112</f>
        <v>0</v>
      </c>
      <c r="AA6" s="9">
        <f>Calculations!AI112</f>
        <v>0</v>
      </c>
      <c r="AB6" s="9">
        <f>Calculations!AJ112</f>
        <v>0</v>
      </c>
      <c r="AC6" s="9">
        <f>Calculations!AK112</f>
        <v>0</v>
      </c>
      <c r="AD6" s="9">
        <f>Calculations!AL112</f>
        <v>0</v>
      </c>
      <c r="AE6" s="9">
        <f>Calculations!AM112</f>
        <v>0</v>
      </c>
      <c r="AF6" s="9">
        <f>Calculations!AN112</f>
        <v>0</v>
      </c>
      <c r="AG6" s="9">
        <f>Calculations!AO112</f>
        <v>0</v>
      </c>
    </row>
    <row r="7" spans="1:35" x14ac:dyDescent="0.25">
      <c r="A7" s="1" t="s">
        <v>207</v>
      </c>
      <c r="B7" s="9">
        <f>Calculations!J113</f>
        <v>0</v>
      </c>
      <c r="C7" s="9">
        <f>Calculations!K113</f>
        <v>0</v>
      </c>
      <c r="D7" s="9">
        <f>Calculations!L113</f>
        <v>0</v>
      </c>
      <c r="E7" s="9">
        <f>Calculations!M113</f>
        <v>0</v>
      </c>
      <c r="F7" s="9">
        <f>Calculations!N113</f>
        <v>0</v>
      </c>
      <c r="G7" s="9">
        <f>Calculations!O113</f>
        <v>0</v>
      </c>
      <c r="H7" s="9">
        <f>Calculations!P113</f>
        <v>0</v>
      </c>
      <c r="I7" s="9">
        <f>Calculations!Q113</f>
        <v>0</v>
      </c>
      <c r="J7" s="9">
        <f>Calculations!R113</f>
        <v>0</v>
      </c>
      <c r="K7" s="9">
        <f>Calculations!S113</f>
        <v>0</v>
      </c>
      <c r="L7" s="9">
        <f>Calculations!T113</f>
        <v>0</v>
      </c>
      <c r="M7" s="9">
        <f>Calculations!U113</f>
        <v>0</v>
      </c>
      <c r="N7" s="9">
        <f>Calculations!V113</f>
        <v>0</v>
      </c>
      <c r="O7" s="9">
        <f>Calculations!W113</f>
        <v>0</v>
      </c>
      <c r="P7" s="9">
        <f>Calculations!X113</f>
        <v>0</v>
      </c>
      <c r="Q7" s="9">
        <f>Calculations!Y113</f>
        <v>0</v>
      </c>
      <c r="R7" s="9">
        <f>Calculations!Z113</f>
        <v>0</v>
      </c>
      <c r="S7" s="9">
        <f>Calculations!AA113</f>
        <v>0</v>
      </c>
      <c r="T7" s="9">
        <f>Calculations!AB113</f>
        <v>0</v>
      </c>
      <c r="U7" s="9">
        <f>Calculations!AC113</f>
        <v>0</v>
      </c>
      <c r="V7" s="9">
        <f>Calculations!AD113</f>
        <v>0</v>
      </c>
      <c r="W7" s="9">
        <f>Calculations!AE113</f>
        <v>0</v>
      </c>
      <c r="X7" s="9">
        <f>Calculations!AF113</f>
        <v>0</v>
      </c>
      <c r="Y7" s="9">
        <f>Calculations!AG113</f>
        <v>0</v>
      </c>
      <c r="Z7" s="9">
        <f>Calculations!AH113</f>
        <v>0</v>
      </c>
      <c r="AA7" s="9">
        <f>Calculations!AI113</f>
        <v>0</v>
      </c>
      <c r="AB7" s="9">
        <f>Calculations!AJ113</f>
        <v>0</v>
      </c>
      <c r="AC7" s="9">
        <f>Calculations!AK113</f>
        <v>0</v>
      </c>
      <c r="AD7" s="9">
        <f>Calculations!AL113</f>
        <v>0</v>
      </c>
      <c r="AE7" s="9">
        <f>Calculations!AM113</f>
        <v>0</v>
      </c>
      <c r="AF7" s="9">
        <f>Calculations!AN113</f>
        <v>0</v>
      </c>
      <c r="AG7" s="9">
        <f>Calculations!AO113</f>
        <v>0</v>
      </c>
    </row>
    <row r="8" spans="1:35" x14ac:dyDescent="0.25">
      <c r="A8" s="1" t="s">
        <v>349</v>
      </c>
      <c r="B8" s="9">
        <f>Calculations!J114</f>
        <v>0</v>
      </c>
      <c r="C8" s="9">
        <f>Calculations!K114</f>
        <v>0</v>
      </c>
      <c r="D8" s="9">
        <f>Calculations!L114</f>
        <v>0</v>
      </c>
      <c r="E8" s="9">
        <f>Calculations!M114</f>
        <v>0</v>
      </c>
      <c r="F8" s="9">
        <f>Calculations!N114</f>
        <v>0</v>
      </c>
      <c r="G8" s="9">
        <f>Calculations!O114</f>
        <v>0</v>
      </c>
      <c r="H8" s="9">
        <f>Calculations!P114</f>
        <v>0</v>
      </c>
      <c r="I8" s="9">
        <f>Calculations!Q114</f>
        <v>0</v>
      </c>
      <c r="J8" s="9">
        <f>Calculations!R114</f>
        <v>0</v>
      </c>
      <c r="K8" s="9">
        <f>Calculations!S114</f>
        <v>0</v>
      </c>
      <c r="L8" s="9">
        <f>Calculations!T114</f>
        <v>0</v>
      </c>
      <c r="M8" s="9">
        <f>Calculations!U114</f>
        <v>0</v>
      </c>
      <c r="N8" s="9">
        <f>Calculations!V114</f>
        <v>0</v>
      </c>
      <c r="O8" s="9">
        <f>Calculations!W114</f>
        <v>0</v>
      </c>
      <c r="P8" s="9">
        <f>Calculations!X114</f>
        <v>0</v>
      </c>
      <c r="Q8" s="9">
        <f>Calculations!Y114</f>
        <v>0</v>
      </c>
      <c r="R8" s="9">
        <f>Calculations!Z114</f>
        <v>0</v>
      </c>
      <c r="S8" s="9">
        <f>Calculations!AA114</f>
        <v>0</v>
      </c>
      <c r="T8" s="9">
        <f>Calculations!AB114</f>
        <v>0</v>
      </c>
      <c r="U8" s="9">
        <f>Calculations!AC114</f>
        <v>0</v>
      </c>
      <c r="V8" s="9">
        <f>Calculations!AD114</f>
        <v>0</v>
      </c>
      <c r="W8" s="9">
        <f>Calculations!AE114</f>
        <v>0</v>
      </c>
      <c r="X8" s="9">
        <f>Calculations!AF114</f>
        <v>0</v>
      </c>
      <c r="Y8" s="9">
        <f>Calculations!AG114</f>
        <v>0</v>
      </c>
      <c r="Z8" s="9">
        <f>Calculations!AH114</f>
        <v>0</v>
      </c>
      <c r="AA8" s="9">
        <f>Calculations!AI114</f>
        <v>0</v>
      </c>
      <c r="AB8" s="9">
        <f>Calculations!AJ114</f>
        <v>0</v>
      </c>
      <c r="AC8" s="9">
        <f>Calculations!AK114</f>
        <v>0</v>
      </c>
      <c r="AD8" s="9">
        <f>Calculations!AL114</f>
        <v>0</v>
      </c>
      <c r="AE8" s="9">
        <f>Calculations!AM114</f>
        <v>0</v>
      </c>
      <c r="AF8" s="9">
        <f>Calculations!AN114</f>
        <v>0</v>
      </c>
      <c r="AG8" s="9">
        <f>Calculations!AO114</f>
        <v>0</v>
      </c>
    </row>
    <row r="9" spans="1:35" x14ac:dyDescent="0.25">
      <c r="A9" s="1" t="s">
        <v>350</v>
      </c>
      <c r="B9" s="9">
        <f>Calculations!J115</f>
        <v>0</v>
      </c>
      <c r="C9" s="9">
        <f>Calculations!K115</f>
        <v>0</v>
      </c>
      <c r="D9" s="9">
        <f>Calculations!L115</f>
        <v>0</v>
      </c>
      <c r="E9" s="9">
        <f>Calculations!M115</f>
        <v>0</v>
      </c>
      <c r="F9" s="9">
        <f>Calculations!N115</f>
        <v>0</v>
      </c>
      <c r="G9" s="9">
        <f>Calculations!O115</f>
        <v>0</v>
      </c>
      <c r="H9" s="9">
        <f>Calculations!P115</f>
        <v>0</v>
      </c>
      <c r="I9" s="9">
        <f>Calculations!Q115</f>
        <v>0</v>
      </c>
      <c r="J9" s="9">
        <f>Calculations!R115</f>
        <v>0</v>
      </c>
      <c r="K9" s="9">
        <f>Calculations!S115</f>
        <v>0</v>
      </c>
      <c r="L9" s="9">
        <f>Calculations!T115</f>
        <v>0</v>
      </c>
      <c r="M9" s="9">
        <f>Calculations!U115</f>
        <v>0</v>
      </c>
      <c r="N9" s="9">
        <f>Calculations!V115</f>
        <v>0</v>
      </c>
      <c r="O9" s="9">
        <f>Calculations!W115</f>
        <v>0</v>
      </c>
      <c r="P9" s="9">
        <f>Calculations!X115</f>
        <v>0</v>
      </c>
      <c r="Q9" s="9">
        <f>Calculations!Y115</f>
        <v>0</v>
      </c>
      <c r="R9" s="9">
        <f>Calculations!Z115</f>
        <v>0</v>
      </c>
      <c r="S9" s="9">
        <f>Calculations!AA115</f>
        <v>0</v>
      </c>
      <c r="T9" s="9">
        <f>Calculations!AB115</f>
        <v>0</v>
      </c>
      <c r="U9" s="9">
        <f>Calculations!AC115</f>
        <v>0</v>
      </c>
      <c r="V9" s="9">
        <f>Calculations!AD115</f>
        <v>0</v>
      </c>
      <c r="W9" s="9">
        <f>Calculations!AE115</f>
        <v>0</v>
      </c>
      <c r="X9" s="9">
        <f>Calculations!AF115</f>
        <v>0</v>
      </c>
      <c r="Y9" s="9">
        <f>Calculations!AG115</f>
        <v>0</v>
      </c>
      <c r="Z9" s="9">
        <f>Calculations!AH115</f>
        <v>0</v>
      </c>
      <c r="AA9" s="9">
        <f>Calculations!AI115</f>
        <v>0</v>
      </c>
      <c r="AB9" s="9">
        <f>Calculations!AJ115</f>
        <v>0</v>
      </c>
      <c r="AC9" s="9">
        <f>Calculations!AK115</f>
        <v>0</v>
      </c>
      <c r="AD9" s="9">
        <f>Calculations!AL115</f>
        <v>0</v>
      </c>
      <c r="AE9" s="9">
        <f>Calculations!AM115</f>
        <v>0</v>
      </c>
      <c r="AF9" s="9">
        <f>Calculations!AN115</f>
        <v>0</v>
      </c>
      <c r="AG9" s="9">
        <f>Calculations!AO115</f>
        <v>0</v>
      </c>
    </row>
    <row r="10" spans="1:35" x14ac:dyDescent="0.25">
      <c r="A10" s="1" t="s">
        <v>351</v>
      </c>
      <c r="B10" s="9">
        <f>Calculations!J116</f>
        <v>0</v>
      </c>
      <c r="C10" s="9">
        <f>Calculations!K116</f>
        <v>16384987309644.672</v>
      </c>
      <c r="D10" s="9">
        <f>Calculations!L116</f>
        <v>16020757191201.354</v>
      </c>
      <c r="E10" s="9">
        <f>Calculations!M116</f>
        <v>15656924703891.707</v>
      </c>
      <c r="F10" s="9">
        <f>Calculations!N116</f>
        <v>15307406937394.248</v>
      </c>
      <c r="G10" s="9">
        <f>Calculations!O116</f>
        <v>15003219120135.363</v>
      </c>
      <c r="H10" s="9">
        <f>Calculations!P116</f>
        <v>14737402707275.803</v>
      </c>
      <c r="I10" s="9">
        <f>Calculations!Q116</f>
        <v>14508963620981.387</v>
      </c>
      <c r="J10" s="9">
        <f>Calculations!R116</f>
        <v>14305376480541.455</v>
      </c>
      <c r="K10" s="9">
        <f>Calculations!S116</f>
        <v>14116302876480.539</v>
      </c>
      <c r="L10" s="9">
        <f>Calculations!T116</f>
        <v>13941146362098.139</v>
      </c>
      <c r="M10" s="9">
        <f>Calculations!U116</f>
        <v>13760423011844.33</v>
      </c>
      <c r="N10" s="9">
        <f>Calculations!V116</f>
        <v>13558824027072.756</v>
      </c>
      <c r="O10" s="9">
        <f>Calculations!W116</f>
        <v>13348874788494.076</v>
      </c>
      <c r="P10" s="9">
        <f>Calculations!X116</f>
        <v>13144094754653.131</v>
      </c>
      <c r="Q10" s="9">
        <f>Calculations!Y116</f>
        <v>12941700507614.213</v>
      </c>
      <c r="R10" s="9">
        <f>Calculations!Z116</f>
        <v>12749644670050.762</v>
      </c>
      <c r="S10" s="9">
        <f>Calculations!AA116</f>
        <v>12565939086294.416</v>
      </c>
      <c r="T10" s="9">
        <f>Calculations!AB116</f>
        <v>12384420473773.266</v>
      </c>
      <c r="U10" s="9">
        <f>Calculations!AC116</f>
        <v>12201112521150.594</v>
      </c>
      <c r="V10" s="9">
        <f>Calculations!AD116</f>
        <v>12023769035532.994</v>
      </c>
      <c r="W10" s="9">
        <f>Calculations!AE116</f>
        <v>11855173434856.176</v>
      </c>
      <c r="X10" s="9">
        <f>Calculations!AF116</f>
        <v>11694331641285.955</v>
      </c>
      <c r="Y10" s="9">
        <f>Calculations!AG116</f>
        <v>11541243654822.334</v>
      </c>
      <c r="Z10" s="9">
        <f>Calculations!AH116</f>
        <v>11400681049069.373</v>
      </c>
      <c r="AA10" s="9">
        <f>Calculations!AI116</f>
        <v>11268866328257.189</v>
      </c>
      <c r="AB10" s="9">
        <f>Calculations!AJ116</f>
        <v>11145998307952.623</v>
      </c>
      <c r="AC10" s="9">
        <f>Calculations!AK116</f>
        <v>11029691201353.639</v>
      </c>
      <c r="AD10" s="9">
        <f>Calculations!AL116</f>
        <v>10917758037225.043</v>
      </c>
      <c r="AE10" s="9">
        <f>Calculations!AM116</f>
        <v>10810397631133.672</v>
      </c>
      <c r="AF10" s="9">
        <f>Calculations!AN116</f>
        <v>10706615905245.346</v>
      </c>
      <c r="AG10" s="9">
        <f>Calculations!AO116</f>
        <v>10605617597292.723</v>
      </c>
    </row>
    <row r="11" spans="1:35" x14ac:dyDescent="0.25">
      <c r="A11" s="1" t="s">
        <v>352</v>
      </c>
      <c r="B11" s="9">
        <f>Calculations!J117</f>
        <v>0</v>
      </c>
      <c r="C11" s="9">
        <f>Calculations!K117</f>
        <v>0</v>
      </c>
      <c r="D11" s="9">
        <f>Calculations!L117</f>
        <v>0</v>
      </c>
      <c r="E11" s="9">
        <f>Calculations!M117</f>
        <v>0</v>
      </c>
      <c r="F11" s="9">
        <f>Calculations!N117</f>
        <v>0</v>
      </c>
      <c r="G11" s="9">
        <f>Calculations!O117</f>
        <v>0</v>
      </c>
      <c r="H11" s="9">
        <f>Calculations!P117</f>
        <v>0</v>
      </c>
      <c r="I11" s="9">
        <f>Calculations!Q117</f>
        <v>0</v>
      </c>
      <c r="J11" s="9">
        <f>Calculations!R117</f>
        <v>0</v>
      </c>
      <c r="K11" s="9">
        <f>Calculations!S117</f>
        <v>0</v>
      </c>
      <c r="L11" s="9">
        <f>Calculations!T117</f>
        <v>0</v>
      </c>
      <c r="M11" s="9">
        <f>Calculations!U117</f>
        <v>0</v>
      </c>
      <c r="N11" s="9">
        <f>Calculations!V117</f>
        <v>0</v>
      </c>
      <c r="O11" s="9">
        <f>Calculations!W117</f>
        <v>0</v>
      </c>
      <c r="P11" s="9">
        <f>Calculations!X117</f>
        <v>0</v>
      </c>
      <c r="Q11" s="9">
        <f>Calculations!Y117</f>
        <v>0</v>
      </c>
      <c r="R11" s="9">
        <f>Calculations!Z117</f>
        <v>0</v>
      </c>
      <c r="S11" s="9">
        <f>Calculations!AA117</f>
        <v>0</v>
      </c>
      <c r="T11" s="9">
        <f>Calculations!AB117</f>
        <v>0</v>
      </c>
      <c r="U11" s="9">
        <f>Calculations!AC117</f>
        <v>0</v>
      </c>
      <c r="V11" s="9">
        <f>Calculations!AD117</f>
        <v>0</v>
      </c>
      <c r="W11" s="9">
        <f>Calculations!AE117</f>
        <v>0</v>
      </c>
      <c r="X11" s="9">
        <f>Calculations!AF117</f>
        <v>0</v>
      </c>
      <c r="Y11" s="9">
        <f>Calculations!AG117</f>
        <v>0</v>
      </c>
      <c r="Z11" s="9">
        <f>Calculations!AH117</f>
        <v>0</v>
      </c>
      <c r="AA11" s="9">
        <f>Calculations!AI117</f>
        <v>0</v>
      </c>
      <c r="AB11" s="9">
        <f>Calculations!AJ117</f>
        <v>0</v>
      </c>
      <c r="AC11" s="9">
        <f>Calculations!AK117</f>
        <v>0</v>
      </c>
      <c r="AD11" s="9">
        <f>Calculations!AL117</f>
        <v>0</v>
      </c>
      <c r="AE11" s="9">
        <f>Calculations!AM117</f>
        <v>0</v>
      </c>
      <c r="AF11" s="9">
        <f>Calculations!AN117</f>
        <v>0</v>
      </c>
      <c r="AG11" s="9">
        <f>Calculations!AO117</f>
        <v>0</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I11"/>
  <sheetViews>
    <sheetView workbookViewId="0">
      <selection activeCell="A11" sqref="A11"/>
    </sheetView>
  </sheetViews>
  <sheetFormatPr defaultRowHeight="15" x14ac:dyDescent="0.25"/>
  <cols>
    <col min="1" max="1" width="29.85546875" customWidth="1"/>
    <col min="2" max="33" width="9.5703125" bestFit="1"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Calculations!J121</f>
        <v>0</v>
      </c>
      <c r="C2" s="9">
        <f>Calculations!K121</f>
        <v>413143718274111.75</v>
      </c>
      <c r="D2" s="9">
        <f>Calculations!L121</f>
        <v>419066235194585.5</v>
      </c>
      <c r="E2" s="9">
        <f>Calculations!M121</f>
        <v>401369065143824</v>
      </c>
      <c r="F2" s="9">
        <f>Calculations!N121</f>
        <v>404053274111675.13</v>
      </c>
      <c r="G2" s="9">
        <f>Calculations!O121</f>
        <v>406672868020304.56</v>
      </c>
      <c r="H2" s="9">
        <f>Calculations!P121</f>
        <v>409859682741116.81</v>
      </c>
      <c r="I2" s="9">
        <f>Calculations!Q121</f>
        <v>414825896785109.94</v>
      </c>
      <c r="J2" s="9">
        <f>Calculations!R121</f>
        <v>419514763113367.19</v>
      </c>
      <c r="K2" s="9">
        <f>Calculations!S121</f>
        <v>424464674280879.88</v>
      </c>
      <c r="L2" s="9">
        <f>Calculations!T121</f>
        <v>429512999153976.25</v>
      </c>
      <c r="M2" s="9">
        <f>Calculations!U121</f>
        <v>434665901015228.38</v>
      </c>
      <c r="N2" s="9">
        <f>Calculations!V121</f>
        <v>439584200507614.13</v>
      </c>
      <c r="O2" s="9">
        <f>Calculations!W121</f>
        <v>444738692893400.94</v>
      </c>
      <c r="P2" s="9">
        <f>Calculations!X121</f>
        <v>449984839255499.13</v>
      </c>
      <c r="Q2" s="9">
        <f>Calculations!Y121</f>
        <v>456180329949238.5</v>
      </c>
      <c r="R2" s="9">
        <f>Calculations!Z121</f>
        <v>462491332487309.63</v>
      </c>
      <c r="S2" s="9">
        <f>Calculations!AA121</f>
        <v>468877487309644.75</v>
      </c>
      <c r="T2" s="9">
        <f>Calculations!AB121</f>
        <v>475201015228426.44</v>
      </c>
      <c r="U2" s="9">
        <f>Calculations!AC121</f>
        <v>481437859560067.63</v>
      </c>
      <c r="V2" s="9">
        <f>Calculations!AD121</f>
        <v>487801548223350.25</v>
      </c>
      <c r="W2" s="9">
        <f>Calculations!AE121</f>
        <v>494228261421319.81</v>
      </c>
      <c r="X2" s="9">
        <f>Calculations!AF121</f>
        <v>500518785956006.75</v>
      </c>
      <c r="Y2" s="9">
        <f>Calculations!AG121</f>
        <v>506772330795262.31</v>
      </c>
      <c r="Z2" s="9">
        <f>Calculations!AH121</f>
        <v>513062855329949.25</v>
      </c>
      <c r="AA2" s="9">
        <f>Calculations!AI121</f>
        <v>519319382402707.25</v>
      </c>
      <c r="AB2" s="9">
        <f>Calculations!AJ121</f>
        <v>525710308798646.44</v>
      </c>
      <c r="AC2" s="9">
        <f>Calculations!AK121</f>
        <v>532049145516074.44</v>
      </c>
      <c r="AD2" s="9">
        <f>Calculations!AL121</f>
        <v>538340664128595.63</v>
      </c>
      <c r="AE2" s="9">
        <f>Calculations!AM121</f>
        <v>545135981387478.88</v>
      </c>
      <c r="AF2" s="9">
        <f>Calculations!AN121</f>
        <v>552051184433164.13</v>
      </c>
      <c r="AG2" s="9">
        <f>Calculations!AO121</f>
        <v>559015494923857.94</v>
      </c>
    </row>
    <row r="3" spans="1:35" x14ac:dyDescent="0.25">
      <c r="A3" s="1" t="s">
        <v>77</v>
      </c>
      <c r="B3" s="9">
        <f>Calculations!J122</f>
        <v>0</v>
      </c>
      <c r="C3" s="9">
        <f>Calculations!K122</f>
        <v>0</v>
      </c>
      <c r="D3" s="9">
        <f>Calculations!L122</f>
        <v>0</v>
      </c>
      <c r="E3" s="9">
        <f>Calculations!M122</f>
        <v>0</v>
      </c>
      <c r="F3" s="9">
        <f>Calculations!N122</f>
        <v>0</v>
      </c>
      <c r="G3" s="9">
        <f>Calculations!O122</f>
        <v>0</v>
      </c>
      <c r="H3" s="9">
        <f>Calculations!P122</f>
        <v>0</v>
      </c>
      <c r="I3" s="9">
        <f>Calculations!Q122</f>
        <v>0</v>
      </c>
      <c r="J3" s="9">
        <f>Calculations!R122</f>
        <v>0</v>
      </c>
      <c r="K3" s="9">
        <f>Calculations!S122</f>
        <v>0</v>
      </c>
      <c r="L3" s="9">
        <f>Calculations!T122</f>
        <v>0</v>
      </c>
      <c r="M3" s="9">
        <f>Calculations!U122</f>
        <v>0</v>
      </c>
      <c r="N3" s="9">
        <f>Calculations!V122</f>
        <v>0</v>
      </c>
      <c r="O3" s="9">
        <f>Calculations!W122</f>
        <v>0</v>
      </c>
      <c r="P3" s="9">
        <f>Calculations!X122</f>
        <v>0</v>
      </c>
      <c r="Q3" s="9">
        <f>Calculations!Y122</f>
        <v>0</v>
      </c>
      <c r="R3" s="9">
        <f>Calculations!Z122</f>
        <v>0</v>
      </c>
      <c r="S3" s="9">
        <f>Calculations!AA122</f>
        <v>0</v>
      </c>
      <c r="T3" s="9">
        <f>Calculations!AB122</f>
        <v>0</v>
      </c>
      <c r="U3" s="9">
        <f>Calculations!AC122</f>
        <v>0</v>
      </c>
      <c r="V3" s="9">
        <f>Calculations!AD122</f>
        <v>0</v>
      </c>
      <c r="W3" s="9">
        <f>Calculations!AE122</f>
        <v>0</v>
      </c>
      <c r="X3" s="9">
        <f>Calculations!AF122</f>
        <v>0</v>
      </c>
      <c r="Y3" s="9">
        <f>Calculations!AG122</f>
        <v>0</v>
      </c>
      <c r="Z3" s="9">
        <f>Calculations!AH122</f>
        <v>0</v>
      </c>
      <c r="AA3" s="9">
        <f>Calculations!AI122</f>
        <v>0</v>
      </c>
      <c r="AB3" s="9">
        <f>Calculations!AJ122</f>
        <v>0</v>
      </c>
      <c r="AC3" s="9">
        <f>Calculations!AK122</f>
        <v>0</v>
      </c>
      <c r="AD3" s="9">
        <f>Calculations!AL122</f>
        <v>0</v>
      </c>
      <c r="AE3" s="9">
        <f>Calculations!AM122</f>
        <v>0</v>
      </c>
      <c r="AF3" s="9">
        <f>Calculations!AN122</f>
        <v>0</v>
      </c>
      <c r="AG3" s="9">
        <f>Calculations!AO122</f>
        <v>0</v>
      </c>
    </row>
    <row r="4" spans="1:35" x14ac:dyDescent="0.25">
      <c r="A4" s="1" t="s">
        <v>78</v>
      </c>
      <c r="B4" s="9">
        <f>Calculations!J123</f>
        <v>0</v>
      </c>
      <c r="C4" s="9">
        <f>Calculations!K123</f>
        <v>46397986463620.977</v>
      </c>
      <c r="D4" s="9">
        <f>Calculations!L123</f>
        <v>46096383248730.961</v>
      </c>
      <c r="E4" s="9">
        <f>Calculations!M123</f>
        <v>46026201353637.906</v>
      </c>
      <c r="F4" s="9">
        <f>Calculations!N123</f>
        <v>46082664974619.281</v>
      </c>
      <c r="G4" s="9">
        <f>Calculations!O123</f>
        <v>46206924703891.711</v>
      </c>
      <c r="H4" s="9">
        <f>Calculations!P123</f>
        <v>46255435702199.656</v>
      </c>
      <c r="I4" s="9">
        <f>Calculations!Q123</f>
        <v>46227999153976.313</v>
      </c>
      <c r="J4" s="9">
        <f>Calculations!R123</f>
        <v>46132766497461.922</v>
      </c>
      <c r="K4" s="9">
        <f>Calculations!S123</f>
        <v>46021230964467</v>
      </c>
      <c r="L4" s="9">
        <f>Calculations!T123</f>
        <v>45888620981387.477</v>
      </c>
      <c r="M4" s="9">
        <f>Calculations!U123</f>
        <v>45614851945854.484</v>
      </c>
      <c r="N4" s="9">
        <f>Calculations!V123</f>
        <v>45395956006768.188</v>
      </c>
      <c r="O4" s="9">
        <f>Calculations!W123</f>
        <v>45233126057529.609</v>
      </c>
      <c r="P4" s="9">
        <f>Calculations!X123</f>
        <v>45119005922165.82</v>
      </c>
      <c r="Q4" s="9">
        <f>Calculations!Y123</f>
        <v>45021785109983.078</v>
      </c>
      <c r="R4" s="9">
        <f>Calculations!Z123</f>
        <v>44944048223350.258</v>
      </c>
      <c r="S4" s="9">
        <f>Calculations!AA123</f>
        <v>44873667512690.352</v>
      </c>
      <c r="T4" s="9">
        <f>Calculations!AB123</f>
        <v>44804082064297.797</v>
      </c>
      <c r="U4" s="9">
        <f>Calculations!AC123</f>
        <v>44739069373942.477</v>
      </c>
      <c r="V4" s="9">
        <f>Calculations!AD123</f>
        <v>44679424703891.711</v>
      </c>
      <c r="W4" s="9">
        <f>Calculations!AE123</f>
        <v>44620774111675.125</v>
      </c>
      <c r="X4" s="9">
        <f>Calculations!AF123</f>
        <v>44554170896785.109</v>
      </c>
      <c r="Y4" s="9">
        <f>Calculations!AG123</f>
        <v>44481404399323.172</v>
      </c>
      <c r="Z4" s="9">
        <f>Calculations!AH123</f>
        <v>44409035532994.922</v>
      </c>
      <c r="AA4" s="9">
        <f>Calculations!AI123</f>
        <v>44336070219966.164</v>
      </c>
      <c r="AB4" s="9">
        <f>Calculations!AJ123</f>
        <v>44263701353637.898</v>
      </c>
      <c r="AC4" s="9">
        <f>Calculations!AK123</f>
        <v>44195308798646.359</v>
      </c>
      <c r="AD4" s="9">
        <f>Calculations!AL123</f>
        <v>44127910321489</v>
      </c>
      <c r="AE4" s="9">
        <f>Calculations!AM123</f>
        <v>44069458544839.258</v>
      </c>
      <c r="AF4" s="9">
        <f>Calculations!AN123</f>
        <v>44010211505922.164</v>
      </c>
      <c r="AG4" s="9">
        <f>Calculations!AO123</f>
        <v>43943409475465.313</v>
      </c>
    </row>
    <row r="5" spans="1:35" x14ac:dyDescent="0.25">
      <c r="A5" s="1" t="s">
        <v>79</v>
      </c>
      <c r="B5" s="9">
        <f>Calculations!J124</f>
        <v>0</v>
      </c>
      <c r="C5" s="9">
        <f>Calculations!K124</f>
        <v>1560901015228.4263</v>
      </c>
      <c r="D5" s="9">
        <f>Calculations!L124</f>
        <v>1571040609137.0557</v>
      </c>
      <c r="E5" s="9">
        <f>Calculations!M124</f>
        <v>1568853637901.8613</v>
      </c>
      <c r="F5" s="9">
        <f>Calculations!N124</f>
        <v>1553346023688.6633</v>
      </c>
      <c r="G5" s="9">
        <f>Calculations!O124</f>
        <v>1538633671742.8086</v>
      </c>
      <c r="H5" s="9">
        <f>Calculations!P124</f>
        <v>1528494077834.1794</v>
      </c>
      <c r="I5" s="9">
        <f>Calculations!Q124</f>
        <v>1518950930626.0576</v>
      </c>
      <c r="J5" s="9">
        <f>Calculations!R124</f>
        <v>1510799492385.7869</v>
      </c>
      <c r="K5" s="9">
        <f>Calculations!S124</f>
        <v>1504238578680.2029</v>
      </c>
      <c r="L5" s="9">
        <f>Calculations!T124</f>
        <v>1498274111675.1267</v>
      </c>
      <c r="M5" s="9">
        <f>Calculations!U124</f>
        <v>1492110829103.2148</v>
      </c>
      <c r="N5" s="9">
        <f>Calculations!V124</f>
        <v>1486941624365.4824</v>
      </c>
      <c r="O5" s="9">
        <f>Calculations!W124</f>
        <v>1481971235194.5852</v>
      </c>
      <c r="P5" s="9">
        <f>Calculations!X124</f>
        <v>1477199661590.5247</v>
      </c>
      <c r="Q5" s="9">
        <f>Calculations!Y124</f>
        <v>1472825719120.1353</v>
      </c>
      <c r="R5" s="9">
        <f>Calculations!Z124</f>
        <v>1469644670050.7615</v>
      </c>
      <c r="S5" s="9">
        <f>Calculations!AA124</f>
        <v>1467258883248.731</v>
      </c>
      <c r="T5" s="9">
        <f>Calculations!AB124</f>
        <v>1463879018612.521</v>
      </c>
      <c r="U5" s="9">
        <f>Calculations!AC124</f>
        <v>1459703891708.9675</v>
      </c>
      <c r="V5" s="9">
        <f>Calculations!AD124</f>
        <v>1456522842639.594</v>
      </c>
      <c r="W5" s="9">
        <f>Calculations!AE124</f>
        <v>1451751269035.533</v>
      </c>
      <c r="X5" s="9">
        <f>Calculations!AF124</f>
        <v>1447178510998.3079</v>
      </c>
      <c r="Y5" s="9">
        <f>Calculations!AG124</f>
        <v>1442605752961.0828</v>
      </c>
      <c r="Z5" s="9">
        <f>Calculations!AH124</f>
        <v>1438629441624.3655</v>
      </c>
      <c r="AA5" s="9">
        <f>Calculations!AI124</f>
        <v>1434255499153.9763</v>
      </c>
      <c r="AB5" s="9">
        <f>Calculations!AJ124</f>
        <v>1429483925549.9155</v>
      </c>
      <c r="AC5" s="9">
        <f>Calculations!AK124</f>
        <v>1425109983079.5261</v>
      </c>
      <c r="AD5" s="9">
        <f>Calculations!AL124</f>
        <v>1421133671742.8088</v>
      </c>
      <c r="AE5" s="9">
        <f>Calculations!AM124</f>
        <v>1417753807106.5989</v>
      </c>
      <c r="AF5" s="9">
        <f>Calculations!AN124</f>
        <v>1413976311336.7175</v>
      </c>
      <c r="AG5" s="9">
        <f>Calculations!AO124</f>
        <v>1410000000000</v>
      </c>
    </row>
    <row r="6" spans="1:35" x14ac:dyDescent="0.25">
      <c r="A6" s="1" t="s">
        <v>81</v>
      </c>
      <c r="B6" s="9">
        <f>Calculations!J125</f>
        <v>0</v>
      </c>
      <c r="C6" s="9">
        <f>Calculations!K125</f>
        <v>0</v>
      </c>
      <c r="D6" s="9">
        <f>Calculations!L125</f>
        <v>0</v>
      </c>
      <c r="E6" s="9">
        <f>Calculations!M125</f>
        <v>0</v>
      </c>
      <c r="F6" s="9">
        <f>Calculations!N125</f>
        <v>0</v>
      </c>
      <c r="G6" s="9">
        <f>Calculations!O125</f>
        <v>0</v>
      </c>
      <c r="H6" s="9">
        <f>Calculations!P125</f>
        <v>0</v>
      </c>
      <c r="I6" s="9">
        <f>Calculations!Q125</f>
        <v>0</v>
      </c>
      <c r="J6" s="9">
        <f>Calculations!R125</f>
        <v>0</v>
      </c>
      <c r="K6" s="9">
        <f>Calculations!S125</f>
        <v>0</v>
      </c>
      <c r="L6" s="9">
        <f>Calculations!T125</f>
        <v>0</v>
      </c>
      <c r="M6" s="9">
        <f>Calculations!U125</f>
        <v>0</v>
      </c>
      <c r="N6" s="9">
        <f>Calculations!V125</f>
        <v>0</v>
      </c>
      <c r="O6" s="9">
        <f>Calculations!W125</f>
        <v>0</v>
      </c>
      <c r="P6" s="9">
        <f>Calculations!X125</f>
        <v>0</v>
      </c>
      <c r="Q6" s="9">
        <f>Calculations!Y125</f>
        <v>0</v>
      </c>
      <c r="R6" s="9">
        <f>Calculations!Z125</f>
        <v>0</v>
      </c>
      <c r="S6" s="9">
        <f>Calculations!AA125</f>
        <v>0</v>
      </c>
      <c r="T6" s="9">
        <f>Calculations!AB125</f>
        <v>0</v>
      </c>
      <c r="U6" s="9">
        <f>Calculations!AC125</f>
        <v>0</v>
      </c>
      <c r="V6" s="9">
        <f>Calculations!AD125</f>
        <v>0</v>
      </c>
      <c r="W6" s="9">
        <f>Calculations!AE125</f>
        <v>0</v>
      </c>
      <c r="X6" s="9">
        <f>Calculations!AF125</f>
        <v>0</v>
      </c>
      <c r="Y6" s="9">
        <f>Calculations!AG125</f>
        <v>0</v>
      </c>
      <c r="Z6" s="9">
        <f>Calculations!AH125</f>
        <v>0</v>
      </c>
      <c r="AA6" s="9">
        <f>Calculations!AI125</f>
        <v>0</v>
      </c>
      <c r="AB6" s="9">
        <f>Calculations!AJ125</f>
        <v>0</v>
      </c>
      <c r="AC6" s="9">
        <f>Calculations!AK125</f>
        <v>0</v>
      </c>
      <c r="AD6" s="9">
        <f>Calculations!AL125</f>
        <v>0</v>
      </c>
      <c r="AE6" s="9">
        <f>Calculations!AM125</f>
        <v>0</v>
      </c>
      <c r="AF6" s="9">
        <f>Calculations!AN125</f>
        <v>0</v>
      </c>
      <c r="AG6" s="9">
        <f>Calculations!AO125</f>
        <v>0</v>
      </c>
    </row>
    <row r="7" spans="1:35" x14ac:dyDescent="0.25">
      <c r="A7" s="1" t="s">
        <v>207</v>
      </c>
      <c r="B7" s="9">
        <f>Calculations!J126</f>
        <v>0</v>
      </c>
      <c r="C7" s="9">
        <f>Calculations!K126</f>
        <v>0</v>
      </c>
      <c r="D7" s="9">
        <f>Calculations!L126</f>
        <v>0</v>
      </c>
      <c r="E7" s="9">
        <f>Calculations!M126</f>
        <v>0</v>
      </c>
      <c r="F7" s="9">
        <f>Calculations!N126</f>
        <v>0</v>
      </c>
      <c r="G7" s="9">
        <f>Calculations!O126</f>
        <v>0</v>
      </c>
      <c r="H7" s="9">
        <f>Calculations!P126</f>
        <v>0</v>
      </c>
      <c r="I7" s="9">
        <f>Calculations!Q126</f>
        <v>0</v>
      </c>
      <c r="J7" s="9">
        <f>Calculations!R126</f>
        <v>0</v>
      </c>
      <c r="K7" s="9">
        <f>Calculations!S126</f>
        <v>0</v>
      </c>
      <c r="L7" s="9">
        <f>Calculations!T126</f>
        <v>0</v>
      </c>
      <c r="M7" s="9">
        <f>Calculations!U126</f>
        <v>0</v>
      </c>
      <c r="N7" s="9">
        <f>Calculations!V126</f>
        <v>0</v>
      </c>
      <c r="O7" s="9">
        <f>Calculations!W126</f>
        <v>0</v>
      </c>
      <c r="P7" s="9">
        <f>Calculations!X126</f>
        <v>0</v>
      </c>
      <c r="Q7" s="9">
        <f>Calculations!Y126</f>
        <v>0</v>
      </c>
      <c r="R7" s="9">
        <f>Calculations!Z126</f>
        <v>0</v>
      </c>
      <c r="S7" s="9">
        <f>Calculations!AA126</f>
        <v>0</v>
      </c>
      <c r="T7" s="9">
        <f>Calculations!AB126</f>
        <v>0</v>
      </c>
      <c r="U7" s="9">
        <f>Calculations!AC126</f>
        <v>0</v>
      </c>
      <c r="V7" s="9">
        <f>Calculations!AD126</f>
        <v>0</v>
      </c>
      <c r="W7" s="9">
        <f>Calculations!AE126</f>
        <v>0</v>
      </c>
      <c r="X7" s="9">
        <f>Calculations!AF126</f>
        <v>0</v>
      </c>
      <c r="Y7" s="9">
        <f>Calculations!AG126</f>
        <v>0</v>
      </c>
      <c r="Z7" s="9">
        <f>Calculations!AH126</f>
        <v>0</v>
      </c>
      <c r="AA7" s="9">
        <f>Calculations!AI126</f>
        <v>0</v>
      </c>
      <c r="AB7" s="9">
        <f>Calculations!AJ126</f>
        <v>0</v>
      </c>
      <c r="AC7" s="9">
        <f>Calculations!AK126</f>
        <v>0</v>
      </c>
      <c r="AD7" s="9">
        <f>Calculations!AL126</f>
        <v>0</v>
      </c>
      <c r="AE7" s="9">
        <f>Calculations!AM126</f>
        <v>0</v>
      </c>
      <c r="AF7" s="9">
        <f>Calculations!AN126</f>
        <v>0</v>
      </c>
      <c r="AG7" s="9">
        <f>Calculations!AO126</f>
        <v>0</v>
      </c>
    </row>
    <row r="8" spans="1:35" x14ac:dyDescent="0.25">
      <c r="A8" s="1" t="s">
        <v>349</v>
      </c>
      <c r="B8" s="9">
        <f>Calculations!J127</f>
        <v>0</v>
      </c>
      <c r="C8" s="9">
        <f>Calculations!K127</f>
        <v>0</v>
      </c>
      <c r="D8" s="9">
        <f>Calculations!L127</f>
        <v>0</v>
      </c>
      <c r="E8" s="9">
        <f>Calculations!M127</f>
        <v>0</v>
      </c>
      <c r="F8" s="9">
        <f>Calculations!N127</f>
        <v>0</v>
      </c>
      <c r="G8" s="9">
        <f>Calculations!O127</f>
        <v>0</v>
      </c>
      <c r="H8" s="9">
        <f>Calculations!P127</f>
        <v>0</v>
      </c>
      <c r="I8" s="9">
        <f>Calculations!Q127</f>
        <v>0</v>
      </c>
      <c r="J8" s="9">
        <f>Calculations!R127</f>
        <v>0</v>
      </c>
      <c r="K8" s="9">
        <f>Calculations!S127</f>
        <v>0</v>
      </c>
      <c r="L8" s="9">
        <f>Calculations!T127</f>
        <v>0</v>
      </c>
      <c r="M8" s="9">
        <f>Calculations!U127</f>
        <v>0</v>
      </c>
      <c r="N8" s="9">
        <f>Calculations!V127</f>
        <v>0</v>
      </c>
      <c r="O8" s="9">
        <f>Calculations!W127</f>
        <v>0</v>
      </c>
      <c r="P8" s="9">
        <f>Calculations!X127</f>
        <v>0</v>
      </c>
      <c r="Q8" s="9">
        <f>Calculations!Y127</f>
        <v>0</v>
      </c>
      <c r="R8" s="9">
        <f>Calculations!Z127</f>
        <v>0</v>
      </c>
      <c r="S8" s="9">
        <f>Calculations!AA127</f>
        <v>0</v>
      </c>
      <c r="T8" s="9">
        <f>Calculations!AB127</f>
        <v>0</v>
      </c>
      <c r="U8" s="9">
        <f>Calculations!AC127</f>
        <v>0</v>
      </c>
      <c r="V8" s="9">
        <f>Calculations!AD127</f>
        <v>0</v>
      </c>
      <c r="W8" s="9">
        <f>Calculations!AE127</f>
        <v>0</v>
      </c>
      <c r="X8" s="9">
        <f>Calculations!AF127</f>
        <v>0</v>
      </c>
      <c r="Y8" s="9">
        <f>Calculations!AG127</f>
        <v>0</v>
      </c>
      <c r="Z8" s="9">
        <f>Calculations!AH127</f>
        <v>0</v>
      </c>
      <c r="AA8" s="9">
        <f>Calculations!AI127</f>
        <v>0</v>
      </c>
      <c r="AB8" s="9">
        <f>Calculations!AJ127</f>
        <v>0</v>
      </c>
      <c r="AC8" s="9">
        <f>Calculations!AK127</f>
        <v>0</v>
      </c>
      <c r="AD8" s="9">
        <f>Calculations!AL127</f>
        <v>0</v>
      </c>
      <c r="AE8" s="9">
        <f>Calculations!AM127</f>
        <v>0</v>
      </c>
      <c r="AF8" s="9">
        <f>Calculations!AN127</f>
        <v>0</v>
      </c>
      <c r="AG8" s="9">
        <f>Calculations!AO127</f>
        <v>0</v>
      </c>
    </row>
    <row r="9" spans="1:35" x14ac:dyDescent="0.25">
      <c r="A9" s="1" t="s">
        <v>350</v>
      </c>
      <c r="B9" s="9">
        <f>Calculations!J128</f>
        <v>0</v>
      </c>
      <c r="C9" s="9">
        <f>Calculations!K128</f>
        <v>0</v>
      </c>
      <c r="D9" s="9">
        <f>Calculations!L128</f>
        <v>0</v>
      </c>
      <c r="E9" s="9">
        <f>Calculations!M128</f>
        <v>0</v>
      </c>
      <c r="F9" s="9">
        <f>Calculations!N128</f>
        <v>0</v>
      </c>
      <c r="G9" s="9">
        <f>Calculations!O128</f>
        <v>0</v>
      </c>
      <c r="H9" s="9">
        <f>Calculations!P128</f>
        <v>0</v>
      </c>
      <c r="I9" s="9">
        <f>Calculations!Q128</f>
        <v>0</v>
      </c>
      <c r="J9" s="9">
        <f>Calculations!R128</f>
        <v>0</v>
      </c>
      <c r="K9" s="9">
        <f>Calculations!S128</f>
        <v>0</v>
      </c>
      <c r="L9" s="9">
        <f>Calculations!T128</f>
        <v>0</v>
      </c>
      <c r="M9" s="9">
        <f>Calculations!U128</f>
        <v>0</v>
      </c>
      <c r="N9" s="9">
        <f>Calculations!V128</f>
        <v>0</v>
      </c>
      <c r="O9" s="9">
        <f>Calculations!W128</f>
        <v>0</v>
      </c>
      <c r="P9" s="9">
        <f>Calculations!X128</f>
        <v>0</v>
      </c>
      <c r="Q9" s="9">
        <f>Calculations!Y128</f>
        <v>0</v>
      </c>
      <c r="R9" s="9">
        <f>Calculations!Z128</f>
        <v>0</v>
      </c>
      <c r="S9" s="9">
        <f>Calculations!AA128</f>
        <v>0</v>
      </c>
      <c r="T9" s="9">
        <f>Calculations!AB128</f>
        <v>0</v>
      </c>
      <c r="U9" s="9">
        <f>Calculations!AC128</f>
        <v>0</v>
      </c>
      <c r="V9" s="9">
        <f>Calculations!AD128</f>
        <v>0</v>
      </c>
      <c r="W9" s="9">
        <f>Calculations!AE128</f>
        <v>0</v>
      </c>
      <c r="X9" s="9">
        <f>Calculations!AF128</f>
        <v>0</v>
      </c>
      <c r="Y9" s="9">
        <f>Calculations!AG128</f>
        <v>0</v>
      </c>
      <c r="Z9" s="9">
        <f>Calculations!AH128</f>
        <v>0</v>
      </c>
      <c r="AA9" s="9">
        <f>Calculations!AI128</f>
        <v>0</v>
      </c>
      <c r="AB9" s="9">
        <f>Calculations!AJ128</f>
        <v>0</v>
      </c>
      <c r="AC9" s="9">
        <f>Calculations!AK128</f>
        <v>0</v>
      </c>
      <c r="AD9" s="9">
        <f>Calculations!AL128</f>
        <v>0</v>
      </c>
      <c r="AE9" s="9">
        <f>Calculations!AM128</f>
        <v>0</v>
      </c>
      <c r="AF9" s="9">
        <f>Calculations!AN128</f>
        <v>0</v>
      </c>
      <c r="AG9" s="9">
        <f>Calculations!AO128</f>
        <v>0</v>
      </c>
    </row>
    <row r="10" spans="1:35" x14ac:dyDescent="0.25">
      <c r="A10" s="1" t="s">
        <v>351</v>
      </c>
      <c r="B10" s="9">
        <f>Calculations!J129</f>
        <v>0</v>
      </c>
      <c r="C10" s="9">
        <f>Calculations!K129</f>
        <v>14303189509306.262</v>
      </c>
      <c r="D10" s="9">
        <f>Calculations!L129</f>
        <v>14755892554991.539</v>
      </c>
      <c r="E10" s="9">
        <f>Calculations!M129</f>
        <v>15164060913705.586</v>
      </c>
      <c r="F10" s="9">
        <f>Calculations!N129</f>
        <v>15544196277495.771</v>
      </c>
      <c r="G10" s="9">
        <f>Calculations!O129</f>
        <v>15931489001692.045</v>
      </c>
      <c r="H10" s="9">
        <f>Calculations!P129</f>
        <v>16326137901861.25</v>
      </c>
      <c r="I10" s="9">
        <f>Calculations!Q129</f>
        <v>16732318104906.938</v>
      </c>
      <c r="J10" s="9">
        <f>Calculations!R129</f>
        <v>17140884094754.654</v>
      </c>
      <c r="K10" s="9">
        <f>Calculations!S129</f>
        <v>17536129441624.367</v>
      </c>
      <c r="L10" s="9">
        <f>Calculations!T129</f>
        <v>17915867174280.879</v>
      </c>
      <c r="M10" s="9">
        <f>Calculations!U129</f>
        <v>18248485617597.293</v>
      </c>
      <c r="N10" s="9">
        <f>Calculations!V129</f>
        <v>18578320642978.004</v>
      </c>
      <c r="O10" s="9">
        <f>Calculations!W129</f>
        <v>18917698815566.836</v>
      </c>
      <c r="P10" s="9">
        <f>Calculations!X129</f>
        <v>19270000000000</v>
      </c>
      <c r="Q10" s="9">
        <f>Calculations!Y129</f>
        <v>19624289340101.523</v>
      </c>
      <c r="R10" s="9">
        <f>Calculations!Z129</f>
        <v>19989314720812.184</v>
      </c>
      <c r="S10" s="9">
        <f>Calculations!AA129</f>
        <v>20357322335025.379</v>
      </c>
      <c r="T10" s="9">
        <f>Calculations!AB129</f>
        <v>20715786802030.457</v>
      </c>
      <c r="U10" s="9">
        <f>Calculations!AC129</f>
        <v>21069678510998.309</v>
      </c>
      <c r="V10" s="9">
        <f>Calculations!AD129</f>
        <v>21429335871404.402</v>
      </c>
      <c r="W10" s="9">
        <f>Calculations!AE129</f>
        <v>21797542301184.43</v>
      </c>
      <c r="X10" s="9">
        <f>Calculations!AF129</f>
        <v>22169923857868.02</v>
      </c>
      <c r="Y10" s="9">
        <f>Calculations!AG129</f>
        <v>22545088832487.309</v>
      </c>
      <c r="Z10" s="9">
        <f>Calculations!AH129</f>
        <v>22931785109983.078</v>
      </c>
      <c r="AA10" s="9">
        <f>Calculations!AI129</f>
        <v>23322258883248.73</v>
      </c>
      <c r="AB10" s="9">
        <f>Calculations!AJ129</f>
        <v>23716112521150.594</v>
      </c>
      <c r="AC10" s="9">
        <f>Calculations!AK129</f>
        <v>24108773265651.434</v>
      </c>
      <c r="AD10" s="9">
        <f>Calculations!AL129</f>
        <v>24499247038917.09</v>
      </c>
      <c r="AE10" s="9">
        <f>Calculations!AM129</f>
        <v>24888925549915.395</v>
      </c>
      <c r="AF10" s="9">
        <f>Calculations!AN129</f>
        <v>25278007614213.199</v>
      </c>
      <c r="AG10" s="9">
        <f>Calculations!AO129</f>
        <v>25667288494077.832</v>
      </c>
    </row>
    <row r="11" spans="1:35" x14ac:dyDescent="0.25">
      <c r="A11" s="1" t="s">
        <v>352</v>
      </c>
      <c r="B11" s="9">
        <f>Calculations!J130</f>
        <v>0</v>
      </c>
      <c r="C11" s="9">
        <f>Calculations!K130</f>
        <v>0</v>
      </c>
      <c r="D11" s="9">
        <f>Calculations!L130</f>
        <v>0</v>
      </c>
      <c r="E11" s="9">
        <f>Calculations!M130</f>
        <v>0</v>
      </c>
      <c r="F11" s="9">
        <f>Calculations!N130</f>
        <v>0</v>
      </c>
      <c r="G11" s="9">
        <f>Calculations!O130</f>
        <v>0</v>
      </c>
      <c r="H11" s="9">
        <f>Calculations!P130</f>
        <v>0</v>
      </c>
      <c r="I11" s="9">
        <f>Calculations!Q130</f>
        <v>0</v>
      </c>
      <c r="J11" s="9">
        <f>Calculations!R130</f>
        <v>0</v>
      </c>
      <c r="K11" s="9">
        <f>Calculations!S130</f>
        <v>0</v>
      </c>
      <c r="L11" s="9">
        <f>Calculations!T130</f>
        <v>0</v>
      </c>
      <c r="M11" s="9">
        <f>Calculations!U130</f>
        <v>0</v>
      </c>
      <c r="N11" s="9">
        <f>Calculations!V130</f>
        <v>0</v>
      </c>
      <c r="O11" s="9">
        <f>Calculations!W130</f>
        <v>0</v>
      </c>
      <c r="P11" s="9">
        <f>Calculations!X130</f>
        <v>0</v>
      </c>
      <c r="Q11" s="9">
        <f>Calculations!Y130</f>
        <v>0</v>
      </c>
      <c r="R11" s="9">
        <f>Calculations!Z130</f>
        <v>0</v>
      </c>
      <c r="S11" s="9">
        <f>Calculations!AA130</f>
        <v>0</v>
      </c>
      <c r="T11" s="9">
        <f>Calculations!AB130</f>
        <v>0</v>
      </c>
      <c r="U11" s="9">
        <f>Calculations!AC130</f>
        <v>0</v>
      </c>
      <c r="V11" s="9">
        <f>Calculations!AD130</f>
        <v>0</v>
      </c>
      <c r="W11" s="9">
        <f>Calculations!AE130</f>
        <v>0</v>
      </c>
      <c r="X11" s="9">
        <f>Calculations!AF130</f>
        <v>0</v>
      </c>
      <c r="Y11" s="9">
        <f>Calculations!AG130</f>
        <v>0</v>
      </c>
      <c r="Z11" s="9">
        <f>Calculations!AH130</f>
        <v>0</v>
      </c>
      <c r="AA11" s="9">
        <f>Calculations!AI130</f>
        <v>0</v>
      </c>
      <c r="AB11" s="9">
        <f>Calculations!AJ130</f>
        <v>0</v>
      </c>
      <c r="AC11" s="9">
        <f>Calculations!AK130</f>
        <v>0</v>
      </c>
      <c r="AD11" s="9">
        <f>Calculations!AL130</f>
        <v>0</v>
      </c>
      <c r="AE11" s="9">
        <f>Calculations!AM130</f>
        <v>0</v>
      </c>
      <c r="AF11" s="9">
        <f>Calculations!AN130</f>
        <v>0</v>
      </c>
      <c r="AG11" s="9">
        <f>Calculations!AO130</f>
        <v>0</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I11"/>
  <sheetViews>
    <sheetView workbookViewId="0"/>
  </sheetViews>
  <sheetFormatPr defaultRowHeight="15" x14ac:dyDescent="0.25"/>
  <cols>
    <col min="1" max="1" width="29.85546875" customWidth="1"/>
    <col min="2" max="2" width="10.5703125" bestFit="1" customWidth="1"/>
    <col min="3" max="4" width="9.5703125" bestFit="1" customWidth="1"/>
    <col min="5" max="5" width="12" bestFit="1" customWidth="1"/>
    <col min="6" max="33" width="9.5703125" bestFit="1"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Calculations!J134</f>
        <v>0</v>
      </c>
      <c r="C2" s="9">
        <f>Calculations!K134</f>
        <v>113108000000000</v>
      </c>
      <c r="D2" s="9">
        <f>Calculations!L134</f>
        <v>115901000000000</v>
      </c>
      <c r="E2" s="9">
        <f>Calculations!M134</f>
        <v>114781000000000</v>
      </c>
      <c r="F2" s="9">
        <f>Calculations!N134</f>
        <v>114161000000000</v>
      </c>
      <c r="G2" s="9">
        <f>Calculations!O134</f>
        <v>113685000000000</v>
      </c>
      <c r="H2" s="9">
        <f>Calculations!P134</f>
        <v>113128000000000</v>
      </c>
      <c r="I2" s="9">
        <f>Calculations!Q134</f>
        <v>112423000000000</v>
      </c>
      <c r="J2" s="9">
        <f>Calculations!R134</f>
        <v>111519000000000</v>
      </c>
      <c r="K2" s="9">
        <f>Calculations!S134</f>
        <v>110527000000000</v>
      </c>
      <c r="L2" s="9">
        <f>Calculations!T134</f>
        <v>109465000000000</v>
      </c>
      <c r="M2" s="9">
        <f>Calculations!U134</f>
        <v>108322000000000</v>
      </c>
      <c r="N2" s="9">
        <f>Calculations!V134</f>
        <v>107237000000000</v>
      </c>
      <c r="O2" s="9">
        <f>Calculations!W134</f>
        <v>106139000000000</v>
      </c>
      <c r="P2" s="9">
        <f>Calculations!X134</f>
        <v>105024000000000</v>
      </c>
      <c r="Q2" s="9">
        <f>Calculations!Y134</f>
        <v>103927000000000</v>
      </c>
      <c r="R2" s="9">
        <f>Calculations!Z134</f>
        <v>102731000000000</v>
      </c>
      <c r="S2" s="9">
        <f>Calculations!AA134</f>
        <v>101536000000000</v>
      </c>
      <c r="T2" s="9">
        <f>Calculations!AB134</f>
        <v>100320000000000</v>
      </c>
      <c r="U2" s="9">
        <f>Calculations!AC134</f>
        <v>99072000000000</v>
      </c>
      <c r="V2" s="9">
        <f>Calculations!AD134</f>
        <v>97779000000000</v>
      </c>
      <c r="W2" s="9">
        <f>Calculations!AE134</f>
        <v>96483000000000</v>
      </c>
      <c r="X2" s="9">
        <f>Calculations!AF134</f>
        <v>95223000000000</v>
      </c>
      <c r="Y2" s="9">
        <f>Calculations!AG134</f>
        <v>93930000000000</v>
      </c>
      <c r="Z2" s="9">
        <f>Calculations!AH134</f>
        <v>92609000000000</v>
      </c>
      <c r="AA2" s="9">
        <f>Calculations!AI134</f>
        <v>91305000000000</v>
      </c>
      <c r="AB2" s="9">
        <f>Calculations!AJ134</f>
        <v>89989000000000</v>
      </c>
      <c r="AC2" s="9">
        <f>Calculations!AK134</f>
        <v>88691000000000</v>
      </c>
      <c r="AD2" s="9">
        <f>Calculations!AL134</f>
        <v>87390000000000</v>
      </c>
      <c r="AE2" s="9">
        <f>Calculations!AM134</f>
        <v>86103000000000</v>
      </c>
      <c r="AF2" s="9">
        <f>Calculations!AN134</f>
        <v>84830000000000</v>
      </c>
      <c r="AG2" s="9">
        <f>Calculations!AO134</f>
        <v>83563000000000</v>
      </c>
    </row>
    <row r="3" spans="1:35" x14ac:dyDescent="0.25">
      <c r="A3" s="1" t="s">
        <v>77</v>
      </c>
      <c r="B3" s="9">
        <f>Calculations!J135</f>
        <v>0</v>
      </c>
      <c r="C3" s="9">
        <f>Calculations!K135</f>
        <v>0</v>
      </c>
      <c r="D3" s="9">
        <f>Calculations!L135</f>
        <v>0</v>
      </c>
      <c r="E3" s="9">
        <f>Calculations!M135</f>
        <v>0</v>
      </c>
      <c r="F3" s="9">
        <f>Calculations!N135</f>
        <v>0</v>
      </c>
      <c r="G3" s="9">
        <f>Calculations!O135</f>
        <v>0</v>
      </c>
      <c r="H3" s="9">
        <f>Calculations!P135</f>
        <v>0</v>
      </c>
      <c r="I3" s="9">
        <f>Calculations!Q135</f>
        <v>0</v>
      </c>
      <c r="J3" s="9">
        <f>Calculations!R135</f>
        <v>0</v>
      </c>
      <c r="K3" s="9">
        <f>Calculations!S135</f>
        <v>0</v>
      </c>
      <c r="L3" s="9">
        <f>Calculations!T135</f>
        <v>0</v>
      </c>
      <c r="M3" s="9">
        <f>Calculations!U135</f>
        <v>0</v>
      </c>
      <c r="N3" s="9">
        <f>Calculations!V135</f>
        <v>0</v>
      </c>
      <c r="O3" s="9">
        <f>Calculations!W135</f>
        <v>0</v>
      </c>
      <c r="P3" s="9">
        <f>Calculations!X135</f>
        <v>0</v>
      </c>
      <c r="Q3" s="9">
        <f>Calculations!Y135</f>
        <v>0</v>
      </c>
      <c r="R3" s="9">
        <f>Calculations!Z135</f>
        <v>0</v>
      </c>
      <c r="S3" s="9">
        <f>Calculations!AA135</f>
        <v>0</v>
      </c>
      <c r="T3" s="9">
        <f>Calculations!AB135</f>
        <v>0</v>
      </c>
      <c r="U3" s="9">
        <f>Calculations!AC135</f>
        <v>0</v>
      </c>
      <c r="V3" s="9">
        <f>Calculations!AD135</f>
        <v>0</v>
      </c>
      <c r="W3" s="9">
        <f>Calculations!AE135</f>
        <v>0</v>
      </c>
      <c r="X3" s="9">
        <f>Calculations!AF135</f>
        <v>0</v>
      </c>
      <c r="Y3" s="9">
        <f>Calculations!AG135</f>
        <v>0</v>
      </c>
      <c r="Z3" s="9">
        <f>Calculations!AH135</f>
        <v>0</v>
      </c>
      <c r="AA3" s="9">
        <f>Calculations!AI135</f>
        <v>0</v>
      </c>
      <c r="AB3" s="9">
        <f>Calculations!AJ135</f>
        <v>0</v>
      </c>
      <c r="AC3" s="9">
        <f>Calculations!AK135</f>
        <v>0</v>
      </c>
      <c r="AD3" s="9">
        <f>Calculations!AL135</f>
        <v>0</v>
      </c>
      <c r="AE3" s="9">
        <f>Calculations!AM135</f>
        <v>0</v>
      </c>
      <c r="AF3" s="9">
        <f>Calculations!AN135</f>
        <v>0</v>
      </c>
      <c r="AG3" s="9">
        <f>Calculations!AO135</f>
        <v>0</v>
      </c>
    </row>
    <row r="4" spans="1:35" x14ac:dyDescent="0.25">
      <c r="A4" s="1" t="s">
        <v>78</v>
      </c>
      <c r="B4" s="9">
        <f>Calculations!J136</f>
        <v>0</v>
      </c>
      <c r="C4" s="9">
        <f>Calculations!K136</f>
        <v>1772856000000000</v>
      </c>
      <c r="D4" s="9">
        <f>Calculations!L136</f>
        <v>1831843000000000</v>
      </c>
      <c r="E4" s="9">
        <f>Calculations!M136</f>
        <v>1827382000000000</v>
      </c>
      <c r="F4" s="9">
        <f>Calculations!N136</f>
        <v>1834553000000000</v>
      </c>
      <c r="G4" s="9">
        <f>Calculations!O136</f>
        <v>1855115000000000</v>
      </c>
      <c r="H4" s="9">
        <f>Calculations!P136</f>
        <v>1869140000000000</v>
      </c>
      <c r="I4" s="9">
        <f>Calculations!Q136</f>
        <v>1873803000000000</v>
      </c>
      <c r="J4" s="9">
        <f>Calculations!R136</f>
        <v>1871754000000000</v>
      </c>
      <c r="K4" s="9">
        <f>Calculations!S136</f>
        <v>1868644000000000</v>
      </c>
      <c r="L4" s="9">
        <f>Calculations!T136</f>
        <v>1862351000000000</v>
      </c>
      <c r="M4" s="9">
        <f>Calculations!U136</f>
        <v>1852769000000000</v>
      </c>
      <c r="N4" s="9">
        <f>Calculations!V136</f>
        <v>1846887000000000</v>
      </c>
      <c r="O4" s="9">
        <f>Calculations!W136</f>
        <v>1843503000000000</v>
      </c>
      <c r="P4" s="9">
        <f>Calculations!X136</f>
        <v>1840334000000000</v>
      </c>
      <c r="Q4" s="9">
        <f>Calculations!Y136</f>
        <v>1837623000000000</v>
      </c>
      <c r="R4" s="9">
        <f>Calculations!Z136</f>
        <v>1836205000000000</v>
      </c>
      <c r="S4" s="9">
        <f>Calculations!AA136</f>
        <v>1834901000000000</v>
      </c>
      <c r="T4" s="9">
        <f>Calculations!AB136</f>
        <v>1832780000000000</v>
      </c>
      <c r="U4" s="9">
        <f>Calculations!AC136</f>
        <v>1830921000000000</v>
      </c>
      <c r="V4" s="9">
        <f>Calculations!AD136</f>
        <v>1829187000000000</v>
      </c>
      <c r="W4" s="9">
        <f>Calculations!AE136</f>
        <v>1827238000000000</v>
      </c>
      <c r="X4" s="9">
        <f>Calculations!AF136</f>
        <v>1824652000000000</v>
      </c>
      <c r="Y4" s="9">
        <f>Calculations!AG136</f>
        <v>1820829000000000</v>
      </c>
      <c r="Z4" s="9">
        <f>Calculations!AH136</f>
        <v>1816435000000000</v>
      </c>
      <c r="AA4" s="9">
        <f>Calculations!AI136</f>
        <v>1811472000000000</v>
      </c>
      <c r="AB4" s="9">
        <f>Calculations!AJ136</f>
        <v>1806130000000000</v>
      </c>
      <c r="AC4" s="9">
        <f>Calculations!AK136</f>
        <v>1800939000000000</v>
      </c>
      <c r="AD4" s="9">
        <f>Calculations!AL136</f>
        <v>1795927000000000</v>
      </c>
      <c r="AE4" s="9">
        <f>Calculations!AM136</f>
        <v>1791825000000000</v>
      </c>
      <c r="AF4" s="9">
        <f>Calculations!AN136</f>
        <v>1786999000000000</v>
      </c>
      <c r="AG4" s="9">
        <f>Calculations!AO136</f>
        <v>1780834000000000</v>
      </c>
    </row>
    <row r="5" spans="1:35" x14ac:dyDescent="0.25">
      <c r="A5" s="1" t="s">
        <v>79</v>
      </c>
      <c r="B5" s="9">
        <f>Calculations!J137</f>
        <v>0</v>
      </c>
      <c r="C5" s="9">
        <f>Calculations!K137</f>
        <v>216543000000000</v>
      </c>
      <c r="D5" s="9">
        <f>Calculations!L137</f>
        <v>229024000000000</v>
      </c>
      <c r="E5" s="9">
        <f>Calculations!M137</f>
        <v>228280000000000</v>
      </c>
      <c r="F5" s="9">
        <f>Calculations!N137</f>
        <v>225781000000000</v>
      </c>
      <c r="G5" s="9">
        <f>Calculations!O137</f>
        <v>223931000000000</v>
      </c>
      <c r="H5" s="9">
        <f>Calculations!P137</f>
        <v>223321000000000</v>
      </c>
      <c r="I5" s="9">
        <f>Calculations!Q137</f>
        <v>222513000000000</v>
      </c>
      <c r="J5" s="9">
        <f>Calculations!R137</f>
        <v>220847000000000</v>
      </c>
      <c r="K5" s="9">
        <f>Calculations!S137</f>
        <v>218492000000000</v>
      </c>
      <c r="L5" s="9">
        <f>Calculations!T137</f>
        <v>215848000000000</v>
      </c>
      <c r="M5" s="9">
        <f>Calculations!U137</f>
        <v>213216000000000</v>
      </c>
      <c r="N5" s="9">
        <f>Calculations!V137</f>
        <v>211020000000000</v>
      </c>
      <c r="O5" s="9">
        <f>Calculations!W137</f>
        <v>208797000000000</v>
      </c>
      <c r="P5" s="9">
        <f>Calculations!X137</f>
        <v>206669000000000</v>
      </c>
      <c r="Q5" s="9">
        <f>Calculations!Y137</f>
        <v>204562000000000</v>
      </c>
      <c r="R5" s="9">
        <f>Calculations!Z137</f>
        <v>202782000000000</v>
      </c>
      <c r="S5" s="9">
        <f>Calculations!AA137</f>
        <v>201278000000000</v>
      </c>
      <c r="T5" s="9">
        <f>Calculations!AB137</f>
        <v>199415000000000</v>
      </c>
      <c r="U5" s="9">
        <f>Calculations!AC137</f>
        <v>197208000000000</v>
      </c>
      <c r="V5" s="9">
        <f>Calculations!AD137</f>
        <v>195288000000000</v>
      </c>
      <c r="W5" s="9">
        <f>Calculations!AE137</f>
        <v>192921000000000</v>
      </c>
      <c r="X5" s="9">
        <f>Calculations!AF137</f>
        <v>190644000000000</v>
      </c>
      <c r="Y5" s="9">
        <f>Calculations!AG137</f>
        <v>188422000000000</v>
      </c>
      <c r="Z5" s="9">
        <f>Calculations!AH137</f>
        <v>186260000000000</v>
      </c>
      <c r="AA5" s="9">
        <f>Calculations!AI137</f>
        <v>184053000000000</v>
      </c>
      <c r="AB5" s="9">
        <f>Calculations!AJ137</f>
        <v>181699000000000</v>
      </c>
      <c r="AC5" s="9">
        <f>Calculations!AK137</f>
        <v>179448000000000</v>
      </c>
      <c r="AD5" s="9">
        <f>Calculations!AL137</f>
        <v>177269000000000</v>
      </c>
      <c r="AE5" s="9">
        <f>Calculations!AM137</f>
        <v>175228000000000</v>
      </c>
      <c r="AF5" s="9">
        <f>Calculations!AN137</f>
        <v>173049000000000</v>
      </c>
      <c r="AG5" s="9">
        <f>Calculations!AO137</f>
        <v>170837000000000</v>
      </c>
    </row>
    <row r="6" spans="1:35" x14ac:dyDescent="0.25">
      <c r="A6" s="1" t="s">
        <v>81</v>
      </c>
      <c r="B6" s="9">
        <f>Calculations!J138</f>
        <v>0</v>
      </c>
      <c r="C6" s="9">
        <f>Calculations!K138</f>
        <v>348233022820383.44</v>
      </c>
      <c r="D6" s="9">
        <f>Calculations!L138</f>
        <v>347221008177414</v>
      </c>
      <c r="E6" s="9">
        <f>Calculations!M138</f>
        <v>347869235071709.25</v>
      </c>
      <c r="F6" s="9">
        <f>Calculations!N138</f>
        <v>350786576050082.56</v>
      </c>
      <c r="G6" s="9">
        <f>Calculations!O138</f>
        <v>352843560602611.69</v>
      </c>
      <c r="H6" s="9">
        <f>Calculations!P138</f>
        <v>353347488222806.69</v>
      </c>
      <c r="I6" s="9">
        <f>Calculations!Q138</f>
        <v>352608394379854</v>
      </c>
      <c r="J6" s="9">
        <f>Calculations!R138</f>
        <v>351575582723987.81</v>
      </c>
      <c r="K6" s="9">
        <f>Calculations!S138</f>
        <v>349976132455191.19</v>
      </c>
      <c r="L6" s="9">
        <f>Calculations!T138</f>
        <v>347839159391519.88</v>
      </c>
      <c r="M6" s="9">
        <f>Calculations!U138</f>
        <v>346373289936330.5</v>
      </c>
      <c r="N6" s="9">
        <f>Calculations!V138</f>
        <v>345300484024893.13</v>
      </c>
      <c r="O6" s="9">
        <f>Calculations!W138</f>
        <v>344274711358007.38</v>
      </c>
      <c r="P6" s="9">
        <f>Calculations!X138</f>
        <v>343328607248219.06</v>
      </c>
      <c r="Q6" s="9">
        <f>Calculations!Y138</f>
        <v>342625668212302.69</v>
      </c>
      <c r="R6" s="9">
        <f>Calculations!Z138</f>
        <v>341985280192099.31</v>
      </c>
      <c r="S6" s="9">
        <f>Calculations!AA138</f>
        <v>341153399676221.88</v>
      </c>
      <c r="T6" s="9">
        <f>Calculations!AB138</f>
        <v>340303281779804</v>
      </c>
      <c r="U6" s="9">
        <f>Calculations!AC138</f>
        <v>339511715473542.25</v>
      </c>
      <c r="V6" s="9">
        <f>Calculations!AD138</f>
        <v>338614084401506</v>
      </c>
      <c r="W6" s="9">
        <f>Calculations!AE138</f>
        <v>337634545094060.38</v>
      </c>
      <c r="X6" s="9">
        <f>Calculations!AF138</f>
        <v>336460633704539.5</v>
      </c>
      <c r="Y6" s="9">
        <f>Calculations!AG138</f>
        <v>335200334722985.19</v>
      </c>
      <c r="Z6" s="9">
        <f>Calculations!AH138</f>
        <v>333844849413171.81</v>
      </c>
      <c r="AA6" s="9">
        <f>Calculations!AI138</f>
        <v>332403136488347.38</v>
      </c>
      <c r="AB6" s="9">
        <f>Calculations!AJ138</f>
        <v>331004937313584.13</v>
      </c>
      <c r="AC6" s="9">
        <f>Calculations!AK138</f>
        <v>329646412440347.31</v>
      </c>
      <c r="AD6" s="9">
        <f>Calculations!AL138</f>
        <v>328457943141798.63</v>
      </c>
      <c r="AE6" s="9">
        <f>Calculations!AM138</f>
        <v>327133493374308.38</v>
      </c>
      <c r="AF6" s="9">
        <f>Calculations!AN138</f>
        <v>325590674971400.31</v>
      </c>
      <c r="AG6" s="9">
        <f>Calculations!AO138</f>
        <v>-173255115133.70282</v>
      </c>
    </row>
    <row r="7" spans="1:35" x14ac:dyDescent="0.25">
      <c r="A7" s="1" t="s">
        <v>207</v>
      </c>
      <c r="B7" s="9">
        <f>Calculations!J139</f>
        <v>0</v>
      </c>
      <c r="C7" s="9">
        <f>Calculations!K139</f>
        <v>0</v>
      </c>
      <c r="D7" s="9">
        <f>Calculations!L139</f>
        <v>0</v>
      </c>
      <c r="E7" s="9">
        <f>Calculations!M139</f>
        <v>0</v>
      </c>
      <c r="F7" s="9">
        <f>Calculations!N139</f>
        <v>0</v>
      </c>
      <c r="G7" s="9">
        <f>Calculations!O139</f>
        <v>0</v>
      </c>
      <c r="H7" s="9">
        <f>Calculations!P139</f>
        <v>0</v>
      </c>
      <c r="I7" s="9">
        <f>Calculations!Q139</f>
        <v>0</v>
      </c>
      <c r="J7" s="9">
        <f>Calculations!R139</f>
        <v>0</v>
      </c>
      <c r="K7" s="9">
        <f>Calculations!S139</f>
        <v>0</v>
      </c>
      <c r="L7" s="9">
        <f>Calculations!T139</f>
        <v>0</v>
      </c>
      <c r="M7" s="9">
        <f>Calculations!U139</f>
        <v>0</v>
      </c>
      <c r="N7" s="9">
        <f>Calculations!V139</f>
        <v>0</v>
      </c>
      <c r="O7" s="9">
        <f>Calculations!W139</f>
        <v>0</v>
      </c>
      <c r="P7" s="9">
        <f>Calculations!X139</f>
        <v>0</v>
      </c>
      <c r="Q7" s="9">
        <f>Calculations!Y139</f>
        <v>0</v>
      </c>
      <c r="R7" s="9">
        <f>Calculations!Z139</f>
        <v>0</v>
      </c>
      <c r="S7" s="9">
        <f>Calculations!AA139</f>
        <v>0</v>
      </c>
      <c r="T7" s="9">
        <f>Calculations!AB139</f>
        <v>0</v>
      </c>
      <c r="U7" s="9">
        <f>Calculations!AC139</f>
        <v>0</v>
      </c>
      <c r="V7" s="9">
        <f>Calculations!AD139</f>
        <v>0</v>
      </c>
      <c r="W7" s="9">
        <f>Calculations!AE139</f>
        <v>0</v>
      </c>
      <c r="X7" s="9">
        <f>Calculations!AF139</f>
        <v>0</v>
      </c>
      <c r="Y7" s="9">
        <f>Calculations!AG139</f>
        <v>0</v>
      </c>
      <c r="Z7" s="9">
        <f>Calculations!AH139</f>
        <v>0</v>
      </c>
      <c r="AA7" s="9">
        <f>Calculations!AI139</f>
        <v>0</v>
      </c>
      <c r="AB7" s="9">
        <f>Calculations!AJ139</f>
        <v>0</v>
      </c>
      <c r="AC7" s="9">
        <f>Calculations!AK139</f>
        <v>0</v>
      </c>
      <c r="AD7" s="9">
        <f>Calculations!AL139</f>
        <v>0</v>
      </c>
      <c r="AE7" s="9">
        <f>Calculations!AM139</f>
        <v>0</v>
      </c>
      <c r="AF7" s="9">
        <f>Calculations!AN139</f>
        <v>0</v>
      </c>
      <c r="AG7" s="9">
        <f>Calculations!AO139</f>
        <v>0</v>
      </c>
    </row>
    <row r="8" spans="1:35" x14ac:dyDescent="0.25">
      <c r="A8" s="1" t="s">
        <v>349</v>
      </c>
      <c r="B8" s="9">
        <f>Calculations!J140</f>
        <v>0</v>
      </c>
      <c r="C8" s="9">
        <f>Calculations!K140</f>
        <v>0</v>
      </c>
      <c r="D8" s="9">
        <f>Calculations!L140</f>
        <v>0</v>
      </c>
      <c r="E8" s="9">
        <f>Calculations!M140</f>
        <v>0</v>
      </c>
      <c r="F8" s="9">
        <f>Calculations!N140</f>
        <v>0</v>
      </c>
      <c r="G8" s="9">
        <f>Calculations!O140</f>
        <v>0</v>
      </c>
      <c r="H8" s="9">
        <f>Calculations!P140</f>
        <v>0</v>
      </c>
      <c r="I8" s="9">
        <f>Calculations!Q140</f>
        <v>0</v>
      </c>
      <c r="J8" s="9">
        <f>Calculations!R140</f>
        <v>0</v>
      </c>
      <c r="K8" s="9">
        <f>Calculations!S140</f>
        <v>0</v>
      </c>
      <c r="L8" s="9">
        <f>Calculations!T140</f>
        <v>0</v>
      </c>
      <c r="M8" s="9">
        <f>Calculations!U140</f>
        <v>0</v>
      </c>
      <c r="N8" s="9">
        <f>Calculations!V140</f>
        <v>0</v>
      </c>
      <c r="O8" s="9">
        <f>Calculations!W140</f>
        <v>0</v>
      </c>
      <c r="P8" s="9">
        <f>Calculations!X140</f>
        <v>0</v>
      </c>
      <c r="Q8" s="9">
        <f>Calculations!Y140</f>
        <v>0</v>
      </c>
      <c r="R8" s="9">
        <f>Calculations!Z140</f>
        <v>0</v>
      </c>
      <c r="S8" s="9">
        <f>Calculations!AA140</f>
        <v>0</v>
      </c>
      <c r="T8" s="9">
        <f>Calculations!AB140</f>
        <v>0</v>
      </c>
      <c r="U8" s="9">
        <f>Calculations!AC140</f>
        <v>0</v>
      </c>
      <c r="V8" s="9">
        <f>Calculations!AD140</f>
        <v>0</v>
      </c>
      <c r="W8" s="9">
        <f>Calculations!AE140</f>
        <v>0</v>
      </c>
      <c r="X8" s="9">
        <f>Calculations!AF140</f>
        <v>0</v>
      </c>
      <c r="Y8" s="9">
        <f>Calculations!AG140</f>
        <v>0</v>
      </c>
      <c r="Z8" s="9">
        <f>Calculations!AH140</f>
        <v>0</v>
      </c>
      <c r="AA8" s="9">
        <f>Calculations!AI140</f>
        <v>0</v>
      </c>
      <c r="AB8" s="9">
        <f>Calculations!AJ140</f>
        <v>0</v>
      </c>
      <c r="AC8" s="9">
        <f>Calculations!AK140</f>
        <v>0</v>
      </c>
      <c r="AD8" s="9">
        <f>Calculations!AL140</f>
        <v>0</v>
      </c>
      <c r="AE8" s="9">
        <f>Calculations!AM140</f>
        <v>0</v>
      </c>
      <c r="AF8" s="9">
        <f>Calculations!AN140</f>
        <v>0</v>
      </c>
      <c r="AG8" s="9">
        <f>Calculations!AO140</f>
        <v>0</v>
      </c>
    </row>
    <row r="9" spans="1:35" x14ac:dyDescent="0.25">
      <c r="A9" s="1" t="s">
        <v>350</v>
      </c>
      <c r="B9" s="9">
        <f>Calculations!J141</f>
        <v>0</v>
      </c>
      <c r="C9" s="9">
        <f>Calculations!K141</f>
        <v>0</v>
      </c>
      <c r="D9" s="9">
        <f>Calculations!L141</f>
        <v>0</v>
      </c>
      <c r="E9" s="9">
        <f>Calculations!M141</f>
        <v>0</v>
      </c>
      <c r="F9" s="9">
        <f>Calculations!N141</f>
        <v>0</v>
      </c>
      <c r="G9" s="9">
        <f>Calculations!O141</f>
        <v>0</v>
      </c>
      <c r="H9" s="9">
        <f>Calculations!P141</f>
        <v>0</v>
      </c>
      <c r="I9" s="9">
        <f>Calculations!Q141</f>
        <v>0</v>
      </c>
      <c r="J9" s="9">
        <f>Calculations!R141</f>
        <v>0</v>
      </c>
      <c r="K9" s="9">
        <f>Calculations!S141</f>
        <v>0</v>
      </c>
      <c r="L9" s="9">
        <f>Calculations!T141</f>
        <v>0</v>
      </c>
      <c r="M9" s="9">
        <f>Calculations!U141</f>
        <v>0</v>
      </c>
      <c r="N9" s="9">
        <f>Calculations!V141</f>
        <v>0</v>
      </c>
      <c r="O9" s="9">
        <f>Calculations!W141</f>
        <v>0</v>
      </c>
      <c r="P9" s="9">
        <f>Calculations!X141</f>
        <v>0</v>
      </c>
      <c r="Q9" s="9">
        <f>Calculations!Y141</f>
        <v>0</v>
      </c>
      <c r="R9" s="9">
        <f>Calculations!Z141</f>
        <v>0</v>
      </c>
      <c r="S9" s="9">
        <f>Calculations!AA141</f>
        <v>0</v>
      </c>
      <c r="T9" s="9">
        <f>Calculations!AB141</f>
        <v>0</v>
      </c>
      <c r="U9" s="9">
        <f>Calculations!AC141</f>
        <v>0</v>
      </c>
      <c r="V9" s="9">
        <f>Calculations!AD141</f>
        <v>0</v>
      </c>
      <c r="W9" s="9">
        <f>Calculations!AE141</f>
        <v>0</v>
      </c>
      <c r="X9" s="9">
        <f>Calculations!AF141</f>
        <v>0</v>
      </c>
      <c r="Y9" s="9">
        <f>Calculations!AG141</f>
        <v>0</v>
      </c>
      <c r="Z9" s="9">
        <f>Calculations!AH141</f>
        <v>0</v>
      </c>
      <c r="AA9" s="9">
        <f>Calculations!AI141</f>
        <v>0</v>
      </c>
      <c r="AB9" s="9">
        <f>Calculations!AJ141</f>
        <v>0</v>
      </c>
      <c r="AC9" s="9">
        <f>Calculations!AK141</f>
        <v>0</v>
      </c>
      <c r="AD9" s="9">
        <f>Calculations!AL141</f>
        <v>0</v>
      </c>
      <c r="AE9" s="9">
        <f>Calculations!AM141</f>
        <v>0</v>
      </c>
      <c r="AF9" s="9">
        <f>Calculations!AN141</f>
        <v>0</v>
      </c>
      <c r="AG9" s="9">
        <f>Calculations!AO141</f>
        <v>0</v>
      </c>
    </row>
    <row r="10" spans="1:35" x14ac:dyDescent="0.25">
      <c r="A10" s="1" t="s">
        <v>351</v>
      </c>
      <c r="B10" s="9">
        <f>Calculations!J142</f>
        <v>0</v>
      </c>
      <c r="C10" s="9">
        <f>Calculations!K142</f>
        <v>345127139133076.94</v>
      </c>
      <c r="D10" s="9">
        <f>Calculations!L142</f>
        <v>371187711840582.81</v>
      </c>
      <c r="E10" s="9">
        <f>Calculations!M142</f>
        <v>359120949359507.63</v>
      </c>
      <c r="F10" s="9">
        <f>Calculations!N142</f>
        <v>360092014677786.88</v>
      </c>
      <c r="G10" s="9">
        <f>Calculations!O142</f>
        <v>360888505019218.81</v>
      </c>
      <c r="H10" s="9">
        <f>Calculations!P142</f>
        <v>361821348653225.44</v>
      </c>
      <c r="I10" s="9">
        <f>Calculations!Q142</f>
        <v>361483045051449.81</v>
      </c>
      <c r="J10" s="9">
        <f>Calculations!R142</f>
        <v>361228592133187.38</v>
      </c>
      <c r="K10" s="9">
        <f>Calculations!S142</f>
        <v>361106305973972.88</v>
      </c>
      <c r="L10" s="9">
        <f>Calculations!T142</f>
        <v>360847029794428.06</v>
      </c>
      <c r="M10" s="9">
        <f>Calculations!U142</f>
        <v>360530970824020.06</v>
      </c>
      <c r="N10" s="9">
        <f>Calculations!V142</f>
        <v>360953377535519.63</v>
      </c>
      <c r="O10" s="9">
        <f>Calculations!W142</f>
        <v>360976552748312.94</v>
      </c>
      <c r="P10" s="9">
        <f>Calculations!X142</f>
        <v>360876932955233.38</v>
      </c>
      <c r="Q10" s="9">
        <f>Calculations!Y142</f>
        <v>360550853329478</v>
      </c>
      <c r="R10" s="9">
        <f>Calculations!Z142</f>
        <v>360595744794507.13</v>
      </c>
      <c r="S10" s="9">
        <f>Calculations!AA142</f>
        <v>360398071688048.5</v>
      </c>
      <c r="T10" s="9">
        <f>Calculations!AB142</f>
        <v>359923216964422.06</v>
      </c>
      <c r="U10" s="9">
        <f>Calculations!AC142</f>
        <v>359434298338867.5</v>
      </c>
      <c r="V10" s="9">
        <f>Calculations!AD142</f>
        <v>359164914441505.25</v>
      </c>
      <c r="W10" s="9">
        <f>Calculations!AE142</f>
        <v>358584172041739.19</v>
      </c>
      <c r="X10" s="9">
        <f>Calculations!AF142</f>
        <v>358140211873934.94</v>
      </c>
      <c r="Y10" s="9">
        <f>Calculations!AG142</f>
        <v>357839790076516.56</v>
      </c>
      <c r="Z10" s="9">
        <f>Calculations!AH142</f>
        <v>357435824952858.5</v>
      </c>
      <c r="AA10" s="9">
        <f>Calculations!AI142</f>
        <v>356871697375594.5</v>
      </c>
      <c r="AB10" s="9">
        <f>Calculations!AJ142</f>
        <v>356276169122387.75</v>
      </c>
      <c r="AC10" s="9">
        <f>Calculations!AK142</f>
        <v>355712052402797.88</v>
      </c>
      <c r="AD10" s="9">
        <f>Calculations!AL142</f>
        <v>355040459458024.38</v>
      </c>
      <c r="AE10" s="9">
        <f>Calculations!AM142</f>
        <v>354336755706214.69</v>
      </c>
      <c r="AF10" s="9">
        <f>Calculations!AN142</f>
        <v>353531858093432.25</v>
      </c>
      <c r="AG10" s="9">
        <f>Calculations!AO142</f>
        <v>352713019657815.75</v>
      </c>
    </row>
    <row r="11" spans="1:35" x14ac:dyDescent="0.25">
      <c r="A11" s="1" t="s">
        <v>352</v>
      </c>
      <c r="B11" s="9">
        <f>Calculations!J143</f>
        <v>0</v>
      </c>
      <c r="C11" s="9">
        <f>Calculations!K143</f>
        <v>0</v>
      </c>
      <c r="D11" s="9">
        <f>Calculations!L143</f>
        <v>0</v>
      </c>
      <c r="E11" s="9">
        <f>Calculations!M143</f>
        <v>0</v>
      </c>
      <c r="F11" s="9">
        <f>Calculations!N143</f>
        <v>0</v>
      </c>
      <c r="G11" s="9">
        <f>Calculations!O143</f>
        <v>0</v>
      </c>
      <c r="H11" s="9">
        <f>Calculations!P143</f>
        <v>0</v>
      </c>
      <c r="I11" s="9">
        <f>Calculations!Q143</f>
        <v>0</v>
      </c>
      <c r="J11" s="9">
        <f>Calculations!R143</f>
        <v>0</v>
      </c>
      <c r="K11" s="9">
        <f>Calculations!S143</f>
        <v>0</v>
      </c>
      <c r="L11" s="9">
        <f>Calculations!T143</f>
        <v>0</v>
      </c>
      <c r="M11" s="9">
        <f>Calculations!U143</f>
        <v>0</v>
      </c>
      <c r="N11" s="9">
        <f>Calculations!V143</f>
        <v>0</v>
      </c>
      <c r="O11" s="9">
        <f>Calculations!W143</f>
        <v>0</v>
      </c>
      <c r="P11" s="9">
        <f>Calculations!X143</f>
        <v>0</v>
      </c>
      <c r="Q11" s="9">
        <f>Calculations!Y143</f>
        <v>0</v>
      </c>
      <c r="R11" s="9">
        <f>Calculations!Z143</f>
        <v>0</v>
      </c>
      <c r="S11" s="9">
        <f>Calculations!AA143</f>
        <v>0</v>
      </c>
      <c r="T11" s="9">
        <f>Calculations!AB143</f>
        <v>0</v>
      </c>
      <c r="U11" s="9">
        <f>Calculations!AC143</f>
        <v>0</v>
      </c>
      <c r="V11" s="9">
        <f>Calculations!AD143</f>
        <v>0</v>
      </c>
      <c r="W11" s="9">
        <f>Calculations!AE143</f>
        <v>0</v>
      </c>
      <c r="X11" s="9">
        <f>Calculations!AF143</f>
        <v>0</v>
      </c>
      <c r="Y11" s="9">
        <f>Calculations!AG143</f>
        <v>0</v>
      </c>
      <c r="Z11" s="9">
        <f>Calculations!AH143</f>
        <v>0</v>
      </c>
      <c r="AA11" s="9">
        <f>Calculations!AI143</f>
        <v>0</v>
      </c>
      <c r="AB11" s="9">
        <f>Calculations!AJ143</f>
        <v>0</v>
      </c>
      <c r="AC11" s="9">
        <f>Calculations!AK143</f>
        <v>0</v>
      </c>
      <c r="AD11" s="9">
        <f>Calculations!AL143</f>
        <v>0</v>
      </c>
      <c r="AE11" s="9">
        <f>Calculations!AM143</f>
        <v>0</v>
      </c>
      <c r="AF11" s="9">
        <f>Calculations!AN143</f>
        <v>0</v>
      </c>
      <c r="AG11" s="9">
        <f>Calculations!AO143</f>
        <v>0</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I11"/>
  <sheetViews>
    <sheetView workbookViewId="0">
      <selection activeCell="AG11" sqref="AG11"/>
    </sheetView>
  </sheetViews>
  <sheetFormatPr defaultRowHeight="15" x14ac:dyDescent="0.25"/>
  <cols>
    <col min="1" max="1" width="29.85546875" customWidth="1"/>
    <col min="2" max="33" width="9.5703125" bestFit="1"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Calculations!J147</f>
        <v>0</v>
      </c>
      <c r="C2" s="9">
        <f>Calculations!K147</f>
        <v>1036311000000000</v>
      </c>
      <c r="D2" s="9">
        <f>Calculations!L147</f>
        <v>1001007000000000</v>
      </c>
      <c r="E2" s="9">
        <f>Calculations!M147</f>
        <v>1039486000000000.1</v>
      </c>
      <c r="F2" s="9">
        <f>Calculations!N147</f>
        <v>1042825000000000.1</v>
      </c>
      <c r="G2" s="9">
        <f>Calculations!O147</f>
        <v>1048470000000000</v>
      </c>
      <c r="H2" s="9">
        <f>Calculations!P147</f>
        <v>1053619000000000.1</v>
      </c>
      <c r="I2" s="9">
        <f>Calculations!Q147</f>
        <v>1049591000000000</v>
      </c>
      <c r="J2" s="9">
        <f>Calculations!R147</f>
        <v>1045261000000000</v>
      </c>
      <c r="K2" s="9">
        <f>Calculations!S147</f>
        <v>1041166000000000</v>
      </c>
      <c r="L2" s="9">
        <f>Calculations!T147</f>
        <v>1037506000000000</v>
      </c>
      <c r="M2" s="9">
        <f>Calculations!U147</f>
        <v>1033300000000000.1</v>
      </c>
      <c r="N2" s="9">
        <f>Calculations!V147</f>
        <v>1030729000000000</v>
      </c>
      <c r="O2" s="9">
        <f>Calculations!W147</f>
        <v>1029361999999999.9</v>
      </c>
      <c r="P2" s="9">
        <f>Calculations!X147</f>
        <v>1028805000000000</v>
      </c>
      <c r="Q2" s="9">
        <f>Calculations!Y147</f>
        <v>1029528000000000</v>
      </c>
      <c r="R2" s="9">
        <f>Calculations!Z147</f>
        <v>1031580000000000</v>
      </c>
      <c r="S2" s="9">
        <f>Calculations!AA147</f>
        <v>1034317999999999.9</v>
      </c>
      <c r="T2" s="9">
        <f>Calculations!AB147</f>
        <v>1037582000000000</v>
      </c>
      <c r="U2" s="9">
        <f>Calculations!AC147</f>
        <v>1041056999999999.9</v>
      </c>
      <c r="V2" s="9">
        <f>Calculations!AD147</f>
        <v>1044863000000000.1</v>
      </c>
      <c r="W2" s="9">
        <f>Calculations!AE147</f>
        <v>1047890999999999.9</v>
      </c>
      <c r="X2" s="9">
        <f>Calculations!AF147</f>
        <v>1052036000000000</v>
      </c>
      <c r="Y2" s="9">
        <f>Calculations!AG147</f>
        <v>1057237000000000</v>
      </c>
      <c r="Z2" s="9">
        <f>Calculations!AH147</f>
        <v>1062832999999999.9</v>
      </c>
      <c r="AA2" s="9">
        <f>Calculations!AI147</f>
        <v>1069357999999999.8</v>
      </c>
      <c r="AB2" s="9">
        <f>Calculations!AJ147</f>
        <v>1076274000000000</v>
      </c>
      <c r="AC2" s="9">
        <f>Calculations!AK147</f>
        <v>1083942000000000</v>
      </c>
      <c r="AD2" s="9">
        <f>Calculations!AL147</f>
        <v>1092204000000000</v>
      </c>
      <c r="AE2" s="9">
        <f>Calculations!AM147</f>
        <v>1101720000000000</v>
      </c>
      <c r="AF2" s="9">
        <f>Calculations!AN147</f>
        <v>1111999000000000</v>
      </c>
      <c r="AG2" s="9">
        <f>Calculations!AO147</f>
        <v>1122872000000000.1</v>
      </c>
    </row>
    <row r="3" spans="1:35" x14ac:dyDescent="0.25">
      <c r="A3" s="1" t="s">
        <v>77</v>
      </c>
      <c r="B3" s="9">
        <f>Calculations!J148</f>
        <v>0</v>
      </c>
      <c r="C3" s="9">
        <f>Calculations!K148</f>
        <v>0</v>
      </c>
      <c r="D3" s="9">
        <f>Calculations!L148</f>
        <v>0</v>
      </c>
      <c r="E3" s="9">
        <f>Calculations!M148</f>
        <v>0</v>
      </c>
      <c r="F3" s="9">
        <f>Calculations!N148</f>
        <v>0</v>
      </c>
      <c r="G3" s="9">
        <f>Calculations!O148</f>
        <v>0</v>
      </c>
      <c r="H3" s="9">
        <f>Calculations!P148</f>
        <v>0</v>
      </c>
      <c r="I3" s="9">
        <f>Calculations!Q148</f>
        <v>0</v>
      </c>
      <c r="J3" s="9">
        <f>Calculations!R148</f>
        <v>0</v>
      </c>
      <c r="K3" s="9">
        <f>Calculations!S148</f>
        <v>0</v>
      </c>
      <c r="L3" s="9">
        <f>Calculations!T148</f>
        <v>0</v>
      </c>
      <c r="M3" s="9">
        <f>Calculations!U148</f>
        <v>0</v>
      </c>
      <c r="N3" s="9">
        <f>Calculations!V148</f>
        <v>0</v>
      </c>
      <c r="O3" s="9">
        <f>Calculations!W148</f>
        <v>0</v>
      </c>
      <c r="P3" s="9">
        <f>Calculations!X148</f>
        <v>0</v>
      </c>
      <c r="Q3" s="9">
        <f>Calculations!Y148</f>
        <v>0</v>
      </c>
      <c r="R3" s="9">
        <f>Calculations!Z148</f>
        <v>0</v>
      </c>
      <c r="S3" s="9">
        <f>Calculations!AA148</f>
        <v>0</v>
      </c>
      <c r="T3" s="9">
        <f>Calculations!AB148</f>
        <v>0</v>
      </c>
      <c r="U3" s="9">
        <f>Calculations!AC148</f>
        <v>0</v>
      </c>
      <c r="V3" s="9">
        <f>Calculations!AD148</f>
        <v>0</v>
      </c>
      <c r="W3" s="9">
        <f>Calculations!AE148</f>
        <v>0</v>
      </c>
      <c r="X3" s="9">
        <f>Calculations!AF148</f>
        <v>0</v>
      </c>
      <c r="Y3" s="9">
        <f>Calculations!AG148</f>
        <v>0</v>
      </c>
      <c r="Z3" s="9">
        <f>Calculations!AH148</f>
        <v>0</v>
      </c>
      <c r="AA3" s="9">
        <f>Calculations!AI148</f>
        <v>0</v>
      </c>
      <c r="AB3" s="9">
        <f>Calculations!AJ148</f>
        <v>0</v>
      </c>
      <c r="AC3" s="9">
        <f>Calculations!AK148</f>
        <v>0</v>
      </c>
      <c r="AD3" s="9">
        <f>Calculations!AL148</f>
        <v>0</v>
      </c>
      <c r="AE3" s="9">
        <f>Calculations!AM148</f>
        <v>0</v>
      </c>
      <c r="AF3" s="9">
        <f>Calculations!AN148</f>
        <v>0</v>
      </c>
      <c r="AG3" s="9">
        <f>Calculations!AO148</f>
        <v>0</v>
      </c>
    </row>
    <row r="4" spans="1:35" x14ac:dyDescent="0.25">
      <c r="A4" s="1" t="s">
        <v>78</v>
      </c>
      <c r="B4" s="9">
        <f>Calculations!J149</f>
        <v>0</v>
      </c>
      <c r="C4" s="9">
        <f>Calculations!K149</f>
        <v>27616000000000</v>
      </c>
      <c r="D4" s="9">
        <f>Calculations!L149</f>
        <v>23902000000000</v>
      </c>
      <c r="E4" s="9">
        <f>Calculations!M149</f>
        <v>26169000000000</v>
      </c>
      <c r="F4" s="9">
        <f>Calculations!N149</f>
        <v>26034000000000</v>
      </c>
      <c r="G4" s="9">
        <f>Calculations!O149</f>
        <v>26061000000000</v>
      </c>
      <c r="H4" s="9">
        <f>Calculations!P149</f>
        <v>26022000000000</v>
      </c>
      <c r="I4" s="9">
        <f>Calculations!Q149</f>
        <v>25873000000000</v>
      </c>
      <c r="J4" s="9">
        <f>Calculations!R149</f>
        <v>25704000000000</v>
      </c>
      <c r="K4" s="9">
        <f>Calculations!S149</f>
        <v>25539000000000</v>
      </c>
      <c r="L4" s="9">
        <f>Calculations!T149</f>
        <v>25346000000000</v>
      </c>
      <c r="M4" s="9">
        <f>Calculations!U149</f>
        <v>25099000000000</v>
      </c>
      <c r="N4" s="9">
        <f>Calculations!V149</f>
        <v>24910000000000</v>
      </c>
      <c r="O4" s="9">
        <f>Calculations!W149</f>
        <v>24765000000000</v>
      </c>
      <c r="P4" s="9">
        <f>Calculations!X149</f>
        <v>24636000000000</v>
      </c>
      <c r="Q4" s="9">
        <f>Calculations!Y149</f>
        <v>24524000000000</v>
      </c>
      <c r="R4" s="9">
        <f>Calculations!Z149</f>
        <v>24442000000000</v>
      </c>
      <c r="S4" s="9">
        <f>Calculations!AA149</f>
        <v>24374000000000</v>
      </c>
      <c r="T4" s="9">
        <f>Calculations!AB149</f>
        <v>24314000000000</v>
      </c>
      <c r="U4" s="9">
        <f>Calculations!AC149</f>
        <v>24268000000000</v>
      </c>
      <c r="V4" s="9">
        <f>Calculations!AD149</f>
        <v>24244000000000</v>
      </c>
      <c r="W4" s="9">
        <f>Calculations!AE149</f>
        <v>24221000000000</v>
      </c>
      <c r="X4" s="9">
        <f>Calculations!AF149</f>
        <v>24191000000000</v>
      </c>
      <c r="Y4" s="9">
        <f>Calculations!AG149</f>
        <v>24163000000000</v>
      </c>
      <c r="Z4" s="9">
        <f>Calculations!AH149</f>
        <v>24128000000000</v>
      </c>
      <c r="AA4" s="9">
        <f>Calculations!AI149</f>
        <v>24106000000000</v>
      </c>
      <c r="AB4" s="9">
        <f>Calculations!AJ149</f>
        <v>24090000000000</v>
      </c>
      <c r="AC4" s="9">
        <f>Calculations!AK149</f>
        <v>24081000000000</v>
      </c>
      <c r="AD4" s="9">
        <f>Calculations!AL149</f>
        <v>24089000000000</v>
      </c>
      <c r="AE4" s="9">
        <f>Calculations!AM149</f>
        <v>24138000000000</v>
      </c>
      <c r="AF4" s="9">
        <f>Calculations!AN149</f>
        <v>24176000000000</v>
      </c>
      <c r="AG4" s="9">
        <f>Calculations!AO149</f>
        <v>24209000000000</v>
      </c>
    </row>
    <row r="5" spans="1:35" x14ac:dyDescent="0.25">
      <c r="A5" s="1" t="s">
        <v>79</v>
      </c>
      <c r="B5" s="9">
        <f>Calculations!J150</f>
        <v>0</v>
      </c>
      <c r="C5" s="9">
        <f>Calculations!K150</f>
        <v>0</v>
      </c>
      <c r="D5" s="9">
        <f>Calculations!L150</f>
        <v>0</v>
      </c>
      <c r="E5" s="9">
        <f>Calculations!M150</f>
        <v>0</v>
      </c>
      <c r="F5" s="9">
        <f>Calculations!N150</f>
        <v>0</v>
      </c>
      <c r="G5" s="9">
        <f>Calculations!O150</f>
        <v>0</v>
      </c>
      <c r="H5" s="9">
        <f>Calculations!P150</f>
        <v>0</v>
      </c>
      <c r="I5" s="9">
        <f>Calculations!Q150</f>
        <v>0</v>
      </c>
      <c r="J5" s="9">
        <f>Calculations!R150</f>
        <v>0</v>
      </c>
      <c r="K5" s="9">
        <f>Calculations!S150</f>
        <v>0</v>
      </c>
      <c r="L5" s="9">
        <f>Calculations!T150</f>
        <v>0</v>
      </c>
      <c r="M5" s="9">
        <f>Calculations!U150</f>
        <v>0</v>
      </c>
      <c r="N5" s="9">
        <f>Calculations!V150</f>
        <v>0</v>
      </c>
      <c r="O5" s="9">
        <f>Calculations!W150</f>
        <v>0</v>
      </c>
      <c r="P5" s="9">
        <f>Calculations!X150</f>
        <v>0</v>
      </c>
      <c r="Q5" s="9">
        <f>Calculations!Y150</f>
        <v>0</v>
      </c>
      <c r="R5" s="9">
        <f>Calculations!Z150</f>
        <v>0</v>
      </c>
      <c r="S5" s="9">
        <f>Calculations!AA150</f>
        <v>0</v>
      </c>
      <c r="T5" s="9">
        <f>Calculations!AB150</f>
        <v>0</v>
      </c>
      <c r="U5" s="9">
        <f>Calculations!AC150</f>
        <v>0</v>
      </c>
      <c r="V5" s="9">
        <f>Calculations!AD150</f>
        <v>0</v>
      </c>
      <c r="W5" s="9">
        <f>Calculations!AE150</f>
        <v>0</v>
      </c>
      <c r="X5" s="9">
        <f>Calculations!AF150</f>
        <v>0</v>
      </c>
      <c r="Y5" s="9">
        <f>Calculations!AG150</f>
        <v>0</v>
      </c>
      <c r="Z5" s="9">
        <f>Calculations!AH150</f>
        <v>0</v>
      </c>
      <c r="AA5" s="9">
        <f>Calculations!AI150</f>
        <v>0</v>
      </c>
      <c r="AB5" s="9">
        <f>Calculations!AJ150</f>
        <v>0</v>
      </c>
      <c r="AC5" s="9">
        <f>Calculations!AK150</f>
        <v>0</v>
      </c>
      <c r="AD5" s="9">
        <f>Calculations!AL150</f>
        <v>0</v>
      </c>
      <c r="AE5" s="9">
        <f>Calculations!AM150</f>
        <v>0</v>
      </c>
      <c r="AF5" s="9">
        <f>Calculations!AN150</f>
        <v>0</v>
      </c>
      <c r="AG5" s="9">
        <f>Calculations!AO150</f>
        <v>0</v>
      </c>
    </row>
    <row r="6" spans="1:35" x14ac:dyDescent="0.25">
      <c r="A6" s="1" t="s">
        <v>81</v>
      </c>
      <c r="B6" s="9">
        <f>Calculations!J151</f>
        <v>0</v>
      </c>
      <c r="C6" s="9">
        <f>Calculations!K151</f>
        <v>0</v>
      </c>
      <c r="D6" s="9">
        <f>Calculations!L151</f>
        <v>0</v>
      </c>
      <c r="E6" s="9">
        <f>Calculations!M151</f>
        <v>0</v>
      </c>
      <c r="F6" s="9">
        <f>Calculations!N151</f>
        <v>0</v>
      </c>
      <c r="G6" s="9">
        <f>Calculations!O151</f>
        <v>0</v>
      </c>
      <c r="H6" s="9">
        <f>Calculations!P151</f>
        <v>0</v>
      </c>
      <c r="I6" s="9">
        <f>Calculations!Q151</f>
        <v>0</v>
      </c>
      <c r="J6" s="9">
        <f>Calculations!R151</f>
        <v>0</v>
      </c>
      <c r="K6" s="9">
        <f>Calculations!S151</f>
        <v>0</v>
      </c>
      <c r="L6" s="9">
        <f>Calculations!T151</f>
        <v>0</v>
      </c>
      <c r="M6" s="9">
        <f>Calculations!U151</f>
        <v>0</v>
      </c>
      <c r="N6" s="9">
        <f>Calculations!V151</f>
        <v>0</v>
      </c>
      <c r="O6" s="9">
        <f>Calculations!W151</f>
        <v>0</v>
      </c>
      <c r="P6" s="9">
        <f>Calculations!X151</f>
        <v>0</v>
      </c>
      <c r="Q6" s="9">
        <f>Calculations!Y151</f>
        <v>0</v>
      </c>
      <c r="R6" s="9">
        <f>Calculations!Z151</f>
        <v>0</v>
      </c>
      <c r="S6" s="9">
        <f>Calculations!AA151</f>
        <v>0</v>
      </c>
      <c r="T6" s="9">
        <f>Calculations!AB151</f>
        <v>0</v>
      </c>
      <c r="U6" s="9">
        <f>Calculations!AC151</f>
        <v>0</v>
      </c>
      <c r="V6" s="9">
        <f>Calculations!AD151</f>
        <v>0</v>
      </c>
      <c r="W6" s="9">
        <f>Calculations!AE151</f>
        <v>0</v>
      </c>
      <c r="X6" s="9">
        <f>Calculations!AF151</f>
        <v>0</v>
      </c>
      <c r="Y6" s="9">
        <f>Calculations!AG151</f>
        <v>0</v>
      </c>
      <c r="Z6" s="9">
        <f>Calculations!AH151</f>
        <v>0</v>
      </c>
      <c r="AA6" s="9">
        <f>Calculations!AI151</f>
        <v>0</v>
      </c>
      <c r="AB6" s="9">
        <f>Calculations!AJ151</f>
        <v>0</v>
      </c>
      <c r="AC6" s="9">
        <f>Calculations!AK151</f>
        <v>0</v>
      </c>
      <c r="AD6" s="9">
        <f>Calculations!AL151</f>
        <v>0</v>
      </c>
      <c r="AE6" s="9">
        <f>Calculations!AM151</f>
        <v>0</v>
      </c>
      <c r="AF6" s="9">
        <f>Calculations!AN151</f>
        <v>0</v>
      </c>
      <c r="AG6" s="9">
        <f>Calculations!AO151</f>
        <v>0</v>
      </c>
    </row>
    <row r="7" spans="1:35" x14ac:dyDescent="0.25">
      <c r="A7" s="1" t="s">
        <v>207</v>
      </c>
      <c r="B7" s="9">
        <f>Calculations!J152</f>
        <v>0</v>
      </c>
      <c r="C7" s="9">
        <f>Calculations!K152</f>
        <v>0</v>
      </c>
      <c r="D7" s="9">
        <f>Calculations!L152</f>
        <v>0</v>
      </c>
      <c r="E7" s="9">
        <f>Calculations!M152</f>
        <v>0</v>
      </c>
      <c r="F7" s="9">
        <f>Calculations!N152</f>
        <v>0</v>
      </c>
      <c r="G7" s="9">
        <f>Calculations!O152</f>
        <v>0</v>
      </c>
      <c r="H7" s="9">
        <f>Calculations!P152</f>
        <v>0</v>
      </c>
      <c r="I7" s="9">
        <f>Calculations!Q152</f>
        <v>0</v>
      </c>
      <c r="J7" s="9">
        <f>Calculations!R152</f>
        <v>0</v>
      </c>
      <c r="K7" s="9">
        <f>Calculations!S152</f>
        <v>0</v>
      </c>
      <c r="L7" s="9">
        <f>Calculations!T152</f>
        <v>0</v>
      </c>
      <c r="M7" s="9">
        <f>Calculations!U152</f>
        <v>0</v>
      </c>
      <c r="N7" s="9">
        <f>Calculations!V152</f>
        <v>0</v>
      </c>
      <c r="O7" s="9">
        <f>Calculations!W152</f>
        <v>0</v>
      </c>
      <c r="P7" s="9">
        <f>Calculations!X152</f>
        <v>0</v>
      </c>
      <c r="Q7" s="9">
        <f>Calculations!Y152</f>
        <v>0</v>
      </c>
      <c r="R7" s="9">
        <f>Calculations!Z152</f>
        <v>0</v>
      </c>
      <c r="S7" s="9">
        <f>Calculations!AA152</f>
        <v>0</v>
      </c>
      <c r="T7" s="9">
        <f>Calculations!AB152</f>
        <v>0</v>
      </c>
      <c r="U7" s="9">
        <f>Calculations!AC152</f>
        <v>0</v>
      </c>
      <c r="V7" s="9">
        <f>Calculations!AD152</f>
        <v>0</v>
      </c>
      <c r="W7" s="9">
        <f>Calculations!AE152</f>
        <v>0</v>
      </c>
      <c r="X7" s="9">
        <f>Calculations!AF152</f>
        <v>0</v>
      </c>
      <c r="Y7" s="9">
        <f>Calculations!AG152</f>
        <v>0</v>
      </c>
      <c r="Z7" s="9">
        <f>Calculations!AH152</f>
        <v>0</v>
      </c>
      <c r="AA7" s="9">
        <f>Calculations!AI152</f>
        <v>0</v>
      </c>
      <c r="AB7" s="9">
        <f>Calculations!AJ152</f>
        <v>0</v>
      </c>
      <c r="AC7" s="9">
        <f>Calculations!AK152</f>
        <v>0</v>
      </c>
      <c r="AD7" s="9">
        <f>Calculations!AL152</f>
        <v>0</v>
      </c>
      <c r="AE7" s="9">
        <f>Calculations!AM152</f>
        <v>0</v>
      </c>
      <c r="AF7" s="9">
        <f>Calculations!AN152</f>
        <v>0</v>
      </c>
      <c r="AG7" s="9">
        <f>Calculations!AO152</f>
        <v>0</v>
      </c>
    </row>
    <row r="8" spans="1:35" x14ac:dyDescent="0.25">
      <c r="A8" s="1" t="s">
        <v>349</v>
      </c>
      <c r="B8" s="9">
        <f>Calculations!J153</f>
        <v>0</v>
      </c>
      <c r="C8" s="9">
        <f>Calculations!K153</f>
        <v>0</v>
      </c>
      <c r="D8" s="9">
        <f>Calculations!L153</f>
        <v>0</v>
      </c>
      <c r="E8" s="9">
        <f>Calculations!M153</f>
        <v>0</v>
      </c>
      <c r="F8" s="9">
        <f>Calculations!N153</f>
        <v>0</v>
      </c>
      <c r="G8" s="9">
        <f>Calculations!O153</f>
        <v>0</v>
      </c>
      <c r="H8" s="9">
        <f>Calculations!P153</f>
        <v>0</v>
      </c>
      <c r="I8" s="9">
        <f>Calculations!Q153</f>
        <v>0</v>
      </c>
      <c r="J8" s="9">
        <f>Calculations!R153</f>
        <v>0</v>
      </c>
      <c r="K8" s="9">
        <f>Calculations!S153</f>
        <v>0</v>
      </c>
      <c r="L8" s="9">
        <f>Calculations!T153</f>
        <v>0</v>
      </c>
      <c r="M8" s="9">
        <f>Calculations!U153</f>
        <v>0</v>
      </c>
      <c r="N8" s="9">
        <f>Calculations!V153</f>
        <v>0</v>
      </c>
      <c r="O8" s="9">
        <f>Calculations!W153</f>
        <v>0</v>
      </c>
      <c r="P8" s="9">
        <f>Calculations!X153</f>
        <v>0</v>
      </c>
      <c r="Q8" s="9">
        <f>Calculations!Y153</f>
        <v>0</v>
      </c>
      <c r="R8" s="9">
        <f>Calculations!Z153</f>
        <v>0</v>
      </c>
      <c r="S8" s="9">
        <f>Calculations!AA153</f>
        <v>0</v>
      </c>
      <c r="T8" s="9">
        <f>Calculations!AB153</f>
        <v>0</v>
      </c>
      <c r="U8" s="9">
        <f>Calculations!AC153</f>
        <v>0</v>
      </c>
      <c r="V8" s="9">
        <f>Calculations!AD153</f>
        <v>0</v>
      </c>
      <c r="W8" s="9">
        <f>Calculations!AE153</f>
        <v>0</v>
      </c>
      <c r="X8" s="9">
        <f>Calculations!AF153</f>
        <v>0</v>
      </c>
      <c r="Y8" s="9">
        <f>Calculations!AG153</f>
        <v>0</v>
      </c>
      <c r="Z8" s="9">
        <f>Calculations!AH153</f>
        <v>0</v>
      </c>
      <c r="AA8" s="9">
        <f>Calculations!AI153</f>
        <v>0</v>
      </c>
      <c r="AB8" s="9">
        <f>Calculations!AJ153</f>
        <v>0</v>
      </c>
      <c r="AC8" s="9">
        <f>Calculations!AK153</f>
        <v>0</v>
      </c>
      <c r="AD8" s="9">
        <f>Calculations!AL153</f>
        <v>0</v>
      </c>
      <c r="AE8" s="9">
        <f>Calculations!AM153</f>
        <v>0</v>
      </c>
      <c r="AF8" s="9">
        <f>Calculations!AN153</f>
        <v>0</v>
      </c>
      <c r="AG8" s="9">
        <f>Calculations!AO153</f>
        <v>0</v>
      </c>
    </row>
    <row r="9" spans="1:35" x14ac:dyDescent="0.25">
      <c r="A9" s="1" t="s">
        <v>350</v>
      </c>
      <c r="B9" s="9">
        <f>Calculations!J154</f>
        <v>0</v>
      </c>
      <c r="C9" s="9">
        <f>Calculations!K154</f>
        <v>0</v>
      </c>
      <c r="D9" s="9">
        <f>Calculations!L154</f>
        <v>0</v>
      </c>
      <c r="E9" s="9">
        <f>Calculations!M154</f>
        <v>0</v>
      </c>
      <c r="F9" s="9">
        <f>Calculations!N154</f>
        <v>0</v>
      </c>
      <c r="G9" s="9">
        <f>Calculations!O154</f>
        <v>0</v>
      </c>
      <c r="H9" s="9">
        <f>Calculations!P154</f>
        <v>0</v>
      </c>
      <c r="I9" s="9">
        <f>Calculations!Q154</f>
        <v>0</v>
      </c>
      <c r="J9" s="9">
        <f>Calculations!R154</f>
        <v>0</v>
      </c>
      <c r="K9" s="9">
        <f>Calculations!S154</f>
        <v>0</v>
      </c>
      <c r="L9" s="9">
        <f>Calculations!T154</f>
        <v>0</v>
      </c>
      <c r="M9" s="9">
        <f>Calculations!U154</f>
        <v>0</v>
      </c>
      <c r="N9" s="9">
        <f>Calculations!V154</f>
        <v>0</v>
      </c>
      <c r="O9" s="9">
        <f>Calculations!W154</f>
        <v>0</v>
      </c>
      <c r="P9" s="9">
        <f>Calculations!X154</f>
        <v>0</v>
      </c>
      <c r="Q9" s="9">
        <f>Calculations!Y154</f>
        <v>0</v>
      </c>
      <c r="R9" s="9">
        <f>Calculations!Z154</f>
        <v>0</v>
      </c>
      <c r="S9" s="9">
        <f>Calculations!AA154</f>
        <v>0</v>
      </c>
      <c r="T9" s="9">
        <f>Calculations!AB154</f>
        <v>0</v>
      </c>
      <c r="U9" s="9">
        <f>Calculations!AC154</f>
        <v>0</v>
      </c>
      <c r="V9" s="9">
        <f>Calculations!AD154</f>
        <v>0</v>
      </c>
      <c r="W9" s="9">
        <f>Calculations!AE154</f>
        <v>0</v>
      </c>
      <c r="X9" s="9">
        <f>Calculations!AF154</f>
        <v>0</v>
      </c>
      <c r="Y9" s="9">
        <f>Calculations!AG154</f>
        <v>0</v>
      </c>
      <c r="Z9" s="9">
        <f>Calculations!AH154</f>
        <v>0</v>
      </c>
      <c r="AA9" s="9">
        <f>Calculations!AI154</f>
        <v>0</v>
      </c>
      <c r="AB9" s="9">
        <f>Calculations!AJ154</f>
        <v>0</v>
      </c>
      <c r="AC9" s="9">
        <f>Calculations!AK154</f>
        <v>0</v>
      </c>
      <c r="AD9" s="9">
        <f>Calculations!AL154</f>
        <v>0</v>
      </c>
      <c r="AE9" s="9">
        <f>Calculations!AM154</f>
        <v>0</v>
      </c>
      <c r="AF9" s="9">
        <f>Calculations!AN154</f>
        <v>0</v>
      </c>
      <c r="AG9" s="9">
        <f>Calculations!AO154</f>
        <v>0</v>
      </c>
    </row>
    <row r="10" spans="1:35" x14ac:dyDescent="0.25">
      <c r="A10" s="1" t="s">
        <v>351</v>
      </c>
      <c r="B10" s="9">
        <f>Calculations!J155</f>
        <v>0</v>
      </c>
      <c r="C10" s="9">
        <f>Calculations!K155</f>
        <v>0</v>
      </c>
      <c r="D10" s="9">
        <f>Calculations!L155</f>
        <v>0</v>
      </c>
      <c r="E10" s="9">
        <f>Calculations!M155</f>
        <v>0</v>
      </c>
      <c r="F10" s="9">
        <f>Calculations!N155</f>
        <v>0</v>
      </c>
      <c r="G10" s="9">
        <f>Calculations!O155</f>
        <v>0</v>
      </c>
      <c r="H10" s="9">
        <f>Calculations!P155</f>
        <v>0</v>
      </c>
      <c r="I10" s="9">
        <f>Calculations!Q155</f>
        <v>0</v>
      </c>
      <c r="J10" s="9">
        <f>Calculations!R155</f>
        <v>0</v>
      </c>
      <c r="K10" s="9">
        <f>Calculations!S155</f>
        <v>0</v>
      </c>
      <c r="L10" s="9">
        <f>Calculations!T155</f>
        <v>0</v>
      </c>
      <c r="M10" s="9">
        <f>Calculations!U155</f>
        <v>0</v>
      </c>
      <c r="N10" s="9">
        <f>Calculations!V155</f>
        <v>0</v>
      </c>
      <c r="O10" s="9">
        <f>Calculations!W155</f>
        <v>0</v>
      </c>
      <c r="P10" s="9">
        <f>Calculations!X155</f>
        <v>0</v>
      </c>
      <c r="Q10" s="9">
        <f>Calculations!Y155</f>
        <v>0</v>
      </c>
      <c r="R10" s="9">
        <f>Calculations!Z155</f>
        <v>0</v>
      </c>
      <c r="S10" s="9">
        <f>Calculations!AA155</f>
        <v>0</v>
      </c>
      <c r="T10" s="9">
        <f>Calculations!AB155</f>
        <v>0</v>
      </c>
      <c r="U10" s="9">
        <f>Calculations!AC155</f>
        <v>0</v>
      </c>
      <c r="V10" s="9">
        <f>Calculations!AD155</f>
        <v>0</v>
      </c>
      <c r="W10" s="9">
        <f>Calculations!AE155</f>
        <v>0</v>
      </c>
      <c r="X10" s="9">
        <f>Calculations!AF155</f>
        <v>0</v>
      </c>
      <c r="Y10" s="9">
        <f>Calculations!AG155</f>
        <v>0</v>
      </c>
      <c r="Z10" s="9">
        <f>Calculations!AH155</f>
        <v>0</v>
      </c>
      <c r="AA10" s="9">
        <f>Calculations!AI155</f>
        <v>0</v>
      </c>
      <c r="AB10" s="9">
        <f>Calculations!AJ155</f>
        <v>0</v>
      </c>
      <c r="AC10" s="9">
        <f>Calculations!AK155</f>
        <v>0</v>
      </c>
      <c r="AD10" s="9">
        <f>Calculations!AL155</f>
        <v>0</v>
      </c>
      <c r="AE10" s="9">
        <f>Calculations!AM155</f>
        <v>0</v>
      </c>
      <c r="AF10" s="9">
        <f>Calculations!AN155</f>
        <v>0</v>
      </c>
      <c r="AG10" s="9">
        <f>Calculations!AO155</f>
        <v>0</v>
      </c>
    </row>
    <row r="11" spans="1:35" x14ac:dyDescent="0.25">
      <c r="A11" s="1" t="s">
        <v>352</v>
      </c>
      <c r="B11" s="9">
        <f>Calculations!J156</f>
        <v>0</v>
      </c>
      <c r="C11" s="9">
        <f>Calculations!K156</f>
        <v>0</v>
      </c>
      <c r="D11" s="9">
        <f>Calculations!L156</f>
        <v>0</v>
      </c>
      <c r="E11" s="9">
        <f>Calculations!M156</f>
        <v>0</v>
      </c>
      <c r="F11" s="9">
        <f>Calculations!N156</f>
        <v>0</v>
      </c>
      <c r="G11" s="9">
        <f>Calculations!O156</f>
        <v>0</v>
      </c>
      <c r="H11" s="9">
        <f>Calculations!P156</f>
        <v>0</v>
      </c>
      <c r="I11" s="9">
        <f>Calculations!Q156</f>
        <v>0</v>
      </c>
      <c r="J11" s="9">
        <f>Calculations!R156</f>
        <v>0</v>
      </c>
      <c r="K11" s="9">
        <f>Calculations!S156</f>
        <v>0</v>
      </c>
      <c r="L11" s="9">
        <f>Calculations!T156</f>
        <v>0</v>
      </c>
      <c r="M11" s="9">
        <f>Calculations!U156</f>
        <v>0</v>
      </c>
      <c r="N11" s="9">
        <f>Calculations!V156</f>
        <v>0</v>
      </c>
      <c r="O11" s="9">
        <f>Calculations!W156</f>
        <v>0</v>
      </c>
      <c r="P11" s="9">
        <f>Calculations!X156</f>
        <v>0</v>
      </c>
      <c r="Q11" s="9">
        <f>Calculations!Y156</f>
        <v>0</v>
      </c>
      <c r="R11" s="9">
        <f>Calculations!Z156</f>
        <v>0</v>
      </c>
      <c r="S11" s="9">
        <f>Calculations!AA156</f>
        <v>0</v>
      </c>
      <c r="T11" s="9">
        <f>Calculations!AB156</f>
        <v>0</v>
      </c>
      <c r="U11" s="9">
        <f>Calculations!AC156</f>
        <v>0</v>
      </c>
      <c r="V11" s="9">
        <f>Calculations!AD156</f>
        <v>0</v>
      </c>
      <c r="W11" s="9">
        <f>Calculations!AE156</f>
        <v>0</v>
      </c>
      <c r="X11" s="9">
        <f>Calculations!AF156</f>
        <v>0</v>
      </c>
      <c r="Y11" s="9">
        <f>Calculations!AG156</f>
        <v>0</v>
      </c>
      <c r="Z11" s="9">
        <f>Calculations!AH156</f>
        <v>0</v>
      </c>
      <c r="AA11" s="9">
        <f>Calculations!AI156</f>
        <v>0</v>
      </c>
      <c r="AB11" s="9">
        <f>Calculations!AJ156</f>
        <v>0</v>
      </c>
      <c r="AC11" s="9">
        <f>Calculations!AK156</f>
        <v>0</v>
      </c>
      <c r="AD11" s="9">
        <f>Calculations!AL156</f>
        <v>0</v>
      </c>
      <c r="AE11" s="9">
        <f>Calculations!AM156</f>
        <v>0</v>
      </c>
      <c r="AF11" s="9">
        <f>Calculations!AN156</f>
        <v>0</v>
      </c>
      <c r="AG11" s="9">
        <f>Calculations!AO156</f>
        <v>0</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I11"/>
  <sheetViews>
    <sheetView workbookViewId="0">
      <selection activeCell="AG11" sqref="AG11"/>
    </sheetView>
  </sheetViews>
  <sheetFormatPr defaultRowHeight="15" x14ac:dyDescent="0.25"/>
  <cols>
    <col min="1" max="1" width="29.85546875" customWidth="1"/>
    <col min="2" max="33" width="9.5703125" bestFit="1"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Calculations!J160</f>
        <v>0</v>
      </c>
      <c r="C2" s="9">
        <f>Calculations!K160</f>
        <v>534773000000000.06</v>
      </c>
      <c r="D2" s="9">
        <f>Calculations!L160</f>
        <v>518426000000000.06</v>
      </c>
      <c r="E2" s="9">
        <f>Calculations!M160</f>
        <v>505123000000000</v>
      </c>
      <c r="F2" s="9">
        <f>Calculations!N160</f>
        <v>495132000000000</v>
      </c>
      <c r="G2" s="9">
        <f>Calculations!O160</f>
        <v>487166000000000</v>
      </c>
      <c r="H2" s="9">
        <f>Calculations!P160</f>
        <v>480211000000000</v>
      </c>
      <c r="I2" s="9">
        <f>Calculations!Q160</f>
        <v>474199000000000</v>
      </c>
      <c r="J2" s="9">
        <f>Calculations!R160</f>
        <v>468797000000000</v>
      </c>
      <c r="K2" s="9">
        <f>Calculations!S160</f>
        <v>461557000000000</v>
      </c>
      <c r="L2" s="9">
        <f>Calculations!T160</f>
        <v>454545000000000</v>
      </c>
      <c r="M2" s="9">
        <f>Calculations!U160</f>
        <v>440337000000000</v>
      </c>
      <c r="N2" s="9">
        <f>Calculations!V160</f>
        <v>428149000000000</v>
      </c>
      <c r="O2" s="9">
        <f>Calculations!W160</f>
        <v>417524000000000</v>
      </c>
      <c r="P2" s="9">
        <f>Calculations!X160</f>
        <v>408416000000000</v>
      </c>
      <c r="Q2" s="9">
        <f>Calculations!Y160</f>
        <v>400732000000000</v>
      </c>
      <c r="R2" s="9">
        <f>Calculations!Z160</f>
        <v>394175000000000</v>
      </c>
      <c r="S2" s="9">
        <f>Calculations!AA160</f>
        <v>388692000000000</v>
      </c>
      <c r="T2" s="9">
        <f>Calculations!AB160</f>
        <v>383917000000000</v>
      </c>
      <c r="U2" s="9">
        <f>Calculations!AC160</f>
        <v>379658000000000</v>
      </c>
      <c r="V2" s="9">
        <f>Calculations!AD160</f>
        <v>375877000000000</v>
      </c>
      <c r="W2" s="9">
        <f>Calculations!AE160</f>
        <v>370444000000000</v>
      </c>
      <c r="X2" s="9">
        <f>Calculations!AF160</f>
        <v>366245000000000</v>
      </c>
      <c r="Y2" s="9">
        <f>Calculations!AG160</f>
        <v>362688000000000</v>
      </c>
      <c r="Z2" s="9">
        <f>Calculations!AH160</f>
        <v>359474000000000</v>
      </c>
      <c r="AA2" s="9">
        <f>Calculations!AI160</f>
        <v>356838000000000</v>
      </c>
      <c r="AB2" s="9">
        <f>Calculations!AJ160</f>
        <v>354710000000000</v>
      </c>
      <c r="AC2" s="9">
        <f>Calculations!AK160</f>
        <v>353074000000000</v>
      </c>
      <c r="AD2" s="9">
        <f>Calculations!AL160</f>
        <v>351922000000000</v>
      </c>
      <c r="AE2" s="9">
        <f>Calculations!AM160</f>
        <v>351265000000000</v>
      </c>
      <c r="AF2" s="9">
        <f>Calculations!AN160</f>
        <v>351075000000000</v>
      </c>
      <c r="AG2" s="9">
        <f>Calculations!AO160</f>
        <v>351211000000000</v>
      </c>
    </row>
    <row r="3" spans="1:35" x14ac:dyDescent="0.25">
      <c r="A3" s="1" t="s">
        <v>77</v>
      </c>
      <c r="B3" s="9">
        <f>Calculations!J161</f>
        <v>0</v>
      </c>
      <c r="C3" s="9">
        <f>Calculations!K161</f>
        <v>0</v>
      </c>
      <c r="D3" s="9">
        <f>Calculations!L161</f>
        <v>0</v>
      </c>
      <c r="E3" s="9">
        <f>Calculations!M161</f>
        <v>0</v>
      </c>
      <c r="F3" s="9">
        <f>Calculations!N161</f>
        <v>0</v>
      </c>
      <c r="G3" s="9">
        <f>Calculations!O161</f>
        <v>0</v>
      </c>
      <c r="H3" s="9">
        <f>Calculations!P161</f>
        <v>0</v>
      </c>
      <c r="I3" s="9">
        <f>Calculations!Q161</f>
        <v>0</v>
      </c>
      <c r="J3" s="9">
        <f>Calculations!R161</f>
        <v>0</v>
      </c>
      <c r="K3" s="9">
        <f>Calculations!S161</f>
        <v>0</v>
      </c>
      <c r="L3" s="9">
        <f>Calculations!T161</f>
        <v>0</v>
      </c>
      <c r="M3" s="9">
        <f>Calculations!U161</f>
        <v>0</v>
      </c>
      <c r="N3" s="9">
        <f>Calculations!V161</f>
        <v>0</v>
      </c>
      <c r="O3" s="9">
        <f>Calculations!W161</f>
        <v>0</v>
      </c>
      <c r="P3" s="9">
        <f>Calculations!X161</f>
        <v>0</v>
      </c>
      <c r="Q3" s="9">
        <f>Calculations!Y161</f>
        <v>0</v>
      </c>
      <c r="R3" s="9">
        <f>Calculations!Z161</f>
        <v>0</v>
      </c>
      <c r="S3" s="9">
        <f>Calculations!AA161</f>
        <v>0</v>
      </c>
      <c r="T3" s="9">
        <f>Calculations!AB161</f>
        <v>0</v>
      </c>
      <c r="U3" s="9">
        <f>Calculations!AC161</f>
        <v>0</v>
      </c>
      <c r="V3" s="9">
        <f>Calculations!AD161</f>
        <v>0</v>
      </c>
      <c r="W3" s="9">
        <f>Calculations!AE161</f>
        <v>0</v>
      </c>
      <c r="X3" s="9">
        <f>Calculations!AF161</f>
        <v>0</v>
      </c>
      <c r="Y3" s="9">
        <f>Calculations!AG161</f>
        <v>0</v>
      </c>
      <c r="Z3" s="9">
        <f>Calculations!AH161</f>
        <v>0</v>
      </c>
      <c r="AA3" s="9">
        <f>Calculations!AI161</f>
        <v>0</v>
      </c>
      <c r="AB3" s="9">
        <f>Calculations!AJ161</f>
        <v>0</v>
      </c>
      <c r="AC3" s="9">
        <f>Calculations!AK161</f>
        <v>0</v>
      </c>
      <c r="AD3" s="9">
        <f>Calculations!AL161</f>
        <v>0</v>
      </c>
      <c r="AE3" s="9">
        <f>Calculations!AM161</f>
        <v>0</v>
      </c>
      <c r="AF3" s="9">
        <f>Calculations!AN161</f>
        <v>0</v>
      </c>
      <c r="AG3" s="9">
        <f>Calculations!AO161</f>
        <v>0</v>
      </c>
    </row>
    <row r="4" spans="1:35" x14ac:dyDescent="0.25">
      <c r="A4" s="1" t="s">
        <v>78</v>
      </c>
      <c r="B4" s="9">
        <f>Calculations!J162</f>
        <v>0</v>
      </c>
      <c r="C4" s="9">
        <f>Calculations!K162</f>
        <v>0</v>
      </c>
      <c r="D4" s="9">
        <f>Calculations!L162</f>
        <v>0</v>
      </c>
      <c r="E4" s="9">
        <f>Calculations!M162</f>
        <v>0</v>
      </c>
      <c r="F4" s="9">
        <f>Calculations!N162</f>
        <v>0</v>
      </c>
      <c r="G4" s="9">
        <f>Calculations!O162</f>
        <v>0</v>
      </c>
      <c r="H4" s="9">
        <f>Calculations!P162</f>
        <v>0</v>
      </c>
      <c r="I4" s="9">
        <f>Calculations!Q162</f>
        <v>0</v>
      </c>
      <c r="J4" s="9">
        <f>Calculations!R162</f>
        <v>0</v>
      </c>
      <c r="K4" s="9">
        <f>Calculations!S162</f>
        <v>0</v>
      </c>
      <c r="L4" s="9">
        <f>Calculations!T162</f>
        <v>0</v>
      </c>
      <c r="M4" s="9">
        <f>Calculations!U162</f>
        <v>0</v>
      </c>
      <c r="N4" s="9">
        <f>Calculations!V162</f>
        <v>0</v>
      </c>
      <c r="O4" s="9">
        <f>Calculations!W162</f>
        <v>0</v>
      </c>
      <c r="P4" s="9">
        <f>Calculations!X162</f>
        <v>0</v>
      </c>
      <c r="Q4" s="9">
        <f>Calculations!Y162</f>
        <v>0</v>
      </c>
      <c r="R4" s="9">
        <f>Calculations!Z162</f>
        <v>0</v>
      </c>
      <c r="S4" s="9">
        <f>Calculations!AA162</f>
        <v>0</v>
      </c>
      <c r="T4" s="9">
        <f>Calculations!AB162</f>
        <v>0</v>
      </c>
      <c r="U4" s="9">
        <f>Calculations!AC162</f>
        <v>0</v>
      </c>
      <c r="V4" s="9">
        <f>Calculations!AD162</f>
        <v>0</v>
      </c>
      <c r="W4" s="9">
        <f>Calculations!AE162</f>
        <v>0</v>
      </c>
      <c r="X4" s="9">
        <f>Calculations!AF162</f>
        <v>0</v>
      </c>
      <c r="Y4" s="9">
        <f>Calculations!AG162</f>
        <v>0</v>
      </c>
      <c r="Z4" s="9">
        <f>Calculations!AH162</f>
        <v>0</v>
      </c>
      <c r="AA4" s="9">
        <f>Calculations!AI162</f>
        <v>0</v>
      </c>
      <c r="AB4" s="9">
        <f>Calculations!AJ162</f>
        <v>0</v>
      </c>
      <c r="AC4" s="9">
        <f>Calculations!AK162</f>
        <v>0</v>
      </c>
      <c r="AD4" s="9">
        <f>Calculations!AL162</f>
        <v>0</v>
      </c>
      <c r="AE4" s="9">
        <f>Calculations!AM162</f>
        <v>0</v>
      </c>
      <c r="AF4" s="9">
        <f>Calculations!AN162</f>
        <v>0</v>
      </c>
      <c r="AG4" s="9">
        <f>Calculations!AO162</f>
        <v>0</v>
      </c>
    </row>
    <row r="5" spans="1:35" x14ac:dyDescent="0.25">
      <c r="A5" s="1" t="s">
        <v>79</v>
      </c>
      <c r="B5" s="9">
        <f>Calculations!J163</f>
        <v>0</v>
      </c>
      <c r="C5" s="9">
        <f>Calculations!K163</f>
        <v>0</v>
      </c>
      <c r="D5" s="9">
        <f>Calculations!L163</f>
        <v>0</v>
      </c>
      <c r="E5" s="9">
        <f>Calculations!M163</f>
        <v>0</v>
      </c>
      <c r="F5" s="9">
        <f>Calculations!N163</f>
        <v>0</v>
      </c>
      <c r="G5" s="9">
        <f>Calculations!O163</f>
        <v>0</v>
      </c>
      <c r="H5" s="9">
        <f>Calculations!P163</f>
        <v>0</v>
      </c>
      <c r="I5" s="9">
        <f>Calculations!Q163</f>
        <v>0</v>
      </c>
      <c r="J5" s="9">
        <f>Calculations!R163</f>
        <v>0</v>
      </c>
      <c r="K5" s="9">
        <f>Calculations!S163</f>
        <v>0</v>
      </c>
      <c r="L5" s="9">
        <f>Calculations!T163</f>
        <v>0</v>
      </c>
      <c r="M5" s="9">
        <f>Calculations!U163</f>
        <v>0</v>
      </c>
      <c r="N5" s="9">
        <f>Calculations!V163</f>
        <v>0</v>
      </c>
      <c r="O5" s="9">
        <f>Calculations!W163</f>
        <v>0</v>
      </c>
      <c r="P5" s="9">
        <f>Calculations!X163</f>
        <v>0</v>
      </c>
      <c r="Q5" s="9">
        <f>Calculations!Y163</f>
        <v>0</v>
      </c>
      <c r="R5" s="9">
        <f>Calculations!Z163</f>
        <v>0</v>
      </c>
      <c r="S5" s="9">
        <f>Calculations!AA163</f>
        <v>0</v>
      </c>
      <c r="T5" s="9">
        <f>Calculations!AB163</f>
        <v>0</v>
      </c>
      <c r="U5" s="9">
        <f>Calculations!AC163</f>
        <v>0</v>
      </c>
      <c r="V5" s="9">
        <f>Calculations!AD163</f>
        <v>0</v>
      </c>
      <c r="W5" s="9">
        <f>Calculations!AE163</f>
        <v>0</v>
      </c>
      <c r="X5" s="9">
        <f>Calculations!AF163</f>
        <v>0</v>
      </c>
      <c r="Y5" s="9">
        <f>Calculations!AG163</f>
        <v>0</v>
      </c>
      <c r="Z5" s="9">
        <f>Calculations!AH163</f>
        <v>0</v>
      </c>
      <c r="AA5" s="9">
        <f>Calculations!AI163</f>
        <v>0</v>
      </c>
      <c r="AB5" s="9">
        <f>Calculations!AJ163</f>
        <v>0</v>
      </c>
      <c r="AC5" s="9">
        <f>Calculations!AK163</f>
        <v>0</v>
      </c>
      <c r="AD5" s="9">
        <f>Calculations!AL163</f>
        <v>0</v>
      </c>
      <c r="AE5" s="9">
        <f>Calculations!AM163</f>
        <v>0</v>
      </c>
      <c r="AF5" s="9">
        <f>Calculations!AN163</f>
        <v>0</v>
      </c>
      <c r="AG5" s="9">
        <f>Calculations!AO163</f>
        <v>0</v>
      </c>
    </row>
    <row r="6" spans="1:35" x14ac:dyDescent="0.25">
      <c r="A6" s="1" t="s">
        <v>81</v>
      </c>
      <c r="B6" s="9">
        <f>Calculations!J164</f>
        <v>0</v>
      </c>
      <c r="C6" s="9">
        <f>Calculations!K164</f>
        <v>0</v>
      </c>
      <c r="D6" s="9">
        <f>Calculations!L164</f>
        <v>0</v>
      </c>
      <c r="E6" s="9">
        <f>Calculations!M164</f>
        <v>0</v>
      </c>
      <c r="F6" s="9">
        <f>Calculations!N164</f>
        <v>0</v>
      </c>
      <c r="G6" s="9">
        <f>Calculations!O164</f>
        <v>0</v>
      </c>
      <c r="H6" s="9">
        <f>Calculations!P164</f>
        <v>0</v>
      </c>
      <c r="I6" s="9">
        <f>Calculations!Q164</f>
        <v>0</v>
      </c>
      <c r="J6" s="9">
        <f>Calculations!R164</f>
        <v>0</v>
      </c>
      <c r="K6" s="9">
        <f>Calculations!S164</f>
        <v>0</v>
      </c>
      <c r="L6" s="9">
        <f>Calculations!T164</f>
        <v>0</v>
      </c>
      <c r="M6" s="9">
        <f>Calculations!U164</f>
        <v>0</v>
      </c>
      <c r="N6" s="9">
        <f>Calculations!V164</f>
        <v>0</v>
      </c>
      <c r="O6" s="9">
        <f>Calculations!W164</f>
        <v>0</v>
      </c>
      <c r="P6" s="9">
        <f>Calculations!X164</f>
        <v>0</v>
      </c>
      <c r="Q6" s="9">
        <f>Calculations!Y164</f>
        <v>0</v>
      </c>
      <c r="R6" s="9">
        <f>Calculations!Z164</f>
        <v>0</v>
      </c>
      <c r="S6" s="9">
        <f>Calculations!AA164</f>
        <v>0</v>
      </c>
      <c r="T6" s="9">
        <f>Calculations!AB164</f>
        <v>0</v>
      </c>
      <c r="U6" s="9">
        <f>Calculations!AC164</f>
        <v>0</v>
      </c>
      <c r="V6" s="9">
        <f>Calculations!AD164</f>
        <v>0</v>
      </c>
      <c r="W6" s="9">
        <f>Calculations!AE164</f>
        <v>0</v>
      </c>
      <c r="X6" s="9">
        <f>Calculations!AF164</f>
        <v>0</v>
      </c>
      <c r="Y6" s="9">
        <f>Calculations!AG164</f>
        <v>0</v>
      </c>
      <c r="Z6" s="9">
        <f>Calculations!AH164</f>
        <v>0</v>
      </c>
      <c r="AA6" s="9">
        <f>Calculations!AI164</f>
        <v>0</v>
      </c>
      <c r="AB6" s="9">
        <f>Calculations!AJ164</f>
        <v>0</v>
      </c>
      <c r="AC6" s="9">
        <f>Calculations!AK164</f>
        <v>0</v>
      </c>
      <c r="AD6" s="9">
        <f>Calculations!AL164</f>
        <v>0</v>
      </c>
      <c r="AE6" s="9">
        <f>Calculations!AM164</f>
        <v>0</v>
      </c>
      <c r="AF6" s="9">
        <f>Calculations!AN164</f>
        <v>0</v>
      </c>
      <c r="AG6" s="9">
        <f>Calculations!AO164</f>
        <v>0</v>
      </c>
    </row>
    <row r="7" spans="1:35" x14ac:dyDescent="0.25">
      <c r="A7" s="1" t="s">
        <v>207</v>
      </c>
      <c r="B7" s="9">
        <f>Calculations!J165</f>
        <v>0</v>
      </c>
      <c r="C7" s="9">
        <f>Calculations!K165</f>
        <v>0</v>
      </c>
      <c r="D7" s="9">
        <f>Calculations!L165</f>
        <v>0</v>
      </c>
      <c r="E7" s="9">
        <f>Calculations!M165</f>
        <v>0</v>
      </c>
      <c r="F7" s="9">
        <f>Calculations!N165</f>
        <v>0</v>
      </c>
      <c r="G7" s="9">
        <f>Calculations!O165</f>
        <v>0</v>
      </c>
      <c r="H7" s="9">
        <f>Calculations!P165</f>
        <v>0</v>
      </c>
      <c r="I7" s="9">
        <f>Calculations!Q165</f>
        <v>0</v>
      </c>
      <c r="J7" s="9">
        <f>Calculations!R165</f>
        <v>0</v>
      </c>
      <c r="K7" s="9">
        <f>Calculations!S165</f>
        <v>0</v>
      </c>
      <c r="L7" s="9">
        <f>Calculations!T165</f>
        <v>0</v>
      </c>
      <c r="M7" s="9">
        <f>Calculations!U165</f>
        <v>0</v>
      </c>
      <c r="N7" s="9">
        <f>Calculations!V165</f>
        <v>0</v>
      </c>
      <c r="O7" s="9">
        <f>Calculations!W165</f>
        <v>0</v>
      </c>
      <c r="P7" s="9">
        <f>Calculations!X165</f>
        <v>0</v>
      </c>
      <c r="Q7" s="9">
        <f>Calculations!Y165</f>
        <v>0</v>
      </c>
      <c r="R7" s="9">
        <f>Calculations!Z165</f>
        <v>0</v>
      </c>
      <c r="S7" s="9">
        <f>Calculations!AA165</f>
        <v>0</v>
      </c>
      <c r="T7" s="9">
        <f>Calculations!AB165</f>
        <v>0</v>
      </c>
      <c r="U7" s="9">
        <f>Calculations!AC165</f>
        <v>0</v>
      </c>
      <c r="V7" s="9">
        <f>Calculations!AD165</f>
        <v>0</v>
      </c>
      <c r="W7" s="9">
        <f>Calculations!AE165</f>
        <v>0</v>
      </c>
      <c r="X7" s="9">
        <f>Calculations!AF165</f>
        <v>0</v>
      </c>
      <c r="Y7" s="9">
        <f>Calculations!AG165</f>
        <v>0</v>
      </c>
      <c r="Z7" s="9">
        <f>Calculations!AH165</f>
        <v>0</v>
      </c>
      <c r="AA7" s="9">
        <f>Calculations!AI165</f>
        <v>0</v>
      </c>
      <c r="AB7" s="9">
        <f>Calculations!AJ165</f>
        <v>0</v>
      </c>
      <c r="AC7" s="9">
        <f>Calculations!AK165</f>
        <v>0</v>
      </c>
      <c r="AD7" s="9">
        <f>Calculations!AL165</f>
        <v>0</v>
      </c>
      <c r="AE7" s="9">
        <f>Calculations!AM165</f>
        <v>0</v>
      </c>
      <c r="AF7" s="9">
        <f>Calculations!AN165</f>
        <v>0</v>
      </c>
      <c r="AG7" s="9">
        <f>Calculations!AO165</f>
        <v>0</v>
      </c>
    </row>
    <row r="8" spans="1:35" x14ac:dyDescent="0.25">
      <c r="A8" s="1" t="s">
        <v>349</v>
      </c>
      <c r="B8" s="9">
        <f>Calculations!J166</f>
        <v>0</v>
      </c>
      <c r="C8" s="9">
        <f>Calculations!K166</f>
        <v>0</v>
      </c>
      <c r="D8" s="9">
        <f>Calculations!L166</f>
        <v>0</v>
      </c>
      <c r="E8" s="9">
        <f>Calculations!M166</f>
        <v>0</v>
      </c>
      <c r="F8" s="9">
        <f>Calculations!N166</f>
        <v>0</v>
      </c>
      <c r="G8" s="9">
        <f>Calculations!O166</f>
        <v>0</v>
      </c>
      <c r="H8" s="9">
        <f>Calculations!P166</f>
        <v>0</v>
      </c>
      <c r="I8" s="9">
        <f>Calculations!Q166</f>
        <v>0</v>
      </c>
      <c r="J8" s="9">
        <f>Calculations!R166</f>
        <v>0</v>
      </c>
      <c r="K8" s="9">
        <f>Calculations!S166</f>
        <v>0</v>
      </c>
      <c r="L8" s="9">
        <f>Calculations!T166</f>
        <v>0</v>
      </c>
      <c r="M8" s="9">
        <f>Calculations!U166</f>
        <v>0</v>
      </c>
      <c r="N8" s="9">
        <f>Calculations!V166</f>
        <v>0</v>
      </c>
      <c r="O8" s="9">
        <f>Calculations!W166</f>
        <v>0</v>
      </c>
      <c r="P8" s="9">
        <f>Calculations!X166</f>
        <v>0</v>
      </c>
      <c r="Q8" s="9">
        <f>Calculations!Y166</f>
        <v>0</v>
      </c>
      <c r="R8" s="9">
        <f>Calculations!Z166</f>
        <v>0</v>
      </c>
      <c r="S8" s="9">
        <f>Calculations!AA166</f>
        <v>0</v>
      </c>
      <c r="T8" s="9">
        <f>Calculations!AB166</f>
        <v>0</v>
      </c>
      <c r="U8" s="9">
        <f>Calculations!AC166</f>
        <v>0</v>
      </c>
      <c r="V8" s="9">
        <f>Calculations!AD166</f>
        <v>0</v>
      </c>
      <c r="W8" s="9">
        <f>Calculations!AE166</f>
        <v>0</v>
      </c>
      <c r="X8" s="9">
        <f>Calculations!AF166</f>
        <v>0</v>
      </c>
      <c r="Y8" s="9">
        <f>Calculations!AG166</f>
        <v>0</v>
      </c>
      <c r="Z8" s="9">
        <f>Calculations!AH166</f>
        <v>0</v>
      </c>
      <c r="AA8" s="9">
        <f>Calculations!AI166</f>
        <v>0</v>
      </c>
      <c r="AB8" s="9">
        <f>Calculations!AJ166</f>
        <v>0</v>
      </c>
      <c r="AC8" s="9">
        <f>Calculations!AK166</f>
        <v>0</v>
      </c>
      <c r="AD8" s="9">
        <f>Calculations!AL166</f>
        <v>0</v>
      </c>
      <c r="AE8" s="9">
        <f>Calculations!AM166</f>
        <v>0</v>
      </c>
      <c r="AF8" s="9">
        <f>Calculations!AN166</f>
        <v>0</v>
      </c>
      <c r="AG8" s="9">
        <f>Calculations!AO166</f>
        <v>0</v>
      </c>
    </row>
    <row r="9" spans="1:35" x14ac:dyDescent="0.25">
      <c r="A9" s="1" t="s">
        <v>350</v>
      </c>
      <c r="B9" s="9">
        <f>Calculations!J167</f>
        <v>0</v>
      </c>
      <c r="C9" s="9">
        <f>Calculations!K167</f>
        <v>0</v>
      </c>
      <c r="D9" s="9">
        <f>Calculations!L167</f>
        <v>0</v>
      </c>
      <c r="E9" s="9">
        <f>Calculations!M167</f>
        <v>0</v>
      </c>
      <c r="F9" s="9">
        <f>Calculations!N167</f>
        <v>0</v>
      </c>
      <c r="G9" s="9">
        <f>Calculations!O167</f>
        <v>0</v>
      </c>
      <c r="H9" s="9">
        <f>Calculations!P167</f>
        <v>0</v>
      </c>
      <c r="I9" s="9">
        <f>Calculations!Q167</f>
        <v>0</v>
      </c>
      <c r="J9" s="9">
        <f>Calculations!R167</f>
        <v>0</v>
      </c>
      <c r="K9" s="9">
        <f>Calculations!S167</f>
        <v>0</v>
      </c>
      <c r="L9" s="9">
        <f>Calculations!T167</f>
        <v>0</v>
      </c>
      <c r="M9" s="9">
        <f>Calculations!U167</f>
        <v>0</v>
      </c>
      <c r="N9" s="9">
        <f>Calculations!V167</f>
        <v>0</v>
      </c>
      <c r="O9" s="9">
        <f>Calculations!W167</f>
        <v>0</v>
      </c>
      <c r="P9" s="9">
        <f>Calculations!X167</f>
        <v>0</v>
      </c>
      <c r="Q9" s="9">
        <f>Calculations!Y167</f>
        <v>0</v>
      </c>
      <c r="R9" s="9">
        <f>Calculations!Z167</f>
        <v>0</v>
      </c>
      <c r="S9" s="9">
        <f>Calculations!AA167</f>
        <v>0</v>
      </c>
      <c r="T9" s="9">
        <f>Calculations!AB167</f>
        <v>0</v>
      </c>
      <c r="U9" s="9">
        <f>Calculations!AC167</f>
        <v>0</v>
      </c>
      <c r="V9" s="9">
        <f>Calculations!AD167</f>
        <v>0</v>
      </c>
      <c r="W9" s="9">
        <f>Calculations!AE167</f>
        <v>0</v>
      </c>
      <c r="X9" s="9">
        <f>Calculations!AF167</f>
        <v>0</v>
      </c>
      <c r="Y9" s="9">
        <f>Calculations!AG167</f>
        <v>0</v>
      </c>
      <c r="Z9" s="9">
        <f>Calculations!AH167</f>
        <v>0</v>
      </c>
      <c r="AA9" s="9">
        <f>Calculations!AI167</f>
        <v>0</v>
      </c>
      <c r="AB9" s="9">
        <f>Calculations!AJ167</f>
        <v>0</v>
      </c>
      <c r="AC9" s="9">
        <f>Calculations!AK167</f>
        <v>0</v>
      </c>
      <c r="AD9" s="9">
        <f>Calculations!AL167</f>
        <v>0</v>
      </c>
      <c r="AE9" s="9">
        <f>Calculations!AM167</f>
        <v>0</v>
      </c>
      <c r="AF9" s="9">
        <f>Calculations!AN167</f>
        <v>0</v>
      </c>
      <c r="AG9" s="9">
        <f>Calculations!AO167</f>
        <v>0</v>
      </c>
    </row>
    <row r="10" spans="1:35" x14ac:dyDescent="0.25">
      <c r="A10" s="1" t="s">
        <v>351</v>
      </c>
      <c r="B10" s="9">
        <f>Calculations!J168</f>
        <v>0</v>
      </c>
      <c r="C10" s="9">
        <f>Calculations!K168</f>
        <v>0</v>
      </c>
      <c r="D10" s="9">
        <f>Calculations!L168</f>
        <v>0</v>
      </c>
      <c r="E10" s="9">
        <f>Calculations!M168</f>
        <v>0</v>
      </c>
      <c r="F10" s="9">
        <f>Calculations!N168</f>
        <v>0</v>
      </c>
      <c r="G10" s="9">
        <f>Calculations!O168</f>
        <v>0</v>
      </c>
      <c r="H10" s="9">
        <f>Calculations!P168</f>
        <v>0</v>
      </c>
      <c r="I10" s="9">
        <f>Calculations!Q168</f>
        <v>0</v>
      </c>
      <c r="J10" s="9">
        <f>Calculations!R168</f>
        <v>0</v>
      </c>
      <c r="K10" s="9">
        <f>Calculations!S168</f>
        <v>0</v>
      </c>
      <c r="L10" s="9">
        <f>Calculations!T168</f>
        <v>0</v>
      </c>
      <c r="M10" s="9">
        <f>Calculations!U168</f>
        <v>0</v>
      </c>
      <c r="N10" s="9">
        <f>Calculations!V168</f>
        <v>0</v>
      </c>
      <c r="O10" s="9">
        <f>Calculations!W168</f>
        <v>0</v>
      </c>
      <c r="P10" s="9">
        <f>Calculations!X168</f>
        <v>0</v>
      </c>
      <c r="Q10" s="9">
        <f>Calculations!Y168</f>
        <v>0</v>
      </c>
      <c r="R10" s="9">
        <f>Calculations!Z168</f>
        <v>0</v>
      </c>
      <c r="S10" s="9">
        <f>Calculations!AA168</f>
        <v>0</v>
      </c>
      <c r="T10" s="9">
        <f>Calculations!AB168</f>
        <v>0</v>
      </c>
      <c r="U10" s="9">
        <f>Calculations!AC168</f>
        <v>0</v>
      </c>
      <c r="V10" s="9">
        <f>Calculations!AD168</f>
        <v>0</v>
      </c>
      <c r="W10" s="9">
        <f>Calculations!AE168</f>
        <v>0</v>
      </c>
      <c r="X10" s="9">
        <f>Calculations!AF168</f>
        <v>0</v>
      </c>
      <c r="Y10" s="9">
        <f>Calculations!AG168</f>
        <v>0</v>
      </c>
      <c r="Z10" s="9">
        <f>Calculations!AH168</f>
        <v>0</v>
      </c>
      <c r="AA10" s="9">
        <f>Calculations!AI168</f>
        <v>0</v>
      </c>
      <c r="AB10" s="9">
        <f>Calculations!AJ168</f>
        <v>0</v>
      </c>
      <c r="AC10" s="9">
        <f>Calculations!AK168</f>
        <v>0</v>
      </c>
      <c r="AD10" s="9">
        <f>Calculations!AL168</f>
        <v>0</v>
      </c>
      <c r="AE10" s="9">
        <f>Calculations!AM168</f>
        <v>0</v>
      </c>
      <c r="AF10" s="9">
        <f>Calculations!AN168</f>
        <v>0</v>
      </c>
      <c r="AG10" s="9">
        <f>Calculations!AO168</f>
        <v>0</v>
      </c>
    </row>
    <row r="11" spans="1:35" x14ac:dyDescent="0.25">
      <c r="A11" s="1" t="s">
        <v>352</v>
      </c>
      <c r="B11" s="9">
        <f>Calculations!J169</f>
        <v>0</v>
      </c>
      <c r="C11" s="9">
        <f>Calculations!K169</f>
        <v>0</v>
      </c>
      <c r="D11" s="9">
        <f>Calculations!L169</f>
        <v>0</v>
      </c>
      <c r="E11" s="9">
        <f>Calculations!M169</f>
        <v>0</v>
      </c>
      <c r="F11" s="9">
        <f>Calculations!N169</f>
        <v>0</v>
      </c>
      <c r="G11" s="9">
        <f>Calculations!O169</f>
        <v>0</v>
      </c>
      <c r="H11" s="9">
        <f>Calculations!P169</f>
        <v>0</v>
      </c>
      <c r="I11" s="9">
        <f>Calculations!Q169</f>
        <v>0</v>
      </c>
      <c r="J11" s="9">
        <f>Calculations!R169</f>
        <v>0</v>
      </c>
      <c r="K11" s="9">
        <f>Calculations!S169</f>
        <v>0</v>
      </c>
      <c r="L11" s="9">
        <f>Calculations!T169</f>
        <v>0</v>
      </c>
      <c r="M11" s="9">
        <f>Calculations!U169</f>
        <v>0</v>
      </c>
      <c r="N11" s="9">
        <f>Calculations!V169</f>
        <v>0</v>
      </c>
      <c r="O11" s="9">
        <f>Calculations!W169</f>
        <v>0</v>
      </c>
      <c r="P11" s="9">
        <f>Calculations!X169</f>
        <v>0</v>
      </c>
      <c r="Q11" s="9">
        <f>Calculations!Y169</f>
        <v>0</v>
      </c>
      <c r="R11" s="9">
        <f>Calculations!Z169</f>
        <v>0</v>
      </c>
      <c r="S11" s="9">
        <f>Calculations!AA169</f>
        <v>0</v>
      </c>
      <c r="T11" s="9">
        <f>Calculations!AB169</f>
        <v>0</v>
      </c>
      <c r="U11" s="9">
        <f>Calculations!AC169</f>
        <v>0</v>
      </c>
      <c r="V11" s="9">
        <f>Calculations!AD169</f>
        <v>0</v>
      </c>
      <c r="W11" s="9">
        <f>Calculations!AE169</f>
        <v>0</v>
      </c>
      <c r="X11" s="9">
        <f>Calculations!AF169</f>
        <v>0</v>
      </c>
      <c r="Y11" s="9">
        <f>Calculations!AG169</f>
        <v>0</v>
      </c>
      <c r="Z11" s="9">
        <f>Calculations!AH169</f>
        <v>0</v>
      </c>
      <c r="AA11" s="9">
        <f>Calculations!AI169</f>
        <v>0</v>
      </c>
      <c r="AB11" s="9">
        <f>Calculations!AJ169</f>
        <v>0</v>
      </c>
      <c r="AC11" s="9">
        <f>Calculations!AK169</f>
        <v>0</v>
      </c>
      <c r="AD11" s="9">
        <f>Calculations!AL169</f>
        <v>0</v>
      </c>
      <c r="AE11" s="9">
        <f>Calculations!AM169</f>
        <v>0</v>
      </c>
      <c r="AF11" s="9">
        <f>Calculations!AN169</f>
        <v>0</v>
      </c>
      <c r="AG11" s="9">
        <f>Calculations!AO169</f>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2837"/>
  <sheetViews>
    <sheetView topLeftCell="C1" zoomScaleNormal="100" workbookViewId="0">
      <selection activeCell="B49" sqref="B49"/>
    </sheetView>
  </sheetViews>
  <sheetFormatPr defaultRowHeight="15" customHeight="1" x14ac:dyDescent="0.25"/>
  <cols>
    <col min="1" max="1" width="38.140625" customWidth="1"/>
    <col min="2" max="2" width="49" customWidth="1"/>
  </cols>
  <sheetData>
    <row r="1" spans="1:34" ht="15" customHeight="1" thickBot="1" x14ac:dyDescent="0.3">
      <c r="B1" s="58" t="s">
        <v>556</v>
      </c>
      <c r="C1" s="59">
        <v>2020</v>
      </c>
      <c r="D1" s="59">
        <v>2021</v>
      </c>
      <c r="E1" s="59">
        <v>2022</v>
      </c>
      <c r="F1" s="59">
        <v>2023</v>
      </c>
      <c r="G1" s="59">
        <v>2024</v>
      </c>
      <c r="H1" s="59">
        <v>2025</v>
      </c>
      <c r="I1" s="59">
        <v>2026</v>
      </c>
      <c r="J1" s="59">
        <v>2027</v>
      </c>
      <c r="K1" s="59">
        <v>2028</v>
      </c>
      <c r="L1" s="59">
        <v>2029</v>
      </c>
      <c r="M1" s="59">
        <v>2030</v>
      </c>
      <c r="N1" s="59">
        <v>2031</v>
      </c>
      <c r="O1" s="59">
        <v>2032</v>
      </c>
      <c r="P1" s="59">
        <v>2033</v>
      </c>
      <c r="Q1" s="59">
        <v>2034</v>
      </c>
      <c r="R1" s="59">
        <v>2035</v>
      </c>
      <c r="S1" s="59">
        <v>2036</v>
      </c>
      <c r="T1" s="59">
        <v>2037</v>
      </c>
      <c r="U1" s="59">
        <v>2038</v>
      </c>
      <c r="V1" s="59">
        <v>2039</v>
      </c>
      <c r="W1" s="59">
        <v>2040</v>
      </c>
      <c r="X1" s="59">
        <v>2041</v>
      </c>
      <c r="Y1" s="59">
        <v>2042</v>
      </c>
      <c r="Z1" s="59">
        <v>2043</v>
      </c>
      <c r="AA1" s="59">
        <v>2044</v>
      </c>
      <c r="AB1" s="59">
        <v>2045</v>
      </c>
      <c r="AC1" s="59">
        <v>2046</v>
      </c>
      <c r="AD1" s="59">
        <v>2047</v>
      </c>
      <c r="AE1" s="59">
        <v>2048</v>
      </c>
      <c r="AF1" s="59">
        <v>2049</v>
      </c>
      <c r="AG1" s="59">
        <v>2050</v>
      </c>
    </row>
    <row r="2" spans="1:34" ht="15" customHeight="1" thickTop="1" x14ac:dyDescent="0.25"/>
    <row r="3" spans="1:34" ht="15" customHeight="1" x14ac:dyDescent="0.25">
      <c r="C3" s="60" t="s">
        <v>212</v>
      </c>
      <c r="D3" s="60" t="s">
        <v>557</v>
      </c>
      <c r="E3" s="61"/>
      <c r="F3" s="61"/>
      <c r="G3" s="61"/>
      <c r="H3" s="61"/>
    </row>
    <row r="4" spans="1:34" ht="15" customHeight="1" x14ac:dyDescent="0.25">
      <c r="C4" s="60" t="s">
        <v>211</v>
      </c>
      <c r="D4" s="60" t="s">
        <v>558</v>
      </c>
      <c r="E4" s="61"/>
      <c r="F4" s="61"/>
      <c r="G4" s="60" t="s">
        <v>210</v>
      </c>
      <c r="H4" s="61"/>
    </row>
    <row r="5" spans="1:34" ht="15" customHeight="1" x14ac:dyDescent="0.25">
      <c r="C5" s="60" t="s">
        <v>209</v>
      </c>
      <c r="D5" s="60" t="s">
        <v>559</v>
      </c>
      <c r="E5" s="61"/>
      <c r="F5" s="61"/>
      <c r="G5" s="61"/>
      <c r="H5" s="61"/>
    </row>
    <row r="6" spans="1:34" ht="15" customHeight="1" x14ac:dyDescent="0.25">
      <c r="C6" s="60" t="s">
        <v>208</v>
      </c>
      <c r="D6" s="61"/>
      <c r="E6" s="60" t="s">
        <v>560</v>
      </c>
      <c r="F6" s="61"/>
      <c r="G6" s="61"/>
      <c r="H6" s="61"/>
    </row>
    <row r="7" spans="1:34" ht="15" customHeight="1" x14ac:dyDescent="0.25">
      <c r="C7" s="61"/>
      <c r="D7" s="61"/>
      <c r="E7" s="61"/>
      <c r="F7" s="61"/>
      <c r="G7" s="61"/>
      <c r="H7" s="61"/>
    </row>
    <row r="10" spans="1:34" ht="15" customHeight="1" x14ac:dyDescent="0.25">
      <c r="A10" s="14" t="s">
        <v>375</v>
      </c>
      <c r="B10" s="62" t="s">
        <v>44</v>
      </c>
      <c r="AH10" s="63" t="s">
        <v>561</v>
      </c>
    </row>
    <row r="11" spans="1:34" ht="15" customHeight="1" x14ac:dyDescent="0.25">
      <c r="B11" s="58" t="s">
        <v>2</v>
      </c>
      <c r="AH11" s="63" t="s">
        <v>562</v>
      </c>
    </row>
    <row r="12" spans="1:34" ht="15" customHeight="1" x14ac:dyDescent="0.25">
      <c r="B12" s="58"/>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63" t="s">
        <v>563</v>
      </c>
    </row>
    <row r="13" spans="1:34" ht="15" customHeight="1" thickBot="1" x14ac:dyDescent="0.3">
      <c r="B13" s="59" t="s">
        <v>4</v>
      </c>
      <c r="C13" s="59">
        <v>2020</v>
      </c>
      <c r="D13" s="59">
        <v>2021</v>
      </c>
      <c r="E13" s="59">
        <v>2022</v>
      </c>
      <c r="F13" s="59">
        <v>2023</v>
      </c>
      <c r="G13" s="59">
        <v>2024</v>
      </c>
      <c r="H13" s="59">
        <v>2025</v>
      </c>
      <c r="I13" s="59">
        <v>2026</v>
      </c>
      <c r="J13" s="59">
        <v>2027</v>
      </c>
      <c r="K13" s="59">
        <v>2028</v>
      </c>
      <c r="L13" s="59">
        <v>2029</v>
      </c>
      <c r="M13" s="59">
        <v>2030</v>
      </c>
      <c r="N13" s="59">
        <v>2031</v>
      </c>
      <c r="O13" s="59">
        <v>2032</v>
      </c>
      <c r="P13" s="59">
        <v>2033</v>
      </c>
      <c r="Q13" s="59">
        <v>2034</v>
      </c>
      <c r="R13" s="59">
        <v>2035</v>
      </c>
      <c r="S13" s="59">
        <v>2036</v>
      </c>
      <c r="T13" s="59">
        <v>2037</v>
      </c>
      <c r="U13" s="59">
        <v>2038</v>
      </c>
      <c r="V13" s="59">
        <v>2039</v>
      </c>
      <c r="W13" s="59">
        <v>2040</v>
      </c>
      <c r="X13" s="59">
        <v>2041</v>
      </c>
      <c r="Y13" s="59">
        <v>2042</v>
      </c>
      <c r="Z13" s="59">
        <v>2043</v>
      </c>
      <c r="AA13" s="59">
        <v>2044</v>
      </c>
      <c r="AB13" s="59">
        <v>2045</v>
      </c>
      <c r="AC13" s="59">
        <v>2046</v>
      </c>
      <c r="AD13" s="59">
        <v>2047</v>
      </c>
      <c r="AE13" s="59">
        <v>2048</v>
      </c>
      <c r="AF13" s="59">
        <v>2049</v>
      </c>
      <c r="AG13" s="59">
        <v>2050</v>
      </c>
      <c r="AH13" s="64" t="s">
        <v>564</v>
      </c>
    </row>
    <row r="14" spans="1:34" ht="15" customHeight="1" thickTop="1" x14ac:dyDescent="0.25"/>
    <row r="15" spans="1:34" ht="15" customHeight="1" x14ac:dyDescent="0.25">
      <c r="B15" s="65" t="s">
        <v>5</v>
      </c>
    </row>
    <row r="16" spans="1:34" ht="15" customHeight="1" x14ac:dyDescent="0.25">
      <c r="B16" s="65" t="s">
        <v>45</v>
      </c>
    </row>
    <row r="17" spans="1:34" ht="15" customHeight="1" x14ac:dyDescent="0.25">
      <c r="A17" s="14" t="s">
        <v>376</v>
      </c>
      <c r="B17" s="66" t="s">
        <v>46</v>
      </c>
      <c r="C17" s="67">
        <v>84.750443000000004</v>
      </c>
      <c r="D17" s="67">
        <v>85.593650999999994</v>
      </c>
      <c r="E17" s="67">
        <v>86.439353999999994</v>
      </c>
      <c r="F17" s="67">
        <v>87.273476000000002</v>
      </c>
      <c r="G17" s="67">
        <v>88.112289000000004</v>
      </c>
      <c r="H17" s="67">
        <v>88.984466999999995</v>
      </c>
      <c r="I17" s="67">
        <v>89.856285</v>
      </c>
      <c r="J17" s="67">
        <v>90.700255999999996</v>
      </c>
      <c r="K17" s="67">
        <v>91.516670000000005</v>
      </c>
      <c r="L17" s="67">
        <v>92.31514</v>
      </c>
      <c r="M17" s="67">
        <v>93.093277</v>
      </c>
      <c r="N17" s="67">
        <v>93.847504000000001</v>
      </c>
      <c r="O17" s="67">
        <v>94.588798999999995</v>
      </c>
      <c r="P17" s="67">
        <v>95.310699</v>
      </c>
      <c r="Q17" s="67">
        <v>96.006423999999996</v>
      </c>
      <c r="R17" s="67">
        <v>96.697852999999995</v>
      </c>
      <c r="S17" s="67">
        <v>97.377669999999995</v>
      </c>
      <c r="T17" s="67">
        <v>98.047127000000003</v>
      </c>
      <c r="U17" s="67">
        <v>98.708320999999998</v>
      </c>
      <c r="V17" s="67">
        <v>99.360045999999997</v>
      </c>
      <c r="W17" s="67">
        <v>100.015579</v>
      </c>
      <c r="X17" s="67">
        <v>100.67042499999999</v>
      </c>
      <c r="Y17" s="67">
        <v>101.321327</v>
      </c>
      <c r="Z17" s="67">
        <v>101.97403</v>
      </c>
      <c r="AA17" s="67">
        <v>102.63200399999999</v>
      </c>
      <c r="AB17" s="67">
        <v>103.292885</v>
      </c>
      <c r="AC17" s="67">
        <v>103.95903</v>
      </c>
      <c r="AD17" s="67">
        <v>104.621376</v>
      </c>
      <c r="AE17" s="67">
        <v>105.279099</v>
      </c>
      <c r="AF17" s="67">
        <v>105.93704200000001</v>
      </c>
      <c r="AG17" s="67">
        <v>106.59596999999999</v>
      </c>
      <c r="AH17" s="68">
        <v>7.6740000000000003E-3</v>
      </c>
    </row>
    <row r="18" spans="1:34" ht="15" customHeight="1" x14ac:dyDescent="0.25">
      <c r="A18" s="14" t="s">
        <v>377</v>
      </c>
      <c r="B18" s="66" t="s">
        <v>47</v>
      </c>
      <c r="C18" s="67">
        <v>31.968703999999999</v>
      </c>
      <c r="D18" s="67">
        <v>32.227837000000001</v>
      </c>
      <c r="E18" s="67">
        <v>32.484608000000001</v>
      </c>
      <c r="F18" s="67">
        <v>32.738888000000003</v>
      </c>
      <c r="G18" s="67">
        <v>33.007179000000001</v>
      </c>
      <c r="H18" s="67">
        <v>33.292563999999999</v>
      </c>
      <c r="I18" s="67">
        <v>33.572524999999999</v>
      </c>
      <c r="J18" s="67">
        <v>33.830120000000001</v>
      </c>
      <c r="K18" s="67">
        <v>34.072906000000003</v>
      </c>
      <c r="L18" s="67">
        <v>34.306412000000002</v>
      </c>
      <c r="M18" s="67">
        <v>34.532425000000003</v>
      </c>
      <c r="N18" s="67">
        <v>34.747349</v>
      </c>
      <c r="O18" s="67">
        <v>34.956161000000002</v>
      </c>
      <c r="P18" s="67">
        <v>35.154221</v>
      </c>
      <c r="Q18" s="67">
        <v>35.343120999999996</v>
      </c>
      <c r="R18" s="67">
        <v>35.533417</v>
      </c>
      <c r="S18" s="67">
        <v>35.720860000000002</v>
      </c>
      <c r="T18" s="67">
        <v>35.907597000000003</v>
      </c>
      <c r="U18" s="67">
        <v>36.095905000000002</v>
      </c>
      <c r="V18" s="67">
        <v>36.288265000000003</v>
      </c>
      <c r="W18" s="67">
        <v>36.482737999999998</v>
      </c>
      <c r="X18" s="67">
        <v>36.677245999999997</v>
      </c>
      <c r="Y18" s="67">
        <v>36.872318</v>
      </c>
      <c r="Z18" s="67">
        <v>37.067024000000004</v>
      </c>
      <c r="AA18" s="67">
        <v>37.256568999999999</v>
      </c>
      <c r="AB18" s="67">
        <v>37.445788999999998</v>
      </c>
      <c r="AC18" s="67">
        <v>37.632339000000002</v>
      </c>
      <c r="AD18" s="67">
        <v>37.817363999999998</v>
      </c>
      <c r="AE18" s="67">
        <v>38.004612000000002</v>
      </c>
      <c r="AF18" s="67">
        <v>38.195267000000001</v>
      </c>
      <c r="AG18" s="67">
        <v>38.390739000000004</v>
      </c>
      <c r="AH18" s="68">
        <v>6.1209999999999997E-3</v>
      </c>
    </row>
    <row r="19" spans="1:34" ht="15" customHeight="1" x14ac:dyDescent="0.25">
      <c r="A19" s="14" t="s">
        <v>378</v>
      </c>
      <c r="B19" s="66" t="s">
        <v>48</v>
      </c>
      <c r="C19" s="67">
        <v>6.6634640000000003</v>
      </c>
      <c r="D19" s="67">
        <v>6.648326</v>
      </c>
      <c r="E19" s="67">
        <v>6.6349809999999998</v>
      </c>
      <c r="F19" s="67">
        <v>6.6270980000000002</v>
      </c>
      <c r="G19" s="67">
        <v>6.6301110000000003</v>
      </c>
      <c r="H19" s="67">
        <v>6.6438389999999998</v>
      </c>
      <c r="I19" s="67">
        <v>6.6647319999999999</v>
      </c>
      <c r="J19" s="67">
        <v>6.6755149999999999</v>
      </c>
      <c r="K19" s="67">
        <v>6.6752149999999997</v>
      </c>
      <c r="L19" s="67">
        <v>6.6643829999999999</v>
      </c>
      <c r="M19" s="67">
        <v>6.6437489999999997</v>
      </c>
      <c r="N19" s="67">
        <v>6.6163879999999997</v>
      </c>
      <c r="O19" s="67">
        <v>6.5872099999999998</v>
      </c>
      <c r="P19" s="67">
        <v>6.5578779999999997</v>
      </c>
      <c r="Q19" s="67">
        <v>6.5291990000000002</v>
      </c>
      <c r="R19" s="67">
        <v>6.5056529999999997</v>
      </c>
      <c r="S19" s="67">
        <v>6.4859489999999997</v>
      </c>
      <c r="T19" s="67">
        <v>6.4669280000000002</v>
      </c>
      <c r="U19" s="67">
        <v>6.4478850000000003</v>
      </c>
      <c r="V19" s="67">
        <v>6.4311499999999997</v>
      </c>
      <c r="W19" s="67">
        <v>6.4196759999999999</v>
      </c>
      <c r="X19" s="67">
        <v>6.4115140000000004</v>
      </c>
      <c r="Y19" s="67">
        <v>6.4053599999999999</v>
      </c>
      <c r="Z19" s="67">
        <v>6.4005179999999999</v>
      </c>
      <c r="AA19" s="67">
        <v>6.3960670000000004</v>
      </c>
      <c r="AB19" s="67">
        <v>6.3921130000000002</v>
      </c>
      <c r="AC19" s="67">
        <v>6.3880730000000003</v>
      </c>
      <c r="AD19" s="67">
        <v>6.3811840000000002</v>
      </c>
      <c r="AE19" s="67">
        <v>6.3724800000000004</v>
      </c>
      <c r="AF19" s="67">
        <v>6.3639049999999999</v>
      </c>
      <c r="AG19" s="67">
        <v>6.3539099999999999</v>
      </c>
      <c r="AH19" s="68">
        <v>-1.5839999999999999E-3</v>
      </c>
    </row>
    <row r="20" spans="1:34" ht="15" customHeight="1" x14ac:dyDescent="0.25">
      <c r="A20" s="14" t="s">
        <v>379</v>
      </c>
      <c r="B20" s="65" t="s">
        <v>9</v>
      </c>
      <c r="C20" s="69">
        <v>123.382614</v>
      </c>
      <c r="D20" s="69">
        <v>124.46981</v>
      </c>
      <c r="E20" s="69">
        <v>125.55894499999999</v>
      </c>
      <c r="F20" s="69">
        <v>126.639458</v>
      </c>
      <c r="G20" s="69">
        <v>127.74957999999999</v>
      </c>
      <c r="H20" s="69">
        <v>128.92086800000001</v>
      </c>
      <c r="I20" s="69">
        <v>130.093536</v>
      </c>
      <c r="J20" s="69">
        <v>131.20590200000001</v>
      </c>
      <c r="K20" s="69">
        <v>132.26478599999999</v>
      </c>
      <c r="L20" s="69">
        <v>133.285934</v>
      </c>
      <c r="M20" s="69">
        <v>134.26945499999999</v>
      </c>
      <c r="N20" s="69">
        <v>135.211243</v>
      </c>
      <c r="O20" s="69">
        <v>136.13215600000001</v>
      </c>
      <c r="P20" s="69">
        <v>137.022797</v>
      </c>
      <c r="Q20" s="69">
        <v>137.87875399999999</v>
      </c>
      <c r="R20" s="69">
        <v>138.736908</v>
      </c>
      <c r="S20" s="69">
        <v>139.584473</v>
      </c>
      <c r="T20" s="69">
        <v>140.421661</v>
      </c>
      <c r="U20" s="69">
        <v>141.25212099999999</v>
      </c>
      <c r="V20" s="69">
        <v>142.07946799999999</v>
      </c>
      <c r="W20" s="69">
        <v>142.91799900000001</v>
      </c>
      <c r="X20" s="69">
        <v>143.759186</v>
      </c>
      <c r="Y20" s="69">
        <v>144.59901400000001</v>
      </c>
      <c r="Z20" s="69">
        <v>145.44155900000001</v>
      </c>
      <c r="AA20" s="69">
        <v>146.28465299999999</v>
      </c>
      <c r="AB20" s="69">
        <v>147.130798</v>
      </c>
      <c r="AC20" s="69">
        <v>147.979446</v>
      </c>
      <c r="AD20" s="69">
        <v>148.81991600000001</v>
      </c>
      <c r="AE20" s="69">
        <v>149.65618900000001</v>
      </c>
      <c r="AF20" s="69">
        <v>150.496216</v>
      </c>
      <c r="AG20" s="69">
        <v>151.340622</v>
      </c>
      <c r="AH20" s="70">
        <v>6.8310000000000003E-3</v>
      </c>
    </row>
    <row r="22" spans="1:34" ht="15" customHeight="1" x14ac:dyDescent="0.25">
      <c r="A22" s="14" t="s">
        <v>380</v>
      </c>
      <c r="B22" s="65" t="s">
        <v>49</v>
      </c>
      <c r="C22" s="71">
        <v>1789.3104249999999</v>
      </c>
      <c r="D22" s="71">
        <v>1795.3580320000001</v>
      </c>
      <c r="E22" s="71">
        <v>1801.376587</v>
      </c>
      <c r="F22" s="71">
        <v>1807.3267820000001</v>
      </c>
      <c r="G22" s="71">
        <v>1813.0863039999999</v>
      </c>
      <c r="H22" s="71">
        <v>1818.685669</v>
      </c>
      <c r="I22" s="71">
        <v>1824.2563479999999</v>
      </c>
      <c r="J22" s="71">
        <v>1829.960327</v>
      </c>
      <c r="K22" s="71">
        <v>1835.7445070000001</v>
      </c>
      <c r="L22" s="71">
        <v>1841.5789789999999</v>
      </c>
      <c r="M22" s="71">
        <v>1847.446533</v>
      </c>
      <c r="N22" s="71">
        <v>1853.3516850000001</v>
      </c>
      <c r="O22" s="71">
        <v>1859.25647</v>
      </c>
      <c r="P22" s="71">
        <v>1865.1762699999999</v>
      </c>
      <c r="Q22" s="71">
        <v>1871.079712</v>
      </c>
      <c r="R22" s="71">
        <v>1876.9129640000001</v>
      </c>
      <c r="S22" s="71">
        <v>1882.700928</v>
      </c>
      <c r="T22" s="71">
        <v>1888.442871</v>
      </c>
      <c r="U22" s="71">
        <v>1894.134033</v>
      </c>
      <c r="V22" s="71">
        <v>1899.7410890000001</v>
      </c>
      <c r="W22" s="71">
        <v>1905.2928469999999</v>
      </c>
      <c r="X22" s="71">
        <v>1910.8061520000001</v>
      </c>
      <c r="Y22" s="71">
        <v>1916.274048</v>
      </c>
      <c r="Z22" s="71">
        <v>1921.723389</v>
      </c>
      <c r="AA22" s="71">
        <v>1927.200317</v>
      </c>
      <c r="AB22" s="71">
        <v>1932.6645510000001</v>
      </c>
      <c r="AC22" s="71">
        <v>1938.1435550000001</v>
      </c>
      <c r="AD22" s="71">
        <v>1943.619751</v>
      </c>
      <c r="AE22" s="71">
        <v>1949.05835</v>
      </c>
      <c r="AF22" s="71">
        <v>1954.455811</v>
      </c>
      <c r="AG22" s="71">
        <v>1959.8107910000001</v>
      </c>
      <c r="AH22" s="70">
        <v>3.039E-3</v>
      </c>
    </row>
    <row r="24" spans="1:34" ht="15" customHeight="1" x14ac:dyDescent="0.25">
      <c r="B24" s="65" t="s">
        <v>50</v>
      </c>
    </row>
    <row r="25" spans="1:34" ht="15" customHeight="1" x14ac:dyDescent="0.25">
      <c r="B25" s="65" t="s">
        <v>51</v>
      </c>
    </row>
    <row r="26" spans="1:34" ht="15" customHeight="1" x14ac:dyDescent="0.25">
      <c r="A26" s="14" t="s">
        <v>381</v>
      </c>
      <c r="B26" s="66" t="s">
        <v>565</v>
      </c>
      <c r="C26" s="72">
        <v>92.738051999999996</v>
      </c>
      <c r="D26" s="72">
        <v>91.586494000000002</v>
      </c>
      <c r="E26" s="72">
        <v>91.932486999999995</v>
      </c>
      <c r="F26" s="72">
        <v>91.318259999999995</v>
      </c>
      <c r="G26" s="72">
        <v>90.823273</v>
      </c>
      <c r="H26" s="72">
        <v>90.223350999999994</v>
      </c>
      <c r="I26" s="72">
        <v>89.613349999999997</v>
      </c>
      <c r="J26" s="72">
        <v>88.99015</v>
      </c>
      <c r="K26" s="72">
        <v>88.429419999999993</v>
      </c>
      <c r="L26" s="72">
        <v>87.893828999999997</v>
      </c>
      <c r="M26" s="72">
        <v>87.318877999999998</v>
      </c>
      <c r="N26" s="72">
        <v>86.789642000000001</v>
      </c>
      <c r="O26" s="72">
        <v>86.329741999999996</v>
      </c>
      <c r="P26" s="72">
        <v>85.926925999999995</v>
      </c>
      <c r="Q26" s="72">
        <v>85.607529</v>
      </c>
      <c r="R26" s="72">
        <v>85.342170999999993</v>
      </c>
      <c r="S26" s="72">
        <v>85.099845999999999</v>
      </c>
      <c r="T26" s="72">
        <v>84.882080000000002</v>
      </c>
      <c r="U26" s="72">
        <v>84.683700999999999</v>
      </c>
      <c r="V26" s="72">
        <v>84.499213999999995</v>
      </c>
      <c r="W26" s="72">
        <v>84.319466000000006</v>
      </c>
      <c r="X26" s="72">
        <v>84.135581999999999</v>
      </c>
      <c r="Y26" s="72">
        <v>83.962128000000007</v>
      </c>
      <c r="Z26" s="72">
        <v>83.800156000000001</v>
      </c>
      <c r="AA26" s="72">
        <v>83.656654000000003</v>
      </c>
      <c r="AB26" s="72">
        <v>83.525161999999995</v>
      </c>
      <c r="AC26" s="72">
        <v>83.412841999999998</v>
      </c>
      <c r="AD26" s="72">
        <v>83.307243</v>
      </c>
      <c r="AE26" s="72">
        <v>83.243790000000004</v>
      </c>
      <c r="AF26" s="72">
        <v>83.194534000000004</v>
      </c>
      <c r="AG26" s="72">
        <v>83.153289999999998</v>
      </c>
      <c r="AH26" s="68">
        <v>-3.63E-3</v>
      </c>
    </row>
    <row r="27" spans="1:34" ht="15" customHeight="1" x14ac:dyDescent="0.25">
      <c r="A27" s="14" t="s">
        <v>382</v>
      </c>
      <c r="B27" s="66" t="s">
        <v>12</v>
      </c>
      <c r="C27" s="72">
        <v>92.104782</v>
      </c>
      <c r="D27" s="72">
        <v>90.867767000000001</v>
      </c>
      <c r="E27" s="72">
        <v>91.143921000000006</v>
      </c>
      <c r="F27" s="72">
        <v>90.463226000000006</v>
      </c>
      <c r="G27" s="72">
        <v>89.904442000000003</v>
      </c>
      <c r="H27" s="72">
        <v>89.241905000000003</v>
      </c>
      <c r="I27" s="72">
        <v>88.568969999999993</v>
      </c>
      <c r="J27" s="72">
        <v>87.883223999999998</v>
      </c>
      <c r="K27" s="72">
        <v>87.260002</v>
      </c>
      <c r="L27" s="72">
        <v>86.662102000000004</v>
      </c>
      <c r="M27" s="72">
        <v>86.023964000000007</v>
      </c>
      <c r="N27" s="72">
        <v>85.430344000000005</v>
      </c>
      <c r="O27" s="72">
        <v>84.905265999999997</v>
      </c>
      <c r="P27" s="72">
        <v>84.436522999999994</v>
      </c>
      <c r="Q27" s="72">
        <v>84.050179</v>
      </c>
      <c r="R27" s="72">
        <v>83.717567000000003</v>
      </c>
      <c r="S27" s="72">
        <v>83.407295000000005</v>
      </c>
      <c r="T27" s="72">
        <v>83.12088</v>
      </c>
      <c r="U27" s="72">
        <v>82.852920999999995</v>
      </c>
      <c r="V27" s="72">
        <v>82.598061000000001</v>
      </c>
      <c r="W27" s="72">
        <v>82.347037999999998</v>
      </c>
      <c r="X27" s="72">
        <v>82.090896999999998</v>
      </c>
      <c r="Y27" s="72">
        <v>81.843886999999995</v>
      </c>
      <c r="Z27" s="72">
        <v>81.606949</v>
      </c>
      <c r="AA27" s="72">
        <v>81.386993000000004</v>
      </c>
      <c r="AB27" s="72">
        <v>81.177184999999994</v>
      </c>
      <c r="AC27" s="72">
        <v>80.985129999999998</v>
      </c>
      <c r="AD27" s="72">
        <v>80.798255999999995</v>
      </c>
      <c r="AE27" s="72">
        <v>80.651488999999998</v>
      </c>
      <c r="AF27" s="72">
        <v>80.517357000000004</v>
      </c>
      <c r="AG27" s="72">
        <v>80.389617999999999</v>
      </c>
      <c r="AH27" s="68">
        <v>-4.5240000000000002E-3</v>
      </c>
    </row>
    <row r="28" spans="1:34" ht="15" customHeight="1" x14ac:dyDescent="0.25">
      <c r="B28" s="65" t="s">
        <v>11</v>
      </c>
    </row>
    <row r="29" spans="1:34" ht="15" customHeight="1" x14ac:dyDescent="0.25">
      <c r="A29" s="14" t="s">
        <v>383</v>
      </c>
      <c r="B29" s="66" t="s">
        <v>565</v>
      </c>
      <c r="C29" s="72">
        <v>51.828938000000001</v>
      </c>
      <c r="D29" s="72">
        <v>51.012939000000003</v>
      </c>
      <c r="E29" s="72">
        <v>51.034573000000002</v>
      </c>
      <c r="F29" s="72">
        <v>50.526699000000001</v>
      </c>
      <c r="G29" s="72">
        <v>50.093189000000002</v>
      </c>
      <c r="H29" s="72">
        <v>49.609096999999998</v>
      </c>
      <c r="I29" s="72">
        <v>49.123221999999998</v>
      </c>
      <c r="J29" s="72">
        <v>48.629550999999999</v>
      </c>
      <c r="K29" s="72">
        <v>48.170876</v>
      </c>
      <c r="L29" s="72">
        <v>47.727428000000003</v>
      </c>
      <c r="M29" s="72">
        <v>47.264633000000003</v>
      </c>
      <c r="N29" s="72">
        <v>46.828479999999999</v>
      </c>
      <c r="O29" s="72">
        <v>46.432403999999998</v>
      </c>
      <c r="P29" s="72">
        <v>46.069065000000002</v>
      </c>
      <c r="Q29" s="72">
        <v>45.753010000000003</v>
      </c>
      <c r="R29" s="72">
        <v>45.469433000000002</v>
      </c>
      <c r="S29" s="72">
        <v>45.200935000000001</v>
      </c>
      <c r="T29" s="72">
        <v>44.948185000000002</v>
      </c>
      <c r="U29" s="72">
        <v>44.708401000000002</v>
      </c>
      <c r="V29" s="72">
        <v>44.479331999999999</v>
      </c>
      <c r="W29" s="72">
        <v>44.255383000000002</v>
      </c>
      <c r="X29" s="72">
        <v>44.031460000000003</v>
      </c>
      <c r="Y29" s="72">
        <v>43.815303999999998</v>
      </c>
      <c r="Z29" s="72">
        <v>43.606772999999997</v>
      </c>
      <c r="AA29" s="72">
        <v>43.408386</v>
      </c>
      <c r="AB29" s="72">
        <v>43.217616999999997</v>
      </c>
      <c r="AC29" s="72">
        <v>43.037495</v>
      </c>
      <c r="AD29" s="72">
        <v>42.861904000000003</v>
      </c>
      <c r="AE29" s="72">
        <v>42.709747</v>
      </c>
      <c r="AF29" s="72">
        <v>42.566597000000002</v>
      </c>
      <c r="AG29" s="72">
        <v>42.429240999999998</v>
      </c>
      <c r="AH29" s="68">
        <v>-6.6480000000000003E-3</v>
      </c>
    </row>
    <row r="30" spans="1:34" ht="15" customHeight="1" x14ac:dyDescent="0.25">
      <c r="A30" s="14" t="s">
        <v>384</v>
      </c>
      <c r="B30" s="66" t="s">
        <v>12</v>
      </c>
      <c r="C30" s="72">
        <v>51.475014000000002</v>
      </c>
      <c r="D30" s="72">
        <v>50.612617</v>
      </c>
      <c r="E30" s="72">
        <v>50.596817000000001</v>
      </c>
      <c r="F30" s="72">
        <v>50.053607999999997</v>
      </c>
      <c r="G30" s="72">
        <v>49.586410999999998</v>
      </c>
      <c r="H30" s="72">
        <v>49.069450000000003</v>
      </c>
      <c r="I30" s="72">
        <v>48.550724000000002</v>
      </c>
      <c r="J30" s="72">
        <v>48.024661999999999</v>
      </c>
      <c r="K30" s="72">
        <v>47.533847999999999</v>
      </c>
      <c r="L30" s="72">
        <v>47.058585999999998</v>
      </c>
      <c r="M30" s="72">
        <v>46.563709000000003</v>
      </c>
      <c r="N30" s="72">
        <v>46.095050999999998</v>
      </c>
      <c r="O30" s="72">
        <v>45.666248000000003</v>
      </c>
      <c r="P30" s="72">
        <v>45.269996999999996</v>
      </c>
      <c r="Q30" s="72">
        <v>44.920684999999999</v>
      </c>
      <c r="R30" s="72">
        <v>44.603862999999997</v>
      </c>
      <c r="S30" s="72">
        <v>44.301932999999998</v>
      </c>
      <c r="T30" s="72">
        <v>44.015563999999998</v>
      </c>
      <c r="U30" s="72">
        <v>43.741847999999997</v>
      </c>
      <c r="V30" s="72">
        <v>43.478588000000002</v>
      </c>
      <c r="W30" s="72">
        <v>43.220146</v>
      </c>
      <c r="X30" s="72">
        <v>42.961390999999999</v>
      </c>
      <c r="Y30" s="72">
        <v>42.709907999999999</v>
      </c>
      <c r="Z30" s="72">
        <v>42.465499999999999</v>
      </c>
      <c r="AA30" s="72">
        <v>42.230685999999999</v>
      </c>
      <c r="AB30" s="72">
        <v>42.002730999999997</v>
      </c>
      <c r="AC30" s="72">
        <v>41.784897000000001</v>
      </c>
      <c r="AD30" s="72">
        <v>41.571021999999999</v>
      </c>
      <c r="AE30" s="72">
        <v>41.379719000000001</v>
      </c>
      <c r="AF30" s="72">
        <v>41.196815000000001</v>
      </c>
      <c r="AG30" s="72">
        <v>41.019069999999999</v>
      </c>
      <c r="AH30" s="68">
        <v>-7.5399999999999998E-3</v>
      </c>
    </row>
    <row r="32" spans="1:34" x14ac:dyDescent="0.25">
      <c r="B32" s="65" t="s">
        <v>566</v>
      </c>
    </row>
    <row r="33" spans="1:34" x14ac:dyDescent="0.25">
      <c r="B33" s="65" t="s">
        <v>567</v>
      </c>
    </row>
    <row r="34" spans="1:34" x14ac:dyDescent="0.25">
      <c r="A34" s="79" t="s">
        <v>385</v>
      </c>
      <c r="B34" s="80" t="s">
        <v>52</v>
      </c>
      <c r="C34" s="81">
        <v>0.64898400000000001</v>
      </c>
      <c r="D34" s="81">
        <v>0.698291</v>
      </c>
      <c r="E34" s="81">
        <v>0.70646799999999998</v>
      </c>
      <c r="F34" s="81">
        <v>0.70282699999999998</v>
      </c>
      <c r="G34" s="81">
        <v>0.70100700000000005</v>
      </c>
      <c r="H34" s="81">
        <v>0.69955000000000001</v>
      </c>
      <c r="I34" s="81">
        <v>0.69717200000000001</v>
      </c>
      <c r="J34" s="81">
        <v>0.69381800000000005</v>
      </c>
      <c r="K34" s="81">
        <v>0.69023100000000004</v>
      </c>
      <c r="L34" s="81">
        <v>0.68633999999999995</v>
      </c>
      <c r="M34" s="81">
        <v>0.68220999999999998</v>
      </c>
      <c r="N34" s="81">
        <v>0.677813</v>
      </c>
      <c r="O34" s="81">
        <v>0.67333100000000001</v>
      </c>
      <c r="P34" s="81">
        <v>0.66909799999999997</v>
      </c>
      <c r="Q34" s="81">
        <v>0.66502499999999998</v>
      </c>
      <c r="R34" s="81">
        <v>0.66157299999999997</v>
      </c>
      <c r="S34" s="81">
        <v>0.65805199999999997</v>
      </c>
      <c r="T34" s="81">
        <v>0.65450399999999997</v>
      </c>
      <c r="U34" s="81">
        <v>0.65083400000000002</v>
      </c>
      <c r="V34" s="81">
        <v>0.64706300000000005</v>
      </c>
      <c r="W34" s="81">
        <v>0.64349699999999999</v>
      </c>
      <c r="X34" s="81">
        <v>0.63974600000000004</v>
      </c>
      <c r="Y34" s="81">
        <v>0.635992</v>
      </c>
      <c r="Z34" s="81">
        <v>0.63249</v>
      </c>
      <c r="AA34" s="81">
        <v>0.62895299999999998</v>
      </c>
      <c r="AB34" s="81">
        <v>0.62526700000000002</v>
      </c>
      <c r="AC34" s="81">
        <v>0.62189499999999998</v>
      </c>
      <c r="AD34" s="81">
        <v>0.618506</v>
      </c>
      <c r="AE34" s="81">
        <v>0.61529800000000001</v>
      </c>
      <c r="AF34" s="81">
        <v>0.61255000000000004</v>
      </c>
      <c r="AG34" s="81">
        <v>0.60998300000000005</v>
      </c>
      <c r="AH34" s="82">
        <v>-2.0639999999999999E-3</v>
      </c>
    </row>
    <row r="35" spans="1:34" x14ac:dyDescent="0.25">
      <c r="A35" s="79" t="s">
        <v>386</v>
      </c>
      <c r="B35" s="80" t="s">
        <v>53</v>
      </c>
      <c r="C35" s="81">
        <v>0.80538299999999996</v>
      </c>
      <c r="D35" s="81">
        <v>0.76629999999999998</v>
      </c>
      <c r="E35" s="81">
        <v>0.862066</v>
      </c>
      <c r="F35" s="81">
        <v>0.87731000000000003</v>
      </c>
      <c r="G35" s="81">
        <v>0.89366500000000004</v>
      </c>
      <c r="H35" s="81">
        <v>0.91085099999999997</v>
      </c>
      <c r="I35" s="81">
        <v>0.92764500000000005</v>
      </c>
      <c r="J35" s="81">
        <v>0.94383300000000003</v>
      </c>
      <c r="K35" s="81">
        <v>0.95990799999999998</v>
      </c>
      <c r="L35" s="81">
        <v>0.97595699999999996</v>
      </c>
      <c r="M35" s="81">
        <v>0.99166100000000001</v>
      </c>
      <c r="N35" s="81">
        <v>1.0076400000000001</v>
      </c>
      <c r="O35" s="81">
        <v>1.0244169999999999</v>
      </c>
      <c r="P35" s="81">
        <v>1.0419830000000001</v>
      </c>
      <c r="Q35" s="81">
        <v>1.0606640000000001</v>
      </c>
      <c r="R35" s="81">
        <v>1.0810999999999999</v>
      </c>
      <c r="S35" s="81">
        <v>1.1021099999999999</v>
      </c>
      <c r="T35" s="81">
        <v>1.124333</v>
      </c>
      <c r="U35" s="81">
        <v>1.1463190000000001</v>
      </c>
      <c r="V35" s="81">
        <v>1.1682380000000001</v>
      </c>
      <c r="W35" s="81">
        <v>1.1908369999999999</v>
      </c>
      <c r="X35" s="81">
        <v>1.2130559999999999</v>
      </c>
      <c r="Y35" s="81">
        <v>1.2363010000000001</v>
      </c>
      <c r="Z35" s="81">
        <v>1.259563</v>
      </c>
      <c r="AA35" s="81">
        <v>1.2838290000000001</v>
      </c>
      <c r="AB35" s="81">
        <v>1.3078540000000001</v>
      </c>
      <c r="AC35" s="81">
        <v>1.3327100000000001</v>
      </c>
      <c r="AD35" s="81">
        <v>1.3578159999999999</v>
      </c>
      <c r="AE35" s="81">
        <v>1.3846069999999999</v>
      </c>
      <c r="AF35" s="81">
        <v>1.4118980000000001</v>
      </c>
      <c r="AG35" s="81">
        <v>1.440232</v>
      </c>
      <c r="AH35" s="82">
        <v>1.9564000000000002E-2</v>
      </c>
    </row>
    <row r="36" spans="1:34" x14ac:dyDescent="0.25">
      <c r="A36" s="79" t="s">
        <v>387</v>
      </c>
      <c r="B36" s="80" t="s">
        <v>54</v>
      </c>
      <c r="C36" s="81">
        <v>0.60754699999999995</v>
      </c>
      <c r="D36" s="81">
        <v>0.61014400000000002</v>
      </c>
      <c r="E36" s="81">
        <v>0.61307400000000001</v>
      </c>
      <c r="F36" s="81">
        <v>0.61509000000000003</v>
      </c>
      <c r="G36" s="81">
        <v>0.61784600000000001</v>
      </c>
      <c r="H36" s="81">
        <v>0.62017199999999995</v>
      </c>
      <c r="I36" s="81">
        <v>0.62165599999999999</v>
      </c>
      <c r="J36" s="81">
        <v>0.62265599999999999</v>
      </c>
      <c r="K36" s="81">
        <v>0.62332200000000004</v>
      </c>
      <c r="L36" s="81">
        <v>0.62390000000000001</v>
      </c>
      <c r="M36" s="81">
        <v>0.62448300000000001</v>
      </c>
      <c r="N36" s="81">
        <v>0.62500299999999998</v>
      </c>
      <c r="O36" s="81">
        <v>0.62585900000000005</v>
      </c>
      <c r="P36" s="81">
        <v>0.62711399999999995</v>
      </c>
      <c r="Q36" s="81">
        <v>0.62881900000000002</v>
      </c>
      <c r="R36" s="81">
        <v>0.631185</v>
      </c>
      <c r="S36" s="81">
        <v>0.63385100000000005</v>
      </c>
      <c r="T36" s="81">
        <v>0.63667799999999997</v>
      </c>
      <c r="U36" s="81">
        <v>0.63955099999999998</v>
      </c>
      <c r="V36" s="81">
        <v>0.64216099999999998</v>
      </c>
      <c r="W36" s="81">
        <v>0.64469600000000005</v>
      </c>
      <c r="X36" s="81">
        <v>0.64713500000000002</v>
      </c>
      <c r="Y36" s="81">
        <v>0.64963400000000004</v>
      </c>
      <c r="Z36" s="81">
        <v>0.65232999999999997</v>
      </c>
      <c r="AA36" s="81">
        <v>0.65517400000000003</v>
      </c>
      <c r="AB36" s="81">
        <v>0.65808800000000001</v>
      </c>
      <c r="AC36" s="81">
        <v>0.66132500000000005</v>
      </c>
      <c r="AD36" s="81">
        <v>0.66480600000000001</v>
      </c>
      <c r="AE36" s="81">
        <v>0.66864299999999999</v>
      </c>
      <c r="AF36" s="81">
        <v>0.67298500000000006</v>
      </c>
      <c r="AG36" s="81">
        <v>0.67757100000000003</v>
      </c>
      <c r="AH36" s="82">
        <v>3.643E-3</v>
      </c>
    </row>
    <row r="37" spans="1:34" x14ac:dyDescent="0.25">
      <c r="A37" s="79" t="s">
        <v>388</v>
      </c>
      <c r="B37" s="80" t="s">
        <v>16</v>
      </c>
      <c r="C37" s="81">
        <v>0.29757099999999997</v>
      </c>
      <c r="D37" s="81">
        <v>0.295346</v>
      </c>
      <c r="E37" s="81">
        <v>0.293794</v>
      </c>
      <c r="F37" s="81">
        <v>0.29208899999999999</v>
      </c>
      <c r="G37" s="81">
        <v>0.29061599999999999</v>
      </c>
      <c r="H37" s="81">
        <v>0.28947400000000001</v>
      </c>
      <c r="I37" s="81">
        <v>0.28854099999999999</v>
      </c>
      <c r="J37" s="81">
        <v>0.28769600000000001</v>
      </c>
      <c r="K37" s="81">
        <v>0.28695900000000002</v>
      </c>
      <c r="L37" s="81">
        <v>0.28637600000000002</v>
      </c>
      <c r="M37" s="81">
        <v>0.28598000000000001</v>
      </c>
      <c r="N37" s="81">
        <v>0.28582600000000002</v>
      </c>
      <c r="O37" s="81">
        <v>0.28596500000000002</v>
      </c>
      <c r="P37" s="81">
        <v>0.28639300000000001</v>
      </c>
      <c r="Q37" s="81">
        <v>0.28710599999999997</v>
      </c>
      <c r="R37" s="81">
        <v>0.28817399999999999</v>
      </c>
      <c r="S37" s="81">
        <v>0.28956700000000002</v>
      </c>
      <c r="T37" s="81">
        <v>0.29125800000000002</v>
      </c>
      <c r="U37" s="81">
        <v>0.29325600000000002</v>
      </c>
      <c r="V37" s="81">
        <v>0.29553299999999999</v>
      </c>
      <c r="W37" s="81">
        <v>0.298126</v>
      </c>
      <c r="X37" s="81">
        <v>0.30101800000000001</v>
      </c>
      <c r="Y37" s="81">
        <v>0.30418000000000001</v>
      </c>
      <c r="Z37" s="81">
        <v>0.30732399999999999</v>
      </c>
      <c r="AA37" s="81">
        <v>0.31043999999999999</v>
      </c>
      <c r="AB37" s="81">
        <v>0.31352000000000002</v>
      </c>
      <c r="AC37" s="81">
        <v>0.31655800000000001</v>
      </c>
      <c r="AD37" s="81">
        <v>0.31952199999999997</v>
      </c>
      <c r="AE37" s="81">
        <v>0.322411</v>
      </c>
      <c r="AF37" s="81">
        <v>0.325241</v>
      </c>
      <c r="AG37" s="81">
        <v>0.328011</v>
      </c>
      <c r="AH37" s="82">
        <v>3.2520000000000001E-3</v>
      </c>
    </row>
    <row r="38" spans="1:34" x14ac:dyDescent="0.25">
      <c r="A38" s="79" t="s">
        <v>389</v>
      </c>
      <c r="B38" s="80" t="s">
        <v>14</v>
      </c>
      <c r="C38" s="81">
        <v>5.5007E-2</v>
      </c>
      <c r="D38" s="81">
        <v>5.5161000000000002E-2</v>
      </c>
      <c r="E38" s="81">
        <v>5.5460000000000002E-2</v>
      </c>
      <c r="F38" s="81">
        <v>5.5750000000000001E-2</v>
      </c>
      <c r="G38" s="81">
        <v>5.6044999999999998E-2</v>
      </c>
      <c r="H38" s="81">
        <v>5.6356999999999997E-2</v>
      </c>
      <c r="I38" s="81">
        <v>5.6662999999999998E-2</v>
      </c>
      <c r="J38" s="81">
        <v>5.6938000000000002E-2</v>
      </c>
      <c r="K38" s="81">
        <v>5.7182999999999998E-2</v>
      </c>
      <c r="L38" s="81">
        <v>5.7389000000000003E-2</v>
      </c>
      <c r="M38" s="81">
        <v>5.7556000000000003E-2</v>
      </c>
      <c r="N38" s="81">
        <v>5.7675999999999998E-2</v>
      </c>
      <c r="O38" s="81">
        <v>5.7755000000000001E-2</v>
      </c>
      <c r="P38" s="81">
        <v>5.7840999999999997E-2</v>
      </c>
      <c r="Q38" s="81">
        <v>5.7946999999999999E-2</v>
      </c>
      <c r="R38" s="81">
        <v>5.8089000000000002E-2</v>
      </c>
      <c r="S38" s="81">
        <v>5.8269000000000001E-2</v>
      </c>
      <c r="T38" s="81">
        <v>5.8487999999999998E-2</v>
      </c>
      <c r="U38" s="81">
        <v>5.8698E-2</v>
      </c>
      <c r="V38" s="81">
        <v>5.8899E-2</v>
      </c>
      <c r="W38" s="81">
        <v>5.9097999999999998E-2</v>
      </c>
      <c r="X38" s="81">
        <v>5.9290000000000002E-2</v>
      </c>
      <c r="Y38" s="81">
        <v>5.9472999999999998E-2</v>
      </c>
      <c r="Z38" s="81">
        <v>5.9649000000000001E-2</v>
      </c>
      <c r="AA38" s="81">
        <v>5.9818000000000003E-2</v>
      </c>
      <c r="AB38" s="81">
        <v>5.9979999999999999E-2</v>
      </c>
      <c r="AC38" s="81">
        <v>6.0138999999999998E-2</v>
      </c>
      <c r="AD38" s="81">
        <v>6.0290000000000003E-2</v>
      </c>
      <c r="AE38" s="81">
        <v>6.0440000000000001E-2</v>
      </c>
      <c r="AF38" s="81">
        <v>6.0595000000000003E-2</v>
      </c>
      <c r="AG38" s="81">
        <v>6.0755999999999998E-2</v>
      </c>
      <c r="AH38" s="82">
        <v>3.3189999999999999E-3</v>
      </c>
    </row>
    <row r="39" spans="1:34" x14ac:dyDescent="0.25">
      <c r="A39" s="79" t="s">
        <v>390</v>
      </c>
      <c r="B39" s="80" t="s">
        <v>55</v>
      </c>
      <c r="C39" s="81">
        <v>0.21642</v>
      </c>
      <c r="D39" s="81">
        <v>0.220336</v>
      </c>
      <c r="E39" s="81">
        <v>0.224132</v>
      </c>
      <c r="F39" s="81">
        <v>0.22769200000000001</v>
      </c>
      <c r="G39" s="81">
        <v>0.23162199999999999</v>
      </c>
      <c r="H39" s="81">
        <v>0.23560700000000001</v>
      </c>
      <c r="I39" s="81">
        <v>0.239343</v>
      </c>
      <c r="J39" s="81">
        <v>0.242757</v>
      </c>
      <c r="K39" s="81">
        <v>0.246061</v>
      </c>
      <c r="L39" s="81">
        <v>0.24932599999999999</v>
      </c>
      <c r="M39" s="81">
        <v>0.25254500000000002</v>
      </c>
      <c r="N39" s="81">
        <v>0.25559799999999999</v>
      </c>
      <c r="O39" s="81">
        <v>0.25867800000000002</v>
      </c>
      <c r="P39" s="81">
        <v>0.26185199999999997</v>
      </c>
      <c r="Q39" s="81">
        <v>0.265235</v>
      </c>
      <c r="R39" s="81">
        <v>0.268841</v>
      </c>
      <c r="S39" s="81">
        <v>0.27256999999999998</v>
      </c>
      <c r="T39" s="81">
        <v>0.27624399999999999</v>
      </c>
      <c r="U39" s="81">
        <v>0.27982899999999999</v>
      </c>
      <c r="V39" s="81">
        <v>0.28336299999999998</v>
      </c>
      <c r="W39" s="81">
        <v>0.28689100000000001</v>
      </c>
      <c r="X39" s="81">
        <v>0.29037000000000002</v>
      </c>
      <c r="Y39" s="81">
        <v>0.29383700000000001</v>
      </c>
      <c r="Z39" s="81">
        <v>0.29735</v>
      </c>
      <c r="AA39" s="81">
        <v>0.30087399999999997</v>
      </c>
      <c r="AB39" s="81">
        <v>0.30434699999999998</v>
      </c>
      <c r="AC39" s="81">
        <v>0.307894</v>
      </c>
      <c r="AD39" s="81">
        <v>0.31149100000000002</v>
      </c>
      <c r="AE39" s="81">
        <v>0.31518600000000002</v>
      </c>
      <c r="AF39" s="81">
        <v>0.31905499999999998</v>
      </c>
      <c r="AG39" s="81">
        <v>0.32299800000000001</v>
      </c>
      <c r="AH39" s="82">
        <v>1.3436999999999999E-2</v>
      </c>
    </row>
    <row r="40" spans="1:34" x14ac:dyDescent="0.25">
      <c r="A40" s="79" t="s">
        <v>391</v>
      </c>
      <c r="B40" s="80" t="s">
        <v>56</v>
      </c>
      <c r="C40" s="81">
        <v>6.9181000000000006E-2</v>
      </c>
      <c r="D40" s="81">
        <v>6.8847000000000005E-2</v>
      </c>
      <c r="E40" s="81">
        <v>6.8697999999999995E-2</v>
      </c>
      <c r="F40" s="81">
        <v>6.8526000000000004E-2</v>
      </c>
      <c r="G40" s="81">
        <v>6.8339999999999998E-2</v>
      </c>
      <c r="H40" s="81">
        <v>6.8156999999999995E-2</v>
      </c>
      <c r="I40" s="81">
        <v>6.7953E-2</v>
      </c>
      <c r="J40" s="81">
        <v>6.7707000000000003E-2</v>
      </c>
      <c r="K40" s="81">
        <v>6.7460999999999993E-2</v>
      </c>
      <c r="L40" s="81">
        <v>6.7224000000000006E-2</v>
      </c>
      <c r="M40" s="81">
        <v>6.6994999999999999E-2</v>
      </c>
      <c r="N40" s="81">
        <v>6.6774E-2</v>
      </c>
      <c r="O40" s="81">
        <v>6.6570000000000004E-2</v>
      </c>
      <c r="P40" s="81">
        <v>6.6382999999999998E-2</v>
      </c>
      <c r="Q40" s="81">
        <v>6.6213999999999995E-2</v>
      </c>
      <c r="R40" s="81">
        <v>6.6076999999999997E-2</v>
      </c>
      <c r="S40" s="81">
        <v>6.5975000000000006E-2</v>
      </c>
      <c r="T40" s="81">
        <v>6.5902000000000002E-2</v>
      </c>
      <c r="U40" s="81">
        <v>6.5862000000000004E-2</v>
      </c>
      <c r="V40" s="81">
        <v>6.5854999999999997E-2</v>
      </c>
      <c r="W40" s="81">
        <v>6.5888000000000002E-2</v>
      </c>
      <c r="X40" s="81">
        <v>6.5965999999999997E-2</v>
      </c>
      <c r="Y40" s="81">
        <v>6.6082000000000002E-2</v>
      </c>
      <c r="Z40" s="81">
        <v>6.6247E-2</v>
      </c>
      <c r="AA40" s="81">
        <v>6.6464999999999996E-2</v>
      </c>
      <c r="AB40" s="81">
        <v>6.6737000000000005E-2</v>
      </c>
      <c r="AC40" s="81">
        <v>6.7062999999999998E-2</v>
      </c>
      <c r="AD40" s="81">
        <v>6.7429000000000003E-2</v>
      </c>
      <c r="AE40" s="81">
        <v>6.7790000000000003E-2</v>
      </c>
      <c r="AF40" s="81">
        <v>6.8152000000000004E-2</v>
      </c>
      <c r="AG40" s="81">
        <v>6.8514000000000005E-2</v>
      </c>
      <c r="AH40" s="82">
        <v>-3.2299999999999999E-4</v>
      </c>
    </row>
    <row r="41" spans="1:34" x14ac:dyDescent="0.25">
      <c r="A41" s="79" t="s">
        <v>392</v>
      </c>
      <c r="B41" s="80" t="s">
        <v>15</v>
      </c>
      <c r="C41" s="81">
        <v>0.21124499999999999</v>
      </c>
      <c r="D41" s="81">
        <v>0.20465800000000001</v>
      </c>
      <c r="E41" s="81">
        <v>0.20252100000000001</v>
      </c>
      <c r="F41" s="81">
        <v>0.20193</v>
      </c>
      <c r="G41" s="81">
        <v>0.202401</v>
      </c>
      <c r="H41" s="81">
        <v>0.201491</v>
      </c>
      <c r="I41" s="81">
        <v>0.200873</v>
      </c>
      <c r="J41" s="81">
        <v>0.20083799999999999</v>
      </c>
      <c r="K41" s="81">
        <v>0.201379</v>
      </c>
      <c r="L41" s="81">
        <v>0.20219599999999999</v>
      </c>
      <c r="M41" s="81">
        <v>0.200463</v>
      </c>
      <c r="N41" s="81">
        <v>0.19920399999999999</v>
      </c>
      <c r="O41" s="81">
        <v>0.19839200000000001</v>
      </c>
      <c r="P41" s="81">
        <v>0.197965</v>
      </c>
      <c r="Q41" s="81">
        <v>0.19794500000000001</v>
      </c>
      <c r="R41" s="81">
        <v>0.19828599999999999</v>
      </c>
      <c r="S41" s="81">
        <v>0.19874800000000001</v>
      </c>
      <c r="T41" s="81">
        <v>0.19925100000000001</v>
      </c>
      <c r="U41" s="81">
        <v>0.19975699999999999</v>
      </c>
      <c r="V41" s="81">
        <v>0.20028799999999999</v>
      </c>
      <c r="W41" s="81">
        <v>0.197496</v>
      </c>
      <c r="X41" s="81">
        <v>0.195328</v>
      </c>
      <c r="Y41" s="81">
        <v>0.19364100000000001</v>
      </c>
      <c r="Z41" s="81">
        <v>0.19243299999999999</v>
      </c>
      <c r="AA41" s="81">
        <v>0.19162399999999999</v>
      </c>
      <c r="AB41" s="81">
        <v>0.19103800000000001</v>
      </c>
      <c r="AC41" s="81">
        <v>0.19062899999999999</v>
      </c>
      <c r="AD41" s="81">
        <v>0.190303</v>
      </c>
      <c r="AE41" s="81">
        <v>0.190083</v>
      </c>
      <c r="AF41" s="81">
        <v>0.19001399999999999</v>
      </c>
      <c r="AG41" s="81">
        <v>0.190188</v>
      </c>
      <c r="AH41" s="82">
        <v>-3.4940000000000001E-3</v>
      </c>
    </row>
    <row r="42" spans="1:34" x14ac:dyDescent="0.25">
      <c r="A42" s="79" t="s">
        <v>393</v>
      </c>
      <c r="B42" s="80" t="s">
        <v>568</v>
      </c>
      <c r="C42" s="81">
        <v>3.6778999999999999E-2</v>
      </c>
      <c r="D42" s="81">
        <v>3.7026000000000003E-2</v>
      </c>
      <c r="E42" s="81">
        <v>3.7374999999999999E-2</v>
      </c>
      <c r="F42" s="81">
        <v>3.7720999999999998E-2</v>
      </c>
      <c r="G42" s="81">
        <v>3.8074999999999998E-2</v>
      </c>
      <c r="H42" s="81">
        <v>3.8448999999999997E-2</v>
      </c>
      <c r="I42" s="81">
        <v>3.8823999999999997E-2</v>
      </c>
      <c r="J42" s="81">
        <v>3.918E-2</v>
      </c>
      <c r="K42" s="81">
        <v>3.9523000000000003E-2</v>
      </c>
      <c r="L42" s="81">
        <v>3.9855000000000002E-2</v>
      </c>
      <c r="M42" s="81">
        <v>4.0193E-2</v>
      </c>
      <c r="N42" s="81">
        <v>4.0518999999999999E-2</v>
      </c>
      <c r="O42" s="81">
        <v>4.0839E-2</v>
      </c>
      <c r="P42" s="81">
        <v>4.1152000000000001E-2</v>
      </c>
      <c r="Q42" s="81">
        <v>4.1454999999999999E-2</v>
      </c>
      <c r="R42" s="81">
        <v>4.1758999999999998E-2</v>
      </c>
      <c r="S42" s="81">
        <v>4.206E-2</v>
      </c>
      <c r="T42" s="81">
        <v>4.2358E-2</v>
      </c>
      <c r="U42" s="81">
        <v>4.2653000000000003E-2</v>
      </c>
      <c r="V42" s="81">
        <v>4.2944999999999997E-2</v>
      </c>
      <c r="W42" s="81">
        <v>4.3240000000000001E-2</v>
      </c>
      <c r="X42" s="81">
        <v>4.3534999999999997E-2</v>
      </c>
      <c r="Y42" s="81">
        <v>4.3829E-2</v>
      </c>
      <c r="Z42" s="81">
        <v>4.4122000000000001E-2</v>
      </c>
      <c r="AA42" s="81">
        <v>4.4415999999999997E-2</v>
      </c>
      <c r="AB42" s="81">
        <v>4.4708999999999999E-2</v>
      </c>
      <c r="AC42" s="81">
        <v>4.5004000000000002E-2</v>
      </c>
      <c r="AD42" s="81">
        <v>4.5295000000000002E-2</v>
      </c>
      <c r="AE42" s="81">
        <v>4.5585000000000001E-2</v>
      </c>
      <c r="AF42" s="81">
        <v>4.5874999999999999E-2</v>
      </c>
      <c r="AG42" s="81">
        <v>4.6168000000000001E-2</v>
      </c>
      <c r="AH42" s="82">
        <v>7.607E-3</v>
      </c>
    </row>
    <row r="43" spans="1:34" x14ac:dyDescent="0.25">
      <c r="A43" s="79" t="s">
        <v>394</v>
      </c>
      <c r="B43" s="80" t="s">
        <v>569</v>
      </c>
      <c r="C43" s="81">
        <v>2.6616999999999998E-2</v>
      </c>
      <c r="D43" s="81">
        <v>2.6991999999999999E-2</v>
      </c>
      <c r="E43" s="81">
        <v>2.7431000000000001E-2</v>
      </c>
      <c r="F43" s="81">
        <v>2.7858999999999998E-2</v>
      </c>
      <c r="G43" s="81">
        <v>2.8282999999999999E-2</v>
      </c>
      <c r="H43" s="81">
        <v>2.8708999999999998E-2</v>
      </c>
      <c r="I43" s="81">
        <v>2.9123E-2</v>
      </c>
      <c r="J43" s="81">
        <v>2.9508E-2</v>
      </c>
      <c r="K43" s="81">
        <v>2.9918E-2</v>
      </c>
      <c r="L43" s="81">
        <v>3.0360000000000002E-2</v>
      </c>
      <c r="M43" s="81">
        <v>3.083E-2</v>
      </c>
      <c r="N43" s="81">
        <v>3.1329999999999997E-2</v>
      </c>
      <c r="O43" s="81">
        <v>3.1868E-2</v>
      </c>
      <c r="P43" s="81">
        <v>3.2445000000000002E-2</v>
      </c>
      <c r="Q43" s="81">
        <v>3.3062000000000001E-2</v>
      </c>
      <c r="R43" s="81">
        <v>3.3676999999999999E-2</v>
      </c>
      <c r="S43" s="81">
        <v>3.4289E-2</v>
      </c>
      <c r="T43" s="81">
        <v>3.4896000000000003E-2</v>
      </c>
      <c r="U43" s="81">
        <v>3.5500999999999998E-2</v>
      </c>
      <c r="V43" s="81">
        <v>3.6103000000000003E-2</v>
      </c>
      <c r="W43" s="81">
        <v>3.6706000000000003E-2</v>
      </c>
      <c r="X43" s="81">
        <v>3.7309000000000002E-2</v>
      </c>
      <c r="Y43" s="81">
        <v>3.7909999999999999E-2</v>
      </c>
      <c r="Z43" s="81">
        <v>3.8510000000000003E-2</v>
      </c>
      <c r="AA43" s="81">
        <v>3.9109999999999999E-2</v>
      </c>
      <c r="AB43" s="81">
        <v>3.9710000000000002E-2</v>
      </c>
      <c r="AC43" s="81">
        <v>4.0308999999999998E-2</v>
      </c>
      <c r="AD43" s="81">
        <v>4.0904999999999997E-2</v>
      </c>
      <c r="AE43" s="81">
        <v>4.1499000000000001E-2</v>
      </c>
      <c r="AF43" s="81">
        <v>4.2092999999999998E-2</v>
      </c>
      <c r="AG43" s="81">
        <v>4.2686000000000002E-2</v>
      </c>
      <c r="AH43" s="82">
        <v>1.5869999999999999E-2</v>
      </c>
    </row>
    <row r="44" spans="1:34" x14ac:dyDescent="0.25">
      <c r="A44" s="79" t="s">
        <v>395</v>
      </c>
      <c r="B44" s="80" t="s">
        <v>570</v>
      </c>
      <c r="C44" s="81">
        <v>0.20913000000000001</v>
      </c>
      <c r="D44" s="81">
        <v>0.20516200000000001</v>
      </c>
      <c r="E44" s="81">
        <v>0.202737</v>
      </c>
      <c r="F44" s="81">
        <v>0.20082800000000001</v>
      </c>
      <c r="G44" s="81">
        <v>0.19992599999999999</v>
      </c>
      <c r="H44" s="81">
        <v>0.19981199999999999</v>
      </c>
      <c r="I44" s="81">
        <v>0.20025999999999999</v>
      </c>
      <c r="J44" s="81">
        <v>0.201233</v>
      </c>
      <c r="K44" s="81">
        <v>0.20279</v>
      </c>
      <c r="L44" s="81">
        <v>0.20499000000000001</v>
      </c>
      <c r="M44" s="81">
        <v>0.20774500000000001</v>
      </c>
      <c r="N44" s="81">
        <v>0.21087900000000001</v>
      </c>
      <c r="O44" s="81">
        <v>0.21451600000000001</v>
      </c>
      <c r="P44" s="81">
        <v>0.21862799999999999</v>
      </c>
      <c r="Q44" s="81">
        <v>0.22312899999999999</v>
      </c>
      <c r="R44" s="81">
        <v>0.22802700000000001</v>
      </c>
      <c r="S44" s="81">
        <v>0.23313400000000001</v>
      </c>
      <c r="T44" s="81">
        <v>0.23827000000000001</v>
      </c>
      <c r="U44" s="81">
        <v>0.24330499999999999</v>
      </c>
      <c r="V44" s="81">
        <v>0.24812600000000001</v>
      </c>
      <c r="W44" s="81">
        <v>0.252637</v>
      </c>
      <c r="X44" s="81">
        <v>0.25661600000000001</v>
      </c>
      <c r="Y44" s="81">
        <v>0.26006899999999999</v>
      </c>
      <c r="Z44" s="81">
        <v>0.26324199999999998</v>
      </c>
      <c r="AA44" s="81">
        <v>0.266345</v>
      </c>
      <c r="AB44" s="81">
        <v>0.26934000000000002</v>
      </c>
      <c r="AC44" s="81">
        <v>0.27229599999999998</v>
      </c>
      <c r="AD44" s="81">
        <v>0.27520499999999998</v>
      </c>
      <c r="AE44" s="81">
        <v>0.27812999999999999</v>
      </c>
      <c r="AF44" s="81">
        <v>0.28109899999999999</v>
      </c>
      <c r="AG44" s="81">
        <v>0.284057</v>
      </c>
      <c r="AH44" s="82">
        <v>1.026E-2</v>
      </c>
    </row>
    <row r="45" spans="1:34" x14ac:dyDescent="0.25">
      <c r="A45" s="79" t="s">
        <v>396</v>
      </c>
      <c r="B45" s="80" t="s">
        <v>571</v>
      </c>
      <c r="C45" s="81">
        <v>8.6663000000000004E-2</v>
      </c>
      <c r="D45" s="81">
        <v>8.3815000000000001E-2</v>
      </c>
      <c r="E45" s="81">
        <v>8.1571000000000005E-2</v>
      </c>
      <c r="F45" s="81">
        <v>7.9480999999999996E-2</v>
      </c>
      <c r="G45" s="81">
        <v>7.7709E-2</v>
      </c>
      <c r="H45" s="81">
        <v>7.6121999999999995E-2</v>
      </c>
      <c r="I45" s="81">
        <v>7.4638999999999997E-2</v>
      </c>
      <c r="J45" s="81">
        <v>7.3223999999999997E-2</v>
      </c>
      <c r="K45" s="81">
        <v>7.1899000000000005E-2</v>
      </c>
      <c r="L45" s="81">
        <v>7.0669999999999997E-2</v>
      </c>
      <c r="M45" s="81">
        <v>6.9486999999999993E-2</v>
      </c>
      <c r="N45" s="81">
        <v>6.8283999999999997E-2</v>
      </c>
      <c r="O45" s="81">
        <v>6.7100000000000007E-2</v>
      </c>
      <c r="P45" s="81">
        <v>6.5909999999999996E-2</v>
      </c>
      <c r="Q45" s="81">
        <v>6.4686999999999995E-2</v>
      </c>
      <c r="R45" s="81">
        <v>6.3421000000000005E-2</v>
      </c>
      <c r="S45" s="81">
        <v>6.2059000000000003E-2</v>
      </c>
      <c r="T45" s="81">
        <v>6.0712000000000002E-2</v>
      </c>
      <c r="U45" s="81">
        <v>5.9373000000000002E-2</v>
      </c>
      <c r="V45" s="81">
        <v>5.8027000000000002E-2</v>
      </c>
      <c r="W45" s="81">
        <v>5.6675000000000003E-2</v>
      </c>
      <c r="X45" s="81">
        <v>5.5294999999999997E-2</v>
      </c>
      <c r="Y45" s="81">
        <v>5.3886999999999997E-2</v>
      </c>
      <c r="Z45" s="81">
        <v>5.2461000000000001E-2</v>
      </c>
      <c r="AA45" s="81">
        <v>5.1003E-2</v>
      </c>
      <c r="AB45" s="81">
        <v>4.9484E-2</v>
      </c>
      <c r="AC45" s="81">
        <v>4.7905000000000003E-2</v>
      </c>
      <c r="AD45" s="81">
        <v>4.6247999999999997E-2</v>
      </c>
      <c r="AE45" s="81">
        <v>4.4521999999999999E-2</v>
      </c>
      <c r="AF45" s="81">
        <v>4.2687000000000003E-2</v>
      </c>
      <c r="AG45" s="81">
        <v>4.0729000000000001E-2</v>
      </c>
      <c r="AH45" s="82">
        <v>-2.4854999999999999E-2</v>
      </c>
    </row>
    <row r="46" spans="1:34" x14ac:dyDescent="0.25">
      <c r="A46" s="79" t="s">
        <v>397</v>
      </c>
      <c r="B46" s="80" t="s">
        <v>57</v>
      </c>
      <c r="C46" s="81">
        <v>7.8188999999999995E-2</v>
      </c>
      <c r="D46" s="81">
        <v>8.4182999999999994E-2</v>
      </c>
      <c r="E46" s="81">
        <v>8.5001999999999994E-2</v>
      </c>
      <c r="F46" s="81">
        <v>8.5620000000000002E-2</v>
      </c>
      <c r="G46" s="81">
        <v>8.6391999999999997E-2</v>
      </c>
      <c r="H46" s="81">
        <v>8.7022000000000002E-2</v>
      </c>
      <c r="I46" s="81">
        <v>8.7474999999999997E-2</v>
      </c>
      <c r="J46" s="81">
        <v>8.7863999999999998E-2</v>
      </c>
      <c r="K46" s="81">
        <v>8.8203000000000004E-2</v>
      </c>
      <c r="L46" s="81">
        <v>8.8428000000000007E-2</v>
      </c>
      <c r="M46" s="81">
        <v>8.8433999999999999E-2</v>
      </c>
      <c r="N46" s="81">
        <v>8.8325000000000001E-2</v>
      </c>
      <c r="O46" s="81">
        <v>8.8066000000000005E-2</v>
      </c>
      <c r="P46" s="81">
        <v>8.7601999999999999E-2</v>
      </c>
      <c r="Q46" s="81">
        <v>8.6923E-2</v>
      </c>
      <c r="R46" s="81">
        <v>8.6102999999999999E-2</v>
      </c>
      <c r="S46" s="81">
        <v>8.5139000000000006E-2</v>
      </c>
      <c r="T46" s="81">
        <v>8.4037000000000001E-2</v>
      </c>
      <c r="U46" s="81">
        <v>8.2822999999999994E-2</v>
      </c>
      <c r="V46" s="81">
        <v>8.1584000000000004E-2</v>
      </c>
      <c r="W46" s="81">
        <v>8.0390000000000003E-2</v>
      </c>
      <c r="X46" s="81">
        <v>7.9242000000000007E-2</v>
      </c>
      <c r="Y46" s="81">
        <v>7.8127000000000002E-2</v>
      </c>
      <c r="Z46" s="81">
        <v>7.7107999999999996E-2</v>
      </c>
      <c r="AA46" s="81">
        <v>7.6200000000000004E-2</v>
      </c>
      <c r="AB46" s="81">
        <v>7.5408000000000003E-2</v>
      </c>
      <c r="AC46" s="81">
        <v>7.4749999999999997E-2</v>
      </c>
      <c r="AD46" s="81">
        <v>7.4200000000000002E-2</v>
      </c>
      <c r="AE46" s="81">
        <v>7.3778999999999997E-2</v>
      </c>
      <c r="AF46" s="81">
        <v>7.3468000000000006E-2</v>
      </c>
      <c r="AG46" s="81">
        <v>7.3273000000000005E-2</v>
      </c>
      <c r="AH46" s="82">
        <v>-2.1619999999999999E-3</v>
      </c>
    </row>
    <row r="47" spans="1:34" x14ac:dyDescent="0.25">
      <c r="A47" s="79" t="s">
        <v>398</v>
      </c>
      <c r="B47" s="80" t="s">
        <v>58</v>
      </c>
      <c r="C47" s="81">
        <v>1.782232</v>
      </c>
      <c r="D47" s="81">
        <v>1.818837</v>
      </c>
      <c r="E47" s="81">
        <v>1.7344930000000001</v>
      </c>
      <c r="F47" s="81">
        <v>1.7519929999999999</v>
      </c>
      <c r="G47" s="81">
        <v>1.7678430000000001</v>
      </c>
      <c r="H47" s="81">
        <v>1.7855730000000001</v>
      </c>
      <c r="I47" s="81">
        <v>1.8115870000000001</v>
      </c>
      <c r="J47" s="81">
        <v>1.8356129999999999</v>
      </c>
      <c r="K47" s="81">
        <v>1.8602780000000001</v>
      </c>
      <c r="L47" s="81">
        <v>1.8846989999999999</v>
      </c>
      <c r="M47" s="81">
        <v>1.9090450000000001</v>
      </c>
      <c r="N47" s="81">
        <v>1.9318519999999999</v>
      </c>
      <c r="O47" s="81">
        <v>1.955325</v>
      </c>
      <c r="P47" s="81">
        <v>1.97879</v>
      </c>
      <c r="Q47" s="81">
        <v>2.0066739999999998</v>
      </c>
      <c r="R47" s="81">
        <v>2.0347849999999998</v>
      </c>
      <c r="S47" s="81">
        <v>2.063161</v>
      </c>
      <c r="T47" s="81">
        <v>2.0911780000000002</v>
      </c>
      <c r="U47" s="81">
        <v>2.118852</v>
      </c>
      <c r="V47" s="81">
        <v>2.1473849999999999</v>
      </c>
      <c r="W47" s="81">
        <v>2.1765509999999999</v>
      </c>
      <c r="X47" s="81">
        <v>2.2055920000000002</v>
      </c>
      <c r="Y47" s="81">
        <v>2.235001</v>
      </c>
      <c r="Z47" s="81">
        <v>2.264894</v>
      </c>
      <c r="AA47" s="81">
        <v>2.294718</v>
      </c>
      <c r="AB47" s="81">
        <v>2.3253870000000001</v>
      </c>
      <c r="AC47" s="81">
        <v>2.355893</v>
      </c>
      <c r="AD47" s="81">
        <v>2.3862860000000001</v>
      </c>
      <c r="AE47" s="81">
        <v>2.4192659999999999</v>
      </c>
      <c r="AF47" s="81">
        <v>2.4529139999999998</v>
      </c>
      <c r="AG47" s="81">
        <v>2.4869430000000001</v>
      </c>
      <c r="AH47" s="82">
        <v>1.1168000000000001E-2</v>
      </c>
    </row>
    <row r="48" spans="1:34" x14ac:dyDescent="0.25">
      <c r="A48" s="79" t="s">
        <v>399</v>
      </c>
      <c r="B48" s="83" t="s">
        <v>572</v>
      </c>
      <c r="C48" s="84">
        <v>5.1309459999999998</v>
      </c>
      <c r="D48" s="84">
        <v>5.1750970000000001</v>
      </c>
      <c r="E48" s="84">
        <v>5.1948220000000003</v>
      </c>
      <c r="F48" s="84">
        <v>5.2247170000000001</v>
      </c>
      <c r="G48" s="84">
        <v>5.2597699999999996</v>
      </c>
      <c r="H48" s="84">
        <v>5.2973460000000001</v>
      </c>
      <c r="I48" s="84">
        <v>5.3417539999999999</v>
      </c>
      <c r="J48" s="84">
        <v>5.3828639999999996</v>
      </c>
      <c r="K48" s="84">
        <v>5.4251149999999999</v>
      </c>
      <c r="L48" s="84">
        <v>5.4677100000000003</v>
      </c>
      <c r="M48" s="84">
        <v>5.5076280000000004</v>
      </c>
      <c r="N48" s="84">
        <v>5.5467219999999999</v>
      </c>
      <c r="O48" s="84">
        <v>5.5886829999999996</v>
      </c>
      <c r="P48" s="84">
        <v>5.6331569999999997</v>
      </c>
      <c r="Q48" s="84">
        <v>5.6848840000000003</v>
      </c>
      <c r="R48" s="84">
        <v>5.7410990000000002</v>
      </c>
      <c r="S48" s="84">
        <v>5.7989839999999999</v>
      </c>
      <c r="T48" s="84">
        <v>5.8581079999999996</v>
      </c>
      <c r="U48" s="84">
        <v>5.9166119999999998</v>
      </c>
      <c r="V48" s="84">
        <v>5.9755700000000003</v>
      </c>
      <c r="W48" s="84">
        <v>6.0327279999999996</v>
      </c>
      <c r="X48" s="84">
        <v>6.0894979999999999</v>
      </c>
      <c r="Y48" s="84">
        <v>6.147964</v>
      </c>
      <c r="Z48" s="84">
        <v>6.2077249999999999</v>
      </c>
      <c r="AA48" s="84">
        <v>6.2689680000000001</v>
      </c>
      <c r="AB48" s="84">
        <v>6.3308669999999996</v>
      </c>
      <c r="AC48" s="84">
        <v>6.3943700000000003</v>
      </c>
      <c r="AD48" s="84">
        <v>6.4583029999999999</v>
      </c>
      <c r="AE48" s="84">
        <v>6.5272379999999997</v>
      </c>
      <c r="AF48" s="84">
        <v>6.5986260000000003</v>
      </c>
      <c r="AG48" s="84">
        <v>6.6721069999999996</v>
      </c>
      <c r="AH48" s="85">
        <v>8.7930000000000005E-3</v>
      </c>
    </row>
    <row r="49" spans="1:34" x14ac:dyDescent="0.25">
      <c r="A49" s="79" t="s">
        <v>573</v>
      </c>
      <c r="B49" s="80" t="s">
        <v>574</v>
      </c>
      <c r="C49" s="81">
        <v>7.8133999999999995E-2</v>
      </c>
      <c r="D49" s="81">
        <v>8.9459999999999998E-2</v>
      </c>
      <c r="E49" s="81">
        <v>9.9012000000000003E-2</v>
      </c>
      <c r="F49" s="81">
        <v>0.108281</v>
      </c>
      <c r="G49" s="81">
        <v>0.11738</v>
      </c>
      <c r="H49" s="81">
        <v>0.126529</v>
      </c>
      <c r="I49" s="81">
        <v>0.13586699999999999</v>
      </c>
      <c r="J49" s="81">
        <v>0.145236</v>
      </c>
      <c r="K49" s="81">
        <v>0.154673</v>
      </c>
      <c r="L49" s="81">
        <v>0.16417200000000001</v>
      </c>
      <c r="M49" s="81">
        <v>0.17386699999999999</v>
      </c>
      <c r="N49" s="81">
        <v>0.18379300000000001</v>
      </c>
      <c r="O49" s="81">
        <v>0.19391700000000001</v>
      </c>
      <c r="P49" s="81">
        <v>0.20421900000000001</v>
      </c>
      <c r="Q49" s="81">
        <v>0.214726</v>
      </c>
      <c r="R49" s="81">
        <v>0.22539300000000001</v>
      </c>
      <c r="S49" s="81">
        <v>0.23625399999999999</v>
      </c>
      <c r="T49" s="81">
        <v>0.247311</v>
      </c>
      <c r="U49" s="81">
        <v>0.25860100000000003</v>
      </c>
      <c r="V49" s="81">
        <v>0.27011499999999999</v>
      </c>
      <c r="W49" s="81">
        <v>0.28189500000000001</v>
      </c>
      <c r="X49" s="81">
        <v>0.29394199999999998</v>
      </c>
      <c r="Y49" s="81">
        <v>0.30629499999999998</v>
      </c>
      <c r="Z49" s="81">
        <v>0.31898300000000002</v>
      </c>
      <c r="AA49" s="81">
        <v>0.33201700000000001</v>
      </c>
      <c r="AB49" s="81">
        <v>0.34545999999999999</v>
      </c>
      <c r="AC49" s="81">
        <v>0.35925099999999999</v>
      </c>
      <c r="AD49" s="81">
        <v>0.373388</v>
      </c>
      <c r="AE49" s="81">
        <v>0.38795400000000002</v>
      </c>
      <c r="AF49" s="81">
        <v>0.40290599999999999</v>
      </c>
      <c r="AG49" s="81">
        <v>0.41825600000000002</v>
      </c>
      <c r="AH49" s="82">
        <v>5.7514999999999997E-2</v>
      </c>
    </row>
    <row r="50" spans="1:34" ht="15" customHeight="1" x14ac:dyDescent="0.25">
      <c r="A50" s="79" t="s">
        <v>575</v>
      </c>
      <c r="B50" s="83" t="s">
        <v>576</v>
      </c>
      <c r="C50" s="84">
        <v>5.0528120000000003</v>
      </c>
      <c r="D50" s="84">
        <v>5.0856370000000002</v>
      </c>
      <c r="E50" s="84">
        <v>5.0958110000000003</v>
      </c>
      <c r="F50" s="84">
        <v>5.1164360000000002</v>
      </c>
      <c r="G50" s="84">
        <v>5.1423909999999999</v>
      </c>
      <c r="H50" s="84">
        <v>5.1708170000000004</v>
      </c>
      <c r="I50" s="84">
        <v>5.2058869999999997</v>
      </c>
      <c r="J50" s="84">
        <v>5.237628</v>
      </c>
      <c r="K50" s="84">
        <v>5.2704420000000001</v>
      </c>
      <c r="L50" s="84">
        <v>5.3035379999999996</v>
      </c>
      <c r="M50" s="84">
        <v>5.333761</v>
      </c>
      <c r="N50" s="84">
        <v>5.3629300000000004</v>
      </c>
      <c r="O50" s="84">
        <v>5.3947649999999996</v>
      </c>
      <c r="P50" s="84">
        <v>5.4289379999999996</v>
      </c>
      <c r="Q50" s="84">
        <v>5.4701579999999996</v>
      </c>
      <c r="R50" s="84">
        <v>5.5157069999999999</v>
      </c>
      <c r="S50" s="84">
        <v>5.562729</v>
      </c>
      <c r="T50" s="84">
        <v>5.6107959999999997</v>
      </c>
      <c r="U50" s="84">
        <v>5.65801</v>
      </c>
      <c r="V50" s="84">
        <v>5.7054549999999997</v>
      </c>
      <c r="W50" s="84">
        <v>5.7508330000000001</v>
      </c>
      <c r="X50" s="84">
        <v>5.7955560000000004</v>
      </c>
      <c r="Y50" s="84">
        <v>5.8416689999999996</v>
      </c>
      <c r="Z50" s="84">
        <v>5.8887409999999996</v>
      </c>
      <c r="AA50" s="84">
        <v>5.9369509999999996</v>
      </c>
      <c r="AB50" s="84">
        <v>5.9854070000000004</v>
      </c>
      <c r="AC50" s="84">
        <v>6.0351189999999999</v>
      </c>
      <c r="AD50" s="84">
        <v>6.0849159999999998</v>
      </c>
      <c r="AE50" s="84">
        <v>6.139284</v>
      </c>
      <c r="AF50" s="84">
        <v>6.1957209999999998</v>
      </c>
      <c r="AG50" s="84">
        <v>6.253851</v>
      </c>
      <c r="AH50" s="85">
        <v>7.1339999999999997E-3</v>
      </c>
    </row>
    <row r="51" spans="1:34" ht="15" customHeight="1" x14ac:dyDescent="0.25">
      <c r="A51" s="86"/>
      <c r="B51" s="86"/>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row>
    <row r="52" spans="1:34" ht="15" customHeight="1" x14ac:dyDescent="0.25">
      <c r="A52" s="86"/>
      <c r="B52" s="83" t="s">
        <v>18</v>
      </c>
      <c r="C52" s="86"/>
      <c r="D52" s="86"/>
      <c r="E52" s="86"/>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row>
    <row r="53" spans="1:34" ht="15" customHeight="1" x14ac:dyDescent="0.25">
      <c r="A53" s="79" t="s">
        <v>400</v>
      </c>
      <c r="B53" s="80" t="s">
        <v>52</v>
      </c>
      <c r="C53" s="81">
        <v>3.5271979999999998</v>
      </c>
      <c r="D53" s="81">
        <v>3.4068170000000002</v>
      </c>
      <c r="E53" s="81">
        <v>3.5381719999999999</v>
      </c>
      <c r="F53" s="81">
        <v>3.5356019999999999</v>
      </c>
      <c r="G53" s="81">
        <v>3.5398179999999999</v>
      </c>
      <c r="H53" s="81">
        <v>3.535704</v>
      </c>
      <c r="I53" s="81">
        <v>3.5229430000000002</v>
      </c>
      <c r="J53" s="81">
        <v>3.505328</v>
      </c>
      <c r="K53" s="81">
        <v>3.4882430000000002</v>
      </c>
      <c r="L53" s="81">
        <v>3.4696370000000001</v>
      </c>
      <c r="M53" s="81">
        <v>3.4476300000000002</v>
      </c>
      <c r="N53" s="81">
        <v>3.4280680000000001</v>
      </c>
      <c r="O53" s="81">
        <v>3.4110649999999998</v>
      </c>
      <c r="P53" s="81">
        <v>3.3951519999999999</v>
      </c>
      <c r="Q53" s="81">
        <v>3.3800249999999998</v>
      </c>
      <c r="R53" s="81">
        <v>3.3672270000000002</v>
      </c>
      <c r="S53" s="81">
        <v>3.3551799999999998</v>
      </c>
      <c r="T53" s="81">
        <v>3.3433769999999998</v>
      </c>
      <c r="U53" s="81">
        <v>3.3330289999999998</v>
      </c>
      <c r="V53" s="81">
        <v>3.3236430000000001</v>
      </c>
      <c r="W53" s="81">
        <v>3.3156490000000001</v>
      </c>
      <c r="X53" s="81">
        <v>3.3071489999999999</v>
      </c>
      <c r="Y53" s="81">
        <v>3.298006</v>
      </c>
      <c r="Z53" s="81">
        <v>3.2885770000000001</v>
      </c>
      <c r="AA53" s="81">
        <v>3.2791389999999998</v>
      </c>
      <c r="AB53" s="81">
        <v>3.2696429999999999</v>
      </c>
      <c r="AC53" s="81">
        <v>3.2606869999999999</v>
      </c>
      <c r="AD53" s="81">
        <v>3.2516229999999999</v>
      </c>
      <c r="AE53" s="81">
        <v>3.2431939999999999</v>
      </c>
      <c r="AF53" s="81">
        <v>3.234245</v>
      </c>
      <c r="AG53" s="81">
        <v>3.2248079999999999</v>
      </c>
      <c r="AH53" s="82">
        <v>-2.983E-3</v>
      </c>
    </row>
    <row r="54" spans="1:34" ht="15" customHeight="1" x14ac:dyDescent="0.25">
      <c r="A54" s="79" t="s">
        <v>401</v>
      </c>
      <c r="B54" s="80" t="s">
        <v>53</v>
      </c>
      <c r="C54" s="81">
        <v>5.8618000000000003E-2</v>
      </c>
      <c r="D54" s="81">
        <v>5.5421999999999999E-2</v>
      </c>
      <c r="E54" s="81">
        <v>6.0291999999999998E-2</v>
      </c>
      <c r="F54" s="81">
        <v>6.0192000000000002E-2</v>
      </c>
      <c r="G54" s="81">
        <v>6.0163000000000001E-2</v>
      </c>
      <c r="H54" s="81">
        <v>6.0023E-2</v>
      </c>
      <c r="I54" s="81">
        <v>5.9796000000000002E-2</v>
      </c>
      <c r="J54" s="81">
        <v>5.9541999999999998E-2</v>
      </c>
      <c r="K54" s="81">
        <v>5.9324000000000002E-2</v>
      </c>
      <c r="L54" s="81">
        <v>5.9101000000000001E-2</v>
      </c>
      <c r="M54" s="81">
        <v>5.8810000000000001E-2</v>
      </c>
      <c r="N54" s="81">
        <v>5.8534999999999997E-2</v>
      </c>
      <c r="O54" s="81">
        <v>5.8282E-2</v>
      </c>
      <c r="P54" s="81">
        <v>5.8022999999999998E-2</v>
      </c>
      <c r="Q54" s="81">
        <v>5.7819000000000002E-2</v>
      </c>
      <c r="R54" s="81">
        <v>5.7718999999999999E-2</v>
      </c>
      <c r="S54" s="81">
        <v>5.7716999999999997E-2</v>
      </c>
      <c r="T54" s="81">
        <v>5.7849999999999999E-2</v>
      </c>
      <c r="U54" s="81">
        <v>5.8006000000000002E-2</v>
      </c>
      <c r="V54" s="81">
        <v>5.8187000000000003E-2</v>
      </c>
      <c r="W54" s="81">
        <v>5.8388000000000002E-2</v>
      </c>
      <c r="X54" s="81">
        <v>5.8542999999999998E-2</v>
      </c>
      <c r="Y54" s="81">
        <v>5.8715000000000003E-2</v>
      </c>
      <c r="Z54" s="81">
        <v>5.8860999999999997E-2</v>
      </c>
      <c r="AA54" s="81">
        <v>5.9041999999999997E-2</v>
      </c>
      <c r="AB54" s="81">
        <v>5.9193999999999997E-2</v>
      </c>
      <c r="AC54" s="81">
        <v>5.9373000000000002E-2</v>
      </c>
      <c r="AD54" s="81">
        <v>5.9533000000000003E-2</v>
      </c>
      <c r="AE54" s="81">
        <v>5.9739E-2</v>
      </c>
      <c r="AF54" s="81">
        <v>5.9929999999999997E-2</v>
      </c>
      <c r="AG54" s="81">
        <v>6.0134E-2</v>
      </c>
      <c r="AH54" s="82">
        <v>8.52E-4</v>
      </c>
    </row>
    <row r="55" spans="1:34" ht="15" customHeight="1" x14ac:dyDescent="0.25">
      <c r="A55" s="79" t="s">
        <v>402</v>
      </c>
      <c r="B55" s="80" t="s">
        <v>54</v>
      </c>
      <c r="C55" s="81">
        <v>1.007279</v>
      </c>
      <c r="D55" s="81">
        <v>1.0041690000000001</v>
      </c>
      <c r="E55" s="81">
        <v>1.007347</v>
      </c>
      <c r="F55" s="81">
        <v>1.014073</v>
      </c>
      <c r="G55" s="81">
        <v>1.0237890000000001</v>
      </c>
      <c r="H55" s="81">
        <v>1.0331030000000001</v>
      </c>
      <c r="I55" s="81">
        <v>1.0415760000000001</v>
      </c>
      <c r="J55" s="81">
        <v>1.0490330000000001</v>
      </c>
      <c r="K55" s="81">
        <v>1.0568759999999999</v>
      </c>
      <c r="L55" s="81">
        <v>1.0648519999999999</v>
      </c>
      <c r="M55" s="81">
        <v>1.0706519999999999</v>
      </c>
      <c r="N55" s="81">
        <v>1.0764830000000001</v>
      </c>
      <c r="O55" s="81">
        <v>1.0828819999999999</v>
      </c>
      <c r="P55" s="81">
        <v>1.089521</v>
      </c>
      <c r="Q55" s="81">
        <v>1.095863</v>
      </c>
      <c r="R55" s="81">
        <v>1.10233</v>
      </c>
      <c r="S55" s="81">
        <v>1.108471</v>
      </c>
      <c r="T55" s="81">
        <v>1.114128</v>
      </c>
      <c r="U55" s="81">
        <v>1.1194850000000001</v>
      </c>
      <c r="V55" s="81">
        <v>1.124763</v>
      </c>
      <c r="W55" s="81">
        <v>1.1300380000000001</v>
      </c>
      <c r="X55" s="81">
        <v>1.1350690000000001</v>
      </c>
      <c r="Y55" s="81">
        <v>1.139977</v>
      </c>
      <c r="Z55" s="81">
        <v>1.1451070000000001</v>
      </c>
      <c r="AA55" s="81">
        <v>1.1505080000000001</v>
      </c>
      <c r="AB55" s="81">
        <v>1.1562790000000001</v>
      </c>
      <c r="AC55" s="81">
        <v>1.16249</v>
      </c>
      <c r="AD55" s="81">
        <v>1.1689529999999999</v>
      </c>
      <c r="AE55" s="81">
        <v>1.175813</v>
      </c>
      <c r="AF55" s="81">
        <v>1.18275</v>
      </c>
      <c r="AG55" s="81">
        <v>1.189524</v>
      </c>
      <c r="AH55" s="82">
        <v>5.5589999999999997E-3</v>
      </c>
    </row>
    <row r="56" spans="1:34" ht="15" customHeight="1" x14ac:dyDescent="0.25">
      <c r="A56" s="79" t="s">
        <v>403</v>
      </c>
      <c r="B56" s="80" t="s">
        <v>14</v>
      </c>
      <c r="C56" s="81">
        <v>0.10345600000000001</v>
      </c>
      <c r="D56" s="81">
        <v>0.103327</v>
      </c>
      <c r="E56" s="81">
        <v>0.103488</v>
      </c>
      <c r="F56" s="81">
        <v>0.103641</v>
      </c>
      <c r="G56" s="81">
        <v>0.103815</v>
      </c>
      <c r="H56" s="81">
        <v>0.10403</v>
      </c>
      <c r="I56" s="81">
        <v>0.10424</v>
      </c>
      <c r="J56" s="81">
        <v>0.104418</v>
      </c>
      <c r="K56" s="81">
        <v>0.10459599999999999</v>
      </c>
      <c r="L56" s="81">
        <v>0.104837</v>
      </c>
      <c r="M56" s="81">
        <v>0.105138</v>
      </c>
      <c r="N56" s="81">
        <v>0.105513</v>
      </c>
      <c r="O56" s="81">
        <v>0.105978</v>
      </c>
      <c r="P56" s="81">
        <v>0.10654</v>
      </c>
      <c r="Q56" s="81">
        <v>0.107144</v>
      </c>
      <c r="R56" s="81">
        <v>0.10781</v>
      </c>
      <c r="S56" s="81">
        <v>0.10852199999999999</v>
      </c>
      <c r="T56" s="81">
        <v>0.109274</v>
      </c>
      <c r="U56" s="81">
        <v>0.11004700000000001</v>
      </c>
      <c r="V56" s="81">
        <v>0.110843</v>
      </c>
      <c r="W56" s="81">
        <v>0.11167000000000001</v>
      </c>
      <c r="X56" s="81">
        <v>0.112526</v>
      </c>
      <c r="Y56" s="81">
        <v>0.113409</v>
      </c>
      <c r="Z56" s="81">
        <v>0.11432199999999999</v>
      </c>
      <c r="AA56" s="81">
        <v>0.115263</v>
      </c>
      <c r="AB56" s="81">
        <v>0.116226</v>
      </c>
      <c r="AC56" s="81">
        <v>0.117205</v>
      </c>
      <c r="AD56" s="81">
        <v>0.118188</v>
      </c>
      <c r="AE56" s="81">
        <v>0.11916499999999999</v>
      </c>
      <c r="AF56" s="81">
        <v>0.120132</v>
      </c>
      <c r="AG56" s="81">
        <v>0.12108099999999999</v>
      </c>
      <c r="AH56" s="82">
        <v>5.2570000000000004E-3</v>
      </c>
    </row>
    <row r="57" spans="1:34" ht="15" customHeight="1" x14ac:dyDescent="0.25">
      <c r="A57" s="79" t="s">
        <v>404</v>
      </c>
      <c r="B57" s="80" t="s">
        <v>55</v>
      </c>
      <c r="C57" s="81">
        <v>3.9426999999999997E-2</v>
      </c>
      <c r="D57" s="81">
        <v>3.9794000000000003E-2</v>
      </c>
      <c r="E57" s="81">
        <v>4.0383000000000002E-2</v>
      </c>
      <c r="F57" s="81">
        <v>4.1098000000000003E-2</v>
      </c>
      <c r="G57" s="81">
        <v>4.1911999999999998E-2</v>
      </c>
      <c r="H57" s="81">
        <v>4.2687999999999997E-2</v>
      </c>
      <c r="I57" s="81">
        <v>4.3422000000000002E-2</v>
      </c>
      <c r="J57" s="81">
        <v>4.4122000000000001E-2</v>
      </c>
      <c r="K57" s="81">
        <v>4.4798999999999999E-2</v>
      </c>
      <c r="L57" s="81">
        <v>4.5449999999999997E-2</v>
      </c>
      <c r="M57" s="81">
        <v>4.5976000000000003E-2</v>
      </c>
      <c r="N57" s="81">
        <v>4.6544000000000002E-2</v>
      </c>
      <c r="O57" s="81">
        <v>4.7157999999999999E-2</v>
      </c>
      <c r="P57" s="81">
        <v>4.7801000000000003E-2</v>
      </c>
      <c r="Q57" s="81">
        <v>4.8443E-2</v>
      </c>
      <c r="R57" s="81">
        <v>4.9086999999999999E-2</v>
      </c>
      <c r="S57" s="81">
        <v>4.9716000000000003E-2</v>
      </c>
      <c r="T57" s="81">
        <v>5.0361999999999997E-2</v>
      </c>
      <c r="U57" s="81">
        <v>5.1031E-2</v>
      </c>
      <c r="V57" s="81">
        <v>5.1721000000000003E-2</v>
      </c>
      <c r="W57" s="81">
        <v>5.2427000000000001E-2</v>
      </c>
      <c r="X57" s="81">
        <v>5.3130999999999998E-2</v>
      </c>
      <c r="Y57" s="81">
        <v>5.3830999999999997E-2</v>
      </c>
      <c r="Z57" s="81">
        <v>5.4533999999999999E-2</v>
      </c>
      <c r="AA57" s="81">
        <v>5.5234999999999999E-2</v>
      </c>
      <c r="AB57" s="81">
        <v>5.5934999999999999E-2</v>
      </c>
      <c r="AC57" s="81">
        <v>5.6635999999999999E-2</v>
      </c>
      <c r="AD57" s="81">
        <v>5.7333000000000002E-2</v>
      </c>
      <c r="AE57" s="81">
        <v>5.8035000000000003E-2</v>
      </c>
      <c r="AF57" s="81">
        <v>5.8729000000000003E-2</v>
      </c>
      <c r="AG57" s="81">
        <v>5.9408000000000002E-2</v>
      </c>
      <c r="AH57" s="82">
        <v>1.376E-2</v>
      </c>
    </row>
    <row r="58" spans="1:34" ht="15" customHeight="1" x14ac:dyDescent="0.25">
      <c r="A58" s="79" t="s">
        <v>405</v>
      </c>
      <c r="B58" s="80" t="s">
        <v>23</v>
      </c>
      <c r="C58" s="81">
        <v>0.233372</v>
      </c>
      <c r="D58" s="81">
        <v>0.23185500000000001</v>
      </c>
      <c r="E58" s="81">
        <v>0.23150200000000001</v>
      </c>
      <c r="F58" s="81">
        <v>0.23178599999999999</v>
      </c>
      <c r="G58" s="81">
        <v>0.23241100000000001</v>
      </c>
      <c r="H58" s="81">
        <v>0.232655</v>
      </c>
      <c r="I58" s="81">
        <v>0.232517</v>
      </c>
      <c r="J58" s="81">
        <v>0.23203799999999999</v>
      </c>
      <c r="K58" s="81">
        <v>0.23147699999999999</v>
      </c>
      <c r="L58" s="81">
        <v>0.23080999999999999</v>
      </c>
      <c r="M58" s="81">
        <v>0.229433</v>
      </c>
      <c r="N58" s="81">
        <v>0.22833200000000001</v>
      </c>
      <c r="O58" s="81">
        <v>0.22751299999999999</v>
      </c>
      <c r="P58" s="81">
        <v>0.226939</v>
      </c>
      <c r="Q58" s="81">
        <v>0.22645000000000001</v>
      </c>
      <c r="R58" s="81">
        <v>0.22605900000000001</v>
      </c>
      <c r="S58" s="81">
        <v>0.22570499999999999</v>
      </c>
      <c r="T58" s="81">
        <v>0.225355</v>
      </c>
      <c r="U58" s="81">
        <v>0.22502800000000001</v>
      </c>
      <c r="V58" s="81">
        <v>0.22472800000000001</v>
      </c>
      <c r="W58" s="81">
        <v>0.22443299999999999</v>
      </c>
      <c r="X58" s="81">
        <v>0.22409799999999999</v>
      </c>
      <c r="Y58" s="81">
        <v>0.22373199999999999</v>
      </c>
      <c r="Z58" s="81">
        <v>0.22336800000000001</v>
      </c>
      <c r="AA58" s="81">
        <v>0.223001</v>
      </c>
      <c r="AB58" s="81">
        <v>0.222637</v>
      </c>
      <c r="AC58" s="81">
        <v>0.22229299999999999</v>
      </c>
      <c r="AD58" s="81">
        <v>0.22195400000000001</v>
      </c>
      <c r="AE58" s="81">
        <v>0.22166</v>
      </c>
      <c r="AF58" s="81">
        <v>0.221362</v>
      </c>
      <c r="AG58" s="81">
        <v>0.221026</v>
      </c>
      <c r="AH58" s="82">
        <v>-1.81E-3</v>
      </c>
    </row>
    <row r="59" spans="1:34" ht="15" customHeight="1" x14ac:dyDescent="0.25">
      <c r="A59" s="79" t="s">
        <v>406</v>
      </c>
      <c r="B59" s="83" t="s">
        <v>17</v>
      </c>
      <c r="C59" s="84">
        <v>4.9693500000000004</v>
      </c>
      <c r="D59" s="84">
        <v>4.8413839999999997</v>
      </c>
      <c r="E59" s="84">
        <v>4.9811839999999998</v>
      </c>
      <c r="F59" s="84">
        <v>4.9863920000000004</v>
      </c>
      <c r="G59" s="84">
        <v>5.0019070000000001</v>
      </c>
      <c r="H59" s="84">
        <v>5.008203</v>
      </c>
      <c r="I59" s="84">
        <v>5.0044950000000004</v>
      </c>
      <c r="J59" s="84">
        <v>4.9944800000000003</v>
      </c>
      <c r="K59" s="84">
        <v>4.9853160000000001</v>
      </c>
      <c r="L59" s="84">
        <v>4.9746870000000003</v>
      </c>
      <c r="M59" s="84">
        <v>4.9576399999999996</v>
      </c>
      <c r="N59" s="84">
        <v>4.9434750000000003</v>
      </c>
      <c r="O59" s="84">
        <v>4.9328779999999997</v>
      </c>
      <c r="P59" s="84">
        <v>4.9239769999999998</v>
      </c>
      <c r="Q59" s="84">
        <v>4.9157450000000003</v>
      </c>
      <c r="R59" s="84">
        <v>4.9102319999999997</v>
      </c>
      <c r="S59" s="84">
        <v>4.9053110000000002</v>
      </c>
      <c r="T59" s="84">
        <v>4.9003480000000001</v>
      </c>
      <c r="U59" s="84">
        <v>4.8966260000000004</v>
      </c>
      <c r="V59" s="84">
        <v>4.893885</v>
      </c>
      <c r="W59" s="84">
        <v>4.8926049999999996</v>
      </c>
      <c r="X59" s="84">
        <v>4.8905159999999999</v>
      </c>
      <c r="Y59" s="84">
        <v>4.88767</v>
      </c>
      <c r="Z59" s="84">
        <v>4.8847680000000002</v>
      </c>
      <c r="AA59" s="84">
        <v>4.8821870000000001</v>
      </c>
      <c r="AB59" s="84">
        <v>4.8799149999999996</v>
      </c>
      <c r="AC59" s="84">
        <v>4.8786829999999997</v>
      </c>
      <c r="AD59" s="84">
        <v>4.8775849999999998</v>
      </c>
      <c r="AE59" s="84">
        <v>4.877605</v>
      </c>
      <c r="AF59" s="84">
        <v>4.877148</v>
      </c>
      <c r="AG59" s="84">
        <v>4.8759800000000002</v>
      </c>
      <c r="AH59" s="85">
        <v>-6.3199999999999997E-4</v>
      </c>
    </row>
    <row r="60" spans="1:34" ht="15" customHeight="1" x14ac:dyDescent="0.25">
      <c r="A60" s="86"/>
      <c r="B60" s="86"/>
      <c r="C60" s="86"/>
      <c r="D60" s="86"/>
      <c r="E60" s="86"/>
      <c r="F60" s="86"/>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row>
    <row r="61" spans="1:34" ht="15" customHeight="1" x14ac:dyDescent="0.25">
      <c r="A61" s="86"/>
      <c r="B61" s="83" t="s">
        <v>577</v>
      </c>
      <c r="C61" s="86"/>
      <c r="D61" s="86"/>
      <c r="E61" s="86"/>
      <c r="F61" s="86"/>
      <c r="G61" s="86"/>
      <c r="H61" s="86"/>
      <c r="I61" s="86"/>
      <c r="J61" s="86"/>
      <c r="K61" s="86"/>
      <c r="L61" s="86"/>
      <c r="M61" s="86"/>
      <c r="N61" s="86"/>
      <c r="O61" s="86"/>
      <c r="P61" s="86"/>
      <c r="Q61" s="86"/>
      <c r="R61" s="86"/>
      <c r="S61" s="86"/>
      <c r="T61" s="86"/>
      <c r="U61" s="86"/>
      <c r="V61" s="86"/>
      <c r="W61" s="86"/>
      <c r="X61" s="86"/>
      <c r="Y61" s="86"/>
      <c r="Z61" s="86"/>
      <c r="AA61" s="86"/>
      <c r="AB61" s="86"/>
      <c r="AC61" s="86"/>
      <c r="AD61" s="86"/>
      <c r="AE61" s="86"/>
      <c r="AF61" s="86"/>
      <c r="AG61" s="86"/>
      <c r="AH61" s="86"/>
    </row>
    <row r="62" spans="1:34" ht="15" customHeight="1" x14ac:dyDescent="0.25">
      <c r="A62" s="79" t="s">
        <v>407</v>
      </c>
      <c r="B62" s="80" t="s">
        <v>52</v>
      </c>
      <c r="C62" s="81">
        <v>0.372664</v>
      </c>
      <c r="D62" s="81">
        <v>0.399955</v>
      </c>
      <c r="E62" s="81">
        <v>0.39968799999999999</v>
      </c>
      <c r="F62" s="81">
        <v>0.38928299999999999</v>
      </c>
      <c r="G62" s="81">
        <v>0.37951299999999999</v>
      </c>
      <c r="H62" s="81">
        <v>0.37123200000000001</v>
      </c>
      <c r="I62" s="81">
        <v>0.36319899999999999</v>
      </c>
      <c r="J62" s="81">
        <v>0.35584300000000002</v>
      </c>
      <c r="K62" s="81">
        <v>0.34920899999999999</v>
      </c>
      <c r="L62" s="81">
        <v>0.34301399999999999</v>
      </c>
      <c r="M62" s="81">
        <v>0.337038</v>
      </c>
      <c r="N62" s="81">
        <v>0.33146399999999998</v>
      </c>
      <c r="O62" s="81">
        <v>0.32606499999999999</v>
      </c>
      <c r="P62" s="81">
        <v>0.320905</v>
      </c>
      <c r="Q62" s="81">
        <v>0.31589800000000001</v>
      </c>
      <c r="R62" s="81">
        <v>0.31137300000000001</v>
      </c>
      <c r="S62" s="81">
        <v>0.30709900000000001</v>
      </c>
      <c r="T62" s="81">
        <v>0.30277500000000002</v>
      </c>
      <c r="U62" s="81">
        <v>0.29836299999999999</v>
      </c>
      <c r="V62" s="81">
        <v>0.29428900000000002</v>
      </c>
      <c r="W62" s="81">
        <v>0.29003899999999999</v>
      </c>
      <c r="X62" s="81">
        <v>0.28581899999999999</v>
      </c>
      <c r="Y62" s="81">
        <v>0.281613</v>
      </c>
      <c r="Z62" s="81">
        <v>0.27742600000000001</v>
      </c>
      <c r="AA62" s="81">
        <v>0.27319500000000002</v>
      </c>
      <c r="AB62" s="81">
        <v>0.268874</v>
      </c>
      <c r="AC62" s="81">
        <v>0.26463199999999998</v>
      </c>
      <c r="AD62" s="81">
        <v>0.26042599999999999</v>
      </c>
      <c r="AE62" s="81">
        <v>0.256324</v>
      </c>
      <c r="AF62" s="81">
        <v>0.25215399999999999</v>
      </c>
      <c r="AG62" s="81">
        <v>0.24796299999999999</v>
      </c>
      <c r="AH62" s="82">
        <v>-1.3488E-2</v>
      </c>
    </row>
    <row r="63" spans="1:34" ht="15" customHeight="1" x14ac:dyDescent="0.25">
      <c r="A63" s="79" t="s">
        <v>408</v>
      </c>
      <c r="B63" s="80" t="s">
        <v>54</v>
      </c>
      <c r="C63" s="81">
        <v>4.8758999999999997E-2</v>
      </c>
      <c r="D63" s="81">
        <v>4.7107999999999997E-2</v>
      </c>
      <c r="E63" s="81">
        <v>4.5227999999999997E-2</v>
      </c>
      <c r="F63" s="81">
        <v>4.3108E-2</v>
      </c>
      <c r="G63" s="81">
        <v>4.1235000000000001E-2</v>
      </c>
      <c r="H63" s="81">
        <v>3.9720999999999999E-2</v>
      </c>
      <c r="I63" s="81">
        <v>3.8404000000000001E-2</v>
      </c>
      <c r="J63" s="81">
        <v>3.7331000000000003E-2</v>
      </c>
      <c r="K63" s="81">
        <v>3.6495E-2</v>
      </c>
      <c r="L63" s="81">
        <v>3.5866000000000002E-2</v>
      </c>
      <c r="M63" s="81">
        <v>3.5411999999999999E-2</v>
      </c>
      <c r="N63" s="81">
        <v>3.4931999999999998E-2</v>
      </c>
      <c r="O63" s="81">
        <v>3.4422000000000001E-2</v>
      </c>
      <c r="P63" s="81">
        <v>3.3897999999999998E-2</v>
      </c>
      <c r="Q63" s="81">
        <v>3.3360000000000001E-2</v>
      </c>
      <c r="R63" s="81">
        <v>3.2837999999999999E-2</v>
      </c>
      <c r="S63" s="81">
        <v>3.2328999999999997E-2</v>
      </c>
      <c r="T63" s="81">
        <v>3.1798E-2</v>
      </c>
      <c r="U63" s="81">
        <v>3.1244000000000001E-2</v>
      </c>
      <c r="V63" s="81">
        <v>3.0721999999999999E-2</v>
      </c>
      <c r="W63" s="81">
        <v>3.0176000000000001E-2</v>
      </c>
      <c r="X63" s="81">
        <v>2.9644E-2</v>
      </c>
      <c r="Y63" s="81">
        <v>2.9135999999999999E-2</v>
      </c>
      <c r="Z63" s="81">
        <v>2.8657999999999999E-2</v>
      </c>
      <c r="AA63" s="81">
        <v>2.8198999999999998E-2</v>
      </c>
      <c r="AB63" s="81">
        <v>2.775E-2</v>
      </c>
      <c r="AC63" s="81">
        <v>2.733E-2</v>
      </c>
      <c r="AD63" s="81">
        <v>2.6935000000000001E-2</v>
      </c>
      <c r="AE63" s="81">
        <v>2.6564000000000001E-2</v>
      </c>
      <c r="AF63" s="81">
        <v>2.6193999999999999E-2</v>
      </c>
      <c r="AG63" s="81">
        <v>2.5829000000000001E-2</v>
      </c>
      <c r="AH63" s="82">
        <v>-2.0957E-2</v>
      </c>
    </row>
    <row r="64" spans="1:34" ht="15" customHeight="1" x14ac:dyDescent="0.25">
      <c r="A64" s="79" t="s">
        <v>409</v>
      </c>
      <c r="B64" s="80" t="s">
        <v>356</v>
      </c>
      <c r="C64" s="81">
        <v>7.8510000000000003E-3</v>
      </c>
      <c r="D64" s="81">
        <v>7.9019999999999993E-3</v>
      </c>
      <c r="E64" s="81">
        <v>7.8910000000000004E-3</v>
      </c>
      <c r="F64" s="81">
        <v>7.8130000000000005E-3</v>
      </c>
      <c r="G64" s="81">
        <v>7.7390000000000002E-3</v>
      </c>
      <c r="H64" s="81">
        <v>7.6880000000000004E-3</v>
      </c>
      <c r="I64" s="81">
        <v>7.6400000000000001E-3</v>
      </c>
      <c r="J64" s="81">
        <v>7.5989999999999999E-3</v>
      </c>
      <c r="K64" s="81">
        <v>7.5659999999999998E-3</v>
      </c>
      <c r="L64" s="81">
        <v>7.5360000000000002E-3</v>
      </c>
      <c r="M64" s="81">
        <v>7.5050000000000004E-3</v>
      </c>
      <c r="N64" s="81">
        <v>7.4790000000000004E-3</v>
      </c>
      <c r="O64" s="81">
        <v>7.4539999999999997E-3</v>
      </c>
      <c r="P64" s="81">
        <v>7.43E-3</v>
      </c>
      <c r="Q64" s="81">
        <v>7.4079999999999997E-3</v>
      </c>
      <c r="R64" s="81">
        <v>7.3920000000000001E-3</v>
      </c>
      <c r="S64" s="81">
        <v>7.3800000000000003E-3</v>
      </c>
      <c r="T64" s="81">
        <v>7.3629999999999998E-3</v>
      </c>
      <c r="U64" s="81">
        <v>7.3419999999999996E-3</v>
      </c>
      <c r="V64" s="81">
        <v>7.326E-3</v>
      </c>
      <c r="W64" s="81">
        <v>7.3020000000000003E-3</v>
      </c>
      <c r="X64" s="81">
        <v>7.2789999999999999E-3</v>
      </c>
      <c r="Y64" s="81">
        <v>7.2560000000000003E-3</v>
      </c>
      <c r="Z64" s="81">
        <v>7.2360000000000002E-3</v>
      </c>
      <c r="AA64" s="81">
        <v>7.2139999999999999E-3</v>
      </c>
      <c r="AB64" s="81">
        <v>7.1900000000000002E-3</v>
      </c>
      <c r="AC64" s="81">
        <v>7.1679999999999999E-3</v>
      </c>
      <c r="AD64" s="81">
        <v>7.1479999999999998E-3</v>
      </c>
      <c r="AE64" s="81">
        <v>7.1310000000000002E-3</v>
      </c>
      <c r="AF64" s="81">
        <v>7.1120000000000003E-3</v>
      </c>
      <c r="AG64" s="81">
        <v>7.0920000000000002E-3</v>
      </c>
      <c r="AH64" s="82">
        <v>-3.3800000000000002E-3</v>
      </c>
    </row>
    <row r="65" spans="1:34" ht="15" customHeight="1" x14ac:dyDescent="0.25">
      <c r="A65" s="79" t="s">
        <v>410</v>
      </c>
      <c r="B65" s="83" t="s">
        <v>17</v>
      </c>
      <c r="C65" s="84">
        <v>0.42927399999999999</v>
      </c>
      <c r="D65" s="84">
        <v>0.45496599999999998</v>
      </c>
      <c r="E65" s="84">
        <v>0.45280599999999999</v>
      </c>
      <c r="F65" s="84">
        <v>0.44020399999999998</v>
      </c>
      <c r="G65" s="84">
        <v>0.42848700000000001</v>
      </c>
      <c r="H65" s="84">
        <v>0.41864099999999999</v>
      </c>
      <c r="I65" s="84">
        <v>0.40924300000000002</v>
      </c>
      <c r="J65" s="84">
        <v>0.40077299999999999</v>
      </c>
      <c r="K65" s="84">
        <v>0.39327000000000001</v>
      </c>
      <c r="L65" s="84">
        <v>0.38641599999999998</v>
      </c>
      <c r="M65" s="84">
        <v>0.37995499999999999</v>
      </c>
      <c r="N65" s="84">
        <v>0.37387599999999999</v>
      </c>
      <c r="O65" s="84">
        <v>0.36794100000000002</v>
      </c>
      <c r="P65" s="84">
        <v>0.36223300000000003</v>
      </c>
      <c r="Q65" s="84">
        <v>0.35666599999999998</v>
      </c>
      <c r="R65" s="84">
        <v>0.351603</v>
      </c>
      <c r="S65" s="84">
        <v>0.34680699999999998</v>
      </c>
      <c r="T65" s="84">
        <v>0.34193600000000002</v>
      </c>
      <c r="U65" s="84">
        <v>0.336949</v>
      </c>
      <c r="V65" s="84">
        <v>0.33233699999999999</v>
      </c>
      <c r="W65" s="84">
        <v>0.32751799999999998</v>
      </c>
      <c r="X65" s="84">
        <v>0.32274199999999997</v>
      </c>
      <c r="Y65" s="84">
        <v>0.31800600000000001</v>
      </c>
      <c r="Z65" s="84">
        <v>0.31331900000000001</v>
      </c>
      <c r="AA65" s="84">
        <v>0.30860799999999999</v>
      </c>
      <c r="AB65" s="84">
        <v>0.30381399999999997</v>
      </c>
      <c r="AC65" s="84">
        <v>0.29912899999999998</v>
      </c>
      <c r="AD65" s="84">
        <v>0.29450900000000002</v>
      </c>
      <c r="AE65" s="84">
        <v>0.29001900000000003</v>
      </c>
      <c r="AF65" s="84">
        <v>0.28545999999999999</v>
      </c>
      <c r="AG65" s="84">
        <v>0.28089700000000001</v>
      </c>
      <c r="AH65" s="85">
        <v>-1.4037000000000001E-2</v>
      </c>
    </row>
    <row r="66" spans="1:34" ht="15" customHeight="1" x14ac:dyDescent="0.25">
      <c r="A66" s="86"/>
      <c r="B66" s="86"/>
      <c r="C66" s="86"/>
      <c r="D66" s="86"/>
      <c r="E66" s="86"/>
      <c r="F66" s="86"/>
      <c r="G66" s="86"/>
      <c r="H66" s="86"/>
      <c r="I66" s="86"/>
      <c r="J66" s="86"/>
      <c r="K66" s="86"/>
      <c r="L66" s="86"/>
      <c r="M66" s="86"/>
      <c r="N66" s="86"/>
      <c r="O66" s="86"/>
      <c r="P66" s="86"/>
      <c r="Q66" s="86"/>
      <c r="R66" s="86"/>
      <c r="S66" s="86"/>
      <c r="T66" s="86"/>
      <c r="U66" s="86"/>
      <c r="V66" s="86"/>
      <c r="W66" s="86"/>
      <c r="X66" s="86"/>
      <c r="Y66" s="86"/>
      <c r="Z66" s="86"/>
      <c r="AA66" s="86"/>
      <c r="AB66" s="86"/>
      <c r="AC66" s="86"/>
      <c r="AD66" s="86"/>
      <c r="AE66" s="86"/>
      <c r="AF66" s="86"/>
      <c r="AG66" s="86"/>
      <c r="AH66" s="86"/>
    </row>
    <row r="67" spans="1:34" ht="15" customHeight="1" x14ac:dyDescent="0.25">
      <c r="A67" s="86"/>
      <c r="B67" s="83" t="s">
        <v>59</v>
      </c>
      <c r="C67" s="86"/>
      <c r="D67" s="86"/>
      <c r="E67" s="86"/>
      <c r="F67" s="86"/>
      <c r="G67" s="86"/>
      <c r="H67" s="86"/>
      <c r="I67" s="86"/>
      <c r="J67" s="86"/>
      <c r="K67" s="86"/>
      <c r="L67" s="86"/>
      <c r="M67" s="86"/>
      <c r="N67" s="86"/>
      <c r="O67" s="86"/>
      <c r="P67" s="86"/>
      <c r="Q67" s="86"/>
      <c r="R67" s="86"/>
      <c r="S67" s="86"/>
      <c r="T67" s="86"/>
      <c r="U67" s="86"/>
      <c r="V67" s="86"/>
      <c r="W67" s="86"/>
      <c r="X67" s="86"/>
      <c r="Y67" s="86"/>
      <c r="Z67" s="86"/>
      <c r="AA67" s="86"/>
      <c r="AB67" s="86"/>
      <c r="AC67" s="86"/>
      <c r="AD67" s="86"/>
      <c r="AE67" s="86"/>
      <c r="AF67" s="86"/>
      <c r="AG67" s="86"/>
      <c r="AH67" s="86"/>
    </row>
    <row r="68" spans="1:34" ht="15" customHeight="1" x14ac:dyDescent="0.25">
      <c r="A68" s="79" t="s">
        <v>411</v>
      </c>
      <c r="B68" s="80" t="s">
        <v>52</v>
      </c>
      <c r="C68" s="81">
        <v>0.30082599999999998</v>
      </c>
      <c r="D68" s="81">
        <v>0.319245</v>
      </c>
      <c r="E68" s="81">
        <v>0.31642700000000001</v>
      </c>
      <c r="F68" s="81">
        <v>0.31378600000000001</v>
      </c>
      <c r="G68" s="81">
        <v>0.311282</v>
      </c>
      <c r="H68" s="81">
        <v>0.30873200000000001</v>
      </c>
      <c r="I68" s="81">
        <v>0.30631199999999997</v>
      </c>
      <c r="J68" s="81">
        <v>0.30398900000000001</v>
      </c>
      <c r="K68" s="81">
        <v>0.30152699999999999</v>
      </c>
      <c r="L68" s="81">
        <v>0.29885800000000001</v>
      </c>
      <c r="M68" s="81">
        <v>0.29563699999999998</v>
      </c>
      <c r="N68" s="81">
        <v>0.29248200000000002</v>
      </c>
      <c r="O68" s="81">
        <v>0.28951300000000002</v>
      </c>
      <c r="P68" s="81">
        <v>0.28678999999999999</v>
      </c>
      <c r="Q68" s="81">
        <v>0.28419699999999998</v>
      </c>
      <c r="R68" s="81">
        <v>0.28186800000000001</v>
      </c>
      <c r="S68" s="81">
        <v>0.27961000000000003</v>
      </c>
      <c r="T68" s="81">
        <v>0.27726200000000001</v>
      </c>
      <c r="U68" s="81">
        <v>0.27491900000000002</v>
      </c>
      <c r="V68" s="81">
        <v>0.27269199999999999</v>
      </c>
      <c r="W68" s="81">
        <v>0.27064199999999999</v>
      </c>
      <c r="X68" s="81">
        <v>0.26865499999999998</v>
      </c>
      <c r="Y68" s="81">
        <v>0.26665699999999998</v>
      </c>
      <c r="Z68" s="81">
        <v>0.26476</v>
      </c>
      <c r="AA68" s="81">
        <v>0.26284800000000003</v>
      </c>
      <c r="AB68" s="81">
        <v>0.26092900000000002</v>
      </c>
      <c r="AC68" s="81">
        <v>0.25897900000000001</v>
      </c>
      <c r="AD68" s="81">
        <v>0.25696999999999998</v>
      </c>
      <c r="AE68" s="81">
        <v>0.25494800000000001</v>
      </c>
      <c r="AF68" s="81">
        <v>0.25290699999999999</v>
      </c>
      <c r="AG68" s="81">
        <v>0.25086700000000001</v>
      </c>
      <c r="AH68" s="82">
        <v>-6.0350000000000004E-3</v>
      </c>
    </row>
    <row r="69" spans="1:34" ht="15" customHeight="1" x14ac:dyDescent="0.25">
      <c r="A69" s="79" t="s">
        <v>412</v>
      </c>
      <c r="B69" s="80" t="s">
        <v>54</v>
      </c>
      <c r="C69" s="81">
        <v>6.5346000000000001E-2</v>
      </c>
      <c r="D69" s="81">
        <v>6.3722000000000001E-2</v>
      </c>
      <c r="E69" s="81">
        <v>6.2054999999999999E-2</v>
      </c>
      <c r="F69" s="81">
        <v>6.0464999999999998E-2</v>
      </c>
      <c r="G69" s="81">
        <v>5.9104999999999998E-2</v>
      </c>
      <c r="H69" s="81">
        <v>5.7937000000000002E-2</v>
      </c>
      <c r="I69" s="81">
        <v>5.6966999999999997E-2</v>
      </c>
      <c r="J69" s="81">
        <v>5.6138E-2</v>
      </c>
      <c r="K69" s="81">
        <v>5.5392999999999998E-2</v>
      </c>
      <c r="L69" s="81">
        <v>5.4729E-2</v>
      </c>
      <c r="M69" s="81">
        <v>5.4049E-2</v>
      </c>
      <c r="N69" s="81">
        <v>5.3270999999999999E-2</v>
      </c>
      <c r="O69" s="81">
        <v>5.2456999999999997E-2</v>
      </c>
      <c r="P69" s="81">
        <v>5.1631999999999997E-2</v>
      </c>
      <c r="Q69" s="81">
        <v>5.0781E-2</v>
      </c>
      <c r="R69" s="81">
        <v>4.9942E-2</v>
      </c>
      <c r="S69" s="81">
        <v>4.9103000000000001E-2</v>
      </c>
      <c r="T69" s="81">
        <v>4.8235E-2</v>
      </c>
      <c r="U69" s="81">
        <v>4.7364000000000003E-2</v>
      </c>
      <c r="V69" s="81">
        <v>4.6526999999999999E-2</v>
      </c>
      <c r="W69" s="81">
        <v>4.5739000000000002E-2</v>
      </c>
      <c r="X69" s="81">
        <v>4.4993999999999999E-2</v>
      </c>
      <c r="Y69" s="81">
        <v>4.4291999999999998E-2</v>
      </c>
      <c r="Z69" s="81">
        <v>4.3656E-2</v>
      </c>
      <c r="AA69" s="81">
        <v>4.3063999999999998E-2</v>
      </c>
      <c r="AB69" s="81">
        <v>4.2515999999999998E-2</v>
      </c>
      <c r="AC69" s="81">
        <v>4.1997E-2</v>
      </c>
      <c r="AD69" s="81">
        <v>4.1496999999999999E-2</v>
      </c>
      <c r="AE69" s="81">
        <v>4.1015000000000003E-2</v>
      </c>
      <c r="AF69" s="81">
        <v>4.0548000000000001E-2</v>
      </c>
      <c r="AG69" s="81">
        <v>4.0093999999999998E-2</v>
      </c>
      <c r="AH69" s="82">
        <v>-1.6150000000000001E-2</v>
      </c>
    </row>
    <row r="70" spans="1:34" ht="15" customHeight="1" x14ac:dyDescent="0.25">
      <c r="A70" s="79" t="s">
        <v>413</v>
      </c>
      <c r="B70" s="80" t="s">
        <v>14</v>
      </c>
      <c r="C70" s="81">
        <v>1.7066999999999999E-2</v>
      </c>
      <c r="D70" s="81">
        <v>1.6858999999999999E-2</v>
      </c>
      <c r="E70" s="81">
        <v>1.6695999999999999E-2</v>
      </c>
      <c r="F70" s="81">
        <v>1.6528000000000001E-2</v>
      </c>
      <c r="G70" s="81">
        <v>1.6358000000000001E-2</v>
      </c>
      <c r="H70" s="81">
        <v>1.6188999999999999E-2</v>
      </c>
      <c r="I70" s="81">
        <v>1.601E-2</v>
      </c>
      <c r="J70" s="81">
        <v>1.5814999999999999E-2</v>
      </c>
      <c r="K70" s="81">
        <v>1.5609E-2</v>
      </c>
      <c r="L70" s="81">
        <v>1.5391999999999999E-2</v>
      </c>
      <c r="M70" s="81">
        <v>1.5162999999999999E-2</v>
      </c>
      <c r="N70" s="81">
        <v>1.4926999999999999E-2</v>
      </c>
      <c r="O70" s="81">
        <v>1.4685E-2</v>
      </c>
      <c r="P70" s="81">
        <v>1.448E-2</v>
      </c>
      <c r="Q70" s="81">
        <v>1.4312999999999999E-2</v>
      </c>
      <c r="R70" s="81">
        <v>1.4186000000000001E-2</v>
      </c>
      <c r="S70" s="81">
        <v>1.4101000000000001E-2</v>
      </c>
      <c r="T70" s="81">
        <v>1.4056000000000001E-2</v>
      </c>
      <c r="U70" s="81">
        <v>1.4005E-2</v>
      </c>
      <c r="V70" s="81">
        <v>1.3950000000000001E-2</v>
      </c>
      <c r="W70" s="81">
        <v>1.389E-2</v>
      </c>
      <c r="X70" s="81">
        <v>1.3826E-2</v>
      </c>
      <c r="Y70" s="81">
        <v>1.3757999999999999E-2</v>
      </c>
      <c r="Z70" s="81">
        <v>1.3687E-2</v>
      </c>
      <c r="AA70" s="81">
        <v>1.3616E-2</v>
      </c>
      <c r="AB70" s="81">
        <v>1.3546000000000001E-2</v>
      </c>
      <c r="AC70" s="81">
        <v>1.3480000000000001E-2</v>
      </c>
      <c r="AD70" s="81">
        <v>1.3417E-2</v>
      </c>
      <c r="AE70" s="81">
        <v>1.3358999999999999E-2</v>
      </c>
      <c r="AF70" s="81">
        <v>1.3304E-2</v>
      </c>
      <c r="AG70" s="81">
        <v>1.325E-2</v>
      </c>
      <c r="AH70" s="82">
        <v>-8.4010000000000005E-3</v>
      </c>
    </row>
    <row r="71" spans="1:34" ht="15" customHeight="1" x14ac:dyDescent="0.25">
      <c r="A71" s="79" t="s">
        <v>414</v>
      </c>
      <c r="B71" s="80" t="s">
        <v>578</v>
      </c>
      <c r="C71" s="81">
        <v>7.1942000000000006E-2</v>
      </c>
      <c r="D71" s="81">
        <v>7.4218999999999993E-2</v>
      </c>
      <c r="E71" s="81">
        <v>7.6272000000000006E-2</v>
      </c>
      <c r="F71" s="81">
        <v>7.8184000000000003E-2</v>
      </c>
      <c r="G71" s="81">
        <v>8.0131999999999995E-2</v>
      </c>
      <c r="H71" s="81">
        <v>8.2116999999999996E-2</v>
      </c>
      <c r="I71" s="81">
        <v>8.4159999999999999E-2</v>
      </c>
      <c r="J71" s="81">
        <v>8.6215E-2</v>
      </c>
      <c r="K71" s="81">
        <v>8.8203000000000004E-2</v>
      </c>
      <c r="L71" s="81">
        <v>9.0112999999999999E-2</v>
      </c>
      <c r="M71" s="81">
        <v>9.1786000000000006E-2</v>
      </c>
      <c r="N71" s="81">
        <v>9.3445E-2</v>
      </c>
      <c r="O71" s="81">
        <v>9.5152E-2</v>
      </c>
      <c r="P71" s="81">
        <v>9.6923999999999996E-2</v>
      </c>
      <c r="Q71" s="81">
        <v>9.8706000000000002E-2</v>
      </c>
      <c r="R71" s="81">
        <v>0.10054200000000001</v>
      </c>
      <c r="S71" s="81">
        <v>0.102393</v>
      </c>
      <c r="T71" s="81">
        <v>0.104196</v>
      </c>
      <c r="U71" s="81">
        <v>0.105976</v>
      </c>
      <c r="V71" s="81">
        <v>0.10778500000000001</v>
      </c>
      <c r="W71" s="81">
        <v>0.109637</v>
      </c>
      <c r="X71" s="81">
        <v>0.11151</v>
      </c>
      <c r="Y71" s="81">
        <v>0.113397</v>
      </c>
      <c r="Z71" s="81">
        <v>0.115342</v>
      </c>
      <c r="AA71" s="81">
        <v>0.11730599999999999</v>
      </c>
      <c r="AB71" s="81">
        <v>0.119287</v>
      </c>
      <c r="AC71" s="81">
        <v>0.12126199999999999</v>
      </c>
      <c r="AD71" s="81">
        <v>0.123226</v>
      </c>
      <c r="AE71" s="81">
        <v>0.12518599999999999</v>
      </c>
      <c r="AF71" s="81">
        <v>0.12714300000000001</v>
      </c>
      <c r="AG71" s="81">
        <v>0.12910099999999999</v>
      </c>
      <c r="AH71" s="82">
        <v>1.9682000000000002E-2</v>
      </c>
    </row>
    <row r="72" spans="1:34" ht="15" customHeight="1" x14ac:dyDescent="0.25">
      <c r="A72" s="79" t="s">
        <v>415</v>
      </c>
      <c r="B72" s="83" t="s">
        <v>17</v>
      </c>
      <c r="C72" s="84">
        <v>0.45517999999999997</v>
      </c>
      <c r="D72" s="84">
        <v>0.47404499999999999</v>
      </c>
      <c r="E72" s="84">
        <v>0.47144999999999998</v>
      </c>
      <c r="F72" s="84">
        <v>0.46896199999999999</v>
      </c>
      <c r="G72" s="84">
        <v>0.46687699999999999</v>
      </c>
      <c r="H72" s="84">
        <v>0.464974</v>
      </c>
      <c r="I72" s="84">
        <v>0.46344999999999997</v>
      </c>
      <c r="J72" s="84">
        <v>0.46215699999999998</v>
      </c>
      <c r="K72" s="84">
        <v>0.460731</v>
      </c>
      <c r="L72" s="84">
        <v>0.459092</v>
      </c>
      <c r="M72" s="84">
        <v>0.45663599999999999</v>
      </c>
      <c r="N72" s="84">
        <v>0.454125</v>
      </c>
      <c r="O72" s="84">
        <v>0.45180599999999999</v>
      </c>
      <c r="P72" s="84">
        <v>0.449826</v>
      </c>
      <c r="Q72" s="84">
        <v>0.44799600000000001</v>
      </c>
      <c r="R72" s="84">
        <v>0.44653900000000002</v>
      </c>
      <c r="S72" s="84">
        <v>0.44520599999999999</v>
      </c>
      <c r="T72" s="84">
        <v>0.443749</v>
      </c>
      <c r="U72" s="84">
        <v>0.44226399999999999</v>
      </c>
      <c r="V72" s="84">
        <v>0.44095299999999998</v>
      </c>
      <c r="W72" s="84">
        <v>0.43990800000000002</v>
      </c>
      <c r="X72" s="84">
        <v>0.43898500000000001</v>
      </c>
      <c r="Y72" s="84">
        <v>0.43810500000000002</v>
      </c>
      <c r="Z72" s="84">
        <v>0.43744499999999997</v>
      </c>
      <c r="AA72" s="84">
        <v>0.436834</v>
      </c>
      <c r="AB72" s="84">
        <v>0.436278</v>
      </c>
      <c r="AC72" s="84">
        <v>0.43571799999999999</v>
      </c>
      <c r="AD72" s="84">
        <v>0.43511100000000003</v>
      </c>
      <c r="AE72" s="84">
        <v>0.43450800000000001</v>
      </c>
      <c r="AF72" s="84">
        <v>0.43390099999999998</v>
      </c>
      <c r="AG72" s="84">
        <v>0.43331199999999997</v>
      </c>
      <c r="AH72" s="85">
        <v>-1.64E-3</v>
      </c>
    </row>
    <row r="73" spans="1:34" ht="15" customHeight="1" x14ac:dyDescent="0.25">
      <c r="A73" s="86"/>
      <c r="B73" s="86"/>
      <c r="C73" s="86"/>
      <c r="D73" s="86"/>
      <c r="E73" s="86"/>
      <c r="F73" s="86"/>
      <c r="G73" s="86"/>
      <c r="H73" s="86"/>
      <c r="I73" s="86"/>
      <c r="J73" s="86"/>
      <c r="K73" s="86"/>
      <c r="L73" s="86"/>
      <c r="M73" s="86"/>
      <c r="N73" s="86"/>
      <c r="O73" s="86"/>
      <c r="P73" s="86"/>
      <c r="Q73" s="86"/>
      <c r="R73" s="86"/>
      <c r="S73" s="86"/>
      <c r="T73" s="86"/>
      <c r="U73" s="86"/>
      <c r="V73" s="86"/>
      <c r="W73" s="86"/>
      <c r="X73" s="86"/>
      <c r="Y73" s="86"/>
      <c r="Z73" s="86"/>
      <c r="AA73" s="86"/>
      <c r="AB73" s="86"/>
      <c r="AC73" s="86"/>
      <c r="AD73" s="86"/>
      <c r="AE73" s="86"/>
      <c r="AF73" s="86"/>
      <c r="AG73" s="86"/>
      <c r="AH73" s="86"/>
    </row>
    <row r="74" spans="1:34" ht="15" customHeight="1" x14ac:dyDescent="0.25">
      <c r="A74" s="79" t="s">
        <v>416</v>
      </c>
      <c r="B74" s="80" t="s">
        <v>579</v>
      </c>
      <c r="C74" s="81">
        <v>0.457513</v>
      </c>
      <c r="D74" s="81">
        <v>0.454262</v>
      </c>
      <c r="E74" s="81">
        <v>0.442685</v>
      </c>
      <c r="F74" s="81">
        <v>0.44422</v>
      </c>
      <c r="G74" s="81">
        <v>0.44559199999999999</v>
      </c>
      <c r="H74" s="81">
        <v>0.44251099999999999</v>
      </c>
      <c r="I74" s="81">
        <v>0.43917499999999998</v>
      </c>
      <c r="J74" s="81">
        <v>0.43575999999999998</v>
      </c>
      <c r="K74" s="81">
        <v>0.43166700000000002</v>
      </c>
      <c r="L74" s="81">
        <v>0.42710900000000002</v>
      </c>
      <c r="M74" s="81">
        <v>0.42239900000000002</v>
      </c>
      <c r="N74" s="81">
        <v>0.41673700000000002</v>
      </c>
      <c r="O74" s="81">
        <v>0.41094700000000001</v>
      </c>
      <c r="P74" s="81">
        <v>0.40475699999999998</v>
      </c>
      <c r="Q74" s="81">
        <v>0.39816499999999999</v>
      </c>
      <c r="R74" s="81">
        <v>0.39063300000000001</v>
      </c>
      <c r="S74" s="81">
        <v>0.38230999999999998</v>
      </c>
      <c r="T74" s="81">
        <v>0.37514199999999998</v>
      </c>
      <c r="U74" s="81">
        <v>0.36930200000000002</v>
      </c>
      <c r="V74" s="81">
        <v>0.36285899999999999</v>
      </c>
      <c r="W74" s="81">
        <v>0.35800900000000002</v>
      </c>
      <c r="X74" s="81">
        <v>0.35352299999999998</v>
      </c>
      <c r="Y74" s="81">
        <v>0.34909699999999999</v>
      </c>
      <c r="Z74" s="81">
        <v>0.34477099999999999</v>
      </c>
      <c r="AA74" s="81">
        <v>0.341088</v>
      </c>
      <c r="AB74" s="81">
        <v>0.33825</v>
      </c>
      <c r="AC74" s="81">
        <v>0.33548600000000001</v>
      </c>
      <c r="AD74" s="81">
        <v>0.33226699999999998</v>
      </c>
      <c r="AE74" s="81">
        <v>0.32857900000000001</v>
      </c>
      <c r="AF74" s="81">
        <v>0.32532699999999998</v>
      </c>
      <c r="AG74" s="81">
        <v>0.32218599999999997</v>
      </c>
      <c r="AH74" s="82">
        <v>-1.1620999999999999E-2</v>
      </c>
    </row>
    <row r="76" spans="1:34" ht="15" customHeight="1" x14ac:dyDescent="0.25">
      <c r="B76" s="65" t="s">
        <v>580</v>
      </c>
    </row>
    <row r="77" spans="1:34" ht="15" customHeight="1" x14ac:dyDescent="0.25">
      <c r="A77" s="14" t="s">
        <v>417</v>
      </c>
      <c r="B77" s="66" t="s">
        <v>60</v>
      </c>
      <c r="C77" s="67">
        <v>5.3071849999999996</v>
      </c>
      <c r="D77" s="67">
        <v>5.2785700000000002</v>
      </c>
      <c r="E77" s="67">
        <v>5.4034399999999998</v>
      </c>
      <c r="F77" s="67">
        <v>5.3857179999999998</v>
      </c>
      <c r="G77" s="67">
        <v>5.3772120000000001</v>
      </c>
      <c r="H77" s="67">
        <v>5.3577279999999998</v>
      </c>
      <c r="I77" s="67">
        <v>5.3288010000000003</v>
      </c>
      <c r="J77" s="67">
        <v>5.2947360000000003</v>
      </c>
      <c r="K77" s="67">
        <v>5.2608759999999997</v>
      </c>
      <c r="L77" s="67">
        <v>5.224958</v>
      </c>
      <c r="M77" s="67">
        <v>5.1849150000000002</v>
      </c>
      <c r="N77" s="67">
        <v>5.1465639999999997</v>
      </c>
      <c r="O77" s="67">
        <v>5.1109210000000003</v>
      </c>
      <c r="P77" s="67">
        <v>5.076702</v>
      </c>
      <c r="Q77" s="67">
        <v>5.0433089999999998</v>
      </c>
      <c r="R77" s="67">
        <v>5.0126749999999998</v>
      </c>
      <c r="S77" s="67">
        <v>4.9822509999999998</v>
      </c>
      <c r="T77" s="67">
        <v>4.9530599999999998</v>
      </c>
      <c r="U77" s="67">
        <v>4.9264469999999996</v>
      </c>
      <c r="V77" s="67">
        <v>4.9005470000000004</v>
      </c>
      <c r="W77" s="67">
        <v>4.8778360000000003</v>
      </c>
      <c r="X77" s="67">
        <v>4.8548910000000003</v>
      </c>
      <c r="Y77" s="67">
        <v>4.8313649999999999</v>
      </c>
      <c r="Z77" s="67">
        <v>4.8080230000000004</v>
      </c>
      <c r="AA77" s="67">
        <v>4.7852220000000001</v>
      </c>
      <c r="AB77" s="67">
        <v>4.7629630000000001</v>
      </c>
      <c r="AC77" s="67">
        <v>4.7416790000000004</v>
      </c>
      <c r="AD77" s="67">
        <v>4.7197940000000003</v>
      </c>
      <c r="AE77" s="67">
        <v>4.6983420000000002</v>
      </c>
      <c r="AF77" s="67">
        <v>4.6771839999999996</v>
      </c>
      <c r="AG77" s="67">
        <v>4.6558060000000001</v>
      </c>
      <c r="AH77" s="68">
        <v>-4.3550000000000004E-3</v>
      </c>
    </row>
    <row r="78" spans="1:34" ht="15" customHeight="1" x14ac:dyDescent="0.25">
      <c r="A78" s="14" t="s">
        <v>418</v>
      </c>
      <c r="B78" s="66" t="s">
        <v>61</v>
      </c>
      <c r="C78" s="67">
        <v>0.86400100000000002</v>
      </c>
      <c r="D78" s="67">
        <v>0.82172299999999998</v>
      </c>
      <c r="E78" s="67">
        <v>0.92235800000000001</v>
      </c>
      <c r="F78" s="67">
        <v>0.93750299999999998</v>
      </c>
      <c r="G78" s="67">
        <v>0.95382800000000001</v>
      </c>
      <c r="H78" s="67">
        <v>0.97087400000000001</v>
      </c>
      <c r="I78" s="67">
        <v>0.98744100000000001</v>
      </c>
      <c r="J78" s="67">
        <v>1.0033749999999999</v>
      </c>
      <c r="K78" s="67">
        <v>1.0192319999999999</v>
      </c>
      <c r="L78" s="67">
        <v>1.035058</v>
      </c>
      <c r="M78" s="67">
        <v>1.0504709999999999</v>
      </c>
      <c r="N78" s="67">
        <v>1.0661750000000001</v>
      </c>
      <c r="O78" s="67">
        <v>1.0826990000000001</v>
      </c>
      <c r="P78" s="67">
        <v>1.100006</v>
      </c>
      <c r="Q78" s="67">
        <v>1.1184829999999999</v>
      </c>
      <c r="R78" s="67">
        <v>1.1388180000000001</v>
      </c>
      <c r="S78" s="67">
        <v>1.1598269999999999</v>
      </c>
      <c r="T78" s="67">
        <v>1.182183</v>
      </c>
      <c r="U78" s="67">
        <v>1.2043250000000001</v>
      </c>
      <c r="V78" s="67">
        <v>1.2264250000000001</v>
      </c>
      <c r="W78" s="67">
        <v>1.2492259999999999</v>
      </c>
      <c r="X78" s="67">
        <v>1.2715989999999999</v>
      </c>
      <c r="Y78" s="67">
        <v>1.2950159999999999</v>
      </c>
      <c r="Z78" s="67">
        <v>1.318424</v>
      </c>
      <c r="AA78" s="67">
        <v>1.3428709999999999</v>
      </c>
      <c r="AB78" s="67">
        <v>1.367048</v>
      </c>
      <c r="AC78" s="67">
        <v>1.392083</v>
      </c>
      <c r="AD78" s="67">
        <v>1.417349</v>
      </c>
      <c r="AE78" s="67">
        <v>1.444345</v>
      </c>
      <c r="AF78" s="67">
        <v>1.4718279999999999</v>
      </c>
      <c r="AG78" s="67">
        <v>1.5003660000000001</v>
      </c>
      <c r="AH78" s="68">
        <v>1.8567E-2</v>
      </c>
    </row>
    <row r="79" spans="1:34" x14ac:dyDescent="0.25">
      <c r="A79" s="14" t="s">
        <v>419</v>
      </c>
      <c r="B79" s="66" t="s">
        <v>62</v>
      </c>
      <c r="C79" s="67">
        <v>1.728931</v>
      </c>
      <c r="D79" s="67">
        <v>1.7251430000000001</v>
      </c>
      <c r="E79" s="67">
        <v>1.7277039999999999</v>
      </c>
      <c r="F79" s="67">
        <v>1.7327360000000001</v>
      </c>
      <c r="G79" s="67">
        <v>1.7419750000000001</v>
      </c>
      <c r="H79" s="67">
        <v>1.7509330000000001</v>
      </c>
      <c r="I79" s="67">
        <v>1.7586029999999999</v>
      </c>
      <c r="J79" s="67">
        <v>1.765158</v>
      </c>
      <c r="K79" s="67">
        <v>1.7720849999999999</v>
      </c>
      <c r="L79" s="67">
        <v>1.7793460000000001</v>
      </c>
      <c r="M79" s="67">
        <v>1.7845960000000001</v>
      </c>
      <c r="N79" s="67">
        <v>1.7896879999999999</v>
      </c>
      <c r="O79" s="67">
        <v>1.79562</v>
      </c>
      <c r="P79" s="67">
        <v>1.802165</v>
      </c>
      <c r="Q79" s="67">
        <v>1.8088230000000001</v>
      </c>
      <c r="R79" s="67">
        <v>1.816295</v>
      </c>
      <c r="S79" s="67">
        <v>1.8237540000000001</v>
      </c>
      <c r="T79" s="67">
        <v>1.8308390000000001</v>
      </c>
      <c r="U79" s="67">
        <v>1.8376440000000001</v>
      </c>
      <c r="V79" s="67">
        <v>1.8441730000000001</v>
      </c>
      <c r="W79" s="67">
        <v>1.850649</v>
      </c>
      <c r="X79" s="67">
        <v>1.8568420000000001</v>
      </c>
      <c r="Y79" s="67">
        <v>1.8630409999999999</v>
      </c>
      <c r="Z79" s="67">
        <v>1.86975</v>
      </c>
      <c r="AA79" s="67">
        <v>1.8769450000000001</v>
      </c>
      <c r="AB79" s="67">
        <v>1.8846339999999999</v>
      </c>
      <c r="AC79" s="67">
        <v>1.8931420000000001</v>
      </c>
      <c r="AD79" s="67">
        <v>1.902191</v>
      </c>
      <c r="AE79" s="67">
        <v>1.912034</v>
      </c>
      <c r="AF79" s="67">
        <v>1.9224779999999999</v>
      </c>
      <c r="AG79" s="67">
        <v>1.933017</v>
      </c>
      <c r="AH79" s="68">
        <v>3.7260000000000001E-3</v>
      </c>
    </row>
    <row r="80" spans="1:34" ht="15" customHeight="1" x14ac:dyDescent="0.25">
      <c r="A80" s="14" t="s">
        <v>420</v>
      </c>
      <c r="B80" s="66" t="s">
        <v>63</v>
      </c>
      <c r="C80" s="67">
        <v>0.29757099999999997</v>
      </c>
      <c r="D80" s="67">
        <v>0.295346</v>
      </c>
      <c r="E80" s="67">
        <v>0.293794</v>
      </c>
      <c r="F80" s="67">
        <v>0.29208899999999999</v>
      </c>
      <c r="G80" s="67">
        <v>0.29061599999999999</v>
      </c>
      <c r="H80" s="67">
        <v>0.28947400000000001</v>
      </c>
      <c r="I80" s="67">
        <v>0.28854099999999999</v>
      </c>
      <c r="J80" s="67">
        <v>0.28769600000000001</v>
      </c>
      <c r="K80" s="67">
        <v>0.28695900000000002</v>
      </c>
      <c r="L80" s="67">
        <v>0.28637600000000002</v>
      </c>
      <c r="M80" s="67">
        <v>0.28598000000000001</v>
      </c>
      <c r="N80" s="67">
        <v>0.28582600000000002</v>
      </c>
      <c r="O80" s="67">
        <v>0.28596500000000002</v>
      </c>
      <c r="P80" s="67">
        <v>0.28639300000000001</v>
      </c>
      <c r="Q80" s="67">
        <v>0.28710599999999997</v>
      </c>
      <c r="R80" s="67">
        <v>0.28817399999999999</v>
      </c>
      <c r="S80" s="67">
        <v>0.28956700000000002</v>
      </c>
      <c r="T80" s="67">
        <v>0.29125800000000002</v>
      </c>
      <c r="U80" s="67">
        <v>0.29325600000000002</v>
      </c>
      <c r="V80" s="67">
        <v>0.29553299999999999</v>
      </c>
      <c r="W80" s="67">
        <v>0.298126</v>
      </c>
      <c r="X80" s="67">
        <v>0.30101800000000001</v>
      </c>
      <c r="Y80" s="67">
        <v>0.30418000000000001</v>
      </c>
      <c r="Z80" s="67">
        <v>0.30732399999999999</v>
      </c>
      <c r="AA80" s="67">
        <v>0.31043999999999999</v>
      </c>
      <c r="AB80" s="67">
        <v>0.31352000000000002</v>
      </c>
      <c r="AC80" s="67">
        <v>0.31655800000000001</v>
      </c>
      <c r="AD80" s="67">
        <v>0.31952199999999997</v>
      </c>
      <c r="AE80" s="67">
        <v>0.322411</v>
      </c>
      <c r="AF80" s="67">
        <v>0.325241</v>
      </c>
      <c r="AG80" s="67">
        <v>0.328011</v>
      </c>
      <c r="AH80" s="68">
        <v>3.2520000000000001E-3</v>
      </c>
    </row>
    <row r="81" spans="1:34" x14ac:dyDescent="0.25">
      <c r="A81" s="14" t="s">
        <v>421</v>
      </c>
      <c r="B81" s="66" t="s">
        <v>64</v>
      </c>
      <c r="C81" s="67">
        <v>0.17552999999999999</v>
      </c>
      <c r="D81" s="67">
        <v>0.175348</v>
      </c>
      <c r="E81" s="67">
        <v>0.17564399999999999</v>
      </c>
      <c r="F81" s="67">
        <v>0.17591899999999999</v>
      </c>
      <c r="G81" s="67">
        <v>0.17621800000000001</v>
      </c>
      <c r="H81" s="67">
        <v>0.17657600000000001</v>
      </c>
      <c r="I81" s="67">
        <v>0.17691399999999999</v>
      </c>
      <c r="J81" s="67">
        <v>0.177171</v>
      </c>
      <c r="K81" s="67">
        <v>0.17738799999999999</v>
      </c>
      <c r="L81" s="67">
        <v>0.177618</v>
      </c>
      <c r="M81" s="67">
        <v>0.17785699999999999</v>
      </c>
      <c r="N81" s="67">
        <v>0.178115</v>
      </c>
      <c r="O81" s="67">
        <v>0.17841799999999999</v>
      </c>
      <c r="P81" s="67">
        <v>0.17886099999999999</v>
      </c>
      <c r="Q81" s="67">
        <v>0.17940400000000001</v>
      </c>
      <c r="R81" s="67">
        <v>0.180086</v>
      </c>
      <c r="S81" s="67">
        <v>0.180891</v>
      </c>
      <c r="T81" s="67">
        <v>0.18181800000000001</v>
      </c>
      <c r="U81" s="67">
        <v>0.18275</v>
      </c>
      <c r="V81" s="67">
        <v>0.18369199999999999</v>
      </c>
      <c r="W81" s="67">
        <v>0.18465799999999999</v>
      </c>
      <c r="X81" s="67">
        <v>0.185641</v>
      </c>
      <c r="Y81" s="67">
        <v>0.18664</v>
      </c>
      <c r="Z81" s="67">
        <v>0.18765899999999999</v>
      </c>
      <c r="AA81" s="67">
        <v>0.188696</v>
      </c>
      <c r="AB81" s="67">
        <v>0.189752</v>
      </c>
      <c r="AC81" s="67">
        <v>0.19082399999999999</v>
      </c>
      <c r="AD81" s="67">
        <v>0.19189500000000001</v>
      </c>
      <c r="AE81" s="67">
        <v>0.192964</v>
      </c>
      <c r="AF81" s="67">
        <v>0.19403000000000001</v>
      </c>
      <c r="AG81" s="67">
        <v>0.19508700000000001</v>
      </c>
      <c r="AH81" s="68">
        <v>3.5279999999999999E-3</v>
      </c>
    </row>
    <row r="82" spans="1:34" ht="15" customHeight="1" x14ac:dyDescent="0.25">
      <c r="A82" s="14" t="s">
        <v>422</v>
      </c>
      <c r="B82" s="66" t="s">
        <v>65</v>
      </c>
      <c r="C82" s="67">
        <v>0.25584600000000002</v>
      </c>
      <c r="D82" s="67">
        <v>0.26012999999999997</v>
      </c>
      <c r="E82" s="67">
        <v>0.26451400000000003</v>
      </c>
      <c r="F82" s="67">
        <v>0.26878999999999997</v>
      </c>
      <c r="G82" s="67">
        <v>0.27353499999999997</v>
      </c>
      <c r="H82" s="67">
        <v>0.27829500000000001</v>
      </c>
      <c r="I82" s="67">
        <v>0.28276600000000002</v>
      </c>
      <c r="J82" s="67">
        <v>0.28688000000000002</v>
      </c>
      <c r="K82" s="67">
        <v>0.29086099999999998</v>
      </c>
      <c r="L82" s="67">
        <v>0.29477599999999998</v>
      </c>
      <c r="M82" s="67">
        <v>0.29852200000000001</v>
      </c>
      <c r="N82" s="67">
        <v>0.30214099999999999</v>
      </c>
      <c r="O82" s="67">
        <v>0.305836</v>
      </c>
      <c r="P82" s="67">
        <v>0.30965300000000001</v>
      </c>
      <c r="Q82" s="67">
        <v>0.31367800000000001</v>
      </c>
      <c r="R82" s="67">
        <v>0.31792799999999999</v>
      </c>
      <c r="S82" s="67">
        <v>0.32228600000000002</v>
      </c>
      <c r="T82" s="67">
        <v>0.32660600000000001</v>
      </c>
      <c r="U82" s="67">
        <v>0.33085999999999999</v>
      </c>
      <c r="V82" s="67">
        <v>0.33508399999999999</v>
      </c>
      <c r="W82" s="67">
        <v>0.33931800000000001</v>
      </c>
      <c r="X82" s="67">
        <v>0.343501</v>
      </c>
      <c r="Y82" s="67">
        <v>0.34766799999999998</v>
      </c>
      <c r="Z82" s="67">
        <v>0.35188399999999997</v>
      </c>
      <c r="AA82" s="67">
        <v>0.35610900000000001</v>
      </c>
      <c r="AB82" s="67">
        <v>0.36028100000000002</v>
      </c>
      <c r="AC82" s="67">
        <v>0.36453000000000002</v>
      </c>
      <c r="AD82" s="67">
        <v>0.36882399999999999</v>
      </c>
      <c r="AE82" s="67">
        <v>0.37322100000000002</v>
      </c>
      <c r="AF82" s="67">
        <v>0.37778400000000001</v>
      </c>
      <c r="AG82" s="67">
        <v>0.38240600000000002</v>
      </c>
      <c r="AH82" s="68">
        <v>1.3487000000000001E-2</v>
      </c>
    </row>
    <row r="83" spans="1:34" ht="15" customHeight="1" x14ac:dyDescent="0.25">
      <c r="A83" s="14" t="s">
        <v>423</v>
      </c>
      <c r="B83" s="66" t="s">
        <v>66</v>
      </c>
      <c r="C83" s="67">
        <v>6.9181000000000006E-2</v>
      </c>
      <c r="D83" s="67">
        <v>6.8847000000000005E-2</v>
      </c>
      <c r="E83" s="67">
        <v>6.8697999999999995E-2</v>
      </c>
      <c r="F83" s="67">
        <v>6.8526000000000004E-2</v>
      </c>
      <c r="G83" s="67">
        <v>6.8339999999999998E-2</v>
      </c>
      <c r="H83" s="67">
        <v>6.8156999999999995E-2</v>
      </c>
      <c r="I83" s="67">
        <v>6.7953E-2</v>
      </c>
      <c r="J83" s="67">
        <v>6.7707000000000003E-2</v>
      </c>
      <c r="K83" s="67">
        <v>6.7460999999999993E-2</v>
      </c>
      <c r="L83" s="67">
        <v>6.7224000000000006E-2</v>
      </c>
      <c r="M83" s="67">
        <v>6.6994999999999999E-2</v>
      </c>
      <c r="N83" s="67">
        <v>6.6774E-2</v>
      </c>
      <c r="O83" s="67">
        <v>6.6570000000000004E-2</v>
      </c>
      <c r="P83" s="67">
        <v>6.6382999999999998E-2</v>
      </c>
      <c r="Q83" s="67">
        <v>6.6213999999999995E-2</v>
      </c>
      <c r="R83" s="67">
        <v>6.6076999999999997E-2</v>
      </c>
      <c r="S83" s="67">
        <v>6.5975000000000006E-2</v>
      </c>
      <c r="T83" s="67">
        <v>6.5902000000000002E-2</v>
      </c>
      <c r="U83" s="67">
        <v>6.5862000000000004E-2</v>
      </c>
      <c r="V83" s="67">
        <v>6.5854999999999997E-2</v>
      </c>
      <c r="W83" s="67">
        <v>6.5888000000000002E-2</v>
      </c>
      <c r="X83" s="67">
        <v>6.5965999999999997E-2</v>
      </c>
      <c r="Y83" s="67">
        <v>6.6082000000000002E-2</v>
      </c>
      <c r="Z83" s="67">
        <v>6.6247E-2</v>
      </c>
      <c r="AA83" s="67">
        <v>6.6464999999999996E-2</v>
      </c>
      <c r="AB83" s="67">
        <v>6.6737000000000005E-2</v>
      </c>
      <c r="AC83" s="67">
        <v>6.7062999999999998E-2</v>
      </c>
      <c r="AD83" s="67">
        <v>6.7429000000000003E-2</v>
      </c>
      <c r="AE83" s="67">
        <v>6.7790000000000003E-2</v>
      </c>
      <c r="AF83" s="67">
        <v>6.8152000000000004E-2</v>
      </c>
      <c r="AG83" s="67">
        <v>6.8514000000000005E-2</v>
      </c>
      <c r="AH83" s="68">
        <v>-3.2299999999999999E-4</v>
      </c>
    </row>
    <row r="84" spans="1:34" ht="15" customHeight="1" x14ac:dyDescent="0.25">
      <c r="A84" s="14" t="s">
        <v>424</v>
      </c>
      <c r="B84" s="66" t="s">
        <v>67</v>
      </c>
      <c r="C84" s="67">
        <v>0.21124499999999999</v>
      </c>
      <c r="D84" s="67">
        <v>0.20465800000000001</v>
      </c>
      <c r="E84" s="67">
        <v>0.20252100000000001</v>
      </c>
      <c r="F84" s="67">
        <v>0.20193</v>
      </c>
      <c r="G84" s="67">
        <v>0.202401</v>
      </c>
      <c r="H84" s="67">
        <v>0.201491</v>
      </c>
      <c r="I84" s="67">
        <v>0.200873</v>
      </c>
      <c r="J84" s="67">
        <v>0.20083799999999999</v>
      </c>
      <c r="K84" s="67">
        <v>0.201379</v>
      </c>
      <c r="L84" s="67">
        <v>0.20219599999999999</v>
      </c>
      <c r="M84" s="67">
        <v>0.200463</v>
      </c>
      <c r="N84" s="67">
        <v>0.19920399999999999</v>
      </c>
      <c r="O84" s="67">
        <v>0.19839200000000001</v>
      </c>
      <c r="P84" s="67">
        <v>0.197965</v>
      </c>
      <c r="Q84" s="67">
        <v>0.19794500000000001</v>
      </c>
      <c r="R84" s="67">
        <v>0.19828599999999999</v>
      </c>
      <c r="S84" s="67">
        <v>0.19874800000000001</v>
      </c>
      <c r="T84" s="67">
        <v>0.19925100000000001</v>
      </c>
      <c r="U84" s="67">
        <v>0.19975699999999999</v>
      </c>
      <c r="V84" s="67">
        <v>0.20028799999999999</v>
      </c>
      <c r="W84" s="67">
        <v>0.197496</v>
      </c>
      <c r="X84" s="67">
        <v>0.195328</v>
      </c>
      <c r="Y84" s="67">
        <v>0.19364100000000001</v>
      </c>
      <c r="Z84" s="67">
        <v>0.19243299999999999</v>
      </c>
      <c r="AA84" s="67">
        <v>0.19162399999999999</v>
      </c>
      <c r="AB84" s="67">
        <v>0.19103800000000001</v>
      </c>
      <c r="AC84" s="67">
        <v>0.19062899999999999</v>
      </c>
      <c r="AD84" s="67">
        <v>0.190303</v>
      </c>
      <c r="AE84" s="67">
        <v>0.190083</v>
      </c>
      <c r="AF84" s="67">
        <v>0.19001399999999999</v>
      </c>
      <c r="AG84" s="67">
        <v>0.190188</v>
      </c>
      <c r="AH84" s="68">
        <v>-3.4940000000000001E-3</v>
      </c>
    </row>
    <row r="85" spans="1:34" ht="15" customHeight="1" x14ac:dyDescent="0.25">
      <c r="A85" s="14" t="s">
        <v>425</v>
      </c>
      <c r="B85" s="66" t="s">
        <v>581</v>
      </c>
      <c r="C85" s="67">
        <v>3.6778999999999999E-2</v>
      </c>
      <c r="D85" s="67">
        <v>3.7026000000000003E-2</v>
      </c>
      <c r="E85" s="67">
        <v>3.7374999999999999E-2</v>
      </c>
      <c r="F85" s="67">
        <v>3.7720999999999998E-2</v>
      </c>
      <c r="G85" s="67">
        <v>3.8074999999999998E-2</v>
      </c>
      <c r="H85" s="67">
        <v>3.8448999999999997E-2</v>
      </c>
      <c r="I85" s="67">
        <v>3.8823999999999997E-2</v>
      </c>
      <c r="J85" s="67">
        <v>3.918E-2</v>
      </c>
      <c r="K85" s="67">
        <v>3.9523000000000003E-2</v>
      </c>
      <c r="L85" s="67">
        <v>3.9855000000000002E-2</v>
      </c>
      <c r="M85" s="67">
        <v>4.0193E-2</v>
      </c>
      <c r="N85" s="67">
        <v>4.0518999999999999E-2</v>
      </c>
      <c r="O85" s="67">
        <v>4.0839E-2</v>
      </c>
      <c r="P85" s="67">
        <v>4.1152000000000001E-2</v>
      </c>
      <c r="Q85" s="67">
        <v>4.1454999999999999E-2</v>
      </c>
      <c r="R85" s="67">
        <v>4.1758999999999998E-2</v>
      </c>
      <c r="S85" s="67">
        <v>4.206E-2</v>
      </c>
      <c r="T85" s="67">
        <v>4.2358E-2</v>
      </c>
      <c r="U85" s="67">
        <v>4.2653000000000003E-2</v>
      </c>
      <c r="V85" s="67">
        <v>4.2944999999999997E-2</v>
      </c>
      <c r="W85" s="67">
        <v>4.3240000000000001E-2</v>
      </c>
      <c r="X85" s="67">
        <v>4.3534999999999997E-2</v>
      </c>
      <c r="Y85" s="67">
        <v>4.3829E-2</v>
      </c>
      <c r="Z85" s="67">
        <v>4.4122000000000001E-2</v>
      </c>
      <c r="AA85" s="67">
        <v>4.4415999999999997E-2</v>
      </c>
      <c r="AB85" s="67">
        <v>4.4708999999999999E-2</v>
      </c>
      <c r="AC85" s="67">
        <v>4.5004000000000002E-2</v>
      </c>
      <c r="AD85" s="67">
        <v>4.5295000000000002E-2</v>
      </c>
      <c r="AE85" s="67">
        <v>4.5585000000000001E-2</v>
      </c>
      <c r="AF85" s="67">
        <v>4.5874999999999999E-2</v>
      </c>
      <c r="AG85" s="67">
        <v>4.6168000000000001E-2</v>
      </c>
      <c r="AH85" s="68">
        <v>7.607E-3</v>
      </c>
    </row>
    <row r="86" spans="1:34" ht="15" customHeight="1" x14ac:dyDescent="0.25">
      <c r="A86" s="14" t="s">
        <v>426</v>
      </c>
      <c r="B86" s="66" t="s">
        <v>582</v>
      </c>
      <c r="C86" s="67">
        <v>2.6616999999999998E-2</v>
      </c>
      <c r="D86" s="67">
        <v>2.6991999999999999E-2</v>
      </c>
      <c r="E86" s="67">
        <v>2.7431000000000001E-2</v>
      </c>
      <c r="F86" s="67">
        <v>2.7858999999999998E-2</v>
      </c>
      <c r="G86" s="67">
        <v>2.8282999999999999E-2</v>
      </c>
      <c r="H86" s="67">
        <v>2.8708999999999998E-2</v>
      </c>
      <c r="I86" s="67">
        <v>2.9123E-2</v>
      </c>
      <c r="J86" s="67">
        <v>2.9508E-2</v>
      </c>
      <c r="K86" s="67">
        <v>2.9918E-2</v>
      </c>
      <c r="L86" s="67">
        <v>3.0360000000000002E-2</v>
      </c>
      <c r="M86" s="67">
        <v>3.083E-2</v>
      </c>
      <c r="N86" s="67">
        <v>3.1329999999999997E-2</v>
      </c>
      <c r="O86" s="67">
        <v>3.1868E-2</v>
      </c>
      <c r="P86" s="67">
        <v>3.2445000000000002E-2</v>
      </c>
      <c r="Q86" s="67">
        <v>3.3062000000000001E-2</v>
      </c>
      <c r="R86" s="67">
        <v>3.3676999999999999E-2</v>
      </c>
      <c r="S86" s="67">
        <v>3.4289E-2</v>
      </c>
      <c r="T86" s="67">
        <v>3.4896000000000003E-2</v>
      </c>
      <c r="U86" s="67">
        <v>3.5500999999999998E-2</v>
      </c>
      <c r="V86" s="67">
        <v>3.6103000000000003E-2</v>
      </c>
      <c r="W86" s="67">
        <v>3.6706000000000003E-2</v>
      </c>
      <c r="X86" s="67">
        <v>3.7309000000000002E-2</v>
      </c>
      <c r="Y86" s="67">
        <v>3.7909999999999999E-2</v>
      </c>
      <c r="Z86" s="67">
        <v>3.8510000000000003E-2</v>
      </c>
      <c r="AA86" s="67">
        <v>3.9109999999999999E-2</v>
      </c>
      <c r="AB86" s="67">
        <v>3.9710000000000002E-2</v>
      </c>
      <c r="AC86" s="67">
        <v>4.0308999999999998E-2</v>
      </c>
      <c r="AD86" s="67">
        <v>4.0904999999999997E-2</v>
      </c>
      <c r="AE86" s="67">
        <v>4.1499000000000001E-2</v>
      </c>
      <c r="AF86" s="67">
        <v>4.2092999999999998E-2</v>
      </c>
      <c r="AG86" s="67">
        <v>4.2686000000000002E-2</v>
      </c>
      <c r="AH86" s="68">
        <v>1.5869999999999999E-2</v>
      </c>
    </row>
    <row r="87" spans="1:34" ht="15" customHeight="1" x14ac:dyDescent="0.25">
      <c r="A87" s="14" t="s">
        <v>427</v>
      </c>
      <c r="B87" s="66" t="s">
        <v>583</v>
      </c>
      <c r="C87" s="67">
        <v>0.20913000000000001</v>
      </c>
      <c r="D87" s="67">
        <v>0.20516200000000001</v>
      </c>
      <c r="E87" s="67">
        <v>0.202737</v>
      </c>
      <c r="F87" s="67">
        <v>0.20082800000000001</v>
      </c>
      <c r="G87" s="67">
        <v>0.19992599999999999</v>
      </c>
      <c r="H87" s="67">
        <v>0.19981199999999999</v>
      </c>
      <c r="I87" s="67">
        <v>0.20025999999999999</v>
      </c>
      <c r="J87" s="67">
        <v>0.201233</v>
      </c>
      <c r="K87" s="67">
        <v>0.20279</v>
      </c>
      <c r="L87" s="67">
        <v>0.20499000000000001</v>
      </c>
      <c r="M87" s="67">
        <v>0.20774500000000001</v>
      </c>
      <c r="N87" s="67">
        <v>0.21087900000000001</v>
      </c>
      <c r="O87" s="67">
        <v>0.21451600000000001</v>
      </c>
      <c r="P87" s="67">
        <v>0.21862799999999999</v>
      </c>
      <c r="Q87" s="67">
        <v>0.22312899999999999</v>
      </c>
      <c r="R87" s="67">
        <v>0.22802700000000001</v>
      </c>
      <c r="S87" s="67">
        <v>0.23313400000000001</v>
      </c>
      <c r="T87" s="67">
        <v>0.23827000000000001</v>
      </c>
      <c r="U87" s="67">
        <v>0.24330499999999999</v>
      </c>
      <c r="V87" s="67">
        <v>0.24812600000000001</v>
      </c>
      <c r="W87" s="67">
        <v>0.252637</v>
      </c>
      <c r="X87" s="67">
        <v>0.25661600000000001</v>
      </c>
      <c r="Y87" s="67">
        <v>0.26006899999999999</v>
      </c>
      <c r="Z87" s="67">
        <v>0.26324199999999998</v>
      </c>
      <c r="AA87" s="67">
        <v>0.266345</v>
      </c>
      <c r="AB87" s="67">
        <v>0.26934000000000002</v>
      </c>
      <c r="AC87" s="67">
        <v>0.27229599999999998</v>
      </c>
      <c r="AD87" s="67">
        <v>0.27520499999999998</v>
      </c>
      <c r="AE87" s="67">
        <v>0.27812999999999999</v>
      </c>
      <c r="AF87" s="67">
        <v>0.28109899999999999</v>
      </c>
      <c r="AG87" s="67">
        <v>0.284057</v>
      </c>
      <c r="AH87" s="68">
        <v>1.026E-2</v>
      </c>
    </row>
    <row r="88" spans="1:34" ht="15" customHeight="1" x14ac:dyDescent="0.25">
      <c r="A88" s="14" t="s">
        <v>428</v>
      </c>
      <c r="B88" s="66" t="s">
        <v>584</v>
      </c>
      <c r="C88" s="67">
        <v>8.6663000000000004E-2</v>
      </c>
      <c r="D88" s="67">
        <v>8.3815000000000001E-2</v>
      </c>
      <c r="E88" s="67">
        <v>8.1571000000000005E-2</v>
      </c>
      <c r="F88" s="67">
        <v>7.9480999999999996E-2</v>
      </c>
      <c r="G88" s="67">
        <v>7.7709E-2</v>
      </c>
      <c r="H88" s="67">
        <v>7.6121999999999995E-2</v>
      </c>
      <c r="I88" s="67">
        <v>7.4638999999999997E-2</v>
      </c>
      <c r="J88" s="67">
        <v>7.3223999999999997E-2</v>
      </c>
      <c r="K88" s="67">
        <v>7.1899000000000005E-2</v>
      </c>
      <c r="L88" s="67">
        <v>7.0669999999999997E-2</v>
      </c>
      <c r="M88" s="67">
        <v>6.9486999999999993E-2</v>
      </c>
      <c r="N88" s="67">
        <v>6.8283999999999997E-2</v>
      </c>
      <c r="O88" s="67">
        <v>6.7100000000000007E-2</v>
      </c>
      <c r="P88" s="67">
        <v>6.5909999999999996E-2</v>
      </c>
      <c r="Q88" s="67">
        <v>6.4686999999999995E-2</v>
      </c>
      <c r="R88" s="67">
        <v>6.3421000000000005E-2</v>
      </c>
      <c r="S88" s="67">
        <v>6.2059000000000003E-2</v>
      </c>
      <c r="T88" s="67">
        <v>6.0712000000000002E-2</v>
      </c>
      <c r="U88" s="67">
        <v>5.9373000000000002E-2</v>
      </c>
      <c r="V88" s="67">
        <v>5.8027000000000002E-2</v>
      </c>
      <c r="W88" s="67">
        <v>5.6675000000000003E-2</v>
      </c>
      <c r="X88" s="67">
        <v>5.5294999999999997E-2</v>
      </c>
      <c r="Y88" s="67">
        <v>5.3886999999999997E-2</v>
      </c>
      <c r="Z88" s="67">
        <v>5.2461000000000001E-2</v>
      </c>
      <c r="AA88" s="67">
        <v>5.1003E-2</v>
      </c>
      <c r="AB88" s="67">
        <v>4.9484E-2</v>
      </c>
      <c r="AC88" s="67">
        <v>4.7905000000000003E-2</v>
      </c>
      <c r="AD88" s="67">
        <v>4.6247999999999997E-2</v>
      </c>
      <c r="AE88" s="67">
        <v>4.4521999999999999E-2</v>
      </c>
      <c r="AF88" s="67">
        <v>4.2687000000000003E-2</v>
      </c>
      <c r="AG88" s="67">
        <v>4.0729000000000001E-2</v>
      </c>
      <c r="AH88" s="68">
        <v>-2.4854999999999999E-2</v>
      </c>
    </row>
    <row r="89" spans="1:34" ht="15" customHeight="1" x14ac:dyDescent="0.25">
      <c r="A89" s="14" t="s">
        <v>429</v>
      </c>
      <c r="B89" s="66" t="s">
        <v>68</v>
      </c>
      <c r="C89" s="67">
        <v>7.8188999999999995E-2</v>
      </c>
      <c r="D89" s="67">
        <v>8.4182999999999994E-2</v>
      </c>
      <c r="E89" s="67">
        <v>8.5001999999999994E-2</v>
      </c>
      <c r="F89" s="67">
        <v>8.5620000000000002E-2</v>
      </c>
      <c r="G89" s="67">
        <v>8.6391999999999997E-2</v>
      </c>
      <c r="H89" s="67">
        <v>8.7022000000000002E-2</v>
      </c>
      <c r="I89" s="67">
        <v>8.7474999999999997E-2</v>
      </c>
      <c r="J89" s="67">
        <v>8.7863999999999998E-2</v>
      </c>
      <c r="K89" s="67">
        <v>8.8203000000000004E-2</v>
      </c>
      <c r="L89" s="67">
        <v>8.8428000000000007E-2</v>
      </c>
      <c r="M89" s="67">
        <v>8.8433999999999999E-2</v>
      </c>
      <c r="N89" s="67">
        <v>8.8325000000000001E-2</v>
      </c>
      <c r="O89" s="67">
        <v>8.8066000000000005E-2</v>
      </c>
      <c r="P89" s="67">
        <v>8.7601999999999999E-2</v>
      </c>
      <c r="Q89" s="67">
        <v>8.6923E-2</v>
      </c>
      <c r="R89" s="67">
        <v>8.6102999999999999E-2</v>
      </c>
      <c r="S89" s="67">
        <v>8.5139000000000006E-2</v>
      </c>
      <c r="T89" s="67">
        <v>8.4037000000000001E-2</v>
      </c>
      <c r="U89" s="67">
        <v>8.2822999999999994E-2</v>
      </c>
      <c r="V89" s="67">
        <v>8.1584000000000004E-2</v>
      </c>
      <c r="W89" s="67">
        <v>8.0390000000000003E-2</v>
      </c>
      <c r="X89" s="67">
        <v>7.9242000000000007E-2</v>
      </c>
      <c r="Y89" s="67">
        <v>7.8127000000000002E-2</v>
      </c>
      <c r="Z89" s="67">
        <v>7.7107999999999996E-2</v>
      </c>
      <c r="AA89" s="67">
        <v>7.6200000000000004E-2</v>
      </c>
      <c r="AB89" s="67">
        <v>7.5408000000000003E-2</v>
      </c>
      <c r="AC89" s="67">
        <v>7.4749999999999997E-2</v>
      </c>
      <c r="AD89" s="67">
        <v>7.4200000000000002E-2</v>
      </c>
      <c r="AE89" s="67">
        <v>7.3778999999999997E-2</v>
      </c>
      <c r="AF89" s="67">
        <v>7.3468000000000006E-2</v>
      </c>
      <c r="AG89" s="67">
        <v>7.3273000000000005E-2</v>
      </c>
      <c r="AH89" s="68">
        <v>-2.1619999999999999E-3</v>
      </c>
    </row>
    <row r="90" spans="1:34" ht="15" customHeight="1" x14ac:dyDescent="0.25">
      <c r="A90" s="14" t="s">
        <v>430</v>
      </c>
      <c r="B90" s="66" t="s">
        <v>585</v>
      </c>
      <c r="C90" s="67">
        <v>2.095396</v>
      </c>
      <c r="D90" s="67">
        <v>2.1328130000000001</v>
      </c>
      <c r="E90" s="67">
        <v>2.0501580000000001</v>
      </c>
      <c r="F90" s="67">
        <v>2.0697749999999999</v>
      </c>
      <c r="G90" s="67">
        <v>2.0881249999999998</v>
      </c>
      <c r="H90" s="67">
        <v>2.1080329999999998</v>
      </c>
      <c r="I90" s="67">
        <v>2.135904</v>
      </c>
      <c r="J90" s="67">
        <v>2.1614640000000001</v>
      </c>
      <c r="K90" s="67">
        <v>2.1875239999999998</v>
      </c>
      <c r="L90" s="67">
        <v>2.213158</v>
      </c>
      <c r="M90" s="67">
        <v>2.2377699999999998</v>
      </c>
      <c r="N90" s="67">
        <v>2.2611089999999998</v>
      </c>
      <c r="O90" s="67">
        <v>2.285444</v>
      </c>
      <c r="P90" s="67">
        <v>2.3100830000000001</v>
      </c>
      <c r="Q90" s="67">
        <v>2.3392379999999999</v>
      </c>
      <c r="R90" s="67">
        <v>2.3687779999999998</v>
      </c>
      <c r="S90" s="67">
        <v>2.398638</v>
      </c>
      <c r="T90" s="67">
        <v>2.4280919999999999</v>
      </c>
      <c r="U90" s="67">
        <v>2.457198</v>
      </c>
      <c r="V90" s="67">
        <v>2.4872230000000002</v>
      </c>
      <c r="W90" s="67">
        <v>2.5179230000000001</v>
      </c>
      <c r="X90" s="67">
        <v>2.5484779999999998</v>
      </c>
      <c r="Y90" s="67">
        <v>2.5793870000000001</v>
      </c>
      <c r="Z90" s="67">
        <v>2.61084</v>
      </c>
      <c r="AA90" s="67">
        <v>2.6422379999999999</v>
      </c>
      <c r="AB90" s="67">
        <v>2.6745000000000001</v>
      </c>
      <c r="AC90" s="67">
        <v>2.7066150000000002</v>
      </c>
      <c r="AD90" s="67">
        <v>2.7386149999999998</v>
      </c>
      <c r="AE90" s="67">
        <v>2.7732429999999999</v>
      </c>
      <c r="AF90" s="67">
        <v>2.8085309999999999</v>
      </c>
      <c r="AG90" s="67">
        <v>2.8441619999999999</v>
      </c>
      <c r="AH90" s="68">
        <v>1.0236E-2</v>
      </c>
    </row>
    <row r="91" spans="1:34" ht="15" customHeight="1" x14ac:dyDescent="0.25">
      <c r="A91" s="14" t="s">
        <v>586</v>
      </c>
      <c r="B91" s="65" t="s">
        <v>587</v>
      </c>
      <c r="C91" s="69">
        <v>11.442263000000001</v>
      </c>
      <c r="D91" s="69">
        <v>11.399754</v>
      </c>
      <c r="E91" s="69">
        <v>11.542944</v>
      </c>
      <c r="F91" s="69">
        <v>11.564495000000001</v>
      </c>
      <c r="G91" s="69">
        <v>11.602633000000001</v>
      </c>
      <c r="H91" s="69">
        <v>11.631674</v>
      </c>
      <c r="I91" s="69">
        <v>11.658117000000001</v>
      </c>
      <c r="J91" s="69">
        <v>11.676036</v>
      </c>
      <c r="K91" s="69">
        <v>11.696097999999999</v>
      </c>
      <c r="L91" s="69">
        <v>11.715014</v>
      </c>
      <c r="M91" s="69">
        <v>11.724257</v>
      </c>
      <c r="N91" s="69">
        <v>11.734935999999999</v>
      </c>
      <c r="O91" s="69">
        <v>11.752254000000001</v>
      </c>
      <c r="P91" s="69">
        <v>11.773948000000001</v>
      </c>
      <c r="Q91" s="69">
        <v>11.803457999999999</v>
      </c>
      <c r="R91" s="69">
        <v>11.840107</v>
      </c>
      <c r="S91" s="69">
        <v>11.878617999999999</v>
      </c>
      <c r="T91" s="69">
        <v>11.919283</v>
      </c>
      <c r="U91" s="69">
        <v>11.961754000000001</v>
      </c>
      <c r="V91" s="69">
        <v>12.005604999999999</v>
      </c>
      <c r="W91" s="69">
        <v>12.050768</v>
      </c>
      <c r="X91" s="69">
        <v>12.095262</v>
      </c>
      <c r="Y91" s="69">
        <v>12.140841999999999</v>
      </c>
      <c r="Z91" s="69">
        <v>12.188027999999999</v>
      </c>
      <c r="AA91" s="69">
        <v>12.237684</v>
      </c>
      <c r="AB91" s="69">
        <v>12.289123999999999</v>
      </c>
      <c r="AC91" s="69">
        <v>12.343386000000001</v>
      </c>
      <c r="AD91" s="69">
        <v>12.397774999999999</v>
      </c>
      <c r="AE91" s="69">
        <v>12.457947000000001</v>
      </c>
      <c r="AF91" s="69">
        <v>12.520464</v>
      </c>
      <c r="AG91" s="69">
        <v>12.58447</v>
      </c>
      <c r="AH91" s="70">
        <v>3.1770000000000001E-3</v>
      </c>
    </row>
    <row r="92" spans="1:34" x14ac:dyDescent="0.25">
      <c r="A92" s="14" t="s">
        <v>588</v>
      </c>
      <c r="B92" s="66" t="s">
        <v>589</v>
      </c>
      <c r="C92" s="67">
        <v>7.8133999999999995E-2</v>
      </c>
      <c r="D92" s="67">
        <v>8.9459999999999998E-2</v>
      </c>
      <c r="E92" s="67">
        <v>9.9012000000000003E-2</v>
      </c>
      <c r="F92" s="67">
        <v>0.108281</v>
      </c>
      <c r="G92" s="67">
        <v>0.11738</v>
      </c>
      <c r="H92" s="67">
        <v>0.126529</v>
      </c>
      <c r="I92" s="67">
        <v>0.13586699999999999</v>
      </c>
      <c r="J92" s="67">
        <v>0.145236</v>
      </c>
      <c r="K92" s="67">
        <v>0.154673</v>
      </c>
      <c r="L92" s="67">
        <v>0.16417200000000001</v>
      </c>
      <c r="M92" s="67">
        <v>0.17386699999999999</v>
      </c>
      <c r="N92" s="67">
        <v>0.18379300000000001</v>
      </c>
      <c r="O92" s="67">
        <v>0.19391700000000001</v>
      </c>
      <c r="P92" s="67">
        <v>0.20421900000000001</v>
      </c>
      <c r="Q92" s="67">
        <v>0.214726</v>
      </c>
      <c r="R92" s="67">
        <v>0.22539300000000001</v>
      </c>
      <c r="S92" s="67">
        <v>0.23625399999999999</v>
      </c>
      <c r="T92" s="67">
        <v>0.247311</v>
      </c>
      <c r="U92" s="67">
        <v>0.25860100000000003</v>
      </c>
      <c r="V92" s="67">
        <v>0.27011499999999999</v>
      </c>
      <c r="W92" s="67">
        <v>0.28189500000000001</v>
      </c>
      <c r="X92" s="67">
        <v>0.29394199999999998</v>
      </c>
      <c r="Y92" s="67">
        <v>0.30629499999999998</v>
      </c>
      <c r="Z92" s="67">
        <v>0.31898300000000002</v>
      </c>
      <c r="AA92" s="67">
        <v>0.33201700000000001</v>
      </c>
      <c r="AB92" s="67">
        <v>0.34545999999999999</v>
      </c>
      <c r="AC92" s="67">
        <v>0.35925099999999999</v>
      </c>
      <c r="AD92" s="67">
        <v>0.373388</v>
      </c>
      <c r="AE92" s="67">
        <v>0.38795400000000002</v>
      </c>
      <c r="AF92" s="67">
        <v>0.40290599999999999</v>
      </c>
      <c r="AG92" s="67">
        <v>0.41825600000000002</v>
      </c>
      <c r="AH92" s="68">
        <v>5.7514999999999997E-2</v>
      </c>
    </row>
    <row r="93" spans="1:34" ht="15" customHeight="1" x14ac:dyDescent="0.25">
      <c r="A93" s="14" t="s">
        <v>431</v>
      </c>
      <c r="B93" s="65" t="s">
        <v>590</v>
      </c>
      <c r="C93" s="69">
        <v>11.364127999999999</v>
      </c>
      <c r="D93" s="69">
        <v>11.310293</v>
      </c>
      <c r="E93" s="69">
        <v>11.443932999999999</v>
      </c>
      <c r="F93" s="69">
        <v>11.456213999999999</v>
      </c>
      <c r="G93" s="69">
        <v>11.485251999999999</v>
      </c>
      <c r="H93" s="69">
        <v>11.505145000000001</v>
      </c>
      <c r="I93" s="69">
        <v>11.52225</v>
      </c>
      <c r="J93" s="69">
        <v>11.530799999999999</v>
      </c>
      <c r="K93" s="69">
        <v>11.541426</v>
      </c>
      <c r="L93" s="69">
        <v>11.550841</v>
      </c>
      <c r="M93" s="69">
        <v>11.55039</v>
      </c>
      <c r="N93" s="69">
        <v>11.551143</v>
      </c>
      <c r="O93" s="69">
        <v>11.558337</v>
      </c>
      <c r="P93" s="69">
        <v>11.569729000000001</v>
      </c>
      <c r="Q93" s="69">
        <v>11.588733</v>
      </c>
      <c r="R93" s="69">
        <v>11.614715</v>
      </c>
      <c r="S93" s="69">
        <v>11.642365</v>
      </c>
      <c r="T93" s="69">
        <v>11.671972</v>
      </c>
      <c r="U93" s="69">
        <v>11.703153</v>
      </c>
      <c r="V93" s="69">
        <v>11.73549</v>
      </c>
      <c r="W93" s="69">
        <v>11.768872999999999</v>
      </c>
      <c r="X93" s="69">
        <v>11.80132</v>
      </c>
      <c r="Y93" s="69">
        <v>11.834547000000001</v>
      </c>
      <c r="Z93" s="69">
        <v>11.869045</v>
      </c>
      <c r="AA93" s="69">
        <v>11.905666999999999</v>
      </c>
      <c r="AB93" s="69">
        <v>11.943664</v>
      </c>
      <c r="AC93" s="69">
        <v>11.984135</v>
      </c>
      <c r="AD93" s="69">
        <v>12.024387000000001</v>
      </c>
      <c r="AE93" s="69">
        <v>12.069993</v>
      </c>
      <c r="AF93" s="69">
        <v>12.117558000000001</v>
      </c>
      <c r="AG93" s="69">
        <v>12.166214</v>
      </c>
      <c r="AH93" s="70">
        <v>2.2759999999999998E-3</v>
      </c>
    </row>
    <row r="95" spans="1:34" ht="15" customHeight="1" x14ac:dyDescent="0.25">
      <c r="A95" s="14" t="s">
        <v>432</v>
      </c>
      <c r="B95" s="65" t="s">
        <v>24</v>
      </c>
      <c r="C95" s="69">
        <v>9.4238949999999999</v>
      </c>
      <c r="D95" s="69">
        <v>9.4766209999999997</v>
      </c>
      <c r="E95" s="69">
        <v>9.4891740000000002</v>
      </c>
      <c r="F95" s="69">
        <v>9.2576630000000009</v>
      </c>
      <c r="G95" s="69">
        <v>9.0444969999999998</v>
      </c>
      <c r="H95" s="69">
        <v>8.7810249999999996</v>
      </c>
      <c r="I95" s="69">
        <v>8.504918</v>
      </c>
      <c r="J95" s="69">
        <v>8.3134200000000007</v>
      </c>
      <c r="K95" s="69">
        <v>8.2309839999999994</v>
      </c>
      <c r="L95" s="69">
        <v>8.1764799999999997</v>
      </c>
      <c r="M95" s="69">
        <v>8.1923200000000005</v>
      </c>
      <c r="N95" s="69">
        <v>8.1850590000000008</v>
      </c>
      <c r="O95" s="69">
        <v>8.1644249999999996</v>
      </c>
      <c r="P95" s="69">
        <v>8.1701149999999991</v>
      </c>
      <c r="Q95" s="69">
        <v>8.1734690000000008</v>
      </c>
      <c r="R95" s="69">
        <v>8.1987780000000008</v>
      </c>
      <c r="S95" s="69">
        <v>8.2248529999999995</v>
      </c>
      <c r="T95" s="69">
        <v>8.2395200000000006</v>
      </c>
      <c r="U95" s="69">
        <v>8.258127</v>
      </c>
      <c r="V95" s="69">
        <v>8.2924489999999995</v>
      </c>
      <c r="W95" s="69">
        <v>8.3307179999999992</v>
      </c>
      <c r="X95" s="69">
        <v>8.3672699999999995</v>
      </c>
      <c r="Y95" s="69">
        <v>8.4060900000000007</v>
      </c>
      <c r="Z95" s="69">
        <v>8.4239080000000008</v>
      </c>
      <c r="AA95" s="69">
        <v>8.4097259999999991</v>
      </c>
      <c r="AB95" s="69">
        <v>8.4392980000000009</v>
      </c>
      <c r="AC95" s="69">
        <v>8.4727250000000005</v>
      </c>
      <c r="AD95" s="69">
        <v>8.5036819999999995</v>
      </c>
      <c r="AE95" s="69">
        <v>8.5330150000000007</v>
      </c>
      <c r="AF95" s="69">
        <v>8.5858139999999992</v>
      </c>
      <c r="AG95" s="69">
        <v>8.6392950000000006</v>
      </c>
      <c r="AH95" s="70">
        <v>-2.8930000000000002E-3</v>
      </c>
    </row>
    <row r="97" spans="1:34" ht="15" customHeight="1" x14ac:dyDescent="0.25">
      <c r="B97" s="65" t="s">
        <v>591</v>
      </c>
    </row>
    <row r="98" spans="1:34" ht="15" customHeight="1" x14ac:dyDescent="0.25">
      <c r="A98" s="14" t="s">
        <v>433</v>
      </c>
      <c r="B98" s="66" t="s">
        <v>60</v>
      </c>
      <c r="C98" s="67">
        <v>6.5176100000000003</v>
      </c>
      <c r="D98" s="67">
        <v>6.5797939999999997</v>
      </c>
      <c r="E98" s="67">
        <v>6.719017</v>
      </c>
      <c r="F98" s="67">
        <v>6.6574369999999998</v>
      </c>
      <c r="G98" s="67">
        <v>6.6101789999999996</v>
      </c>
      <c r="H98" s="67">
        <v>6.5457239999999999</v>
      </c>
      <c r="I98" s="67">
        <v>6.4678079999999998</v>
      </c>
      <c r="J98" s="67">
        <v>6.3960290000000004</v>
      </c>
      <c r="K98" s="67">
        <v>6.3388580000000001</v>
      </c>
      <c r="L98" s="67">
        <v>6.2831239999999999</v>
      </c>
      <c r="M98" s="67">
        <v>6.23278</v>
      </c>
      <c r="N98" s="67">
        <v>6.1810980000000004</v>
      </c>
      <c r="O98" s="67">
        <v>6.1299760000000001</v>
      </c>
      <c r="P98" s="67">
        <v>6.0836779999999999</v>
      </c>
      <c r="Q98" s="67">
        <v>6.0370229999999996</v>
      </c>
      <c r="R98" s="67">
        <v>5.9961060000000002</v>
      </c>
      <c r="S98" s="67">
        <v>5.9552639999999997</v>
      </c>
      <c r="T98" s="67">
        <v>5.9142479999999997</v>
      </c>
      <c r="U98" s="67">
        <v>5.8764120000000002</v>
      </c>
      <c r="V98" s="67">
        <v>5.8410479999999998</v>
      </c>
      <c r="W98" s="67">
        <v>5.8100569999999996</v>
      </c>
      <c r="X98" s="67">
        <v>5.7785630000000001</v>
      </c>
      <c r="Y98" s="67">
        <v>5.7465979999999997</v>
      </c>
      <c r="Z98" s="67">
        <v>5.7128560000000004</v>
      </c>
      <c r="AA98" s="67">
        <v>5.6761869999999996</v>
      </c>
      <c r="AB98" s="67">
        <v>5.6446269999999998</v>
      </c>
      <c r="AC98" s="67">
        <v>5.6148110000000004</v>
      </c>
      <c r="AD98" s="67">
        <v>5.5842109999999998</v>
      </c>
      <c r="AE98" s="67">
        <v>5.5536009999999996</v>
      </c>
      <c r="AF98" s="67">
        <v>5.5260889999999998</v>
      </c>
      <c r="AG98" s="67">
        <v>5.4985140000000001</v>
      </c>
      <c r="AH98" s="68">
        <v>-5.6519999999999999E-3</v>
      </c>
    </row>
    <row r="99" spans="1:34" ht="15" customHeight="1" x14ac:dyDescent="0.25">
      <c r="A99" s="14" t="s">
        <v>434</v>
      </c>
      <c r="B99" s="66" t="s">
        <v>61</v>
      </c>
      <c r="C99" s="67">
        <v>2.3661279999999998</v>
      </c>
      <c r="D99" s="67">
        <v>2.249679</v>
      </c>
      <c r="E99" s="67">
        <v>2.5276879999999999</v>
      </c>
      <c r="F99" s="67">
        <v>2.5249380000000001</v>
      </c>
      <c r="G99" s="67">
        <v>2.525652</v>
      </c>
      <c r="H99" s="67">
        <v>2.517709</v>
      </c>
      <c r="I99" s="67">
        <v>2.5029840000000001</v>
      </c>
      <c r="J99" s="67">
        <v>2.5015149999999999</v>
      </c>
      <c r="K99" s="67">
        <v>2.5183879999999998</v>
      </c>
      <c r="L99" s="67">
        <v>2.5397400000000001</v>
      </c>
      <c r="M99" s="67">
        <v>2.5736490000000001</v>
      </c>
      <c r="N99" s="67">
        <v>2.6041159999999999</v>
      </c>
      <c r="O99" s="67">
        <v>2.633105</v>
      </c>
      <c r="P99" s="67">
        <v>2.6681650000000001</v>
      </c>
      <c r="Q99" s="67">
        <v>2.7033809999999998</v>
      </c>
      <c r="R99" s="67">
        <v>2.7458749999999998</v>
      </c>
      <c r="S99" s="67">
        <v>2.7894359999999998</v>
      </c>
      <c r="T99" s="67">
        <v>2.833351</v>
      </c>
      <c r="U99" s="67">
        <v>2.8775059999999999</v>
      </c>
      <c r="V99" s="67">
        <v>2.9244509999999999</v>
      </c>
      <c r="W99" s="67">
        <v>2.97437</v>
      </c>
      <c r="X99" s="67">
        <v>3.0230250000000001</v>
      </c>
      <c r="Y99" s="67">
        <v>3.0741309999999999</v>
      </c>
      <c r="Z99" s="67">
        <v>3.1203400000000001</v>
      </c>
      <c r="AA99" s="67">
        <v>3.161524</v>
      </c>
      <c r="AB99" s="67">
        <v>3.2111999999999998</v>
      </c>
      <c r="AC99" s="67">
        <v>3.2631899999999998</v>
      </c>
      <c r="AD99" s="67">
        <v>3.3150170000000001</v>
      </c>
      <c r="AE99" s="67">
        <v>3.3689369999999998</v>
      </c>
      <c r="AF99" s="67">
        <v>3.4285139999999998</v>
      </c>
      <c r="AG99" s="67">
        <v>3.4900869999999999</v>
      </c>
      <c r="AH99" s="68">
        <v>1.304E-2</v>
      </c>
    </row>
    <row r="100" spans="1:34" ht="15" customHeight="1" x14ac:dyDescent="0.25">
      <c r="A100" s="14" t="s">
        <v>435</v>
      </c>
      <c r="B100" s="66" t="s">
        <v>62</v>
      </c>
      <c r="C100" s="67">
        <v>2.8620719999999999</v>
      </c>
      <c r="D100" s="67">
        <v>2.8621110000000001</v>
      </c>
      <c r="E100" s="67">
        <v>2.8693629999999999</v>
      </c>
      <c r="F100" s="67">
        <v>2.845701</v>
      </c>
      <c r="G100" s="67">
        <v>2.8286739999999999</v>
      </c>
      <c r="H100" s="67">
        <v>2.8041269999999998</v>
      </c>
      <c r="I100" s="67">
        <v>2.7742360000000001</v>
      </c>
      <c r="J100" s="67">
        <v>2.753495</v>
      </c>
      <c r="K100" s="67">
        <v>2.745571</v>
      </c>
      <c r="L100" s="67">
        <v>2.7412429999999999</v>
      </c>
      <c r="M100" s="67">
        <v>2.7437930000000001</v>
      </c>
      <c r="N100" s="67">
        <v>2.7436180000000001</v>
      </c>
      <c r="O100" s="67">
        <v>2.7428279999999998</v>
      </c>
      <c r="P100" s="67">
        <v>2.7459570000000002</v>
      </c>
      <c r="Q100" s="67">
        <v>2.7484350000000002</v>
      </c>
      <c r="R100" s="67">
        <v>2.7545540000000002</v>
      </c>
      <c r="S100" s="67">
        <v>2.760983</v>
      </c>
      <c r="T100" s="67">
        <v>2.7658499999999999</v>
      </c>
      <c r="U100" s="67">
        <v>2.7711410000000001</v>
      </c>
      <c r="V100" s="67">
        <v>2.7775500000000002</v>
      </c>
      <c r="W100" s="67">
        <v>2.784608</v>
      </c>
      <c r="X100" s="67">
        <v>2.7911830000000002</v>
      </c>
      <c r="Y100" s="67">
        <v>2.7979059999999998</v>
      </c>
      <c r="Z100" s="67">
        <v>2.8029660000000001</v>
      </c>
      <c r="AA100" s="67">
        <v>2.8050549999999999</v>
      </c>
      <c r="AB100" s="67">
        <v>2.8125779999999998</v>
      </c>
      <c r="AC100" s="67">
        <v>2.8216329999999998</v>
      </c>
      <c r="AD100" s="67">
        <v>2.8313160000000002</v>
      </c>
      <c r="AE100" s="67">
        <v>2.8414419999999998</v>
      </c>
      <c r="AF100" s="67">
        <v>2.8551380000000002</v>
      </c>
      <c r="AG100" s="67">
        <v>2.8691</v>
      </c>
      <c r="AH100" s="68">
        <v>8.2000000000000001E-5</v>
      </c>
    </row>
    <row r="101" spans="1:34" x14ac:dyDescent="0.25">
      <c r="A101" s="14" t="s">
        <v>436</v>
      </c>
      <c r="B101" s="66" t="s">
        <v>63</v>
      </c>
      <c r="C101" s="67">
        <v>0.852572</v>
      </c>
      <c r="D101" s="67">
        <v>0.84570500000000004</v>
      </c>
      <c r="E101" s="67">
        <v>0.840893</v>
      </c>
      <c r="F101" s="67">
        <v>0.82060500000000003</v>
      </c>
      <c r="G101" s="67">
        <v>0.80176700000000001</v>
      </c>
      <c r="H101" s="67">
        <v>0.78106699999999996</v>
      </c>
      <c r="I101" s="67">
        <v>0.75994600000000001</v>
      </c>
      <c r="J101" s="67">
        <v>0.74435399999999996</v>
      </c>
      <c r="K101" s="67">
        <v>0.73512299999999997</v>
      </c>
      <c r="L101" s="67">
        <v>0.72789599999999999</v>
      </c>
      <c r="M101" s="67">
        <v>0.72524200000000005</v>
      </c>
      <c r="N101" s="67">
        <v>0.72207699999999997</v>
      </c>
      <c r="O101" s="67">
        <v>0.71875999999999995</v>
      </c>
      <c r="P101" s="67">
        <v>0.71740899999999996</v>
      </c>
      <c r="Q101" s="67">
        <v>0.71611400000000003</v>
      </c>
      <c r="R101" s="67">
        <v>0.71654600000000002</v>
      </c>
      <c r="S101" s="67">
        <v>0.71772800000000003</v>
      </c>
      <c r="T101" s="67">
        <v>0.71899299999999999</v>
      </c>
      <c r="U101" s="67">
        <v>0.72129500000000002</v>
      </c>
      <c r="V101" s="67">
        <v>0.72508700000000004</v>
      </c>
      <c r="W101" s="67">
        <v>0.730016</v>
      </c>
      <c r="X101" s="67">
        <v>0.73563100000000003</v>
      </c>
      <c r="Y101" s="67">
        <v>0.74191499999999999</v>
      </c>
      <c r="Z101" s="67">
        <v>0.74697800000000003</v>
      </c>
      <c r="AA101" s="67">
        <v>0.75020500000000001</v>
      </c>
      <c r="AB101" s="67">
        <v>0.755602</v>
      </c>
      <c r="AC101" s="67">
        <v>0.76100199999999996</v>
      </c>
      <c r="AD101" s="67">
        <v>0.76608200000000004</v>
      </c>
      <c r="AE101" s="67">
        <v>0.77056000000000002</v>
      </c>
      <c r="AF101" s="67">
        <v>0.77597899999999997</v>
      </c>
      <c r="AG101" s="67">
        <v>0.78116699999999994</v>
      </c>
      <c r="AH101" s="68">
        <v>-2.911E-3</v>
      </c>
    </row>
    <row r="102" spans="1:34" x14ac:dyDescent="0.25">
      <c r="A102" s="14" t="s">
        <v>437</v>
      </c>
      <c r="B102" s="66" t="s">
        <v>64</v>
      </c>
      <c r="C102" s="67">
        <v>0.27812399999999998</v>
      </c>
      <c r="D102" s="67">
        <v>0.278138</v>
      </c>
      <c r="E102" s="67">
        <v>0.27892099999999997</v>
      </c>
      <c r="F102" s="67">
        <v>0.27679599999999999</v>
      </c>
      <c r="G102" s="67">
        <v>0.27479399999999998</v>
      </c>
      <c r="H102" s="67">
        <v>0.27228400000000003</v>
      </c>
      <c r="I102" s="67">
        <v>0.26948800000000001</v>
      </c>
      <c r="J102" s="67">
        <v>0.26754800000000001</v>
      </c>
      <c r="K102" s="67">
        <v>0.26669399999999999</v>
      </c>
      <c r="L102" s="67">
        <v>0.266098</v>
      </c>
      <c r="M102" s="67">
        <v>0.266262</v>
      </c>
      <c r="N102" s="67">
        <v>0.26614500000000002</v>
      </c>
      <c r="O102" s="67">
        <v>0.26582699999999998</v>
      </c>
      <c r="P102" s="67">
        <v>0.26591100000000001</v>
      </c>
      <c r="Q102" s="67">
        <v>0.26599200000000001</v>
      </c>
      <c r="R102" s="67">
        <v>0.26643600000000001</v>
      </c>
      <c r="S102" s="67">
        <v>0.26704899999999998</v>
      </c>
      <c r="T102" s="67">
        <v>0.26771200000000001</v>
      </c>
      <c r="U102" s="67">
        <v>0.268426</v>
      </c>
      <c r="V102" s="67">
        <v>0.26930100000000001</v>
      </c>
      <c r="W102" s="67">
        <v>0.27027200000000001</v>
      </c>
      <c r="X102" s="67">
        <v>0.27124500000000001</v>
      </c>
      <c r="Y102" s="67">
        <v>0.27222499999999999</v>
      </c>
      <c r="Z102" s="67">
        <v>0.27299200000000001</v>
      </c>
      <c r="AA102" s="67">
        <v>0.27343299999999998</v>
      </c>
      <c r="AB102" s="67">
        <v>0.27432800000000002</v>
      </c>
      <c r="AC102" s="67">
        <v>0.27525699999999997</v>
      </c>
      <c r="AD102" s="67">
        <v>0.27615699999999999</v>
      </c>
      <c r="AE102" s="67">
        <v>0.276976</v>
      </c>
      <c r="AF102" s="67">
        <v>0.278005</v>
      </c>
      <c r="AG102" s="67">
        <v>0.27902399999999999</v>
      </c>
      <c r="AH102" s="68">
        <v>1.08E-4</v>
      </c>
    </row>
    <row r="103" spans="1:34" ht="15" customHeight="1" x14ac:dyDescent="0.25">
      <c r="A103" s="14" t="s">
        <v>438</v>
      </c>
      <c r="B103" s="66" t="s">
        <v>65</v>
      </c>
      <c r="C103" s="67">
        <v>0.65949199999999997</v>
      </c>
      <c r="D103" s="67">
        <v>0.67071400000000003</v>
      </c>
      <c r="E103" s="67">
        <v>0.68189</v>
      </c>
      <c r="F103" s="67">
        <v>0.68078300000000003</v>
      </c>
      <c r="G103" s="67">
        <v>0.68092399999999997</v>
      </c>
      <c r="H103" s="67">
        <v>0.67840999999999996</v>
      </c>
      <c r="I103" s="67">
        <v>0.673794</v>
      </c>
      <c r="J103" s="67">
        <v>0.67220599999999997</v>
      </c>
      <c r="K103" s="67">
        <v>0.67515199999999997</v>
      </c>
      <c r="L103" s="67">
        <v>0.67917499999999997</v>
      </c>
      <c r="M103" s="67">
        <v>0.68642899999999996</v>
      </c>
      <c r="N103" s="67">
        <v>0.69225499999999995</v>
      </c>
      <c r="O103" s="67">
        <v>0.69733299999999998</v>
      </c>
      <c r="P103" s="67">
        <v>0.70373399999999997</v>
      </c>
      <c r="Q103" s="67">
        <v>0.71000600000000003</v>
      </c>
      <c r="R103" s="67">
        <v>0.717561</v>
      </c>
      <c r="S103" s="67">
        <v>0.72531599999999996</v>
      </c>
      <c r="T103" s="67">
        <v>0.73229</v>
      </c>
      <c r="U103" s="67">
        <v>0.73930200000000001</v>
      </c>
      <c r="V103" s="67">
        <v>0.74695</v>
      </c>
      <c r="W103" s="67">
        <v>0.75493100000000002</v>
      </c>
      <c r="X103" s="67">
        <v>0.76273999999999997</v>
      </c>
      <c r="Y103" s="67">
        <v>0.77051800000000004</v>
      </c>
      <c r="Z103" s="67">
        <v>0.77727000000000002</v>
      </c>
      <c r="AA103" s="67">
        <v>0.78232199999999996</v>
      </c>
      <c r="AB103" s="67">
        <v>0.78942800000000002</v>
      </c>
      <c r="AC103" s="67">
        <v>0.79681000000000002</v>
      </c>
      <c r="AD103" s="67">
        <v>0.80415999999999999</v>
      </c>
      <c r="AE103" s="67">
        <v>0.81132700000000002</v>
      </c>
      <c r="AF103" s="67">
        <v>0.81994699999999998</v>
      </c>
      <c r="AG103" s="67">
        <v>0.82863699999999996</v>
      </c>
      <c r="AH103" s="68">
        <v>7.639E-3</v>
      </c>
    </row>
    <row r="104" spans="1:34" ht="15" customHeight="1" x14ac:dyDescent="0.25">
      <c r="A104" s="14" t="s">
        <v>439</v>
      </c>
      <c r="B104" s="66" t="s">
        <v>66</v>
      </c>
      <c r="C104" s="67">
        <v>0.198212</v>
      </c>
      <c r="D104" s="67">
        <v>0.19713800000000001</v>
      </c>
      <c r="E104" s="67">
        <v>0.196626</v>
      </c>
      <c r="F104" s="67">
        <v>0.19251799999999999</v>
      </c>
      <c r="G104" s="67">
        <v>0.18853900000000001</v>
      </c>
      <c r="H104" s="67">
        <v>0.18390300000000001</v>
      </c>
      <c r="I104" s="67">
        <v>0.17897199999999999</v>
      </c>
      <c r="J104" s="67">
        <v>0.175177</v>
      </c>
      <c r="K104" s="67">
        <v>0.172821</v>
      </c>
      <c r="L104" s="67">
        <v>0.17086499999999999</v>
      </c>
      <c r="M104" s="67">
        <v>0.16989799999999999</v>
      </c>
      <c r="N104" s="67">
        <v>0.16869000000000001</v>
      </c>
      <c r="O104" s="67">
        <v>0.167319</v>
      </c>
      <c r="P104" s="67">
        <v>0.16628699999999999</v>
      </c>
      <c r="Q104" s="67">
        <v>0.165155</v>
      </c>
      <c r="R104" s="67">
        <v>0.164302</v>
      </c>
      <c r="S104" s="67">
        <v>0.16352800000000001</v>
      </c>
      <c r="T104" s="67">
        <v>0.162685</v>
      </c>
      <c r="U104" s="67">
        <v>0.161996</v>
      </c>
      <c r="V104" s="67">
        <v>0.161575</v>
      </c>
      <c r="W104" s="67">
        <v>0.16133900000000001</v>
      </c>
      <c r="X104" s="67">
        <v>0.16120799999999999</v>
      </c>
      <c r="Y104" s="67">
        <v>0.16117799999999999</v>
      </c>
      <c r="Z104" s="67">
        <v>0.161019</v>
      </c>
      <c r="AA104" s="67">
        <v>0.16061800000000001</v>
      </c>
      <c r="AB104" s="67">
        <v>0.16084000000000001</v>
      </c>
      <c r="AC104" s="67">
        <v>0.161218</v>
      </c>
      <c r="AD104" s="67">
        <v>0.161666</v>
      </c>
      <c r="AE104" s="67">
        <v>0.162018</v>
      </c>
      <c r="AF104" s="67">
        <v>0.162601</v>
      </c>
      <c r="AG104" s="67">
        <v>0.16316700000000001</v>
      </c>
      <c r="AH104" s="68">
        <v>-6.4640000000000001E-3</v>
      </c>
    </row>
    <row r="105" spans="1:34" ht="15" customHeight="1" x14ac:dyDescent="0.25">
      <c r="A105" s="14" t="s">
        <v>440</v>
      </c>
      <c r="B105" s="66" t="s">
        <v>67</v>
      </c>
      <c r="C105" s="67">
        <v>0.60523800000000005</v>
      </c>
      <c r="D105" s="67">
        <v>0.58602500000000002</v>
      </c>
      <c r="E105" s="67">
        <v>0.57965299999999997</v>
      </c>
      <c r="F105" s="67">
        <v>0.56730999999999998</v>
      </c>
      <c r="G105" s="67">
        <v>0.55839300000000003</v>
      </c>
      <c r="H105" s="67">
        <v>0.54366899999999996</v>
      </c>
      <c r="I105" s="67">
        <v>0.52905100000000005</v>
      </c>
      <c r="J105" s="67">
        <v>0.51962600000000003</v>
      </c>
      <c r="K105" s="67">
        <v>0.51588699999999998</v>
      </c>
      <c r="L105" s="67">
        <v>0.51393200000000006</v>
      </c>
      <c r="M105" s="67">
        <v>0.50837200000000005</v>
      </c>
      <c r="N105" s="67">
        <v>0.50324599999999997</v>
      </c>
      <c r="O105" s="67">
        <v>0.49864900000000001</v>
      </c>
      <c r="P105" s="67">
        <v>0.49589699999999998</v>
      </c>
      <c r="Q105" s="67">
        <v>0.493726</v>
      </c>
      <c r="R105" s="67">
        <v>0.49303900000000001</v>
      </c>
      <c r="S105" s="67">
        <v>0.49262299999999998</v>
      </c>
      <c r="T105" s="67">
        <v>0.49186600000000003</v>
      </c>
      <c r="U105" s="67">
        <v>0.49132399999999998</v>
      </c>
      <c r="V105" s="67">
        <v>0.49140499999999998</v>
      </c>
      <c r="W105" s="67">
        <v>0.48360500000000001</v>
      </c>
      <c r="X105" s="67">
        <v>0.47734500000000002</v>
      </c>
      <c r="Y105" s="67">
        <v>0.472304</v>
      </c>
      <c r="Z105" s="67">
        <v>0.46772599999999998</v>
      </c>
      <c r="AA105" s="67">
        <v>0.46307599999999999</v>
      </c>
      <c r="AB105" s="67">
        <v>0.46041300000000002</v>
      </c>
      <c r="AC105" s="67">
        <v>0.45827099999999998</v>
      </c>
      <c r="AD105" s="67">
        <v>0.45626899999999998</v>
      </c>
      <c r="AE105" s="67">
        <v>0.45429700000000001</v>
      </c>
      <c r="AF105" s="67">
        <v>0.453345</v>
      </c>
      <c r="AG105" s="67">
        <v>0.45293800000000001</v>
      </c>
      <c r="AH105" s="68">
        <v>-9.6159999999999995E-3</v>
      </c>
    </row>
    <row r="106" spans="1:34" ht="15" customHeight="1" x14ac:dyDescent="0.25">
      <c r="A106" s="14" t="s">
        <v>441</v>
      </c>
      <c r="B106" s="66" t="s">
        <v>581</v>
      </c>
      <c r="C106" s="67">
        <v>0.105377</v>
      </c>
      <c r="D106" s="67">
        <v>0.10602200000000001</v>
      </c>
      <c r="E106" s="67">
        <v>0.106973</v>
      </c>
      <c r="F106" s="67">
        <v>0.105974</v>
      </c>
      <c r="G106" s="67">
        <v>0.105045</v>
      </c>
      <c r="H106" s="67">
        <v>0.103745</v>
      </c>
      <c r="I106" s="67">
        <v>0.102253</v>
      </c>
      <c r="J106" s="67">
        <v>0.101371</v>
      </c>
      <c r="K106" s="67">
        <v>0.101248</v>
      </c>
      <c r="L106" s="67">
        <v>0.101302</v>
      </c>
      <c r="M106" s="67">
        <v>0.10192900000000001</v>
      </c>
      <c r="N106" s="67">
        <v>0.10236199999999999</v>
      </c>
      <c r="O106" s="67">
        <v>0.102648</v>
      </c>
      <c r="P106" s="67">
        <v>0.103085</v>
      </c>
      <c r="Q106" s="67">
        <v>0.10340000000000001</v>
      </c>
      <c r="R106" s="67">
        <v>0.103835</v>
      </c>
      <c r="S106" s="67">
        <v>0.104252</v>
      </c>
      <c r="T106" s="67">
        <v>0.104564</v>
      </c>
      <c r="U106" s="67">
        <v>0.104909</v>
      </c>
      <c r="V106" s="67">
        <v>0.105366</v>
      </c>
      <c r="W106" s="67">
        <v>0.105882</v>
      </c>
      <c r="X106" s="67">
        <v>0.106392</v>
      </c>
      <c r="Y106" s="67">
        <v>0.106901</v>
      </c>
      <c r="Z106" s="67">
        <v>0.107243</v>
      </c>
      <c r="AA106" s="67">
        <v>0.107334</v>
      </c>
      <c r="AB106" s="67">
        <v>0.107752</v>
      </c>
      <c r="AC106" s="67">
        <v>0.10818800000000001</v>
      </c>
      <c r="AD106" s="67">
        <v>0.108599</v>
      </c>
      <c r="AE106" s="67">
        <v>0.108947</v>
      </c>
      <c r="AF106" s="67">
        <v>0.10945199999999999</v>
      </c>
      <c r="AG106" s="67">
        <v>0.10994900000000001</v>
      </c>
      <c r="AH106" s="68">
        <v>1.4170000000000001E-3</v>
      </c>
    </row>
    <row r="107" spans="1:34" ht="15" customHeight="1" x14ac:dyDescent="0.25">
      <c r="A107" s="14" t="s">
        <v>442</v>
      </c>
      <c r="B107" s="66" t="s">
        <v>582</v>
      </c>
      <c r="C107" s="67">
        <v>7.6258999999999993E-2</v>
      </c>
      <c r="D107" s="67">
        <v>7.7290999999999999E-2</v>
      </c>
      <c r="E107" s="67">
        <v>7.8511999999999998E-2</v>
      </c>
      <c r="F107" s="67">
        <v>7.8269000000000005E-2</v>
      </c>
      <c r="G107" s="67">
        <v>7.8028E-2</v>
      </c>
      <c r="H107" s="67">
        <v>7.7464000000000005E-2</v>
      </c>
      <c r="I107" s="67">
        <v>7.6702000000000006E-2</v>
      </c>
      <c r="J107" s="67">
        <v>7.6344999999999996E-2</v>
      </c>
      <c r="K107" s="67">
        <v>7.6644000000000004E-2</v>
      </c>
      <c r="L107" s="67">
        <v>7.7166999999999999E-2</v>
      </c>
      <c r="M107" s="67">
        <v>7.8184000000000003E-2</v>
      </c>
      <c r="N107" s="67">
        <v>7.9148999999999997E-2</v>
      </c>
      <c r="O107" s="67">
        <v>8.0100000000000005E-2</v>
      </c>
      <c r="P107" s="67">
        <v>8.1273999999999999E-2</v>
      </c>
      <c r="Q107" s="67">
        <v>8.2463999999999996E-2</v>
      </c>
      <c r="R107" s="67">
        <v>8.3738000000000007E-2</v>
      </c>
      <c r="S107" s="67">
        <v>8.4988999999999995E-2</v>
      </c>
      <c r="T107" s="67">
        <v>8.6143999999999998E-2</v>
      </c>
      <c r="U107" s="67">
        <v>8.7318000000000007E-2</v>
      </c>
      <c r="V107" s="67">
        <v>8.8578000000000004E-2</v>
      </c>
      <c r="W107" s="67">
        <v>8.9883000000000005E-2</v>
      </c>
      <c r="X107" s="67">
        <v>9.1176999999999994E-2</v>
      </c>
      <c r="Y107" s="67">
        <v>9.2465000000000006E-2</v>
      </c>
      <c r="Z107" s="67">
        <v>9.3603000000000006E-2</v>
      </c>
      <c r="AA107" s="67">
        <v>9.4513E-2</v>
      </c>
      <c r="AB107" s="67">
        <v>9.5702999999999996E-2</v>
      </c>
      <c r="AC107" s="67">
        <v>9.6902000000000002E-2</v>
      </c>
      <c r="AD107" s="67">
        <v>9.8073999999999995E-2</v>
      </c>
      <c r="AE107" s="67">
        <v>9.9182999999999993E-2</v>
      </c>
      <c r="AF107" s="67">
        <v>0.100428</v>
      </c>
      <c r="AG107" s="67">
        <v>0.101659</v>
      </c>
      <c r="AH107" s="68">
        <v>9.6290000000000004E-3</v>
      </c>
    </row>
    <row r="108" spans="1:34" ht="15" customHeight="1" x14ac:dyDescent="0.25">
      <c r="A108" s="14" t="s">
        <v>443</v>
      </c>
      <c r="B108" s="66" t="s">
        <v>583</v>
      </c>
      <c r="C108" s="67">
        <v>0.59918000000000005</v>
      </c>
      <c r="D108" s="67">
        <v>0.58746799999999999</v>
      </c>
      <c r="E108" s="67">
        <v>0.58026999999999995</v>
      </c>
      <c r="F108" s="67">
        <v>0.56421399999999999</v>
      </c>
      <c r="G108" s="67">
        <v>0.55156700000000003</v>
      </c>
      <c r="H108" s="67">
        <v>0.53913800000000001</v>
      </c>
      <c r="I108" s="67">
        <v>0.52743499999999999</v>
      </c>
      <c r="J108" s="67">
        <v>0.520648</v>
      </c>
      <c r="K108" s="67">
        <v>0.51949999999999996</v>
      </c>
      <c r="L108" s="67">
        <v>0.521034</v>
      </c>
      <c r="M108" s="67">
        <v>0.52683999999999997</v>
      </c>
      <c r="N108" s="67">
        <v>0.53273899999999996</v>
      </c>
      <c r="O108" s="67">
        <v>0.53917599999999999</v>
      </c>
      <c r="P108" s="67">
        <v>0.54765799999999998</v>
      </c>
      <c r="Q108" s="67">
        <v>0.55654099999999995</v>
      </c>
      <c r="R108" s="67">
        <v>0.56699100000000002</v>
      </c>
      <c r="S108" s="67">
        <v>0.57785299999999995</v>
      </c>
      <c r="T108" s="67">
        <v>0.58818700000000002</v>
      </c>
      <c r="U108" s="67">
        <v>0.59843599999999997</v>
      </c>
      <c r="V108" s="67">
        <v>0.60877599999999998</v>
      </c>
      <c r="W108" s="67">
        <v>0.61862700000000004</v>
      </c>
      <c r="X108" s="67">
        <v>0.62712100000000004</v>
      </c>
      <c r="Y108" s="67">
        <v>0.63432599999999995</v>
      </c>
      <c r="Z108" s="67">
        <v>0.63983199999999996</v>
      </c>
      <c r="AA108" s="67">
        <v>0.64364600000000005</v>
      </c>
      <c r="AB108" s="67">
        <v>0.64912599999999998</v>
      </c>
      <c r="AC108" s="67">
        <v>0.65459599999999996</v>
      </c>
      <c r="AD108" s="67">
        <v>0.65982700000000005</v>
      </c>
      <c r="AE108" s="67">
        <v>0.66472799999999999</v>
      </c>
      <c r="AF108" s="67">
        <v>0.67066099999999995</v>
      </c>
      <c r="AG108" s="67">
        <v>0.67649000000000004</v>
      </c>
      <c r="AH108" s="68">
        <v>4.0530000000000002E-3</v>
      </c>
    </row>
    <row r="109" spans="1:34" ht="15" customHeight="1" x14ac:dyDescent="0.25">
      <c r="A109" s="14" t="s">
        <v>444</v>
      </c>
      <c r="B109" s="66" t="s">
        <v>584</v>
      </c>
      <c r="C109" s="67">
        <v>0.24829899999999999</v>
      </c>
      <c r="D109" s="67">
        <v>0.23999799999999999</v>
      </c>
      <c r="E109" s="67">
        <v>0.23347200000000001</v>
      </c>
      <c r="F109" s="67">
        <v>0.223297</v>
      </c>
      <c r="G109" s="67">
        <v>0.214388</v>
      </c>
      <c r="H109" s="67">
        <v>0.205396</v>
      </c>
      <c r="I109" s="67">
        <v>0.19658</v>
      </c>
      <c r="J109" s="67">
        <v>0.18945300000000001</v>
      </c>
      <c r="K109" s="67">
        <v>0.18418899999999999</v>
      </c>
      <c r="L109" s="67">
        <v>0.17962400000000001</v>
      </c>
      <c r="M109" s="67">
        <v>0.17621800000000001</v>
      </c>
      <c r="N109" s="67">
        <v>0.17250399999999999</v>
      </c>
      <c r="O109" s="67">
        <v>0.168653</v>
      </c>
      <c r="P109" s="67">
        <v>0.165104</v>
      </c>
      <c r="Q109" s="67">
        <v>0.16134599999999999</v>
      </c>
      <c r="R109" s="67">
        <v>0.157697</v>
      </c>
      <c r="S109" s="67">
        <v>0.15382100000000001</v>
      </c>
      <c r="T109" s="67">
        <v>0.14987300000000001</v>
      </c>
      <c r="U109" s="67">
        <v>0.146035</v>
      </c>
      <c r="V109" s="67">
        <v>0.142369</v>
      </c>
      <c r="W109" s="67">
        <v>0.13877800000000001</v>
      </c>
      <c r="X109" s="67">
        <v>0.135132</v>
      </c>
      <c r="Y109" s="67">
        <v>0.13143299999999999</v>
      </c>
      <c r="Z109" s="67">
        <v>0.12751199999999999</v>
      </c>
      <c r="AA109" s="67">
        <v>0.123253</v>
      </c>
      <c r="AB109" s="67">
        <v>0.119258</v>
      </c>
      <c r="AC109" s="67">
        <v>0.115164</v>
      </c>
      <c r="AD109" s="67">
        <v>0.110884</v>
      </c>
      <c r="AE109" s="67">
        <v>0.106407</v>
      </c>
      <c r="AF109" s="67">
        <v>0.10184600000000001</v>
      </c>
      <c r="AG109" s="67">
        <v>9.6998000000000001E-2</v>
      </c>
      <c r="AH109" s="68">
        <v>-3.0845999999999998E-2</v>
      </c>
    </row>
    <row r="110" spans="1:34" ht="15" customHeight="1" x14ac:dyDescent="0.25">
      <c r="A110" s="14" t="s">
        <v>445</v>
      </c>
      <c r="B110" s="66" t="s">
        <v>68</v>
      </c>
      <c r="C110" s="67">
        <v>0.224019</v>
      </c>
      <c r="D110" s="67">
        <v>0.24105199999999999</v>
      </c>
      <c r="E110" s="67">
        <v>0.24329300000000001</v>
      </c>
      <c r="F110" s="67">
        <v>0.24054400000000001</v>
      </c>
      <c r="G110" s="67">
        <v>0.238342</v>
      </c>
      <c r="H110" s="67">
        <v>0.23480599999999999</v>
      </c>
      <c r="I110" s="67">
        <v>0.23038900000000001</v>
      </c>
      <c r="J110" s="67">
        <v>0.22733100000000001</v>
      </c>
      <c r="K110" s="67">
        <v>0.22595599999999999</v>
      </c>
      <c r="L110" s="67">
        <v>0.22476299999999999</v>
      </c>
      <c r="M110" s="67">
        <v>0.224268</v>
      </c>
      <c r="N110" s="67">
        <v>0.223133</v>
      </c>
      <c r="O110" s="67">
        <v>0.22134999999999999</v>
      </c>
      <c r="P110" s="67">
        <v>0.21944</v>
      </c>
      <c r="Q110" s="67">
        <v>0.216807</v>
      </c>
      <c r="R110" s="67">
        <v>0.21409600000000001</v>
      </c>
      <c r="S110" s="67">
        <v>0.21102699999999999</v>
      </c>
      <c r="T110" s="67">
        <v>0.207452</v>
      </c>
      <c r="U110" s="67">
        <v>0.203712</v>
      </c>
      <c r="V110" s="67">
        <v>0.20016700000000001</v>
      </c>
      <c r="W110" s="67">
        <v>0.19685</v>
      </c>
      <c r="X110" s="67">
        <v>0.19365199999999999</v>
      </c>
      <c r="Y110" s="67">
        <v>0.190557</v>
      </c>
      <c r="Z110" s="67">
        <v>0.187418</v>
      </c>
      <c r="AA110" s="67">
        <v>0.184145</v>
      </c>
      <c r="AB110" s="67">
        <v>0.18173800000000001</v>
      </c>
      <c r="AC110" s="67">
        <v>0.179699</v>
      </c>
      <c r="AD110" s="67">
        <v>0.1779</v>
      </c>
      <c r="AE110" s="67">
        <v>0.17632999999999999</v>
      </c>
      <c r="AF110" s="67">
        <v>0.17528299999999999</v>
      </c>
      <c r="AG110" s="67">
        <v>0.17450099999999999</v>
      </c>
      <c r="AH110" s="68">
        <v>-8.2920000000000008E-3</v>
      </c>
    </row>
    <row r="111" spans="1:34" ht="15" customHeight="1" x14ac:dyDescent="0.25">
      <c r="A111" s="14" t="s">
        <v>446</v>
      </c>
      <c r="B111" s="66" t="s">
        <v>585</v>
      </c>
      <c r="C111" s="67">
        <v>5.4194519999999997</v>
      </c>
      <c r="D111" s="67">
        <v>5.5221099999999996</v>
      </c>
      <c r="E111" s="67">
        <v>5.2801099999999996</v>
      </c>
      <c r="F111" s="67">
        <v>5.2398920000000002</v>
      </c>
      <c r="G111" s="67">
        <v>5.1974989999999996</v>
      </c>
      <c r="H111" s="67">
        <v>5.1403470000000002</v>
      </c>
      <c r="I111" s="67">
        <v>5.0955919999999999</v>
      </c>
      <c r="J111" s="67">
        <v>5.0751189999999999</v>
      </c>
      <c r="K111" s="67">
        <v>5.0928529999999999</v>
      </c>
      <c r="L111" s="67">
        <v>5.1188950000000002</v>
      </c>
      <c r="M111" s="67">
        <v>5.1700379999999999</v>
      </c>
      <c r="N111" s="67">
        <v>5.2096590000000003</v>
      </c>
      <c r="O111" s="67">
        <v>5.2447330000000001</v>
      </c>
      <c r="P111" s="67">
        <v>5.2881150000000003</v>
      </c>
      <c r="Q111" s="67">
        <v>5.3377109999999997</v>
      </c>
      <c r="R111" s="67">
        <v>5.3934920000000002</v>
      </c>
      <c r="S111" s="67">
        <v>5.4492839999999996</v>
      </c>
      <c r="T111" s="67">
        <v>5.4991459999999996</v>
      </c>
      <c r="U111" s="67">
        <v>5.5499020000000003</v>
      </c>
      <c r="V111" s="67">
        <v>5.6084319999999996</v>
      </c>
      <c r="W111" s="67">
        <v>5.6710520000000004</v>
      </c>
      <c r="X111" s="67">
        <v>5.732939</v>
      </c>
      <c r="Y111" s="67">
        <v>5.7956940000000001</v>
      </c>
      <c r="Z111" s="67">
        <v>5.8509700000000002</v>
      </c>
      <c r="AA111" s="67">
        <v>5.8929010000000002</v>
      </c>
      <c r="AB111" s="67">
        <v>5.9534349999999998</v>
      </c>
      <c r="AC111" s="67">
        <v>6.014259</v>
      </c>
      <c r="AD111" s="67">
        <v>6.0736590000000001</v>
      </c>
      <c r="AE111" s="67">
        <v>6.1360029999999997</v>
      </c>
      <c r="AF111" s="67">
        <v>6.2079149999999998</v>
      </c>
      <c r="AG111" s="67">
        <v>6.2799440000000004</v>
      </c>
      <c r="AH111" s="68">
        <v>4.9240000000000004E-3</v>
      </c>
    </row>
    <row r="112" spans="1:34" ht="15" customHeight="1" x14ac:dyDescent="0.25">
      <c r="A112" s="14" t="s">
        <v>447</v>
      </c>
      <c r="B112" s="90" t="s">
        <v>592</v>
      </c>
      <c r="C112" s="91">
        <v>21.012035000000001</v>
      </c>
      <c r="D112" s="91">
        <v>21.043247000000001</v>
      </c>
      <c r="E112" s="91">
        <v>21.216681999999999</v>
      </c>
      <c r="F112" s="91">
        <v>21.018280000000001</v>
      </c>
      <c r="G112" s="91">
        <v>20.85379</v>
      </c>
      <c r="H112" s="91">
        <v>20.627789</v>
      </c>
      <c r="I112" s="91">
        <v>20.385228999999999</v>
      </c>
      <c r="J112" s="91">
        <v>20.220219</v>
      </c>
      <c r="K112" s="91">
        <v>20.168883999999998</v>
      </c>
      <c r="L112" s="91">
        <v>20.144856999999998</v>
      </c>
      <c r="M112" s="91">
        <v>20.183903000000001</v>
      </c>
      <c r="N112" s="91">
        <v>20.200790000000001</v>
      </c>
      <c r="O112" s="91">
        <v>20.210455</v>
      </c>
      <c r="P112" s="91">
        <v>20.251712999999999</v>
      </c>
      <c r="Q112" s="91">
        <v>20.298100000000002</v>
      </c>
      <c r="R112" s="91">
        <v>20.374268000000001</v>
      </c>
      <c r="S112" s="91">
        <v>20.453151999999999</v>
      </c>
      <c r="T112" s="91">
        <v>20.522358000000001</v>
      </c>
      <c r="U112" s="91">
        <v>20.597715000000001</v>
      </c>
      <c r="V112" s="91">
        <v>20.691054999999999</v>
      </c>
      <c r="W112" s="91">
        <v>20.79027</v>
      </c>
      <c r="X112" s="91">
        <v>20.887352</v>
      </c>
      <c r="Y112" s="91">
        <v>20.988150000000001</v>
      </c>
      <c r="Z112" s="91">
        <v>21.068726000000002</v>
      </c>
      <c r="AA112" s="91">
        <v>21.118212</v>
      </c>
      <c r="AB112" s="91">
        <v>21.216028000000001</v>
      </c>
      <c r="AC112" s="91">
        <v>21.321000999999999</v>
      </c>
      <c r="AD112" s="91">
        <v>21.423819999999999</v>
      </c>
      <c r="AE112" s="91">
        <v>21.530754000000002</v>
      </c>
      <c r="AF112" s="91">
        <v>21.665205</v>
      </c>
      <c r="AG112" s="91">
        <v>21.802175999999999</v>
      </c>
      <c r="AH112" s="92">
        <v>1.2310000000000001E-3</v>
      </c>
    </row>
    <row r="113" spans="1:34" ht="15" customHeight="1" x14ac:dyDescent="0.25">
      <c r="A113" s="14" t="s">
        <v>593</v>
      </c>
      <c r="B113" s="66" t="s">
        <v>594</v>
      </c>
      <c r="C113" s="67">
        <v>7.8133999999999995E-2</v>
      </c>
      <c r="D113" s="67">
        <v>8.9459999999999998E-2</v>
      </c>
      <c r="E113" s="67">
        <v>9.9012000000000003E-2</v>
      </c>
      <c r="F113" s="67">
        <v>0.108281</v>
      </c>
      <c r="G113" s="67">
        <v>0.11738</v>
      </c>
      <c r="H113" s="67">
        <v>0.126529</v>
      </c>
      <c r="I113" s="67">
        <v>0.13586699999999999</v>
      </c>
      <c r="J113" s="67">
        <v>0.145236</v>
      </c>
      <c r="K113" s="67">
        <v>0.154673</v>
      </c>
      <c r="L113" s="67">
        <v>0.16417200000000001</v>
      </c>
      <c r="M113" s="67">
        <v>0.17386699999999999</v>
      </c>
      <c r="N113" s="67">
        <v>0.18379300000000001</v>
      </c>
      <c r="O113" s="67">
        <v>0.19391700000000001</v>
      </c>
      <c r="P113" s="67">
        <v>0.20421900000000001</v>
      </c>
      <c r="Q113" s="67">
        <v>0.214726</v>
      </c>
      <c r="R113" s="67">
        <v>0.22539300000000001</v>
      </c>
      <c r="S113" s="67">
        <v>0.23625399999999999</v>
      </c>
      <c r="T113" s="67">
        <v>0.247311</v>
      </c>
      <c r="U113" s="67">
        <v>0.25860100000000003</v>
      </c>
      <c r="V113" s="67">
        <v>0.27011499999999999</v>
      </c>
      <c r="W113" s="67">
        <v>0.28189500000000001</v>
      </c>
      <c r="X113" s="67">
        <v>0.29394199999999998</v>
      </c>
      <c r="Y113" s="67">
        <v>0.30629499999999998</v>
      </c>
      <c r="Z113" s="67">
        <v>0.31898300000000002</v>
      </c>
      <c r="AA113" s="67">
        <v>0.33201700000000001</v>
      </c>
      <c r="AB113" s="67">
        <v>0.34545999999999999</v>
      </c>
      <c r="AC113" s="67">
        <v>0.35925099999999999</v>
      </c>
      <c r="AD113" s="67">
        <v>0.373388</v>
      </c>
      <c r="AE113" s="67">
        <v>0.38795400000000002</v>
      </c>
      <c r="AF113" s="67">
        <v>0.40290599999999999</v>
      </c>
      <c r="AG113" s="67">
        <v>0.41825600000000002</v>
      </c>
      <c r="AH113" s="68">
        <v>5.7514999999999997E-2</v>
      </c>
    </row>
    <row r="114" spans="1:34" ht="15" customHeight="1" x14ac:dyDescent="0.25">
      <c r="A114" s="14" t="s">
        <v>595</v>
      </c>
      <c r="B114" s="65" t="s">
        <v>596</v>
      </c>
      <c r="C114" s="69">
        <v>20.933900999999999</v>
      </c>
      <c r="D114" s="69">
        <v>20.953786999999998</v>
      </c>
      <c r="E114" s="69">
        <v>21.11767</v>
      </c>
      <c r="F114" s="69">
        <v>20.91</v>
      </c>
      <c r="G114" s="69">
        <v>20.736409999999999</v>
      </c>
      <c r="H114" s="69">
        <v>20.501259000000001</v>
      </c>
      <c r="I114" s="69">
        <v>20.249361</v>
      </c>
      <c r="J114" s="69">
        <v>20.074984000000001</v>
      </c>
      <c r="K114" s="69">
        <v>20.014212000000001</v>
      </c>
      <c r="L114" s="69">
        <v>19.980685999999999</v>
      </c>
      <c r="M114" s="69">
        <v>20.010035999999999</v>
      </c>
      <c r="N114" s="69">
        <v>20.016998000000001</v>
      </c>
      <c r="O114" s="69">
        <v>20.016539000000002</v>
      </c>
      <c r="P114" s="69">
        <v>20.047495000000001</v>
      </c>
      <c r="Q114" s="69">
        <v>20.083373999999999</v>
      </c>
      <c r="R114" s="69">
        <v>20.148873999999999</v>
      </c>
      <c r="S114" s="69">
        <v>20.216898</v>
      </c>
      <c r="T114" s="69">
        <v>20.275047000000001</v>
      </c>
      <c r="U114" s="69">
        <v>20.339113000000001</v>
      </c>
      <c r="V114" s="69">
        <v>20.420940000000002</v>
      </c>
      <c r="W114" s="69">
        <v>20.508375000000001</v>
      </c>
      <c r="X114" s="69">
        <v>20.593409999999999</v>
      </c>
      <c r="Y114" s="69">
        <v>20.681854000000001</v>
      </c>
      <c r="Z114" s="69">
        <v>20.749742999999999</v>
      </c>
      <c r="AA114" s="69">
        <v>20.786196</v>
      </c>
      <c r="AB114" s="69">
        <v>20.870569</v>
      </c>
      <c r="AC114" s="69">
        <v>20.961749999999999</v>
      </c>
      <c r="AD114" s="69">
        <v>21.050432000000001</v>
      </c>
      <c r="AE114" s="69">
        <v>21.142799</v>
      </c>
      <c r="AF114" s="69">
        <v>21.262298999999999</v>
      </c>
      <c r="AG114" s="69">
        <v>21.383918999999999</v>
      </c>
      <c r="AH114" s="70">
        <v>7.0899999999999999E-4</v>
      </c>
    </row>
    <row r="116" spans="1:34" ht="15" customHeight="1" x14ac:dyDescent="0.25">
      <c r="B116" s="65" t="s">
        <v>597</v>
      </c>
    </row>
    <row r="117" spans="1:34" ht="15" customHeight="1" x14ac:dyDescent="0.25">
      <c r="A117" s="14" t="s">
        <v>448</v>
      </c>
      <c r="B117" s="66" t="s">
        <v>69</v>
      </c>
      <c r="C117" s="67">
        <v>1.3036000000000001E-2</v>
      </c>
      <c r="D117" s="67">
        <v>1.5200999999999999E-2</v>
      </c>
      <c r="E117" s="67">
        <v>1.7725000000000001E-2</v>
      </c>
      <c r="F117" s="67">
        <v>1.8765E-2</v>
      </c>
      <c r="G117" s="67">
        <v>2.0128E-2</v>
      </c>
      <c r="H117" s="67">
        <v>2.0978E-2</v>
      </c>
      <c r="I117" s="67">
        <v>2.2218999999999999E-2</v>
      </c>
      <c r="J117" s="67">
        <v>2.3290000000000002E-2</v>
      </c>
      <c r="K117" s="67">
        <v>2.4472000000000001E-2</v>
      </c>
      <c r="L117" s="67">
        <v>2.5659000000000001E-2</v>
      </c>
      <c r="M117" s="67">
        <v>2.6859999999999998E-2</v>
      </c>
      <c r="N117" s="67">
        <v>2.7925999999999999E-2</v>
      </c>
      <c r="O117" s="67">
        <v>2.8993999999999999E-2</v>
      </c>
      <c r="P117" s="67">
        <v>3.0058999999999999E-2</v>
      </c>
      <c r="Q117" s="67">
        <v>3.1075999999999999E-2</v>
      </c>
      <c r="R117" s="67">
        <v>3.2084000000000001E-2</v>
      </c>
      <c r="S117" s="67">
        <v>3.3099999999999997E-2</v>
      </c>
      <c r="T117" s="67">
        <v>3.4097000000000002E-2</v>
      </c>
      <c r="U117" s="67">
        <v>3.5104000000000003E-2</v>
      </c>
      <c r="V117" s="67">
        <v>3.6150000000000002E-2</v>
      </c>
      <c r="W117" s="67">
        <v>3.7255000000000003E-2</v>
      </c>
      <c r="X117" s="67">
        <v>3.8367999999999999E-2</v>
      </c>
      <c r="Y117" s="67">
        <v>3.9507E-2</v>
      </c>
      <c r="Z117" s="67">
        <v>4.0661000000000003E-2</v>
      </c>
      <c r="AA117" s="67">
        <v>4.1815999999999999E-2</v>
      </c>
      <c r="AB117" s="67">
        <v>4.3008999999999999E-2</v>
      </c>
      <c r="AC117" s="67">
        <v>4.4201999999999998E-2</v>
      </c>
      <c r="AD117" s="67">
        <v>4.5450999999999998E-2</v>
      </c>
      <c r="AE117" s="67">
        <v>4.6683000000000002E-2</v>
      </c>
      <c r="AF117" s="67">
        <v>4.7979000000000001E-2</v>
      </c>
      <c r="AG117" s="67">
        <v>4.9258000000000003E-2</v>
      </c>
      <c r="AH117" s="68">
        <v>4.5310000000000003E-2</v>
      </c>
    </row>
    <row r="118" spans="1:34" ht="15" customHeight="1" x14ac:dyDescent="0.25">
      <c r="A118" s="14" t="s">
        <v>449</v>
      </c>
      <c r="B118" s="66" t="s">
        <v>70</v>
      </c>
      <c r="C118" s="67">
        <v>4.1923000000000002E-2</v>
      </c>
      <c r="D118" s="67">
        <v>4.5900000000000003E-2</v>
      </c>
      <c r="E118" s="67">
        <v>4.5856000000000001E-2</v>
      </c>
      <c r="F118" s="67">
        <v>4.5131999999999999E-2</v>
      </c>
      <c r="G118" s="67">
        <v>4.4742999999999998E-2</v>
      </c>
      <c r="H118" s="67">
        <v>4.3871E-2</v>
      </c>
      <c r="I118" s="67">
        <v>4.3568999999999997E-2</v>
      </c>
      <c r="J118" s="67">
        <v>4.3343E-2</v>
      </c>
      <c r="K118" s="67">
        <v>4.3447E-2</v>
      </c>
      <c r="L118" s="67">
        <v>4.3559E-2</v>
      </c>
      <c r="M118" s="67">
        <v>4.4141E-2</v>
      </c>
      <c r="N118" s="67">
        <v>4.4365000000000002E-2</v>
      </c>
      <c r="O118" s="67">
        <v>4.4488E-2</v>
      </c>
      <c r="P118" s="67">
        <v>4.4635000000000001E-2</v>
      </c>
      <c r="Q118" s="67">
        <v>4.4823000000000002E-2</v>
      </c>
      <c r="R118" s="67">
        <v>4.4965999999999999E-2</v>
      </c>
      <c r="S118" s="67">
        <v>4.5067000000000003E-2</v>
      </c>
      <c r="T118" s="67">
        <v>4.5217E-2</v>
      </c>
      <c r="U118" s="67">
        <v>4.5376E-2</v>
      </c>
      <c r="V118" s="67">
        <v>4.5571E-2</v>
      </c>
      <c r="W118" s="67">
        <v>4.5716E-2</v>
      </c>
      <c r="X118" s="67">
        <v>4.5920000000000002E-2</v>
      </c>
      <c r="Y118" s="67">
        <v>4.6134000000000001E-2</v>
      </c>
      <c r="Z118" s="67">
        <v>4.6331999999999998E-2</v>
      </c>
      <c r="AA118" s="67">
        <v>4.6518999999999998E-2</v>
      </c>
      <c r="AB118" s="67">
        <v>4.6729E-2</v>
      </c>
      <c r="AC118" s="67">
        <v>4.6861E-2</v>
      </c>
      <c r="AD118" s="67">
        <v>4.6872999999999998E-2</v>
      </c>
      <c r="AE118" s="67">
        <v>4.6947000000000003E-2</v>
      </c>
      <c r="AF118" s="67">
        <v>4.7069E-2</v>
      </c>
      <c r="AG118" s="67">
        <v>4.6927000000000003E-2</v>
      </c>
      <c r="AH118" s="68">
        <v>3.7659999999999998E-3</v>
      </c>
    </row>
    <row r="119" spans="1:34" ht="15" customHeight="1" x14ac:dyDescent="0.25">
      <c r="A119" s="14" t="s">
        <v>450</v>
      </c>
      <c r="B119" s="66" t="s">
        <v>27</v>
      </c>
      <c r="C119" s="67">
        <v>0.225073</v>
      </c>
      <c r="D119" s="67">
        <v>0.25967699999999999</v>
      </c>
      <c r="E119" s="67">
        <v>0.28864099999999998</v>
      </c>
      <c r="F119" s="67">
        <v>0.31246099999999999</v>
      </c>
      <c r="G119" s="67">
        <v>0.33701799999999998</v>
      </c>
      <c r="H119" s="67">
        <v>0.35923899999999998</v>
      </c>
      <c r="I119" s="67">
        <v>0.38372299999999998</v>
      </c>
      <c r="J119" s="67">
        <v>0.40968599999999999</v>
      </c>
      <c r="K119" s="67">
        <v>0.43677700000000003</v>
      </c>
      <c r="L119" s="67">
        <v>0.46326000000000001</v>
      </c>
      <c r="M119" s="67">
        <v>0.496</v>
      </c>
      <c r="N119" s="67">
        <v>0.52372200000000002</v>
      </c>
      <c r="O119" s="67">
        <v>0.55118999999999996</v>
      </c>
      <c r="P119" s="67">
        <v>0.57976499999999997</v>
      </c>
      <c r="Q119" s="67">
        <v>0.609985</v>
      </c>
      <c r="R119" s="67">
        <v>0.64000800000000002</v>
      </c>
      <c r="S119" s="67">
        <v>0.66985499999999998</v>
      </c>
      <c r="T119" s="67">
        <v>0.70087699999999997</v>
      </c>
      <c r="U119" s="67">
        <v>0.73164899999999999</v>
      </c>
      <c r="V119" s="67">
        <v>0.76455600000000001</v>
      </c>
      <c r="W119" s="67">
        <v>0.79729499999999998</v>
      </c>
      <c r="X119" s="67">
        <v>0.83185299999999995</v>
      </c>
      <c r="Y119" s="67">
        <v>0.867645</v>
      </c>
      <c r="Z119" s="67">
        <v>0.90349500000000005</v>
      </c>
      <c r="AA119" s="67">
        <v>0.94094699999999998</v>
      </c>
      <c r="AB119" s="67">
        <v>0.980271</v>
      </c>
      <c r="AC119" s="67">
        <v>1.0188729999999999</v>
      </c>
      <c r="AD119" s="67">
        <v>1.0550440000000001</v>
      </c>
      <c r="AE119" s="67">
        <v>1.093461</v>
      </c>
      <c r="AF119" s="67">
        <v>1.133643</v>
      </c>
      <c r="AG119" s="67">
        <v>1.1686080000000001</v>
      </c>
      <c r="AH119" s="68">
        <v>5.6439999999999997E-2</v>
      </c>
    </row>
    <row r="120" spans="1:34" ht="15" customHeight="1" x14ac:dyDescent="0.25">
      <c r="A120" s="14" t="s">
        <v>451</v>
      </c>
      <c r="B120" s="66" t="s">
        <v>28</v>
      </c>
      <c r="C120" s="67">
        <v>1.73E-4</v>
      </c>
      <c r="D120" s="67">
        <v>1.74E-4</v>
      </c>
      <c r="E120" s="67">
        <v>1.73E-4</v>
      </c>
      <c r="F120" s="67">
        <v>1.6899999999999999E-4</v>
      </c>
      <c r="G120" s="67">
        <v>1.6699999999999999E-4</v>
      </c>
      <c r="H120" s="67">
        <v>1.6200000000000001E-4</v>
      </c>
      <c r="I120" s="67">
        <v>1.6000000000000001E-4</v>
      </c>
      <c r="J120" s="67">
        <v>1.5899999999999999E-4</v>
      </c>
      <c r="K120" s="67">
        <v>1.5799999999999999E-4</v>
      </c>
      <c r="L120" s="67">
        <v>1.5799999999999999E-4</v>
      </c>
      <c r="M120" s="67">
        <v>1.5799999999999999E-4</v>
      </c>
      <c r="N120" s="67">
        <v>1.5799999999999999E-4</v>
      </c>
      <c r="O120" s="67">
        <v>1.5699999999999999E-4</v>
      </c>
      <c r="P120" s="67">
        <v>1.5699999999999999E-4</v>
      </c>
      <c r="Q120" s="67">
        <v>1.5699999999999999E-4</v>
      </c>
      <c r="R120" s="67">
        <v>1.56E-4</v>
      </c>
      <c r="S120" s="67">
        <v>1.56E-4</v>
      </c>
      <c r="T120" s="67">
        <v>1.56E-4</v>
      </c>
      <c r="U120" s="67">
        <v>1.55E-4</v>
      </c>
      <c r="V120" s="67">
        <v>1.55E-4</v>
      </c>
      <c r="W120" s="67">
        <v>1.56E-4</v>
      </c>
      <c r="X120" s="67">
        <v>1.5799999999999999E-4</v>
      </c>
      <c r="Y120" s="67">
        <v>1.6000000000000001E-4</v>
      </c>
      <c r="Z120" s="67">
        <v>1.6100000000000001E-4</v>
      </c>
      <c r="AA120" s="67">
        <v>1.63E-4</v>
      </c>
      <c r="AB120" s="67">
        <v>1.65E-4</v>
      </c>
      <c r="AC120" s="67">
        <v>1.66E-4</v>
      </c>
      <c r="AD120" s="67">
        <v>1.6799999999999999E-4</v>
      </c>
      <c r="AE120" s="67">
        <v>1.6899999999999999E-4</v>
      </c>
      <c r="AF120" s="67">
        <v>1.7100000000000001E-4</v>
      </c>
      <c r="AG120" s="67">
        <v>1.73E-4</v>
      </c>
      <c r="AH120" s="68">
        <v>1.5999999999999999E-5</v>
      </c>
    </row>
    <row r="121" spans="1:34" ht="15" customHeight="1" x14ac:dyDescent="0.25">
      <c r="A121" s="14" t="s">
        <v>452</v>
      </c>
      <c r="B121" s="65" t="s">
        <v>29</v>
      </c>
      <c r="C121" s="69">
        <v>0.28020400000000001</v>
      </c>
      <c r="D121" s="69">
        <v>0.32095099999999999</v>
      </c>
      <c r="E121" s="69">
        <v>0.35239599999999999</v>
      </c>
      <c r="F121" s="69">
        <v>0.376527</v>
      </c>
      <c r="G121" s="69">
        <v>0.402057</v>
      </c>
      <c r="H121" s="69">
        <v>0.42425000000000002</v>
      </c>
      <c r="I121" s="69">
        <v>0.44967099999999999</v>
      </c>
      <c r="J121" s="69">
        <v>0.47647800000000001</v>
      </c>
      <c r="K121" s="69">
        <v>0.50485400000000002</v>
      </c>
      <c r="L121" s="69">
        <v>0.53263499999999997</v>
      </c>
      <c r="M121" s="69">
        <v>0.56716</v>
      </c>
      <c r="N121" s="69">
        <v>0.59616999999999998</v>
      </c>
      <c r="O121" s="69">
        <v>0.62483</v>
      </c>
      <c r="P121" s="69">
        <v>0.65461599999999998</v>
      </c>
      <c r="Q121" s="69">
        <v>0.68604100000000001</v>
      </c>
      <c r="R121" s="69">
        <v>0.71721400000000002</v>
      </c>
      <c r="S121" s="69">
        <v>0.74817800000000001</v>
      </c>
      <c r="T121" s="69">
        <v>0.78034599999999998</v>
      </c>
      <c r="U121" s="69">
        <v>0.81228299999999998</v>
      </c>
      <c r="V121" s="69">
        <v>0.84643199999999996</v>
      </c>
      <c r="W121" s="69">
        <v>0.88042200000000004</v>
      </c>
      <c r="X121" s="69">
        <v>0.91629899999999997</v>
      </c>
      <c r="Y121" s="69">
        <v>0.95344499999999999</v>
      </c>
      <c r="Z121" s="69">
        <v>0.990649</v>
      </c>
      <c r="AA121" s="69">
        <v>1.0294460000000001</v>
      </c>
      <c r="AB121" s="69">
        <v>1.070174</v>
      </c>
      <c r="AC121" s="69">
        <v>1.1101019999999999</v>
      </c>
      <c r="AD121" s="69">
        <v>1.147535</v>
      </c>
      <c r="AE121" s="69">
        <v>1.18726</v>
      </c>
      <c r="AF121" s="69">
        <v>1.2288619999999999</v>
      </c>
      <c r="AG121" s="69">
        <v>1.2649649999999999</v>
      </c>
      <c r="AH121" s="70">
        <v>5.1526000000000002E-2</v>
      </c>
    </row>
    <row r="123" spans="1:34" ht="15" customHeight="1" x14ac:dyDescent="0.25">
      <c r="B123" s="65" t="s">
        <v>30</v>
      </c>
    </row>
    <row r="124" spans="1:34" ht="15" customHeight="1" x14ac:dyDescent="0.25">
      <c r="A124" s="14" t="s">
        <v>453</v>
      </c>
      <c r="B124" s="66" t="s">
        <v>31</v>
      </c>
      <c r="C124" s="76">
        <v>5958</v>
      </c>
      <c r="D124" s="76">
        <v>6244</v>
      </c>
      <c r="E124" s="76">
        <v>6198</v>
      </c>
      <c r="F124" s="76">
        <v>6187</v>
      </c>
      <c r="G124" s="76">
        <v>6176</v>
      </c>
      <c r="H124" s="76">
        <v>6165</v>
      </c>
      <c r="I124" s="76">
        <v>6153</v>
      </c>
      <c r="J124" s="76">
        <v>6142</v>
      </c>
      <c r="K124" s="76">
        <v>6130</v>
      </c>
      <c r="L124" s="76">
        <v>6118</v>
      </c>
      <c r="M124" s="76">
        <v>6107</v>
      </c>
      <c r="N124" s="76">
        <v>6095</v>
      </c>
      <c r="O124" s="76">
        <v>6083</v>
      </c>
      <c r="P124" s="76">
        <v>6071</v>
      </c>
      <c r="Q124" s="76">
        <v>6059</v>
      </c>
      <c r="R124" s="76">
        <v>6048</v>
      </c>
      <c r="S124" s="76">
        <v>6036</v>
      </c>
      <c r="T124" s="76">
        <v>6024</v>
      </c>
      <c r="U124" s="76">
        <v>6012</v>
      </c>
      <c r="V124" s="76">
        <v>6000</v>
      </c>
      <c r="W124" s="76">
        <v>5988</v>
      </c>
      <c r="X124" s="76">
        <v>5976</v>
      </c>
      <c r="Y124" s="76">
        <v>5964</v>
      </c>
      <c r="Z124" s="76">
        <v>5952</v>
      </c>
      <c r="AA124" s="76">
        <v>5940</v>
      </c>
      <c r="AB124" s="76">
        <v>5929</v>
      </c>
      <c r="AC124" s="76">
        <v>5917</v>
      </c>
      <c r="AD124" s="76">
        <v>5905</v>
      </c>
      <c r="AE124" s="76">
        <v>5893</v>
      </c>
      <c r="AF124" s="76">
        <v>5881</v>
      </c>
      <c r="AG124" s="76">
        <v>5869</v>
      </c>
      <c r="AH124" s="68">
        <v>-5.0199999999999995E-4</v>
      </c>
    </row>
    <row r="125" spans="1:34" ht="15" customHeight="1" x14ac:dyDescent="0.25">
      <c r="A125" s="14" t="s">
        <v>454</v>
      </c>
      <c r="B125" s="66" t="s">
        <v>32</v>
      </c>
      <c r="C125" s="76">
        <v>5371</v>
      </c>
      <c r="D125" s="76">
        <v>5595</v>
      </c>
      <c r="E125" s="76">
        <v>5569</v>
      </c>
      <c r="F125" s="76">
        <v>5558</v>
      </c>
      <c r="G125" s="76">
        <v>5548</v>
      </c>
      <c r="H125" s="76">
        <v>5538</v>
      </c>
      <c r="I125" s="76">
        <v>5528</v>
      </c>
      <c r="J125" s="76">
        <v>5517</v>
      </c>
      <c r="K125" s="76">
        <v>5507</v>
      </c>
      <c r="L125" s="76">
        <v>5497</v>
      </c>
      <c r="M125" s="76">
        <v>5487</v>
      </c>
      <c r="N125" s="76">
        <v>5477</v>
      </c>
      <c r="O125" s="76">
        <v>5467</v>
      </c>
      <c r="P125" s="76">
        <v>5457</v>
      </c>
      <c r="Q125" s="76">
        <v>5446</v>
      </c>
      <c r="R125" s="76">
        <v>5436</v>
      </c>
      <c r="S125" s="76">
        <v>5426</v>
      </c>
      <c r="T125" s="76">
        <v>5416</v>
      </c>
      <c r="U125" s="76">
        <v>5406</v>
      </c>
      <c r="V125" s="76">
        <v>5396</v>
      </c>
      <c r="W125" s="76">
        <v>5386</v>
      </c>
      <c r="X125" s="76">
        <v>5376</v>
      </c>
      <c r="Y125" s="76">
        <v>5366</v>
      </c>
      <c r="Z125" s="76">
        <v>5355</v>
      </c>
      <c r="AA125" s="76">
        <v>5345</v>
      </c>
      <c r="AB125" s="76">
        <v>5335</v>
      </c>
      <c r="AC125" s="76">
        <v>5325</v>
      </c>
      <c r="AD125" s="76">
        <v>5315</v>
      </c>
      <c r="AE125" s="76">
        <v>5305</v>
      </c>
      <c r="AF125" s="76">
        <v>5295</v>
      </c>
      <c r="AG125" s="76">
        <v>5285</v>
      </c>
      <c r="AH125" s="68">
        <v>-5.3799999999999996E-4</v>
      </c>
    </row>
    <row r="126" spans="1:34" ht="15" customHeight="1" x14ac:dyDescent="0.25">
      <c r="A126" s="14" t="s">
        <v>455</v>
      </c>
      <c r="B126" s="66" t="s">
        <v>33</v>
      </c>
      <c r="C126" s="76">
        <v>6000</v>
      </c>
      <c r="D126" s="76">
        <v>6217</v>
      </c>
      <c r="E126" s="76">
        <v>6172</v>
      </c>
      <c r="F126" s="76">
        <v>6167</v>
      </c>
      <c r="G126" s="76">
        <v>6163</v>
      </c>
      <c r="H126" s="76">
        <v>6159</v>
      </c>
      <c r="I126" s="76">
        <v>6155</v>
      </c>
      <c r="J126" s="76">
        <v>6151</v>
      </c>
      <c r="K126" s="76">
        <v>6147</v>
      </c>
      <c r="L126" s="76">
        <v>6143</v>
      </c>
      <c r="M126" s="76">
        <v>6138</v>
      </c>
      <c r="N126" s="76">
        <v>6134</v>
      </c>
      <c r="O126" s="76">
        <v>6130</v>
      </c>
      <c r="P126" s="76">
        <v>6126</v>
      </c>
      <c r="Q126" s="76">
        <v>6122</v>
      </c>
      <c r="R126" s="76">
        <v>6118</v>
      </c>
      <c r="S126" s="76">
        <v>6114</v>
      </c>
      <c r="T126" s="76">
        <v>6109</v>
      </c>
      <c r="U126" s="76">
        <v>6105</v>
      </c>
      <c r="V126" s="76">
        <v>6101</v>
      </c>
      <c r="W126" s="76">
        <v>6097</v>
      </c>
      <c r="X126" s="76">
        <v>6093</v>
      </c>
      <c r="Y126" s="76">
        <v>6089</v>
      </c>
      <c r="Z126" s="76">
        <v>6084</v>
      </c>
      <c r="AA126" s="76">
        <v>6080</v>
      </c>
      <c r="AB126" s="76">
        <v>6076</v>
      </c>
      <c r="AC126" s="76">
        <v>6072</v>
      </c>
      <c r="AD126" s="76">
        <v>6068</v>
      </c>
      <c r="AE126" s="76">
        <v>6064</v>
      </c>
      <c r="AF126" s="76">
        <v>6059</v>
      </c>
      <c r="AG126" s="76">
        <v>6055</v>
      </c>
      <c r="AH126" s="68">
        <v>3.0400000000000002E-4</v>
      </c>
    </row>
    <row r="127" spans="1:34" ht="15" customHeight="1" x14ac:dyDescent="0.25">
      <c r="A127" s="14" t="s">
        <v>456</v>
      </c>
      <c r="B127" s="66" t="s">
        <v>34</v>
      </c>
      <c r="C127" s="76">
        <v>6410</v>
      </c>
      <c r="D127" s="76">
        <v>6529</v>
      </c>
      <c r="E127" s="76">
        <v>6490</v>
      </c>
      <c r="F127" s="76">
        <v>6489</v>
      </c>
      <c r="G127" s="76">
        <v>6487</v>
      </c>
      <c r="H127" s="76">
        <v>6485</v>
      </c>
      <c r="I127" s="76">
        <v>6483</v>
      </c>
      <c r="J127" s="76">
        <v>6481</v>
      </c>
      <c r="K127" s="76">
        <v>6479</v>
      </c>
      <c r="L127" s="76">
        <v>6477</v>
      </c>
      <c r="M127" s="76">
        <v>6474</v>
      </c>
      <c r="N127" s="76">
        <v>6472</v>
      </c>
      <c r="O127" s="76">
        <v>6470</v>
      </c>
      <c r="P127" s="76">
        <v>6467</v>
      </c>
      <c r="Q127" s="76">
        <v>6465</v>
      </c>
      <c r="R127" s="76">
        <v>6462</v>
      </c>
      <c r="S127" s="76">
        <v>6459</v>
      </c>
      <c r="T127" s="76">
        <v>6457</v>
      </c>
      <c r="U127" s="76">
        <v>6454</v>
      </c>
      <c r="V127" s="76">
        <v>6451</v>
      </c>
      <c r="W127" s="76">
        <v>6449</v>
      </c>
      <c r="X127" s="76">
        <v>6446</v>
      </c>
      <c r="Y127" s="76">
        <v>6443</v>
      </c>
      <c r="Z127" s="76">
        <v>6440</v>
      </c>
      <c r="AA127" s="76">
        <v>6437</v>
      </c>
      <c r="AB127" s="76">
        <v>6434</v>
      </c>
      <c r="AC127" s="76">
        <v>6431</v>
      </c>
      <c r="AD127" s="76">
        <v>6428</v>
      </c>
      <c r="AE127" s="76">
        <v>6426</v>
      </c>
      <c r="AF127" s="76">
        <v>6423</v>
      </c>
      <c r="AG127" s="76">
        <v>6420</v>
      </c>
      <c r="AH127" s="68">
        <v>5.1999999999999997E-5</v>
      </c>
    </row>
    <row r="128" spans="1:34" ht="15" customHeight="1" x14ac:dyDescent="0.25">
      <c r="A128" s="14" t="s">
        <v>457</v>
      </c>
      <c r="B128" s="66" t="s">
        <v>35</v>
      </c>
      <c r="C128" s="76">
        <v>2335</v>
      </c>
      <c r="D128" s="76">
        <v>2486</v>
      </c>
      <c r="E128" s="76">
        <v>2520</v>
      </c>
      <c r="F128" s="76">
        <v>2511</v>
      </c>
      <c r="G128" s="76">
        <v>2503</v>
      </c>
      <c r="H128" s="76">
        <v>2495</v>
      </c>
      <c r="I128" s="76">
        <v>2487</v>
      </c>
      <c r="J128" s="76">
        <v>2479</v>
      </c>
      <c r="K128" s="76">
        <v>2471</v>
      </c>
      <c r="L128" s="76">
        <v>2463</v>
      </c>
      <c r="M128" s="76">
        <v>2455</v>
      </c>
      <c r="N128" s="76">
        <v>2448</v>
      </c>
      <c r="O128" s="76">
        <v>2440</v>
      </c>
      <c r="P128" s="76">
        <v>2432</v>
      </c>
      <c r="Q128" s="76">
        <v>2424</v>
      </c>
      <c r="R128" s="76">
        <v>2417</v>
      </c>
      <c r="S128" s="76">
        <v>2409</v>
      </c>
      <c r="T128" s="76">
        <v>2401</v>
      </c>
      <c r="U128" s="76">
        <v>2393</v>
      </c>
      <c r="V128" s="76">
        <v>2385</v>
      </c>
      <c r="W128" s="76">
        <v>2378</v>
      </c>
      <c r="X128" s="76">
        <v>2370</v>
      </c>
      <c r="Y128" s="76">
        <v>2362</v>
      </c>
      <c r="Z128" s="76">
        <v>2355</v>
      </c>
      <c r="AA128" s="76">
        <v>2347</v>
      </c>
      <c r="AB128" s="76">
        <v>2339</v>
      </c>
      <c r="AC128" s="76">
        <v>2332</v>
      </c>
      <c r="AD128" s="76">
        <v>2324</v>
      </c>
      <c r="AE128" s="76">
        <v>2316</v>
      </c>
      <c r="AF128" s="76">
        <v>2309</v>
      </c>
      <c r="AG128" s="76">
        <v>2301</v>
      </c>
      <c r="AH128" s="68">
        <v>-4.8899999999999996E-4</v>
      </c>
    </row>
    <row r="129" spans="1:34" ht="15" customHeight="1" x14ac:dyDescent="0.25">
      <c r="A129" s="14" t="s">
        <v>458</v>
      </c>
      <c r="B129" s="66" t="s">
        <v>36</v>
      </c>
      <c r="C129" s="76">
        <v>3119</v>
      </c>
      <c r="D129" s="76">
        <v>3304</v>
      </c>
      <c r="E129" s="76">
        <v>3319</v>
      </c>
      <c r="F129" s="76">
        <v>3314</v>
      </c>
      <c r="G129" s="76">
        <v>3310</v>
      </c>
      <c r="H129" s="76">
        <v>3306</v>
      </c>
      <c r="I129" s="76">
        <v>3302</v>
      </c>
      <c r="J129" s="76">
        <v>3297</v>
      </c>
      <c r="K129" s="76">
        <v>3293</v>
      </c>
      <c r="L129" s="76">
        <v>3288</v>
      </c>
      <c r="M129" s="76">
        <v>3284</v>
      </c>
      <c r="N129" s="76">
        <v>3280</v>
      </c>
      <c r="O129" s="76">
        <v>3275</v>
      </c>
      <c r="P129" s="76">
        <v>3271</v>
      </c>
      <c r="Q129" s="76">
        <v>3266</v>
      </c>
      <c r="R129" s="76">
        <v>3262</v>
      </c>
      <c r="S129" s="76">
        <v>3257</v>
      </c>
      <c r="T129" s="76">
        <v>3252</v>
      </c>
      <c r="U129" s="76">
        <v>3248</v>
      </c>
      <c r="V129" s="76">
        <v>3243</v>
      </c>
      <c r="W129" s="76">
        <v>3238</v>
      </c>
      <c r="X129" s="76">
        <v>3234</v>
      </c>
      <c r="Y129" s="76">
        <v>3229</v>
      </c>
      <c r="Z129" s="76">
        <v>3224</v>
      </c>
      <c r="AA129" s="76">
        <v>3220</v>
      </c>
      <c r="AB129" s="76">
        <v>3215</v>
      </c>
      <c r="AC129" s="76">
        <v>3210</v>
      </c>
      <c r="AD129" s="76">
        <v>3206</v>
      </c>
      <c r="AE129" s="76">
        <v>3201</v>
      </c>
      <c r="AF129" s="76">
        <v>3196</v>
      </c>
      <c r="AG129" s="76">
        <v>3191</v>
      </c>
      <c r="AH129" s="68">
        <v>7.6099999999999996E-4</v>
      </c>
    </row>
    <row r="130" spans="1:34" ht="15" customHeight="1" x14ac:dyDescent="0.25">
      <c r="A130" s="14" t="s">
        <v>459</v>
      </c>
      <c r="B130" s="66" t="s">
        <v>37</v>
      </c>
      <c r="C130" s="76">
        <v>1829</v>
      </c>
      <c r="D130" s="76">
        <v>1910</v>
      </c>
      <c r="E130" s="76">
        <v>2015</v>
      </c>
      <c r="F130" s="76">
        <v>2009</v>
      </c>
      <c r="G130" s="76">
        <v>2004</v>
      </c>
      <c r="H130" s="76">
        <v>1999</v>
      </c>
      <c r="I130" s="76">
        <v>1994</v>
      </c>
      <c r="J130" s="76">
        <v>1988</v>
      </c>
      <c r="K130" s="76">
        <v>1983</v>
      </c>
      <c r="L130" s="76">
        <v>1978</v>
      </c>
      <c r="M130" s="76">
        <v>1973</v>
      </c>
      <c r="N130" s="76">
        <v>1967</v>
      </c>
      <c r="O130" s="76">
        <v>1962</v>
      </c>
      <c r="P130" s="76">
        <v>1957</v>
      </c>
      <c r="Q130" s="76">
        <v>1952</v>
      </c>
      <c r="R130" s="76">
        <v>1947</v>
      </c>
      <c r="S130" s="76">
        <v>1942</v>
      </c>
      <c r="T130" s="76">
        <v>1937</v>
      </c>
      <c r="U130" s="76">
        <v>1932</v>
      </c>
      <c r="V130" s="76">
        <v>1927</v>
      </c>
      <c r="W130" s="76">
        <v>1922</v>
      </c>
      <c r="X130" s="76">
        <v>1917</v>
      </c>
      <c r="Y130" s="76">
        <v>1912</v>
      </c>
      <c r="Z130" s="76">
        <v>1907</v>
      </c>
      <c r="AA130" s="76">
        <v>1902</v>
      </c>
      <c r="AB130" s="76">
        <v>1897</v>
      </c>
      <c r="AC130" s="76">
        <v>1892</v>
      </c>
      <c r="AD130" s="76">
        <v>1887</v>
      </c>
      <c r="AE130" s="76">
        <v>1882</v>
      </c>
      <c r="AF130" s="76">
        <v>1877</v>
      </c>
      <c r="AG130" s="76">
        <v>1873</v>
      </c>
      <c r="AH130" s="68">
        <v>7.9299999999999998E-4</v>
      </c>
    </row>
    <row r="131" spans="1:34" ht="15" customHeight="1" x14ac:dyDescent="0.25">
      <c r="A131" s="14" t="s">
        <v>460</v>
      </c>
      <c r="B131" s="66" t="s">
        <v>38</v>
      </c>
      <c r="C131" s="76">
        <v>4810</v>
      </c>
      <c r="D131" s="76">
        <v>4802</v>
      </c>
      <c r="E131" s="76">
        <v>4793</v>
      </c>
      <c r="F131" s="76">
        <v>4780</v>
      </c>
      <c r="G131" s="76">
        <v>4768</v>
      </c>
      <c r="H131" s="76">
        <v>4755</v>
      </c>
      <c r="I131" s="76">
        <v>4742</v>
      </c>
      <c r="J131" s="76">
        <v>4730</v>
      </c>
      <c r="K131" s="76">
        <v>4717</v>
      </c>
      <c r="L131" s="76">
        <v>4704</v>
      </c>
      <c r="M131" s="76">
        <v>4691</v>
      </c>
      <c r="N131" s="76">
        <v>4678</v>
      </c>
      <c r="O131" s="76">
        <v>4664</v>
      </c>
      <c r="P131" s="76">
        <v>4651</v>
      </c>
      <c r="Q131" s="76">
        <v>4638</v>
      </c>
      <c r="R131" s="76">
        <v>4624</v>
      </c>
      <c r="S131" s="76">
        <v>4611</v>
      </c>
      <c r="T131" s="76">
        <v>4597</v>
      </c>
      <c r="U131" s="76">
        <v>4584</v>
      </c>
      <c r="V131" s="76">
        <v>4570</v>
      </c>
      <c r="W131" s="76">
        <v>4557</v>
      </c>
      <c r="X131" s="76">
        <v>4543</v>
      </c>
      <c r="Y131" s="76">
        <v>4530</v>
      </c>
      <c r="Z131" s="76">
        <v>4517</v>
      </c>
      <c r="AA131" s="76">
        <v>4503</v>
      </c>
      <c r="AB131" s="76">
        <v>4490</v>
      </c>
      <c r="AC131" s="76">
        <v>4476</v>
      </c>
      <c r="AD131" s="76">
        <v>4463</v>
      </c>
      <c r="AE131" s="76">
        <v>4450</v>
      </c>
      <c r="AF131" s="76">
        <v>4436</v>
      </c>
      <c r="AG131" s="76">
        <v>4423</v>
      </c>
      <c r="AH131" s="68">
        <v>-2.7920000000000002E-3</v>
      </c>
    </row>
    <row r="132" spans="1:34" ht="15" customHeight="1" x14ac:dyDescent="0.25">
      <c r="A132" s="14" t="s">
        <v>461</v>
      </c>
      <c r="B132" s="66" t="s">
        <v>39</v>
      </c>
      <c r="C132" s="76">
        <v>3335</v>
      </c>
      <c r="D132" s="76">
        <v>3363</v>
      </c>
      <c r="E132" s="76">
        <v>3253</v>
      </c>
      <c r="F132" s="76">
        <v>3243</v>
      </c>
      <c r="G132" s="76">
        <v>3232</v>
      </c>
      <c r="H132" s="76">
        <v>3222</v>
      </c>
      <c r="I132" s="76">
        <v>3212</v>
      </c>
      <c r="J132" s="76">
        <v>3201</v>
      </c>
      <c r="K132" s="76">
        <v>3191</v>
      </c>
      <c r="L132" s="76">
        <v>3180</v>
      </c>
      <c r="M132" s="76">
        <v>3169</v>
      </c>
      <c r="N132" s="76">
        <v>3159</v>
      </c>
      <c r="O132" s="76">
        <v>3148</v>
      </c>
      <c r="P132" s="76">
        <v>3137</v>
      </c>
      <c r="Q132" s="76">
        <v>3126</v>
      </c>
      <c r="R132" s="76">
        <v>3116</v>
      </c>
      <c r="S132" s="76">
        <v>3105</v>
      </c>
      <c r="T132" s="76">
        <v>3094</v>
      </c>
      <c r="U132" s="76">
        <v>3083</v>
      </c>
      <c r="V132" s="76">
        <v>3072</v>
      </c>
      <c r="W132" s="76">
        <v>3061</v>
      </c>
      <c r="X132" s="76">
        <v>3050</v>
      </c>
      <c r="Y132" s="76">
        <v>3039</v>
      </c>
      <c r="Z132" s="76">
        <v>3028</v>
      </c>
      <c r="AA132" s="76">
        <v>3017</v>
      </c>
      <c r="AB132" s="76">
        <v>3005</v>
      </c>
      <c r="AC132" s="76">
        <v>2994</v>
      </c>
      <c r="AD132" s="76">
        <v>2983</v>
      </c>
      <c r="AE132" s="76">
        <v>2972</v>
      </c>
      <c r="AF132" s="76">
        <v>2961</v>
      </c>
      <c r="AG132" s="76">
        <v>2950</v>
      </c>
      <c r="AH132" s="68">
        <v>-4.0810000000000004E-3</v>
      </c>
    </row>
    <row r="133" spans="1:34" ht="15" customHeight="1" x14ac:dyDescent="0.25">
      <c r="A133" s="14" t="s">
        <v>462</v>
      </c>
      <c r="B133" s="65" t="s">
        <v>40</v>
      </c>
      <c r="C133" s="71">
        <v>3994.5471189999998</v>
      </c>
      <c r="D133" s="71">
        <v>4123.486328</v>
      </c>
      <c r="E133" s="71">
        <v>4106.1538090000004</v>
      </c>
      <c r="F133" s="71">
        <v>4092.9008789999998</v>
      </c>
      <c r="G133" s="71">
        <v>4080.1918949999999</v>
      </c>
      <c r="H133" s="71">
        <v>4067.608154</v>
      </c>
      <c r="I133" s="71">
        <v>4055.0151369999999</v>
      </c>
      <c r="J133" s="71">
        <v>4042.108643</v>
      </c>
      <c r="K133" s="71">
        <v>4029.5825199999999</v>
      </c>
      <c r="L133" s="71">
        <v>4016.8515619999998</v>
      </c>
      <c r="M133" s="71">
        <v>4004.033203</v>
      </c>
      <c r="N133" s="71">
        <v>3991.616211</v>
      </c>
      <c r="O133" s="71">
        <v>3978.8229980000001</v>
      </c>
      <c r="P133" s="71">
        <v>3966.1135250000002</v>
      </c>
      <c r="Q133" s="71">
        <v>3953.3046880000002</v>
      </c>
      <c r="R133" s="71">
        <v>3940.9418949999999</v>
      </c>
      <c r="S133" s="71">
        <v>3928.1752929999998</v>
      </c>
      <c r="T133" s="71">
        <v>3915.2416990000002</v>
      </c>
      <c r="U133" s="71">
        <v>3902.5</v>
      </c>
      <c r="V133" s="71">
        <v>3889.59375</v>
      </c>
      <c r="W133" s="71">
        <v>3877.0180660000001</v>
      </c>
      <c r="X133" s="71">
        <v>3864.1130370000001</v>
      </c>
      <c r="Y133" s="71">
        <v>3851.210693</v>
      </c>
      <c r="Z133" s="71">
        <v>3838.2595209999999</v>
      </c>
      <c r="AA133" s="71">
        <v>3825.2751459999999</v>
      </c>
      <c r="AB133" s="71">
        <v>3812.1760250000002</v>
      </c>
      <c r="AC133" s="71">
        <v>3799.3579100000002</v>
      </c>
      <c r="AD133" s="71">
        <v>3786.5341800000001</v>
      </c>
      <c r="AE133" s="71">
        <v>3773.8266600000002</v>
      </c>
      <c r="AF133" s="71">
        <v>3761.2253420000002</v>
      </c>
      <c r="AG133" s="71">
        <v>3748.8479000000002</v>
      </c>
      <c r="AH133" s="70">
        <v>-2.114E-3</v>
      </c>
    </row>
    <row r="135" spans="1:34" ht="15" customHeight="1" x14ac:dyDescent="0.25">
      <c r="B135" s="65" t="s">
        <v>41</v>
      </c>
    </row>
    <row r="136" spans="1:34" ht="15" customHeight="1" x14ac:dyDescent="0.25">
      <c r="A136" s="14" t="s">
        <v>463</v>
      </c>
      <c r="B136" s="66" t="s">
        <v>31</v>
      </c>
      <c r="C136" s="76">
        <v>652</v>
      </c>
      <c r="D136" s="76">
        <v>505</v>
      </c>
      <c r="E136" s="76">
        <v>579</v>
      </c>
      <c r="F136" s="76">
        <v>584</v>
      </c>
      <c r="G136" s="76">
        <v>590</v>
      </c>
      <c r="H136" s="76">
        <v>596</v>
      </c>
      <c r="I136" s="76">
        <v>602</v>
      </c>
      <c r="J136" s="76">
        <v>608</v>
      </c>
      <c r="K136" s="76">
        <v>614</v>
      </c>
      <c r="L136" s="76">
        <v>620</v>
      </c>
      <c r="M136" s="76">
        <v>626</v>
      </c>
      <c r="N136" s="76">
        <v>632</v>
      </c>
      <c r="O136" s="76">
        <v>638</v>
      </c>
      <c r="P136" s="76">
        <v>644</v>
      </c>
      <c r="Q136" s="76">
        <v>650</v>
      </c>
      <c r="R136" s="76">
        <v>656</v>
      </c>
      <c r="S136" s="76">
        <v>662</v>
      </c>
      <c r="T136" s="76">
        <v>668</v>
      </c>
      <c r="U136" s="76">
        <v>674</v>
      </c>
      <c r="V136" s="76">
        <v>680</v>
      </c>
      <c r="W136" s="76">
        <v>686</v>
      </c>
      <c r="X136" s="76">
        <v>692</v>
      </c>
      <c r="Y136" s="76">
        <v>698</v>
      </c>
      <c r="Z136" s="76">
        <v>704</v>
      </c>
      <c r="AA136" s="76">
        <v>710</v>
      </c>
      <c r="AB136" s="76">
        <v>716</v>
      </c>
      <c r="AC136" s="76">
        <v>723</v>
      </c>
      <c r="AD136" s="76">
        <v>729</v>
      </c>
      <c r="AE136" s="76">
        <v>735</v>
      </c>
      <c r="AF136" s="76">
        <v>741</v>
      </c>
      <c r="AG136" s="76">
        <v>747</v>
      </c>
      <c r="AH136" s="68">
        <v>4.5440000000000003E-3</v>
      </c>
    </row>
    <row r="137" spans="1:34" ht="15" customHeight="1" x14ac:dyDescent="0.25">
      <c r="A137" s="14" t="s">
        <v>464</v>
      </c>
      <c r="B137" s="66" t="s">
        <v>32</v>
      </c>
      <c r="C137" s="76">
        <v>840</v>
      </c>
      <c r="D137" s="76">
        <v>706</v>
      </c>
      <c r="E137" s="76">
        <v>826</v>
      </c>
      <c r="F137" s="76">
        <v>834</v>
      </c>
      <c r="G137" s="76">
        <v>842</v>
      </c>
      <c r="H137" s="76">
        <v>850</v>
      </c>
      <c r="I137" s="76">
        <v>858</v>
      </c>
      <c r="J137" s="76">
        <v>867</v>
      </c>
      <c r="K137" s="76">
        <v>875</v>
      </c>
      <c r="L137" s="76">
        <v>883</v>
      </c>
      <c r="M137" s="76">
        <v>891</v>
      </c>
      <c r="N137" s="76">
        <v>899</v>
      </c>
      <c r="O137" s="76">
        <v>907</v>
      </c>
      <c r="P137" s="76">
        <v>916</v>
      </c>
      <c r="Q137" s="76">
        <v>924</v>
      </c>
      <c r="R137" s="76">
        <v>932</v>
      </c>
      <c r="S137" s="76">
        <v>940</v>
      </c>
      <c r="T137" s="76">
        <v>948</v>
      </c>
      <c r="U137" s="76">
        <v>956</v>
      </c>
      <c r="V137" s="76">
        <v>965</v>
      </c>
      <c r="W137" s="76">
        <v>973</v>
      </c>
      <c r="X137" s="76">
        <v>981</v>
      </c>
      <c r="Y137" s="76">
        <v>989</v>
      </c>
      <c r="Z137" s="76">
        <v>997</v>
      </c>
      <c r="AA137" s="76">
        <v>1005</v>
      </c>
      <c r="AB137" s="76">
        <v>1014</v>
      </c>
      <c r="AC137" s="76">
        <v>1022</v>
      </c>
      <c r="AD137" s="76">
        <v>1030</v>
      </c>
      <c r="AE137" s="76">
        <v>1038</v>
      </c>
      <c r="AF137" s="76">
        <v>1046</v>
      </c>
      <c r="AG137" s="76">
        <v>1054</v>
      </c>
      <c r="AH137" s="68">
        <v>7.5940000000000001E-3</v>
      </c>
    </row>
    <row r="138" spans="1:34" ht="15" customHeight="1" x14ac:dyDescent="0.25">
      <c r="A138" s="14" t="s">
        <v>465</v>
      </c>
      <c r="B138" s="66" t="s">
        <v>33</v>
      </c>
      <c r="C138" s="76">
        <v>831</v>
      </c>
      <c r="D138" s="76">
        <v>767</v>
      </c>
      <c r="E138" s="76">
        <v>857</v>
      </c>
      <c r="F138" s="76">
        <v>864</v>
      </c>
      <c r="G138" s="76">
        <v>870</v>
      </c>
      <c r="H138" s="76">
        <v>876</v>
      </c>
      <c r="I138" s="76">
        <v>882</v>
      </c>
      <c r="J138" s="76">
        <v>889</v>
      </c>
      <c r="K138" s="76">
        <v>895</v>
      </c>
      <c r="L138" s="76">
        <v>901</v>
      </c>
      <c r="M138" s="76">
        <v>907</v>
      </c>
      <c r="N138" s="76">
        <v>914</v>
      </c>
      <c r="O138" s="76">
        <v>920</v>
      </c>
      <c r="P138" s="76">
        <v>926</v>
      </c>
      <c r="Q138" s="76">
        <v>932</v>
      </c>
      <c r="R138" s="76">
        <v>939</v>
      </c>
      <c r="S138" s="76">
        <v>945</v>
      </c>
      <c r="T138" s="76">
        <v>951</v>
      </c>
      <c r="U138" s="76">
        <v>958</v>
      </c>
      <c r="V138" s="76">
        <v>964</v>
      </c>
      <c r="W138" s="76">
        <v>970</v>
      </c>
      <c r="X138" s="76">
        <v>976</v>
      </c>
      <c r="Y138" s="76">
        <v>983</v>
      </c>
      <c r="Z138" s="76">
        <v>989</v>
      </c>
      <c r="AA138" s="76">
        <v>995</v>
      </c>
      <c r="AB138" s="76">
        <v>1002</v>
      </c>
      <c r="AC138" s="76">
        <v>1008</v>
      </c>
      <c r="AD138" s="76">
        <v>1014</v>
      </c>
      <c r="AE138" s="76">
        <v>1021</v>
      </c>
      <c r="AF138" s="76">
        <v>1027</v>
      </c>
      <c r="AG138" s="76">
        <v>1033</v>
      </c>
      <c r="AH138" s="68">
        <v>7.28E-3</v>
      </c>
    </row>
    <row r="139" spans="1:34" ht="15" customHeight="1" x14ac:dyDescent="0.25">
      <c r="A139" s="14" t="s">
        <v>466</v>
      </c>
      <c r="B139" s="66" t="s">
        <v>34</v>
      </c>
      <c r="C139" s="76">
        <v>975</v>
      </c>
      <c r="D139" s="76">
        <v>956</v>
      </c>
      <c r="E139" s="76">
        <v>1035</v>
      </c>
      <c r="F139" s="76">
        <v>1040</v>
      </c>
      <c r="G139" s="76">
        <v>1046</v>
      </c>
      <c r="H139" s="76">
        <v>1051</v>
      </c>
      <c r="I139" s="76">
        <v>1057</v>
      </c>
      <c r="J139" s="76">
        <v>1062</v>
      </c>
      <c r="K139" s="76">
        <v>1068</v>
      </c>
      <c r="L139" s="76">
        <v>1074</v>
      </c>
      <c r="M139" s="76">
        <v>1079</v>
      </c>
      <c r="N139" s="76">
        <v>1085</v>
      </c>
      <c r="O139" s="76">
        <v>1091</v>
      </c>
      <c r="P139" s="76">
        <v>1096</v>
      </c>
      <c r="Q139" s="76">
        <v>1102</v>
      </c>
      <c r="R139" s="76">
        <v>1108</v>
      </c>
      <c r="S139" s="76">
        <v>1114</v>
      </c>
      <c r="T139" s="76">
        <v>1119</v>
      </c>
      <c r="U139" s="76">
        <v>1125</v>
      </c>
      <c r="V139" s="76">
        <v>1131</v>
      </c>
      <c r="W139" s="76">
        <v>1137</v>
      </c>
      <c r="X139" s="76">
        <v>1142</v>
      </c>
      <c r="Y139" s="76">
        <v>1148</v>
      </c>
      <c r="Z139" s="76">
        <v>1154</v>
      </c>
      <c r="AA139" s="76">
        <v>1160</v>
      </c>
      <c r="AB139" s="76">
        <v>1166</v>
      </c>
      <c r="AC139" s="76">
        <v>1171</v>
      </c>
      <c r="AD139" s="76">
        <v>1177</v>
      </c>
      <c r="AE139" s="76">
        <v>1183</v>
      </c>
      <c r="AF139" s="76">
        <v>1189</v>
      </c>
      <c r="AG139" s="76">
        <v>1195</v>
      </c>
      <c r="AH139" s="68">
        <v>6.8050000000000003E-3</v>
      </c>
    </row>
    <row r="140" spans="1:34" ht="15" customHeight="1" x14ac:dyDescent="0.25">
      <c r="A140" s="14" t="s">
        <v>467</v>
      </c>
      <c r="B140" s="66" t="s">
        <v>35</v>
      </c>
      <c r="C140" s="76">
        <v>2274</v>
      </c>
      <c r="D140" s="76">
        <v>2219</v>
      </c>
      <c r="E140" s="76">
        <v>2359</v>
      </c>
      <c r="F140" s="76">
        <v>2373</v>
      </c>
      <c r="G140" s="76">
        <v>2388</v>
      </c>
      <c r="H140" s="76">
        <v>2402</v>
      </c>
      <c r="I140" s="76">
        <v>2417</v>
      </c>
      <c r="J140" s="76">
        <v>2431</v>
      </c>
      <c r="K140" s="76">
        <v>2445</v>
      </c>
      <c r="L140" s="76">
        <v>2460</v>
      </c>
      <c r="M140" s="76">
        <v>2474</v>
      </c>
      <c r="N140" s="76">
        <v>2488</v>
      </c>
      <c r="O140" s="76">
        <v>2503</v>
      </c>
      <c r="P140" s="76">
        <v>2517</v>
      </c>
      <c r="Q140" s="76">
        <v>2531</v>
      </c>
      <c r="R140" s="76">
        <v>2546</v>
      </c>
      <c r="S140" s="76">
        <v>2560</v>
      </c>
      <c r="T140" s="76">
        <v>2575</v>
      </c>
      <c r="U140" s="76">
        <v>2589</v>
      </c>
      <c r="V140" s="76">
        <v>2603</v>
      </c>
      <c r="W140" s="76">
        <v>2618</v>
      </c>
      <c r="X140" s="76">
        <v>2632</v>
      </c>
      <c r="Y140" s="76">
        <v>2647</v>
      </c>
      <c r="Z140" s="76">
        <v>2661</v>
      </c>
      <c r="AA140" s="76">
        <v>2676</v>
      </c>
      <c r="AB140" s="76">
        <v>2690</v>
      </c>
      <c r="AC140" s="76">
        <v>2705</v>
      </c>
      <c r="AD140" s="76">
        <v>2719</v>
      </c>
      <c r="AE140" s="76">
        <v>2734</v>
      </c>
      <c r="AF140" s="76">
        <v>2748</v>
      </c>
      <c r="AG140" s="76">
        <v>2763</v>
      </c>
      <c r="AH140" s="68">
        <v>6.5139999999999998E-3</v>
      </c>
    </row>
    <row r="141" spans="1:34" x14ac:dyDescent="0.25">
      <c r="A141" s="14" t="s">
        <v>468</v>
      </c>
      <c r="B141" s="66" t="s">
        <v>36</v>
      </c>
      <c r="C141" s="76">
        <v>1623</v>
      </c>
      <c r="D141" s="76">
        <v>1710</v>
      </c>
      <c r="E141" s="76">
        <v>1808</v>
      </c>
      <c r="F141" s="76">
        <v>1818</v>
      </c>
      <c r="G141" s="76">
        <v>1828</v>
      </c>
      <c r="H141" s="76">
        <v>1838</v>
      </c>
      <c r="I141" s="76">
        <v>1848</v>
      </c>
      <c r="J141" s="76">
        <v>1858</v>
      </c>
      <c r="K141" s="76">
        <v>1868</v>
      </c>
      <c r="L141" s="76">
        <v>1878</v>
      </c>
      <c r="M141" s="76">
        <v>1888</v>
      </c>
      <c r="N141" s="76">
        <v>1898</v>
      </c>
      <c r="O141" s="76">
        <v>1909</v>
      </c>
      <c r="P141" s="76">
        <v>1919</v>
      </c>
      <c r="Q141" s="76">
        <v>1929</v>
      </c>
      <c r="R141" s="76">
        <v>1939</v>
      </c>
      <c r="S141" s="76">
        <v>1949</v>
      </c>
      <c r="T141" s="76">
        <v>1959</v>
      </c>
      <c r="U141" s="76">
        <v>1969</v>
      </c>
      <c r="V141" s="76">
        <v>1980</v>
      </c>
      <c r="W141" s="76">
        <v>1990</v>
      </c>
      <c r="X141" s="76">
        <v>2000</v>
      </c>
      <c r="Y141" s="76">
        <v>2010</v>
      </c>
      <c r="Z141" s="76">
        <v>2020</v>
      </c>
      <c r="AA141" s="76">
        <v>2031</v>
      </c>
      <c r="AB141" s="76">
        <v>2041</v>
      </c>
      <c r="AC141" s="76">
        <v>2051</v>
      </c>
      <c r="AD141" s="76">
        <v>2061</v>
      </c>
      <c r="AE141" s="76">
        <v>2071</v>
      </c>
      <c r="AF141" s="76">
        <v>2082</v>
      </c>
      <c r="AG141" s="76">
        <v>2092</v>
      </c>
      <c r="AH141" s="68">
        <v>8.4969999999999993E-3</v>
      </c>
    </row>
    <row r="142" spans="1:34" x14ac:dyDescent="0.25">
      <c r="A142" s="14" t="s">
        <v>469</v>
      </c>
      <c r="B142" s="66" t="s">
        <v>37</v>
      </c>
      <c r="C142" s="76">
        <v>2730</v>
      </c>
      <c r="D142" s="76">
        <v>2770</v>
      </c>
      <c r="E142" s="76">
        <v>2861</v>
      </c>
      <c r="F142" s="76">
        <v>2875</v>
      </c>
      <c r="G142" s="76">
        <v>2889</v>
      </c>
      <c r="H142" s="76">
        <v>2904</v>
      </c>
      <c r="I142" s="76">
        <v>2918</v>
      </c>
      <c r="J142" s="76">
        <v>2932</v>
      </c>
      <c r="K142" s="76">
        <v>2947</v>
      </c>
      <c r="L142" s="76">
        <v>2961</v>
      </c>
      <c r="M142" s="76">
        <v>2976</v>
      </c>
      <c r="N142" s="76">
        <v>2990</v>
      </c>
      <c r="O142" s="76">
        <v>3004</v>
      </c>
      <c r="P142" s="76">
        <v>3018</v>
      </c>
      <c r="Q142" s="76">
        <v>3033</v>
      </c>
      <c r="R142" s="76">
        <v>3047</v>
      </c>
      <c r="S142" s="76">
        <v>3061</v>
      </c>
      <c r="T142" s="76">
        <v>3076</v>
      </c>
      <c r="U142" s="76">
        <v>3090</v>
      </c>
      <c r="V142" s="76">
        <v>3104</v>
      </c>
      <c r="W142" s="76">
        <v>3119</v>
      </c>
      <c r="X142" s="76">
        <v>3133</v>
      </c>
      <c r="Y142" s="76">
        <v>3147</v>
      </c>
      <c r="Z142" s="76">
        <v>3161</v>
      </c>
      <c r="AA142" s="76">
        <v>3176</v>
      </c>
      <c r="AB142" s="76">
        <v>3190</v>
      </c>
      <c r="AC142" s="76">
        <v>3204</v>
      </c>
      <c r="AD142" s="76">
        <v>3218</v>
      </c>
      <c r="AE142" s="76">
        <v>3233</v>
      </c>
      <c r="AF142" s="76">
        <v>3247</v>
      </c>
      <c r="AG142" s="76">
        <v>3261</v>
      </c>
      <c r="AH142" s="68">
        <v>5.9420000000000002E-3</v>
      </c>
    </row>
    <row r="143" spans="1:34" x14ac:dyDescent="0.25">
      <c r="A143" s="14" t="s">
        <v>470</v>
      </c>
      <c r="B143" s="66" t="s">
        <v>38</v>
      </c>
      <c r="C143" s="76">
        <v>1639</v>
      </c>
      <c r="D143" s="76">
        <v>1471</v>
      </c>
      <c r="E143" s="76">
        <v>1560</v>
      </c>
      <c r="F143" s="76">
        <v>1568</v>
      </c>
      <c r="G143" s="76">
        <v>1577</v>
      </c>
      <c r="H143" s="76">
        <v>1586</v>
      </c>
      <c r="I143" s="76">
        <v>1595</v>
      </c>
      <c r="J143" s="76">
        <v>1604</v>
      </c>
      <c r="K143" s="76">
        <v>1613</v>
      </c>
      <c r="L143" s="76">
        <v>1622</v>
      </c>
      <c r="M143" s="76">
        <v>1631</v>
      </c>
      <c r="N143" s="76">
        <v>1641</v>
      </c>
      <c r="O143" s="76">
        <v>1650</v>
      </c>
      <c r="P143" s="76">
        <v>1659</v>
      </c>
      <c r="Q143" s="76">
        <v>1668</v>
      </c>
      <c r="R143" s="76">
        <v>1678</v>
      </c>
      <c r="S143" s="76">
        <v>1687</v>
      </c>
      <c r="T143" s="76">
        <v>1697</v>
      </c>
      <c r="U143" s="76">
        <v>1706</v>
      </c>
      <c r="V143" s="76">
        <v>1715</v>
      </c>
      <c r="W143" s="76">
        <v>1725</v>
      </c>
      <c r="X143" s="76">
        <v>1734</v>
      </c>
      <c r="Y143" s="76">
        <v>1744</v>
      </c>
      <c r="Z143" s="76">
        <v>1753</v>
      </c>
      <c r="AA143" s="76">
        <v>1763</v>
      </c>
      <c r="AB143" s="76">
        <v>1772</v>
      </c>
      <c r="AC143" s="76">
        <v>1782</v>
      </c>
      <c r="AD143" s="76">
        <v>1791</v>
      </c>
      <c r="AE143" s="76">
        <v>1801</v>
      </c>
      <c r="AF143" s="76">
        <v>1810</v>
      </c>
      <c r="AG143" s="76">
        <v>1820</v>
      </c>
      <c r="AH143" s="68">
        <v>3.4979999999999998E-3</v>
      </c>
    </row>
    <row r="144" spans="1:34" x14ac:dyDescent="0.25">
      <c r="A144" s="14" t="s">
        <v>471</v>
      </c>
      <c r="B144" s="66" t="s">
        <v>39</v>
      </c>
      <c r="C144" s="76">
        <v>1012</v>
      </c>
      <c r="D144" s="76">
        <v>840</v>
      </c>
      <c r="E144" s="76">
        <v>963</v>
      </c>
      <c r="F144" s="76">
        <v>969</v>
      </c>
      <c r="G144" s="76">
        <v>975</v>
      </c>
      <c r="H144" s="76">
        <v>982</v>
      </c>
      <c r="I144" s="76">
        <v>988</v>
      </c>
      <c r="J144" s="76">
        <v>994</v>
      </c>
      <c r="K144" s="76">
        <v>1001</v>
      </c>
      <c r="L144" s="76">
        <v>1007</v>
      </c>
      <c r="M144" s="76">
        <v>1013</v>
      </c>
      <c r="N144" s="76">
        <v>1020</v>
      </c>
      <c r="O144" s="76">
        <v>1026</v>
      </c>
      <c r="P144" s="76">
        <v>1032</v>
      </c>
      <c r="Q144" s="76">
        <v>1039</v>
      </c>
      <c r="R144" s="76">
        <v>1045</v>
      </c>
      <c r="S144" s="76">
        <v>1052</v>
      </c>
      <c r="T144" s="76">
        <v>1058</v>
      </c>
      <c r="U144" s="76">
        <v>1065</v>
      </c>
      <c r="V144" s="76">
        <v>1071</v>
      </c>
      <c r="W144" s="76">
        <v>1078</v>
      </c>
      <c r="X144" s="76">
        <v>1084</v>
      </c>
      <c r="Y144" s="76">
        <v>1091</v>
      </c>
      <c r="Z144" s="76">
        <v>1097</v>
      </c>
      <c r="AA144" s="76">
        <v>1104</v>
      </c>
      <c r="AB144" s="76">
        <v>1110</v>
      </c>
      <c r="AC144" s="76">
        <v>1117</v>
      </c>
      <c r="AD144" s="76">
        <v>1123</v>
      </c>
      <c r="AE144" s="76">
        <v>1130</v>
      </c>
      <c r="AF144" s="76">
        <v>1136</v>
      </c>
      <c r="AG144" s="76">
        <v>1143</v>
      </c>
      <c r="AH144" s="68">
        <v>4.0660000000000002E-3</v>
      </c>
    </row>
    <row r="145" spans="1:34" x14ac:dyDescent="0.25">
      <c r="A145" s="14" t="s">
        <v>472</v>
      </c>
      <c r="B145" s="65" t="s">
        <v>40</v>
      </c>
      <c r="C145" s="71">
        <v>1496.4417719999999</v>
      </c>
      <c r="D145" s="71">
        <v>1423.084351</v>
      </c>
      <c r="E145" s="71">
        <v>1533.780518</v>
      </c>
      <c r="F145" s="71">
        <v>1545.432861</v>
      </c>
      <c r="G145" s="71">
        <v>1557.3450929999999</v>
      </c>
      <c r="H145" s="71">
        <v>1569.296509</v>
      </c>
      <c r="I145" s="71">
        <v>1581.2326660000001</v>
      </c>
      <c r="J145" s="71">
        <v>1593.1649170000001</v>
      </c>
      <c r="K145" s="71">
        <v>1605.2078859999999</v>
      </c>
      <c r="L145" s="71">
        <v>1617.1710210000001</v>
      </c>
      <c r="M145" s="71">
        <v>1629.009888</v>
      </c>
      <c r="N145" s="71">
        <v>1641.1838379999999</v>
      </c>
      <c r="O145" s="71">
        <v>1653.26001</v>
      </c>
      <c r="P145" s="71">
        <v>1665.1435550000001</v>
      </c>
      <c r="Q145" s="71">
        <v>1677.2926030000001</v>
      </c>
      <c r="R145" s="71">
        <v>1689.587524</v>
      </c>
      <c r="S145" s="71">
        <v>1701.6491699999999</v>
      </c>
      <c r="T145" s="71">
        <v>1713.928101</v>
      </c>
      <c r="U145" s="71">
        <v>1726.156616</v>
      </c>
      <c r="V145" s="71">
        <v>1738.2735600000001</v>
      </c>
      <c r="W145" s="71">
        <v>1750.842529</v>
      </c>
      <c r="X145" s="71">
        <v>1762.7661129999999</v>
      </c>
      <c r="Y145" s="71">
        <v>1775.36499</v>
      </c>
      <c r="Z145" s="71">
        <v>1787.387939</v>
      </c>
      <c r="AA145" s="71">
        <v>1800.091797</v>
      </c>
      <c r="AB145" s="71">
        <v>1812.380737</v>
      </c>
      <c r="AC145" s="71">
        <v>1824.8900149999999</v>
      </c>
      <c r="AD145" s="71">
        <v>1836.9436040000001</v>
      </c>
      <c r="AE145" s="71">
        <v>1849.7070309999999</v>
      </c>
      <c r="AF145" s="71">
        <v>1861.689087</v>
      </c>
      <c r="AG145" s="71">
        <v>1874.0201420000001</v>
      </c>
      <c r="AH145" s="70">
        <v>7.528E-3</v>
      </c>
    </row>
    <row r="146" spans="1:34" ht="15.75" thickBot="1" x14ac:dyDescent="0.3"/>
    <row r="147" spans="1:34" x14ac:dyDescent="0.25">
      <c r="B147" s="93" t="s">
        <v>598</v>
      </c>
      <c r="C147" s="94"/>
      <c r="D147" s="94"/>
      <c r="E147" s="94"/>
      <c r="F147" s="94"/>
      <c r="G147" s="94"/>
      <c r="H147" s="94"/>
      <c r="I147" s="94"/>
      <c r="J147" s="94"/>
      <c r="K147" s="94"/>
      <c r="L147" s="94"/>
      <c r="M147" s="94"/>
      <c r="N147" s="94"/>
      <c r="O147" s="94"/>
      <c r="P147" s="94"/>
      <c r="Q147" s="94"/>
      <c r="R147" s="94"/>
      <c r="S147" s="94"/>
      <c r="T147" s="94"/>
      <c r="U147" s="94"/>
      <c r="V147" s="94"/>
      <c r="W147" s="94"/>
      <c r="X147" s="94"/>
      <c r="Y147" s="94"/>
      <c r="Z147" s="94"/>
      <c r="AA147" s="94"/>
      <c r="AB147" s="94"/>
      <c r="AC147" s="94"/>
      <c r="AD147" s="94"/>
      <c r="AE147" s="94"/>
      <c r="AF147" s="94"/>
      <c r="AG147" s="94"/>
      <c r="AH147" s="77"/>
    </row>
    <row r="148" spans="1:34" x14ac:dyDescent="0.25">
      <c r="B148" s="29" t="s">
        <v>599</v>
      </c>
    </row>
    <row r="149" spans="1:34" x14ac:dyDescent="0.25">
      <c r="B149" s="29" t="s">
        <v>600</v>
      </c>
    </row>
    <row r="150" spans="1:34" ht="15" customHeight="1" x14ac:dyDescent="0.25">
      <c r="B150" s="29" t="s">
        <v>601</v>
      </c>
    </row>
    <row r="151" spans="1:34" ht="15" customHeight="1" x14ac:dyDescent="0.25">
      <c r="B151" s="29" t="s">
        <v>602</v>
      </c>
    </row>
    <row r="152" spans="1:34" ht="15" customHeight="1" x14ac:dyDescent="0.25">
      <c r="B152" s="29" t="s">
        <v>603</v>
      </c>
    </row>
    <row r="153" spans="1:34" ht="15" customHeight="1" x14ac:dyDescent="0.25">
      <c r="B153" s="29" t="s">
        <v>71</v>
      </c>
    </row>
    <row r="154" spans="1:34" ht="15" customHeight="1" x14ac:dyDescent="0.25">
      <c r="B154" s="29" t="s">
        <v>604</v>
      </c>
    </row>
    <row r="155" spans="1:34" ht="15" customHeight="1" x14ac:dyDescent="0.25">
      <c r="B155" s="29" t="s">
        <v>605</v>
      </c>
    </row>
    <row r="156" spans="1:34" ht="15" customHeight="1" x14ac:dyDescent="0.25">
      <c r="B156" s="29" t="s">
        <v>606</v>
      </c>
    </row>
    <row r="157" spans="1:34" ht="15" customHeight="1" x14ac:dyDescent="0.25">
      <c r="B157" s="29" t="s">
        <v>607</v>
      </c>
    </row>
    <row r="158" spans="1:34" ht="15" customHeight="1" x14ac:dyDescent="0.25">
      <c r="B158" s="29" t="s">
        <v>608</v>
      </c>
    </row>
    <row r="159" spans="1:34" ht="15" customHeight="1" x14ac:dyDescent="0.25">
      <c r="B159" s="29" t="s">
        <v>348</v>
      </c>
    </row>
    <row r="160" spans="1:34" ht="15" customHeight="1" x14ac:dyDescent="0.25">
      <c r="B160" s="29" t="s">
        <v>609</v>
      </c>
    </row>
    <row r="161" spans="2:2" ht="15" customHeight="1" x14ac:dyDescent="0.25">
      <c r="B161" s="29" t="s">
        <v>357</v>
      </c>
    </row>
    <row r="162" spans="2:2" ht="15" customHeight="1" x14ac:dyDescent="0.25">
      <c r="B162" s="29" t="s">
        <v>610</v>
      </c>
    </row>
    <row r="163" spans="2:2" ht="15" customHeight="1" x14ac:dyDescent="0.25">
      <c r="B163" s="29" t="s">
        <v>611</v>
      </c>
    </row>
    <row r="164" spans="2:2" ht="15" customHeight="1" x14ac:dyDescent="0.25">
      <c r="B164" s="29" t="s">
        <v>612</v>
      </c>
    </row>
    <row r="165" spans="2:2" x14ac:dyDescent="0.25">
      <c r="B165" s="29" t="s">
        <v>613</v>
      </c>
    </row>
    <row r="166" spans="2:2" ht="15" customHeight="1" x14ac:dyDescent="0.25">
      <c r="B166" s="29" t="s">
        <v>614</v>
      </c>
    </row>
    <row r="167" spans="2:2" ht="15" customHeight="1" x14ac:dyDescent="0.25">
      <c r="B167" s="29" t="s">
        <v>615</v>
      </c>
    </row>
    <row r="308" spans="2:34" ht="15" customHeight="1" x14ac:dyDescent="0.25">
      <c r="B308" s="95"/>
      <c r="C308" s="95"/>
      <c r="D308" s="95"/>
      <c r="E308" s="95"/>
      <c r="F308" s="95"/>
      <c r="G308" s="95"/>
      <c r="H308" s="95"/>
      <c r="I308" s="95"/>
      <c r="J308" s="95"/>
      <c r="K308" s="95"/>
      <c r="L308" s="95"/>
      <c r="M308" s="95"/>
      <c r="N308" s="95"/>
      <c r="O308" s="95"/>
      <c r="P308" s="95"/>
      <c r="Q308" s="95"/>
      <c r="R308" s="95"/>
      <c r="S308" s="95"/>
      <c r="T308" s="95"/>
      <c r="U308" s="95"/>
      <c r="V308" s="95"/>
      <c r="W308" s="95"/>
      <c r="X308" s="95"/>
      <c r="Y308" s="95"/>
      <c r="Z308" s="95"/>
      <c r="AA308" s="95"/>
      <c r="AB308" s="95"/>
      <c r="AC308" s="95"/>
      <c r="AD308" s="95"/>
      <c r="AE308" s="95"/>
      <c r="AF308" s="95"/>
      <c r="AG308" s="95"/>
      <c r="AH308" s="95"/>
    </row>
    <row r="511" spans="2:34" ht="15" customHeight="1" x14ac:dyDescent="0.25">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c r="AA511" s="95"/>
      <c r="AB511" s="95"/>
      <c r="AC511" s="95"/>
      <c r="AD511" s="95"/>
      <c r="AE511" s="95"/>
      <c r="AF511" s="95"/>
      <c r="AG511" s="95"/>
      <c r="AH511" s="95"/>
    </row>
    <row r="712" spans="2:34" ht="15" customHeight="1" x14ac:dyDescent="0.25">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c r="AA712" s="95"/>
      <c r="AB712" s="95"/>
      <c r="AC712" s="95"/>
      <c r="AD712" s="95"/>
      <c r="AE712" s="95"/>
      <c r="AF712" s="95"/>
      <c r="AG712" s="95"/>
      <c r="AH712" s="95"/>
    </row>
    <row r="887" spans="2:34" ht="15" customHeight="1" x14ac:dyDescent="0.25">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c r="AA887" s="95"/>
      <c r="AB887" s="95"/>
      <c r="AC887" s="95"/>
      <c r="AD887" s="95"/>
      <c r="AE887" s="95"/>
      <c r="AF887" s="95"/>
      <c r="AG887" s="95"/>
      <c r="AH887" s="95"/>
    </row>
    <row r="1100" spans="2:34" ht="15" customHeight="1" x14ac:dyDescent="0.25">
      <c r="B1100" s="95"/>
      <c r="C1100" s="95"/>
      <c r="D1100" s="95"/>
      <c r="E1100" s="95"/>
      <c r="F1100" s="95"/>
      <c r="G1100" s="95"/>
      <c r="H1100" s="95"/>
      <c r="I1100" s="95"/>
      <c r="J1100" s="95"/>
      <c r="K1100" s="95"/>
      <c r="L1100" s="95"/>
      <c r="M1100" s="95"/>
      <c r="N1100" s="95"/>
      <c r="O1100" s="95"/>
      <c r="P1100" s="95"/>
      <c r="Q1100" s="95"/>
      <c r="R1100" s="95"/>
      <c r="S1100" s="95"/>
      <c r="T1100" s="95"/>
      <c r="U1100" s="95"/>
      <c r="V1100" s="95"/>
      <c r="W1100" s="95"/>
      <c r="X1100" s="95"/>
      <c r="Y1100" s="95"/>
      <c r="Z1100" s="95"/>
      <c r="AA1100" s="95"/>
      <c r="AB1100" s="95"/>
      <c r="AC1100" s="95"/>
      <c r="AD1100" s="95"/>
      <c r="AE1100" s="95"/>
      <c r="AF1100" s="95"/>
      <c r="AG1100" s="95"/>
      <c r="AH1100" s="95"/>
    </row>
    <row r="1227" spans="2:34" ht="15" customHeight="1" x14ac:dyDescent="0.25">
      <c r="B1227" s="95"/>
      <c r="C1227" s="95"/>
      <c r="D1227" s="95"/>
      <c r="E1227" s="95"/>
      <c r="F1227" s="95"/>
      <c r="G1227" s="95"/>
      <c r="H1227" s="95"/>
      <c r="I1227" s="95"/>
      <c r="J1227" s="95"/>
      <c r="K1227" s="95"/>
      <c r="L1227" s="95"/>
      <c r="M1227" s="95"/>
      <c r="N1227" s="95"/>
      <c r="O1227" s="95"/>
      <c r="P1227" s="95"/>
      <c r="Q1227" s="95"/>
      <c r="R1227" s="95"/>
      <c r="S1227" s="95"/>
      <c r="T1227" s="95"/>
      <c r="U1227" s="95"/>
      <c r="V1227" s="95"/>
      <c r="W1227" s="95"/>
      <c r="X1227" s="95"/>
      <c r="Y1227" s="95"/>
      <c r="Z1227" s="95"/>
      <c r="AA1227" s="95"/>
      <c r="AB1227" s="95"/>
      <c r="AC1227" s="95"/>
      <c r="AD1227" s="95"/>
      <c r="AE1227" s="95"/>
      <c r="AF1227" s="95"/>
      <c r="AG1227" s="95"/>
      <c r="AH1227" s="95"/>
    </row>
    <row r="1390" spans="2:34" ht="15" customHeight="1" x14ac:dyDescent="0.25">
      <c r="B1390" s="95"/>
      <c r="C1390" s="95"/>
      <c r="D1390" s="95"/>
      <c r="E1390" s="95"/>
      <c r="F1390" s="95"/>
      <c r="G1390" s="95"/>
      <c r="H1390" s="95"/>
      <c r="I1390" s="95"/>
      <c r="J1390" s="95"/>
      <c r="K1390" s="95"/>
      <c r="L1390" s="95"/>
      <c r="M1390" s="95"/>
      <c r="N1390" s="95"/>
      <c r="O1390" s="95"/>
      <c r="P1390" s="95"/>
      <c r="Q1390" s="95"/>
      <c r="R1390" s="95"/>
      <c r="S1390" s="95"/>
      <c r="T1390" s="95"/>
      <c r="U1390" s="95"/>
      <c r="V1390" s="95"/>
      <c r="W1390" s="95"/>
      <c r="X1390" s="95"/>
      <c r="Y1390" s="95"/>
      <c r="Z1390" s="95"/>
      <c r="AA1390" s="95"/>
      <c r="AB1390" s="95"/>
      <c r="AC1390" s="95"/>
      <c r="AD1390" s="95"/>
      <c r="AE1390" s="95"/>
      <c r="AF1390" s="95"/>
      <c r="AG1390" s="95"/>
      <c r="AH1390" s="95"/>
    </row>
    <row r="1502" spans="2:34" ht="15" customHeight="1" x14ac:dyDescent="0.25">
      <c r="B1502" s="95"/>
      <c r="C1502" s="95"/>
      <c r="D1502" s="95"/>
      <c r="E1502" s="95"/>
      <c r="F1502" s="95"/>
      <c r="G1502" s="95"/>
      <c r="H1502" s="95"/>
      <c r="I1502" s="95"/>
      <c r="J1502" s="95"/>
      <c r="K1502" s="95"/>
      <c r="L1502" s="95"/>
      <c r="M1502" s="95"/>
      <c r="N1502" s="95"/>
      <c r="O1502" s="95"/>
      <c r="P1502" s="95"/>
      <c r="Q1502" s="95"/>
      <c r="R1502" s="95"/>
      <c r="S1502" s="95"/>
      <c r="T1502" s="95"/>
      <c r="U1502" s="95"/>
      <c r="V1502" s="95"/>
      <c r="W1502" s="95"/>
      <c r="X1502" s="95"/>
      <c r="Y1502" s="95"/>
      <c r="Z1502" s="95"/>
      <c r="AA1502" s="95"/>
      <c r="AB1502" s="95"/>
      <c r="AC1502" s="95"/>
      <c r="AD1502" s="95"/>
      <c r="AE1502" s="95"/>
      <c r="AF1502" s="95"/>
      <c r="AG1502" s="95"/>
      <c r="AH1502" s="95"/>
    </row>
    <row r="1604" spans="2:34" ht="15" customHeight="1" x14ac:dyDescent="0.25">
      <c r="B1604" s="95"/>
      <c r="C1604" s="95"/>
      <c r="D1604" s="95"/>
      <c r="E1604" s="95"/>
      <c r="F1604" s="95"/>
      <c r="G1604" s="95"/>
      <c r="H1604" s="95"/>
      <c r="I1604" s="95"/>
      <c r="J1604" s="95"/>
      <c r="K1604" s="95"/>
      <c r="L1604" s="95"/>
      <c r="M1604" s="95"/>
      <c r="N1604" s="95"/>
      <c r="O1604" s="95"/>
      <c r="P1604" s="95"/>
      <c r="Q1604" s="95"/>
      <c r="R1604" s="95"/>
      <c r="S1604" s="95"/>
      <c r="T1604" s="95"/>
      <c r="U1604" s="95"/>
      <c r="V1604" s="95"/>
      <c r="W1604" s="95"/>
      <c r="X1604" s="95"/>
      <c r="Y1604" s="95"/>
      <c r="Z1604" s="95"/>
      <c r="AA1604" s="95"/>
      <c r="AB1604" s="95"/>
      <c r="AC1604" s="95"/>
      <c r="AD1604" s="95"/>
      <c r="AE1604" s="95"/>
      <c r="AF1604" s="95"/>
      <c r="AG1604" s="95"/>
      <c r="AH1604" s="95"/>
    </row>
    <row r="1698" spans="2:34" ht="15" customHeight="1" x14ac:dyDescent="0.25">
      <c r="B1698" s="95"/>
      <c r="C1698" s="95"/>
      <c r="D1698" s="95"/>
      <c r="E1698" s="95"/>
      <c r="F1698" s="95"/>
      <c r="G1698" s="95"/>
      <c r="H1698" s="95"/>
      <c r="I1698" s="95"/>
      <c r="J1698" s="95"/>
      <c r="K1698" s="95"/>
      <c r="L1698" s="95"/>
      <c r="M1698" s="95"/>
      <c r="N1698" s="95"/>
      <c r="O1698" s="95"/>
      <c r="P1698" s="95"/>
      <c r="Q1698" s="95"/>
      <c r="R1698" s="95"/>
      <c r="S1698" s="95"/>
      <c r="T1698" s="95"/>
      <c r="U1698" s="95"/>
      <c r="V1698" s="95"/>
      <c r="W1698" s="95"/>
      <c r="X1698" s="95"/>
      <c r="Y1698" s="95"/>
      <c r="Z1698" s="95"/>
      <c r="AA1698" s="95"/>
      <c r="AB1698" s="95"/>
      <c r="AC1698" s="95"/>
      <c r="AD1698" s="95"/>
      <c r="AE1698" s="95"/>
      <c r="AF1698" s="95"/>
      <c r="AG1698" s="95"/>
      <c r="AH1698" s="95"/>
    </row>
    <row r="1945" spans="2:34" ht="15" customHeight="1" x14ac:dyDescent="0.25">
      <c r="B1945" s="95"/>
      <c r="C1945" s="95"/>
      <c r="D1945" s="95"/>
      <c r="E1945" s="95"/>
      <c r="F1945" s="95"/>
      <c r="G1945" s="95"/>
      <c r="H1945" s="95"/>
      <c r="I1945" s="95"/>
      <c r="J1945" s="95"/>
      <c r="K1945" s="95"/>
      <c r="L1945" s="95"/>
      <c r="M1945" s="95"/>
      <c r="N1945" s="95"/>
      <c r="O1945" s="95"/>
      <c r="P1945" s="95"/>
      <c r="Q1945" s="95"/>
      <c r="R1945" s="95"/>
      <c r="S1945" s="95"/>
      <c r="T1945" s="95"/>
      <c r="U1945" s="95"/>
      <c r="V1945" s="95"/>
      <c r="W1945" s="95"/>
      <c r="X1945" s="95"/>
      <c r="Y1945" s="95"/>
      <c r="Z1945" s="95"/>
      <c r="AA1945" s="95"/>
      <c r="AB1945" s="95"/>
      <c r="AC1945" s="95"/>
      <c r="AD1945" s="95"/>
      <c r="AE1945" s="95"/>
      <c r="AF1945" s="95"/>
      <c r="AG1945" s="95"/>
      <c r="AH1945" s="95"/>
    </row>
    <row r="2031" spans="2:34" ht="15" customHeight="1" x14ac:dyDescent="0.25">
      <c r="B2031" s="95"/>
      <c r="C2031" s="95"/>
      <c r="D2031" s="95"/>
      <c r="E2031" s="95"/>
      <c r="F2031" s="95"/>
      <c r="G2031" s="95"/>
      <c r="H2031" s="95"/>
      <c r="I2031" s="95"/>
      <c r="J2031" s="95"/>
      <c r="K2031" s="95"/>
      <c r="L2031" s="95"/>
      <c r="M2031" s="95"/>
      <c r="N2031" s="95"/>
      <c r="O2031" s="95"/>
      <c r="P2031" s="95"/>
      <c r="Q2031" s="95"/>
      <c r="R2031" s="95"/>
      <c r="S2031" s="95"/>
      <c r="T2031" s="95"/>
      <c r="U2031" s="95"/>
      <c r="V2031" s="95"/>
      <c r="W2031" s="95"/>
      <c r="X2031" s="95"/>
      <c r="Y2031" s="95"/>
      <c r="Z2031" s="95"/>
      <c r="AA2031" s="95"/>
      <c r="AB2031" s="95"/>
      <c r="AC2031" s="95"/>
      <c r="AD2031" s="95"/>
      <c r="AE2031" s="95"/>
      <c r="AF2031" s="95"/>
      <c r="AG2031" s="95"/>
      <c r="AH2031" s="95"/>
    </row>
    <row r="2153" spans="2:34" ht="15" customHeight="1" x14ac:dyDescent="0.25">
      <c r="B2153" s="95"/>
      <c r="C2153" s="95"/>
      <c r="D2153" s="95"/>
      <c r="E2153" s="95"/>
      <c r="F2153" s="95"/>
      <c r="G2153" s="95"/>
      <c r="H2153" s="95"/>
      <c r="I2153" s="95"/>
      <c r="J2153" s="95"/>
      <c r="K2153" s="95"/>
      <c r="L2153" s="95"/>
      <c r="M2153" s="95"/>
      <c r="N2153" s="95"/>
      <c r="O2153" s="95"/>
      <c r="P2153" s="95"/>
      <c r="Q2153" s="95"/>
      <c r="R2153" s="95"/>
      <c r="S2153" s="95"/>
      <c r="T2153" s="95"/>
      <c r="U2153" s="95"/>
      <c r="V2153" s="95"/>
      <c r="W2153" s="95"/>
      <c r="X2153" s="95"/>
      <c r="Y2153" s="95"/>
      <c r="Z2153" s="95"/>
      <c r="AA2153" s="95"/>
      <c r="AB2153" s="95"/>
      <c r="AC2153" s="95"/>
      <c r="AD2153" s="95"/>
      <c r="AE2153" s="95"/>
      <c r="AF2153" s="95"/>
      <c r="AG2153" s="95"/>
      <c r="AH2153" s="95"/>
    </row>
    <row r="2317" spans="2:34" ht="15" customHeight="1" x14ac:dyDescent="0.25">
      <c r="B2317" s="95"/>
      <c r="C2317" s="95"/>
      <c r="D2317" s="95"/>
      <c r="E2317" s="95"/>
      <c r="F2317" s="95"/>
      <c r="G2317" s="95"/>
      <c r="H2317" s="95"/>
      <c r="I2317" s="95"/>
      <c r="J2317" s="95"/>
      <c r="K2317" s="95"/>
      <c r="L2317" s="95"/>
      <c r="M2317" s="95"/>
      <c r="N2317" s="95"/>
      <c r="O2317" s="95"/>
      <c r="P2317" s="95"/>
      <c r="Q2317" s="95"/>
      <c r="R2317" s="95"/>
      <c r="S2317" s="95"/>
      <c r="T2317" s="95"/>
      <c r="U2317" s="95"/>
      <c r="V2317" s="95"/>
      <c r="W2317" s="95"/>
      <c r="X2317" s="95"/>
      <c r="Y2317" s="95"/>
      <c r="Z2317" s="95"/>
      <c r="AA2317" s="95"/>
      <c r="AB2317" s="95"/>
      <c r="AC2317" s="95"/>
      <c r="AD2317" s="95"/>
      <c r="AE2317" s="95"/>
      <c r="AF2317" s="95"/>
      <c r="AG2317" s="95"/>
      <c r="AH2317" s="95"/>
    </row>
    <row r="2419" spans="2:34" ht="15" customHeight="1" x14ac:dyDescent="0.25">
      <c r="B2419" s="95"/>
      <c r="C2419" s="95"/>
      <c r="D2419" s="95"/>
      <c r="E2419" s="95"/>
      <c r="F2419" s="95"/>
      <c r="G2419" s="95"/>
      <c r="H2419" s="95"/>
      <c r="I2419" s="95"/>
      <c r="J2419" s="95"/>
      <c r="K2419" s="95"/>
      <c r="L2419" s="95"/>
      <c r="M2419" s="95"/>
      <c r="N2419" s="95"/>
      <c r="O2419" s="95"/>
      <c r="P2419" s="95"/>
      <c r="Q2419" s="95"/>
      <c r="R2419" s="95"/>
      <c r="S2419" s="95"/>
      <c r="T2419" s="95"/>
      <c r="U2419" s="95"/>
      <c r="V2419" s="95"/>
      <c r="W2419" s="95"/>
      <c r="X2419" s="95"/>
      <c r="Y2419" s="95"/>
      <c r="Z2419" s="95"/>
      <c r="AA2419" s="95"/>
      <c r="AB2419" s="95"/>
      <c r="AC2419" s="95"/>
      <c r="AD2419" s="95"/>
      <c r="AE2419" s="95"/>
      <c r="AF2419" s="95"/>
      <c r="AG2419" s="95"/>
      <c r="AH2419" s="95"/>
    </row>
    <row r="2509" spans="2:34" ht="15" customHeight="1" x14ac:dyDescent="0.25">
      <c r="B2509" s="95"/>
      <c r="C2509" s="95"/>
      <c r="D2509" s="95"/>
      <c r="E2509" s="95"/>
      <c r="F2509" s="95"/>
      <c r="G2509" s="95"/>
      <c r="H2509" s="95"/>
      <c r="I2509" s="95"/>
      <c r="J2509" s="95"/>
      <c r="K2509" s="95"/>
      <c r="L2509" s="95"/>
      <c r="M2509" s="95"/>
      <c r="N2509" s="95"/>
      <c r="O2509" s="95"/>
      <c r="P2509" s="95"/>
      <c r="Q2509" s="95"/>
      <c r="R2509" s="95"/>
      <c r="S2509" s="95"/>
      <c r="T2509" s="95"/>
      <c r="U2509" s="95"/>
      <c r="V2509" s="95"/>
      <c r="W2509" s="95"/>
      <c r="X2509" s="95"/>
      <c r="Y2509" s="95"/>
      <c r="Z2509" s="95"/>
      <c r="AA2509" s="95"/>
      <c r="AB2509" s="95"/>
      <c r="AC2509" s="95"/>
      <c r="AD2509" s="95"/>
      <c r="AE2509" s="95"/>
      <c r="AF2509" s="95"/>
      <c r="AG2509" s="95"/>
      <c r="AH2509" s="95"/>
    </row>
    <row r="2598" spans="2:34" ht="15" customHeight="1" x14ac:dyDescent="0.25">
      <c r="B2598" s="95"/>
      <c r="C2598" s="95"/>
      <c r="D2598" s="95"/>
      <c r="E2598" s="95"/>
      <c r="F2598" s="95"/>
      <c r="G2598" s="95"/>
      <c r="H2598" s="95"/>
      <c r="I2598" s="95"/>
      <c r="J2598" s="95"/>
      <c r="K2598" s="95"/>
      <c r="L2598" s="95"/>
      <c r="M2598" s="95"/>
      <c r="N2598" s="95"/>
      <c r="O2598" s="95"/>
      <c r="P2598" s="95"/>
      <c r="Q2598" s="95"/>
      <c r="R2598" s="95"/>
      <c r="S2598" s="95"/>
      <c r="T2598" s="95"/>
      <c r="U2598" s="95"/>
      <c r="V2598" s="95"/>
      <c r="W2598" s="95"/>
      <c r="X2598" s="95"/>
      <c r="Y2598" s="95"/>
      <c r="Z2598" s="95"/>
      <c r="AA2598" s="95"/>
      <c r="AB2598" s="95"/>
      <c r="AC2598" s="95"/>
      <c r="AD2598" s="95"/>
      <c r="AE2598" s="95"/>
      <c r="AF2598" s="95"/>
      <c r="AG2598" s="95"/>
      <c r="AH2598" s="95"/>
    </row>
    <row r="2719" spans="2:34" ht="15" customHeight="1" x14ac:dyDescent="0.25">
      <c r="B2719" s="95"/>
      <c r="C2719" s="95"/>
      <c r="D2719" s="95"/>
      <c r="E2719" s="95"/>
      <c r="F2719" s="95"/>
      <c r="G2719" s="95"/>
      <c r="H2719" s="95"/>
      <c r="I2719" s="95"/>
      <c r="J2719" s="95"/>
      <c r="K2719" s="95"/>
      <c r="L2719" s="95"/>
      <c r="M2719" s="95"/>
      <c r="N2719" s="95"/>
      <c r="O2719" s="95"/>
      <c r="P2719" s="95"/>
      <c r="Q2719" s="95"/>
      <c r="R2719" s="95"/>
      <c r="S2719" s="95"/>
      <c r="T2719" s="95"/>
      <c r="U2719" s="95"/>
      <c r="V2719" s="95"/>
      <c r="W2719" s="95"/>
      <c r="X2719" s="95"/>
      <c r="Y2719" s="95"/>
      <c r="Z2719" s="95"/>
      <c r="AA2719" s="95"/>
      <c r="AB2719" s="95"/>
      <c r="AC2719" s="95"/>
      <c r="AD2719" s="95"/>
      <c r="AE2719" s="95"/>
      <c r="AF2719" s="95"/>
      <c r="AG2719" s="95"/>
      <c r="AH2719" s="95"/>
    </row>
    <row r="2837" spans="2:34" ht="15" customHeight="1" x14ac:dyDescent="0.25">
      <c r="B2837" s="95"/>
      <c r="C2837" s="95"/>
      <c r="D2837" s="95"/>
      <c r="E2837" s="95"/>
      <c r="F2837" s="95"/>
      <c r="G2837" s="95"/>
      <c r="H2837" s="95"/>
      <c r="I2837" s="95"/>
      <c r="J2837" s="95"/>
      <c r="K2837" s="95"/>
      <c r="L2837" s="95"/>
      <c r="M2837" s="95"/>
      <c r="N2837" s="95"/>
      <c r="O2837" s="95"/>
      <c r="P2837" s="95"/>
      <c r="Q2837" s="95"/>
      <c r="R2837" s="95"/>
      <c r="S2837" s="95"/>
      <c r="T2837" s="95"/>
      <c r="U2837" s="95"/>
      <c r="V2837" s="95"/>
      <c r="W2837" s="95"/>
      <c r="X2837" s="95"/>
      <c r="Y2837" s="95"/>
      <c r="Z2837" s="95"/>
      <c r="AA2837" s="95"/>
      <c r="AB2837" s="95"/>
      <c r="AC2837" s="95"/>
      <c r="AD2837" s="95"/>
      <c r="AE2837" s="95"/>
      <c r="AF2837" s="95"/>
      <c r="AG2837" s="95"/>
      <c r="AH2837" s="95"/>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112:AH112"/>
    <mergeCell ref="B147:AG147"/>
    <mergeCell ref="B308:AH308"/>
    <mergeCell ref="B511:AH511"/>
    <mergeCell ref="B712:AH712"/>
  </mergeCells>
  <conditionalFormatting sqref="A1:A1048576">
    <cfRule type="duplicateValues" dxfId="28" priority="1"/>
  </conditionalFormatting>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I11"/>
  <sheetViews>
    <sheetView topLeftCell="B1" zoomScale="80" zoomScaleNormal="80" workbookViewId="0">
      <selection activeCell="K25" sqref="K25"/>
    </sheetView>
  </sheetViews>
  <sheetFormatPr defaultRowHeight="15" x14ac:dyDescent="0.25"/>
  <cols>
    <col min="1" max="1" width="29.85546875" customWidth="1"/>
    <col min="2" max="33" width="10.14062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Calculations!J173</f>
        <v>0</v>
      </c>
      <c r="C2" s="9">
        <f>Calculations!K173</f>
        <v>762699000000000</v>
      </c>
      <c r="D2" s="9">
        <f>Calculations!L173</f>
        <v>757140000000000</v>
      </c>
      <c r="E2" s="9">
        <f>Calculations!M173</f>
        <v>752162000000000</v>
      </c>
      <c r="F2" s="9">
        <f>Calculations!N173</f>
        <v>750275000000000</v>
      </c>
      <c r="G2" s="9">
        <f>Calculations!O173</f>
        <v>750336999999999.88</v>
      </c>
      <c r="H2" s="9">
        <f>Calculations!P173</f>
        <v>751131999999999.88</v>
      </c>
      <c r="I2" s="9">
        <f>Calculations!Q173</f>
        <v>752103000000000</v>
      </c>
      <c r="J2" s="9">
        <f>Calculations!R173</f>
        <v>753020000000000</v>
      </c>
      <c r="K2" s="9">
        <f>Calculations!S173</f>
        <v>753931000000000</v>
      </c>
      <c r="L2" s="9">
        <f>Calculations!T173</f>
        <v>754875000000000.13</v>
      </c>
      <c r="M2" s="9">
        <f>Calculations!U173</f>
        <v>754013000000000</v>
      </c>
      <c r="N2" s="9">
        <f>Calculations!V173</f>
        <v>754165000000000</v>
      </c>
      <c r="O2" s="9">
        <f>Calculations!W173</f>
        <v>754925000000000</v>
      </c>
      <c r="P2" s="9">
        <f>Calculations!X173</f>
        <v>756108999999999.88</v>
      </c>
      <c r="Q2" s="9">
        <f>Calculations!Y173</f>
        <v>757721000000000.13</v>
      </c>
      <c r="R2" s="9">
        <f>Calculations!Z173</f>
        <v>759674000000000.13</v>
      </c>
      <c r="S2" s="9">
        <f>Calculations!AA173</f>
        <v>761818000000000.13</v>
      </c>
      <c r="T2" s="9">
        <f>Calculations!AB173</f>
        <v>763914999999999.88</v>
      </c>
      <c r="U2" s="9">
        <f>Calculations!AC173</f>
        <v>765896000000000</v>
      </c>
      <c r="V2" s="9">
        <f>Calculations!AD173</f>
        <v>767951000000000</v>
      </c>
      <c r="W2" s="9">
        <f>Calculations!AE173</f>
        <v>769805000000000.13</v>
      </c>
      <c r="X2" s="9">
        <f>Calculations!AF173</f>
        <v>772697000000000</v>
      </c>
      <c r="Y2" s="9">
        <f>Calculations!AG173</f>
        <v>775776000000000</v>
      </c>
      <c r="Z2" s="9">
        <f>Calculations!AH173</f>
        <v>779001000000000</v>
      </c>
      <c r="AA2" s="9">
        <f>Calculations!AI173</f>
        <v>782324999999999.88</v>
      </c>
      <c r="AB2" s="9">
        <f>Calculations!AJ173</f>
        <v>785748999999999.88</v>
      </c>
      <c r="AC2" s="9">
        <f>Calculations!AK173</f>
        <v>789302000000000</v>
      </c>
      <c r="AD2" s="9">
        <f>Calculations!AL173</f>
        <v>792897000000000.13</v>
      </c>
      <c r="AE2" s="9">
        <f>Calculations!AM173</f>
        <v>796647999999999.88</v>
      </c>
      <c r="AF2" s="9">
        <f>Calculations!AN173</f>
        <v>800541000000000</v>
      </c>
      <c r="AG2" s="9">
        <f>Calculations!AO173</f>
        <v>804361000000000</v>
      </c>
    </row>
    <row r="3" spans="1:35" x14ac:dyDescent="0.25">
      <c r="A3" s="1" t="s">
        <v>77</v>
      </c>
      <c r="B3" s="9">
        <f>Calculations!J174</f>
        <v>0</v>
      </c>
      <c r="C3" s="9">
        <f>Calculations!K174</f>
        <v>0</v>
      </c>
      <c r="D3" s="9">
        <f>Calculations!L174</f>
        <v>0</v>
      </c>
      <c r="E3" s="9">
        <f>Calculations!M174</f>
        <v>0</v>
      </c>
      <c r="F3" s="9">
        <f>Calculations!N174</f>
        <v>0</v>
      </c>
      <c r="G3" s="9">
        <f>Calculations!O174</f>
        <v>0</v>
      </c>
      <c r="H3" s="9">
        <f>Calculations!P174</f>
        <v>0</v>
      </c>
      <c r="I3" s="9">
        <f>Calculations!Q174</f>
        <v>0</v>
      </c>
      <c r="J3" s="9">
        <f>Calculations!R174</f>
        <v>0</v>
      </c>
      <c r="K3" s="9">
        <f>Calculations!S174</f>
        <v>0</v>
      </c>
      <c r="L3" s="9">
        <f>Calculations!T174</f>
        <v>0</v>
      </c>
      <c r="M3" s="9">
        <f>Calculations!U174</f>
        <v>0</v>
      </c>
      <c r="N3" s="9">
        <f>Calculations!V174</f>
        <v>0</v>
      </c>
      <c r="O3" s="9">
        <f>Calculations!W174</f>
        <v>0</v>
      </c>
      <c r="P3" s="9">
        <f>Calculations!X174</f>
        <v>0</v>
      </c>
      <c r="Q3" s="9">
        <f>Calculations!Y174</f>
        <v>0</v>
      </c>
      <c r="R3" s="9">
        <f>Calculations!Z174</f>
        <v>0</v>
      </c>
      <c r="S3" s="9">
        <f>Calculations!AA174</f>
        <v>0</v>
      </c>
      <c r="T3" s="9">
        <f>Calculations!AB174</f>
        <v>0</v>
      </c>
      <c r="U3" s="9">
        <f>Calculations!AC174</f>
        <v>0</v>
      </c>
      <c r="V3" s="9">
        <f>Calculations!AD174</f>
        <v>0</v>
      </c>
      <c r="W3" s="9">
        <f>Calculations!AE174</f>
        <v>0</v>
      </c>
      <c r="X3" s="9">
        <f>Calculations!AF174</f>
        <v>0</v>
      </c>
      <c r="Y3" s="9">
        <f>Calculations!AG174</f>
        <v>0</v>
      </c>
      <c r="Z3" s="9">
        <f>Calculations!AH174</f>
        <v>0</v>
      </c>
      <c r="AA3" s="9">
        <f>Calculations!AI174</f>
        <v>0</v>
      </c>
      <c r="AB3" s="9">
        <f>Calculations!AJ174</f>
        <v>0</v>
      </c>
      <c r="AC3" s="9">
        <f>Calculations!AK174</f>
        <v>0</v>
      </c>
      <c r="AD3" s="9">
        <f>Calculations!AL174</f>
        <v>0</v>
      </c>
      <c r="AE3" s="9">
        <f>Calculations!AM174</f>
        <v>0</v>
      </c>
      <c r="AF3" s="9">
        <f>Calculations!AN174</f>
        <v>0</v>
      </c>
      <c r="AG3" s="9">
        <f>Calculations!AO174</f>
        <v>0</v>
      </c>
    </row>
    <row r="4" spans="1:35" x14ac:dyDescent="0.25">
      <c r="A4" s="1" t="s">
        <v>78</v>
      </c>
      <c r="B4" s="9">
        <f>Calculations!J175</f>
        <v>0</v>
      </c>
      <c r="C4" s="9">
        <f>Calculations!K175</f>
        <v>956897000000000</v>
      </c>
      <c r="D4" s="9">
        <f>Calculations!L175</f>
        <v>957252999999999.88</v>
      </c>
      <c r="E4" s="9">
        <f>Calculations!M175</f>
        <v>959305000000000.13</v>
      </c>
      <c r="F4" s="9">
        <f>Calculations!N175</f>
        <v>970013000000000</v>
      </c>
      <c r="G4" s="9">
        <f>Calculations!O175</f>
        <v>987220000000000</v>
      </c>
      <c r="H4" s="9">
        <f>Calculations!P175</f>
        <v>1001694000000000.1</v>
      </c>
      <c r="I4" s="9">
        <f>Calculations!Q175</f>
        <v>1012224000000000</v>
      </c>
      <c r="J4" s="9">
        <f>Calculations!R175</f>
        <v>1020087000000000</v>
      </c>
      <c r="K4" s="9">
        <f>Calculations!S175</f>
        <v>1027514000000000</v>
      </c>
      <c r="L4" s="9">
        <f>Calculations!T175</f>
        <v>1033531000000000</v>
      </c>
      <c r="M4" s="9">
        <f>Calculations!U175</f>
        <v>1035104000000000</v>
      </c>
      <c r="N4" s="9">
        <f>Calculations!V175</f>
        <v>1039286999999999.9</v>
      </c>
      <c r="O4" s="9">
        <f>Calculations!W175</f>
        <v>1045783000000000.1</v>
      </c>
      <c r="P4" s="9">
        <f>Calculations!X175</f>
        <v>1053569000000000</v>
      </c>
      <c r="Q4" s="9">
        <f>Calculations!Y175</f>
        <v>1061913000000000.1</v>
      </c>
      <c r="R4" s="9">
        <f>Calculations!Z175</f>
        <v>1071067999999999.9</v>
      </c>
      <c r="S4" s="9">
        <f>Calculations!AA175</f>
        <v>1080436999999999.9</v>
      </c>
      <c r="T4" s="9">
        <f>Calculations!AB175</f>
        <v>1089442000000000</v>
      </c>
      <c r="U4" s="9">
        <f>Calculations!AC175</f>
        <v>1098532000000000.1</v>
      </c>
      <c r="V4" s="9">
        <f>Calculations!AD175</f>
        <v>1107914000000000.1</v>
      </c>
      <c r="W4" s="9">
        <f>Calculations!AE175</f>
        <v>1117411000000000.1</v>
      </c>
      <c r="X4" s="9">
        <f>Calculations!AF175</f>
        <v>1127244000000000.3</v>
      </c>
      <c r="Y4" s="9">
        <f>Calculations!AG175</f>
        <v>1136624000000000</v>
      </c>
      <c r="Z4" s="9">
        <f>Calculations!AH175</f>
        <v>1145935999999999.8</v>
      </c>
      <c r="AA4" s="9">
        <f>Calculations!AI175</f>
        <v>1155036000000000</v>
      </c>
      <c r="AB4" s="9">
        <f>Calculations!AJ175</f>
        <v>1164159000000000</v>
      </c>
      <c r="AC4" s="9">
        <f>Calculations!AK175</f>
        <v>1173520000000000</v>
      </c>
      <c r="AD4" s="9">
        <f>Calculations!AL175</f>
        <v>1182999000000000</v>
      </c>
      <c r="AE4" s="9">
        <f>Calculations!AM175</f>
        <v>1193148000000000</v>
      </c>
      <c r="AF4" s="9">
        <f>Calculations!AN175</f>
        <v>1203081000000000</v>
      </c>
      <c r="AG4" s="9">
        <f>Calculations!AO175</f>
        <v>1212238000000000.3</v>
      </c>
    </row>
    <row r="5" spans="1:35" x14ac:dyDescent="0.25">
      <c r="A5" s="1" t="s">
        <v>79</v>
      </c>
      <c r="B5" s="9">
        <f>Calculations!J176</f>
        <v>0</v>
      </c>
      <c r="C5" s="9">
        <f>Calculations!K176</f>
        <v>6524000000000</v>
      </c>
      <c r="D5" s="9">
        <f>Calculations!L176</f>
        <v>6581000000000</v>
      </c>
      <c r="E5" s="9">
        <f>Calculations!M176</f>
        <v>6587000000000</v>
      </c>
      <c r="F5" s="9">
        <f>Calculations!N176</f>
        <v>6542000000000</v>
      </c>
      <c r="G5" s="9">
        <f>Calculations!O176</f>
        <v>6527000000000</v>
      </c>
      <c r="H5" s="9">
        <f>Calculations!P176</f>
        <v>6554000000000</v>
      </c>
      <c r="I5" s="9">
        <f>Calculations!Q176</f>
        <v>6570000000000</v>
      </c>
      <c r="J5" s="9">
        <f>Calculations!R176</f>
        <v>6555000000000</v>
      </c>
      <c r="K5" s="9">
        <f>Calculations!S176</f>
        <v>6513000000000</v>
      </c>
      <c r="L5" s="9">
        <f>Calculations!T176</f>
        <v>6461000000000</v>
      </c>
      <c r="M5" s="9">
        <f>Calculations!U176</f>
        <v>6406000000000</v>
      </c>
      <c r="N5" s="9">
        <f>Calculations!V176</f>
        <v>6363000000000</v>
      </c>
      <c r="O5" s="9">
        <f>Calculations!W176</f>
        <v>6324000000000</v>
      </c>
      <c r="P5" s="9">
        <f>Calculations!X176</f>
        <v>6291000000000</v>
      </c>
      <c r="Q5" s="9">
        <f>Calculations!Y176</f>
        <v>6259000000000</v>
      </c>
      <c r="R5" s="9">
        <f>Calculations!Z176</f>
        <v>6236000000000</v>
      </c>
      <c r="S5" s="9">
        <f>Calculations!AA176</f>
        <v>6221000000000</v>
      </c>
      <c r="T5" s="9">
        <f>Calculations!AB176</f>
        <v>6193000000000</v>
      </c>
      <c r="U5" s="9">
        <f>Calculations!AC176</f>
        <v>6155000000000</v>
      </c>
      <c r="V5" s="9">
        <f>Calculations!AD176</f>
        <v>6126000000000</v>
      </c>
      <c r="W5" s="9">
        <f>Calculations!AE176</f>
        <v>6088000000000</v>
      </c>
      <c r="X5" s="9">
        <f>Calculations!AF176</f>
        <v>6053000000000</v>
      </c>
      <c r="Y5" s="9">
        <f>Calculations!AG176</f>
        <v>6020000000000</v>
      </c>
      <c r="Z5" s="9">
        <f>Calculations!AH176</f>
        <v>5989000000000</v>
      </c>
      <c r="AA5" s="9">
        <f>Calculations!AI176</f>
        <v>5956000000000</v>
      </c>
      <c r="AB5" s="9">
        <f>Calculations!AJ176</f>
        <v>5919000000000</v>
      </c>
      <c r="AC5" s="9">
        <f>Calculations!AK176</f>
        <v>5885000000000</v>
      </c>
      <c r="AD5" s="9">
        <f>Calculations!AL176</f>
        <v>5853000000000</v>
      </c>
      <c r="AE5" s="9">
        <f>Calculations!AM176</f>
        <v>5827000000000</v>
      </c>
      <c r="AF5" s="9">
        <f>Calculations!AN176</f>
        <v>5795000000000</v>
      </c>
      <c r="AG5" s="9">
        <f>Calculations!AO176</f>
        <v>5763000000000</v>
      </c>
    </row>
    <row r="6" spans="1:35" x14ac:dyDescent="0.25">
      <c r="A6" s="1" t="s">
        <v>81</v>
      </c>
      <c r="B6" s="9">
        <f>Calculations!J177</f>
        <v>0</v>
      </c>
      <c r="C6" s="9">
        <f>Calculations!K177</f>
        <v>0</v>
      </c>
      <c r="D6" s="9">
        <f>Calculations!L177</f>
        <v>0</v>
      </c>
      <c r="E6" s="9">
        <f>Calculations!M177</f>
        <v>0</v>
      </c>
      <c r="F6" s="9">
        <f>Calculations!N177</f>
        <v>0</v>
      </c>
      <c r="G6" s="9">
        <f>Calculations!O177</f>
        <v>0</v>
      </c>
      <c r="H6" s="9">
        <f>Calculations!P177</f>
        <v>0</v>
      </c>
      <c r="I6" s="9">
        <f>Calculations!Q177</f>
        <v>0</v>
      </c>
      <c r="J6" s="9">
        <f>Calculations!R177</f>
        <v>0</v>
      </c>
      <c r="K6" s="9">
        <f>Calculations!S177</f>
        <v>0</v>
      </c>
      <c r="L6" s="9">
        <f>Calculations!T177</f>
        <v>0</v>
      </c>
      <c r="M6" s="9">
        <f>Calculations!U177</f>
        <v>0</v>
      </c>
      <c r="N6" s="9">
        <f>Calculations!V177</f>
        <v>0</v>
      </c>
      <c r="O6" s="9">
        <f>Calculations!W177</f>
        <v>0</v>
      </c>
      <c r="P6" s="9">
        <f>Calculations!X177</f>
        <v>0</v>
      </c>
      <c r="Q6" s="9">
        <f>Calculations!Y177</f>
        <v>0</v>
      </c>
      <c r="R6" s="9">
        <f>Calculations!Z177</f>
        <v>0</v>
      </c>
      <c r="S6" s="9">
        <f>Calculations!AA177</f>
        <v>0</v>
      </c>
      <c r="T6" s="9">
        <f>Calculations!AB177</f>
        <v>0</v>
      </c>
      <c r="U6" s="9">
        <f>Calculations!AC177</f>
        <v>0</v>
      </c>
      <c r="V6" s="9">
        <f>Calculations!AD177</f>
        <v>0</v>
      </c>
      <c r="W6" s="9">
        <f>Calculations!AE177</f>
        <v>0</v>
      </c>
      <c r="X6" s="9">
        <f>Calculations!AF177</f>
        <v>0</v>
      </c>
      <c r="Y6" s="9">
        <f>Calculations!AG177</f>
        <v>0</v>
      </c>
      <c r="Z6" s="9">
        <f>Calculations!AH177</f>
        <v>0</v>
      </c>
      <c r="AA6" s="9">
        <f>Calculations!AI177</f>
        <v>0</v>
      </c>
      <c r="AB6" s="9">
        <f>Calculations!AJ177</f>
        <v>0</v>
      </c>
      <c r="AC6" s="9">
        <f>Calculations!AK177</f>
        <v>0</v>
      </c>
      <c r="AD6" s="9">
        <f>Calculations!AL177</f>
        <v>0</v>
      </c>
      <c r="AE6" s="9">
        <f>Calculations!AM177</f>
        <v>0</v>
      </c>
      <c r="AF6" s="9">
        <f>Calculations!AN177</f>
        <v>0</v>
      </c>
      <c r="AG6" s="9">
        <f>Calculations!AO177</f>
        <v>0</v>
      </c>
    </row>
    <row r="7" spans="1:35" x14ac:dyDescent="0.25">
      <c r="A7" s="1" t="s">
        <v>207</v>
      </c>
      <c r="B7" s="9">
        <f>Calculations!J178</f>
        <v>0</v>
      </c>
      <c r="C7" s="9">
        <f>Calculations!K178</f>
        <v>0</v>
      </c>
      <c r="D7" s="9">
        <f>Calculations!L178</f>
        <v>0</v>
      </c>
      <c r="E7" s="9">
        <f>Calculations!M178</f>
        <v>0</v>
      </c>
      <c r="F7" s="9">
        <f>Calculations!N178</f>
        <v>0</v>
      </c>
      <c r="G7" s="9">
        <f>Calculations!O178</f>
        <v>0</v>
      </c>
      <c r="H7" s="9">
        <f>Calculations!P178</f>
        <v>0</v>
      </c>
      <c r="I7" s="9">
        <f>Calculations!Q178</f>
        <v>0</v>
      </c>
      <c r="J7" s="9">
        <f>Calculations!R178</f>
        <v>0</v>
      </c>
      <c r="K7" s="9">
        <f>Calculations!S178</f>
        <v>0</v>
      </c>
      <c r="L7" s="9">
        <f>Calculations!T178</f>
        <v>0</v>
      </c>
      <c r="M7" s="9">
        <f>Calculations!U178</f>
        <v>0</v>
      </c>
      <c r="N7" s="9">
        <f>Calculations!V178</f>
        <v>0</v>
      </c>
      <c r="O7" s="9">
        <f>Calculations!W178</f>
        <v>0</v>
      </c>
      <c r="P7" s="9">
        <f>Calculations!X178</f>
        <v>0</v>
      </c>
      <c r="Q7" s="9">
        <f>Calculations!Y178</f>
        <v>0</v>
      </c>
      <c r="R7" s="9">
        <f>Calculations!Z178</f>
        <v>0</v>
      </c>
      <c r="S7" s="9">
        <f>Calculations!AA178</f>
        <v>0</v>
      </c>
      <c r="T7" s="9">
        <f>Calculations!AB178</f>
        <v>0</v>
      </c>
      <c r="U7" s="9">
        <f>Calculations!AC178</f>
        <v>0</v>
      </c>
      <c r="V7" s="9">
        <f>Calculations!AD178</f>
        <v>0</v>
      </c>
      <c r="W7" s="9">
        <f>Calculations!AE178</f>
        <v>0</v>
      </c>
      <c r="X7" s="9">
        <f>Calculations!AF178</f>
        <v>0</v>
      </c>
      <c r="Y7" s="9">
        <f>Calculations!AG178</f>
        <v>0</v>
      </c>
      <c r="Z7" s="9">
        <f>Calculations!AH178</f>
        <v>0</v>
      </c>
      <c r="AA7" s="9">
        <f>Calculations!AI178</f>
        <v>0</v>
      </c>
      <c r="AB7" s="9">
        <f>Calculations!AJ178</f>
        <v>0</v>
      </c>
      <c r="AC7" s="9">
        <f>Calculations!AK178</f>
        <v>0</v>
      </c>
      <c r="AD7" s="9">
        <f>Calculations!AL178</f>
        <v>0</v>
      </c>
      <c r="AE7" s="9">
        <f>Calculations!AM178</f>
        <v>0</v>
      </c>
      <c r="AF7" s="9">
        <f>Calculations!AN178</f>
        <v>0</v>
      </c>
      <c r="AG7" s="9">
        <f>Calculations!AO178</f>
        <v>0</v>
      </c>
    </row>
    <row r="8" spans="1:35" x14ac:dyDescent="0.25">
      <c r="A8" s="1" t="s">
        <v>349</v>
      </c>
      <c r="B8" s="9">
        <f>Calculations!J179</f>
        <v>0</v>
      </c>
      <c r="C8" s="9">
        <f>Calculations!K179</f>
        <v>0</v>
      </c>
      <c r="D8" s="9">
        <f>Calculations!L179</f>
        <v>0</v>
      </c>
      <c r="E8" s="9">
        <f>Calculations!M179</f>
        <v>0</v>
      </c>
      <c r="F8" s="9">
        <f>Calculations!N179</f>
        <v>0</v>
      </c>
      <c r="G8" s="9">
        <f>Calculations!O179</f>
        <v>0</v>
      </c>
      <c r="H8" s="9">
        <f>Calculations!P179</f>
        <v>0</v>
      </c>
      <c r="I8" s="9">
        <f>Calculations!Q179</f>
        <v>0</v>
      </c>
      <c r="J8" s="9">
        <f>Calculations!R179</f>
        <v>0</v>
      </c>
      <c r="K8" s="9">
        <f>Calculations!S179</f>
        <v>0</v>
      </c>
      <c r="L8" s="9">
        <f>Calculations!T179</f>
        <v>0</v>
      </c>
      <c r="M8" s="9">
        <f>Calculations!U179</f>
        <v>0</v>
      </c>
      <c r="N8" s="9">
        <f>Calculations!V179</f>
        <v>0</v>
      </c>
      <c r="O8" s="9">
        <f>Calculations!W179</f>
        <v>0</v>
      </c>
      <c r="P8" s="9">
        <f>Calculations!X179</f>
        <v>0</v>
      </c>
      <c r="Q8" s="9">
        <f>Calculations!Y179</f>
        <v>0</v>
      </c>
      <c r="R8" s="9">
        <f>Calculations!Z179</f>
        <v>0</v>
      </c>
      <c r="S8" s="9">
        <f>Calculations!AA179</f>
        <v>0</v>
      </c>
      <c r="T8" s="9">
        <f>Calculations!AB179</f>
        <v>0</v>
      </c>
      <c r="U8" s="9">
        <f>Calculations!AC179</f>
        <v>0</v>
      </c>
      <c r="V8" s="9">
        <f>Calculations!AD179</f>
        <v>0</v>
      </c>
      <c r="W8" s="9">
        <f>Calculations!AE179</f>
        <v>0</v>
      </c>
      <c r="X8" s="9">
        <f>Calculations!AF179</f>
        <v>0</v>
      </c>
      <c r="Y8" s="9">
        <f>Calculations!AG179</f>
        <v>0</v>
      </c>
      <c r="Z8" s="9">
        <f>Calculations!AH179</f>
        <v>0</v>
      </c>
      <c r="AA8" s="9">
        <f>Calculations!AI179</f>
        <v>0</v>
      </c>
      <c r="AB8" s="9">
        <f>Calculations!AJ179</f>
        <v>0</v>
      </c>
      <c r="AC8" s="9">
        <f>Calculations!AK179</f>
        <v>0</v>
      </c>
      <c r="AD8" s="9">
        <f>Calculations!AL179</f>
        <v>0</v>
      </c>
      <c r="AE8" s="9">
        <f>Calculations!AM179</f>
        <v>0</v>
      </c>
      <c r="AF8" s="9">
        <f>Calculations!AN179</f>
        <v>0</v>
      </c>
      <c r="AG8" s="9">
        <f>Calculations!AO179</f>
        <v>0</v>
      </c>
    </row>
    <row r="9" spans="1:35" x14ac:dyDescent="0.25">
      <c r="A9" s="1" t="s">
        <v>350</v>
      </c>
      <c r="B9" s="9">
        <f>Calculations!J180</f>
        <v>0</v>
      </c>
      <c r="C9" s="9">
        <f>Calculations!K180</f>
        <v>0</v>
      </c>
      <c r="D9" s="9">
        <f>Calculations!L180</f>
        <v>0</v>
      </c>
      <c r="E9" s="9">
        <f>Calculations!M180</f>
        <v>0</v>
      </c>
      <c r="F9" s="9">
        <f>Calculations!N180</f>
        <v>0</v>
      </c>
      <c r="G9" s="9">
        <f>Calculations!O180</f>
        <v>0</v>
      </c>
      <c r="H9" s="9">
        <f>Calculations!P180</f>
        <v>0</v>
      </c>
      <c r="I9" s="9">
        <f>Calculations!Q180</f>
        <v>0</v>
      </c>
      <c r="J9" s="9">
        <f>Calculations!R180</f>
        <v>0</v>
      </c>
      <c r="K9" s="9">
        <f>Calculations!S180</f>
        <v>0</v>
      </c>
      <c r="L9" s="9">
        <f>Calculations!T180</f>
        <v>0</v>
      </c>
      <c r="M9" s="9">
        <f>Calculations!U180</f>
        <v>0</v>
      </c>
      <c r="N9" s="9">
        <f>Calculations!V180</f>
        <v>0</v>
      </c>
      <c r="O9" s="9">
        <f>Calculations!W180</f>
        <v>0</v>
      </c>
      <c r="P9" s="9">
        <f>Calculations!X180</f>
        <v>0</v>
      </c>
      <c r="Q9" s="9">
        <f>Calculations!Y180</f>
        <v>0</v>
      </c>
      <c r="R9" s="9">
        <f>Calculations!Z180</f>
        <v>0</v>
      </c>
      <c r="S9" s="9">
        <f>Calculations!AA180</f>
        <v>0</v>
      </c>
      <c r="T9" s="9">
        <f>Calculations!AB180</f>
        <v>0</v>
      </c>
      <c r="U9" s="9">
        <f>Calculations!AC180</f>
        <v>0</v>
      </c>
      <c r="V9" s="9">
        <f>Calculations!AD180</f>
        <v>0</v>
      </c>
      <c r="W9" s="9">
        <f>Calculations!AE180</f>
        <v>0</v>
      </c>
      <c r="X9" s="9">
        <f>Calculations!AF180</f>
        <v>0</v>
      </c>
      <c r="Y9" s="9">
        <f>Calculations!AG180</f>
        <v>0</v>
      </c>
      <c r="Z9" s="9">
        <f>Calculations!AH180</f>
        <v>0</v>
      </c>
      <c r="AA9" s="9">
        <f>Calculations!AI180</f>
        <v>0</v>
      </c>
      <c r="AB9" s="9">
        <f>Calculations!AJ180</f>
        <v>0</v>
      </c>
      <c r="AC9" s="9">
        <f>Calculations!AK180</f>
        <v>0</v>
      </c>
      <c r="AD9" s="9">
        <f>Calculations!AL180</f>
        <v>0</v>
      </c>
      <c r="AE9" s="9">
        <f>Calculations!AM180</f>
        <v>0</v>
      </c>
      <c r="AF9" s="9">
        <f>Calculations!AN180</f>
        <v>0</v>
      </c>
      <c r="AG9" s="9">
        <f>Calculations!AO180</f>
        <v>0</v>
      </c>
    </row>
    <row r="10" spans="1:35" x14ac:dyDescent="0.25">
      <c r="A10" s="1" t="s">
        <v>351</v>
      </c>
      <c r="B10" s="9">
        <f>Calculations!J181</f>
        <v>0</v>
      </c>
      <c r="C10" s="9">
        <f>Calculations!K181</f>
        <v>10397978487894.754</v>
      </c>
      <c r="D10" s="9">
        <f>Calculations!L181</f>
        <v>10666071379518.633</v>
      </c>
      <c r="E10" s="9">
        <f>Calculations!M181</f>
        <v>10362404474465.906</v>
      </c>
      <c r="F10" s="9">
        <f>Calculations!N181</f>
        <v>10433658988232.322</v>
      </c>
      <c r="G10" s="9">
        <f>Calculations!O181</f>
        <v>10518951249538.658</v>
      </c>
      <c r="H10" s="9">
        <f>Calculations!P181</f>
        <v>10618692908742.303</v>
      </c>
      <c r="I10" s="9">
        <f>Calculations!Q181</f>
        <v>10673280239752.398</v>
      </c>
      <c r="J10" s="9">
        <f>Calculations!R181</f>
        <v>10721691584821.361</v>
      </c>
      <c r="K10" s="9">
        <f>Calculations!S181</f>
        <v>10764171552315.35</v>
      </c>
      <c r="L10" s="9">
        <f>Calculations!T181</f>
        <v>10801270614051.553</v>
      </c>
      <c r="M10" s="9">
        <f>Calculations!U181</f>
        <v>10832026672945.148</v>
      </c>
      <c r="N10" s="9">
        <f>Calculations!V181</f>
        <v>10884022089178.803</v>
      </c>
      <c r="O10" s="9">
        <f>Calculations!W181</f>
        <v>10933182562873.656</v>
      </c>
      <c r="P10" s="9">
        <f>Calculations!X181</f>
        <v>10985086225904.096</v>
      </c>
      <c r="Q10" s="9">
        <f>Calculations!Y181</f>
        <v>11031803516729.418</v>
      </c>
      <c r="R10" s="9">
        <f>Calculations!Z181</f>
        <v>11089125585794.334</v>
      </c>
      <c r="S10" s="9">
        <f>Calculations!AA181</f>
        <v>11139003785666.34</v>
      </c>
      <c r="T10" s="9">
        <f>Calculations!AB181</f>
        <v>11177717236219.268</v>
      </c>
      <c r="U10" s="9">
        <f>Calculations!AC181</f>
        <v>11218196555290.5</v>
      </c>
      <c r="V10" s="9">
        <f>Calculations!AD181</f>
        <v>11266663931571.123</v>
      </c>
      <c r="W10" s="9">
        <f>Calculations!AE181</f>
        <v>11315825853018.115</v>
      </c>
      <c r="X10" s="9">
        <f>Calculations!AF181</f>
        <v>11371051291794.803</v>
      </c>
      <c r="Y10" s="9">
        <f>Calculations!AG181</f>
        <v>11432823854224.186</v>
      </c>
      <c r="Z10" s="9">
        <f>Calculations!AH181</f>
        <v>11492983762711.639</v>
      </c>
      <c r="AA10" s="9">
        <f>Calculations!AI181</f>
        <v>11548455225228.826</v>
      </c>
      <c r="AB10" s="9">
        <f>Calculations!AJ181</f>
        <v>11606000280878.889</v>
      </c>
      <c r="AC10" s="9">
        <f>Calculations!AK181</f>
        <v>11665582388159.607</v>
      </c>
      <c r="AD10" s="9">
        <f>Calculations!AL181</f>
        <v>11722590014090.545</v>
      </c>
      <c r="AE10" s="9">
        <f>Calculations!AM181</f>
        <v>11783049943502.824</v>
      </c>
      <c r="AF10" s="9">
        <f>Calculations!AN181</f>
        <v>11838942251335.979</v>
      </c>
      <c r="AG10" s="9">
        <f>Calculations!AO181</f>
        <v>11898389296744.805</v>
      </c>
    </row>
    <row r="11" spans="1:35" x14ac:dyDescent="0.25">
      <c r="A11" s="1" t="s">
        <v>352</v>
      </c>
      <c r="B11" s="9">
        <f>Calculations!J182</f>
        <v>0</v>
      </c>
      <c r="C11" s="9">
        <f>Calculations!K182</f>
        <v>0</v>
      </c>
      <c r="D11" s="9">
        <f>Calculations!L182</f>
        <v>0</v>
      </c>
      <c r="E11" s="9">
        <f>Calculations!M182</f>
        <v>0</v>
      </c>
      <c r="F11" s="9">
        <f>Calculations!N182</f>
        <v>0</v>
      </c>
      <c r="G11" s="9">
        <f>Calculations!O182</f>
        <v>0</v>
      </c>
      <c r="H11" s="9">
        <f>Calculations!P182</f>
        <v>0</v>
      </c>
      <c r="I11" s="9">
        <f>Calculations!Q182</f>
        <v>0</v>
      </c>
      <c r="J11" s="9">
        <f>Calculations!R182</f>
        <v>0</v>
      </c>
      <c r="K11" s="9">
        <f>Calculations!S182</f>
        <v>0</v>
      </c>
      <c r="L11" s="9">
        <f>Calculations!T182</f>
        <v>0</v>
      </c>
      <c r="M11" s="9">
        <f>Calculations!U182</f>
        <v>0</v>
      </c>
      <c r="N11" s="9">
        <f>Calculations!V182</f>
        <v>0</v>
      </c>
      <c r="O11" s="9">
        <f>Calculations!W182</f>
        <v>0</v>
      </c>
      <c r="P11" s="9">
        <f>Calculations!X182</f>
        <v>0</v>
      </c>
      <c r="Q11" s="9">
        <f>Calculations!Y182</f>
        <v>0</v>
      </c>
      <c r="R11" s="9">
        <f>Calculations!Z182</f>
        <v>0</v>
      </c>
      <c r="S11" s="9">
        <f>Calculations!AA182</f>
        <v>0</v>
      </c>
      <c r="T11" s="9">
        <f>Calculations!AB182</f>
        <v>0</v>
      </c>
      <c r="U11" s="9">
        <f>Calculations!AC182</f>
        <v>0</v>
      </c>
      <c r="V11" s="9">
        <f>Calculations!AD182</f>
        <v>0</v>
      </c>
      <c r="W11" s="9">
        <f>Calculations!AE182</f>
        <v>0</v>
      </c>
      <c r="X11" s="9">
        <f>Calculations!AF182</f>
        <v>0</v>
      </c>
      <c r="Y11" s="9">
        <f>Calculations!AG182</f>
        <v>0</v>
      </c>
      <c r="Z11" s="9">
        <f>Calculations!AH182</f>
        <v>0</v>
      </c>
      <c r="AA11" s="9">
        <f>Calculations!AI182</f>
        <v>0</v>
      </c>
      <c r="AB11" s="9">
        <f>Calculations!AJ182</f>
        <v>0</v>
      </c>
      <c r="AC11" s="9">
        <f>Calculations!AK182</f>
        <v>0</v>
      </c>
      <c r="AD11" s="9">
        <f>Calculations!AL182</f>
        <v>0</v>
      </c>
      <c r="AE11" s="9">
        <f>Calculations!AM182</f>
        <v>0</v>
      </c>
      <c r="AF11" s="9">
        <f>Calculations!AN182</f>
        <v>0</v>
      </c>
      <c r="AG11" s="9">
        <f>Calculations!AO182</f>
        <v>0</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I11"/>
  <sheetViews>
    <sheetView workbookViewId="0">
      <selection activeCell="X33" sqref="X33"/>
    </sheetView>
  </sheetViews>
  <sheetFormatPr defaultRowHeight="15" x14ac:dyDescent="0.25"/>
  <cols>
    <col min="1" max="1" width="29.85546875" customWidth="1"/>
    <col min="2" max="33" width="9.8554687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Calculations!J186</f>
        <v>0</v>
      </c>
      <c r="C2" s="9">
        <f>Calculations!K186</f>
        <v>1977293000000000</v>
      </c>
      <c r="D2" s="9">
        <f>Calculations!L186</f>
        <v>2103897000000000</v>
      </c>
      <c r="E2" s="9">
        <f>Calculations!M186</f>
        <v>2190717000000000.3</v>
      </c>
      <c r="F2" s="9">
        <f>Calculations!N186</f>
        <v>2277680000000000</v>
      </c>
      <c r="G2" s="9">
        <f>Calculations!O186</f>
        <v>2367183000000000</v>
      </c>
      <c r="H2" s="9">
        <f>Calculations!P186</f>
        <v>2456735000000000</v>
      </c>
      <c r="I2" s="9">
        <f>Calculations!Q186</f>
        <v>2489413000000000</v>
      </c>
      <c r="J2" s="9">
        <f>Calculations!R186</f>
        <v>2522953000000000</v>
      </c>
      <c r="K2" s="9">
        <f>Calculations!S186</f>
        <v>2556568000000000</v>
      </c>
      <c r="L2" s="9">
        <f>Calculations!T186</f>
        <v>2590055000000000</v>
      </c>
      <c r="M2" s="9">
        <f>Calculations!U186</f>
        <v>2623187000000000</v>
      </c>
      <c r="N2" s="9">
        <f>Calculations!V186</f>
        <v>2657153000000000</v>
      </c>
      <c r="O2" s="9">
        <f>Calculations!W186</f>
        <v>2693118000000000</v>
      </c>
      <c r="P2" s="9">
        <f>Calculations!X186</f>
        <v>2729383000000000.5</v>
      </c>
      <c r="Q2" s="9">
        <f>Calculations!Y186</f>
        <v>2766715000000000</v>
      </c>
      <c r="R2" s="9">
        <f>Calculations!Z186</f>
        <v>2805418000000000</v>
      </c>
      <c r="S2" s="9">
        <f>Calculations!AA186</f>
        <v>2845014000000000</v>
      </c>
      <c r="T2" s="9">
        <f>Calculations!AB186</f>
        <v>2885202000000000</v>
      </c>
      <c r="U2" s="9">
        <f>Calculations!AC186</f>
        <v>2926453000000000.5</v>
      </c>
      <c r="V2" s="9">
        <f>Calculations!AD186</f>
        <v>2968651999999999.5</v>
      </c>
      <c r="W2" s="9">
        <f>Calculations!AE186</f>
        <v>3013304000000000</v>
      </c>
      <c r="X2" s="9">
        <f>Calculations!AF186</f>
        <v>3060161000000000</v>
      </c>
      <c r="Y2" s="9">
        <f>Calculations!AG186</f>
        <v>3108222999999999.5</v>
      </c>
      <c r="Z2" s="9">
        <f>Calculations!AH186</f>
        <v>3159293000000000</v>
      </c>
      <c r="AA2" s="9">
        <f>Calculations!AI186</f>
        <v>3211649999999999.5</v>
      </c>
      <c r="AB2" s="9">
        <f>Calculations!AJ186</f>
        <v>3266663000000000.5</v>
      </c>
      <c r="AC2" s="9">
        <f>Calculations!AK186</f>
        <v>3324223000000000</v>
      </c>
      <c r="AD2" s="9">
        <f>Calculations!AL186</f>
        <v>3384877000000000.5</v>
      </c>
      <c r="AE2" s="9">
        <f>Calculations!AM186</f>
        <v>3447774000000000.5</v>
      </c>
      <c r="AF2" s="9">
        <f>Calculations!AN186</f>
        <v>3514023000000000</v>
      </c>
      <c r="AG2" s="9">
        <f>Calculations!AO186</f>
        <v>3583132000000000</v>
      </c>
    </row>
    <row r="3" spans="1:35" x14ac:dyDescent="0.25">
      <c r="A3" s="1" t="s">
        <v>77</v>
      </c>
      <c r="B3" s="9">
        <f>Calculations!J187</f>
        <v>0</v>
      </c>
      <c r="C3" s="9">
        <f>Calculations!K187</f>
        <v>20544799999999.996</v>
      </c>
      <c r="D3" s="9">
        <f>Calculations!L187</f>
        <v>21688839999999.996</v>
      </c>
      <c r="E3" s="9">
        <f>Calculations!M187</f>
        <v>21824119999999.996</v>
      </c>
      <c r="F3" s="9">
        <f>Calculations!N187</f>
        <v>22102680000000</v>
      </c>
      <c r="G3" s="9">
        <f>Calculations!O187</f>
        <v>22378960000000</v>
      </c>
      <c r="H3" s="9">
        <f>Calculations!P187</f>
        <v>22674760000000</v>
      </c>
      <c r="I3" s="9">
        <f>Calculations!Q187</f>
        <v>22767160000000</v>
      </c>
      <c r="J3" s="9">
        <f>Calculations!R187</f>
        <v>22850520000000</v>
      </c>
      <c r="K3" s="9">
        <f>Calculations!S187</f>
        <v>22934120000000</v>
      </c>
      <c r="L3" s="9">
        <f>Calculations!T187</f>
        <v>23007520000000</v>
      </c>
      <c r="M3" s="9">
        <f>Calculations!U187</f>
        <v>23041800000000</v>
      </c>
      <c r="N3" s="9">
        <f>Calculations!V187</f>
        <v>23130400000000</v>
      </c>
      <c r="O3" s="9">
        <f>Calculations!W187</f>
        <v>23206360000000</v>
      </c>
      <c r="P3" s="9">
        <f>Calculations!X187</f>
        <v>23291360000000</v>
      </c>
      <c r="Q3" s="9">
        <f>Calculations!Y187</f>
        <v>23367160000000</v>
      </c>
      <c r="R3" s="9">
        <f>Calculations!Z187</f>
        <v>23470960000000</v>
      </c>
      <c r="S3" s="9">
        <f>Calculations!AA187</f>
        <v>23563920000000</v>
      </c>
      <c r="T3" s="9">
        <f>Calculations!AB187</f>
        <v>23640520000000</v>
      </c>
      <c r="U3" s="9">
        <f>Calculations!AC187</f>
        <v>23717160000000</v>
      </c>
      <c r="V3" s="9">
        <f>Calculations!AD187</f>
        <v>23812920000000</v>
      </c>
      <c r="W3" s="9">
        <f>Calculations!AE187</f>
        <v>23891160000000</v>
      </c>
      <c r="X3" s="9">
        <f>Calculations!AF187</f>
        <v>23976800000000</v>
      </c>
      <c r="Y3" s="9">
        <f>Calculations!AG187</f>
        <v>24075400000000</v>
      </c>
      <c r="Z3" s="9">
        <f>Calculations!AH187</f>
        <v>24170160000000</v>
      </c>
      <c r="AA3" s="9">
        <f>Calculations!AI187</f>
        <v>24255440000000</v>
      </c>
      <c r="AB3" s="9">
        <f>Calculations!AJ187</f>
        <v>24340280000000</v>
      </c>
      <c r="AC3" s="9">
        <f>Calculations!AK187</f>
        <v>24431400000000</v>
      </c>
      <c r="AD3" s="9">
        <f>Calculations!AL187</f>
        <v>24519200000000</v>
      </c>
      <c r="AE3" s="9">
        <f>Calculations!AM187</f>
        <v>24607000000000</v>
      </c>
      <c r="AF3" s="9">
        <f>Calculations!AN187</f>
        <v>24690000000000</v>
      </c>
      <c r="AG3" s="9">
        <f>Calculations!AO187</f>
        <v>24778160000000</v>
      </c>
    </row>
    <row r="4" spans="1:35" x14ac:dyDescent="0.25">
      <c r="A4" s="1" t="s">
        <v>78</v>
      </c>
      <c r="B4" s="9">
        <f>Calculations!J188</f>
        <v>0</v>
      </c>
      <c r="C4" s="9">
        <f>Calculations!K188</f>
        <v>555670000000000</v>
      </c>
      <c r="D4" s="9">
        <f>Calculations!L188</f>
        <v>609088000000000</v>
      </c>
      <c r="E4" s="9">
        <f>Calculations!M188</f>
        <v>580644000000000</v>
      </c>
      <c r="F4" s="9">
        <f>Calculations!N188</f>
        <v>693526000000000</v>
      </c>
      <c r="G4" s="9">
        <f>Calculations!O188</f>
        <v>741611000000000</v>
      </c>
      <c r="H4" s="9">
        <f>Calculations!P188</f>
        <v>787225000000000</v>
      </c>
      <c r="I4" s="9">
        <f>Calculations!Q188</f>
        <v>789477000000000</v>
      </c>
      <c r="J4" s="9">
        <f>Calculations!R188</f>
        <v>790011000000000</v>
      </c>
      <c r="K4" s="9">
        <f>Calculations!S188</f>
        <v>790203000000000</v>
      </c>
      <c r="L4" s="9">
        <f>Calculations!T188</f>
        <v>789708000000000</v>
      </c>
      <c r="M4" s="9">
        <f>Calculations!U188</f>
        <v>788681000000000</v>
      </c>
      <c r="N4" s="9">
        <f>Calculations!V188</f>
        <v>788469000000000</v>
      </c>
      <c r="O4" s="9">
        <f>Calculations!W188</f>
        <v>788847000000000</v>
      </c>
      <c r="P4" s="9">
        <f>Calculations!X188</f>
        <v>789711000000000</v>
      </c>
      <c r="Q4" s="9">
        <f>Calculations!Y188</f>
        <v>790612000000000</v>
      </c>
      <c r="R4" s="9">
        <f>Calculations!Z188</f>
        <v>792051000000000</v>
      </c>
      <c r="S4" s="9">
        <f>Calculations!AA188</f>
        <v>793585000000000</v>
      </c>
      <c r="T4" s="9">
        <f>Calculations!AB188</f>
        <v>795144000000000</v>
      </c>
      <c r="U4" s="9">
        <f>Calculations!AC188</f>
        <v>796932000000000</v>
      </c>
      <c r="V4" s="9">
        <f>Calculations!AD188</f>
        <v>798947000000000</v>
      </c>
      <c r="W4" s="9">
        <f>Calculations!AE188</f>
        <v>800980000000000</v>
      </c>
      <c r="X4" s="9">
        <f>Calculations!AF188</f>
        <v>802606000000000</v>
      </c>
      <c r="Y4" s="9">
        <f>Calculations!AG188</f>
        <v>803938000000000</v>
      </c>
      <c r="Z4" s="9">
        <f>Calculations!AH188</f>
        <v>805425000000000</v>
      </c>
      <c r="AA4" s="9">
        <f>Calculations!AI188</f>
        <v>806672000000000</v>
      </c>
      <c r="AB4" s="9">
        <f>Calculations!AJ188</f>
        <v>807976000000000</v>
      </c>
      <c r="AC4" s="9">
        <f>Calculations!AK188</f>
        <v>809443000000000</v>
      </c>
      <c r="AD4" s="9">
        <f>Calculations!AL188</f>
        <v>810968000000000</v>
      </c>
      <c r="AE4" s="9">
        <f>Calculations!AM188</f>
        <v>812839000000000</v>
      </c>
      <c r="AF4" s="9">
        <f>Calculations!AN188</f>
        <v>814654000000000</v>
      </c>
      <c r="AG4" s="9">
        <f>Calculations!AO188</f>
        <v>816157000000000</v>
      </c>
    </row>
    <row r="5" spans="1:35" x14ac:dyDescent="0.25">
      <c r="A5" s="1" t="s">
        <v>79</v>
      </c>
      <c r="B5" s="9">
        <f>Calculations!J189</f>
        <v>0</v>
      </c>
      <c r="C5" s="9">
        <f>Calculations!K189</f>
        <v>86303000000000</v>
      </c>
      <c r="D5" s="9">
        <f>Calculations!L189</f>
        <v>85565000000000</v>
      </c>
      <c r="E5" s="9">
        <f>Calculations!M189</f>
        <v>98080000000000</v>
      </c>
      <c r="F5" s="9">
        <f>Calculations!N189</f>
        <v>100283000000000</v>
      </c>
      <c r="G5" s="9">
        <f>Calculations!O189</f>
        <v>102809000000000</v>
      </c>
      <c r="H5" s="9">
        <f>Calculations!P189</f>
        <v>106009000000000</v>
      </c>
      <c r="I5" s="9">
        <f>Calculations!Q189</f>
        <v>107263000000000</v>
      </c>
      <c r="J5" s="9">
        <f>Calculations!R189</f>
        <v>107885000000000</v>
      </c>
      <c r="K5" s="9">
        <f>Calculations!S189</f>
        <v>108032000000000</v>
      </c>
      <c r="L5" s="9">
        <f>Calculations!T189</f>
        <v>107989000000000</v>
      </c>
      <c r="M5" s="9">
        <f>Calculations!U189</f>
        <v>107421000000000</v>
      </c>
      <c r="N5" s="9">
        <f>Calculations!V189</f>
        <v>107156000000000</v>
      </c>
      <c r="O5" s="9">
        <f>Calculations!W189</f>
        <v>107033000000000</v>
      </c>
      <c r="P5" s="9">
        <f>Calculations!X189</f>
        <v>107168000000000</v>
      </c>
      <c r="Q5" s="9">
        <f>Calculations!Y189</f>
        <v>107361000000000</v>
      </c>
      <c r="R5" s="9">
        <f>Calculations!Z189</f>
        <v>107757000000000</v>
      </c>
      <c r="S5" s="9">
        <f>Calculations!AA189</f>
        <v>108346000000000</v>
      </c>
      <c r="T5" s="9">
        <f>Calculations!AB189</f>
        <v>108744000000000</v>
      </c>
      <c r="U5" s="9">
        <f>Calculations!AC189</f>
        <v>108942000000000</v>
      </c>
      <c r="V5" s="9">
        <f>Calculations!AD189</f>
        <v>109332000000000</v>
      </c>
      <c r="W5" s="9">
        <f>Calculations!AE189</f>
        <v>109478000000000</v>
      </c>
      <c r="X5" s="9">
        <f>Calculations!AF189</f>
        <v>109621000000000</v>
      </c>
      <c r="Y5" s="9">
        <f>Calculations!AG189</f>
        <v>109806000000000</v>
      </c>
      <c r="Z5" s="9">
        <f>Calculations!AH189</f>
        <v>110033000000000</v>
      </c>
      <c r="AA5" s="9">
        <f>Calculations!AI189</f>
        <v>110218000000000</v>
      </c>
      <c r="AB5" s="9">
        <f>Calculations!AJ189</f>
        <v>110304000000000</v>
      </c>
      <c r="AC5" s="9">
        <f>Calculations!AK189</f>
        <v>110468000000000</v>
      </c>
      <c r="AD5" s="9">
        <f>Calculations!AL189</f>
        <v>110692000000000</v>
      </c>
      <c r="AE5" s="9">
        <f>Calculations!AM189</f>
        <v>110995000000000</v>
      </c>
      <c r="AF5" s="9">
        <f>Calculations!AN189</f>
        <v>111206000000000</v>
      </c>
      <c r="AG5" s="9">
        <f>Calculations!AO189</f>
        <v>111432000000000</v>
      </c>
    </row>
    <row r="6" spans="1:35" x14ac:dyDescent="0.25">
      <c r="A6" s="1" t="s">
        <v>81</v>
      </c>
      <c r="B6" s="9">
        <f>Calculations!J190</f>
        <v>0</v>
      </c>
      <c r="C6" s="9">
        <f>Calculations!K190</f>
        <v>0</v>
      </c>
      <c r="D6" s="9">
        <f>Calculations!L190</f>
        <v>0</v>
      </c>
      <c r="E6" s="9">
        <f>Calculations!M190</f>
        <v>0</v>
      </c>
      <c r="F6" s="9">
        <f>Calculations!N190</f>
        <v>0</v>
      </c>
      <c r="G6" s="9">
        <f>Calculations!O190</f>
        <v>0</v>
      </c>
      <c r="H6" s="9">
        <f>Calculations!P190</f>
        <v>0</v>
      </c>
      <c r="I6" s="9">
        <f>Calculations!Q190</f>
        <v>0</v>
      </c>
      <c r="J6" s="9">
        <f>Calculations!R190</f>
        <v>0</v>
      </c>
      <c r="K6" s="9">
        <f>Calculations!S190</f>
        <v>0</v>
      </c>
      <c r="L6" s="9">
        <f>Calculations!T190</f>
        <v>0</v>
      </c>
      <c r="M6" s="9">
        <f>Calculations!U190</f>
        <v>0</v>
      </c>
      <c r="N6" s="9">
        <f>Calculations!V190</f>
        <v>0</v>
      </c>
      <c r="O6" s="9">
        <f>Calculations!W190</f>
        <v>0</v>
      </c>
      <c r="P6" s="9">
        <f>Calculations!X190</f>
        <v>0</v>
      </c>
      <c r="Q6" s="9">
        <f>Calculations!Y190</f>
        <v>0</v>
      </c>
      <c r="R6" s="9">
        <f>Calculations!Z190</f>
        <v>0</v>
      </c>
      <c r="S6" s="9">
        <f>Calculations!AA190</f>
        <v>0</v>
      </c>
      <c r="T6" s="9">
        <f>Calculations!AB190</f>
        <v>0</v>
      </c>
      <c r="U6" s="9">
        <f>Calculations!AC190</f>
        <v>0</v>
      </c>
      <c r="V6" s="9">
        <f>Calculations!AD190</f>
        <v>0</v>
      </c>
      <c r="W6" s="9">
        <f>Calculations!AE190</f>
        <v>0</v>
      </c>
      <c r="X6" s="9">
        <f>Calculations!AF190</f>
        <v>0</v>
      </c>
      <c r="Y6" s="9">
        <f>Calculations!AG190</f>
        <v>0</v>
      </c>
      <c r="Z6" s="9">
        <f>Calculations!AH190</f>
        <v>0</v>
      </c>
      <c r="AA6" s="9">
        <f>Calculations!AI190</f>
        <v>0</v>
      </c>
      <c r="AB6" s="9">
        <f>Calculations!AJ190</f>
        <v>0</v>
      </c>
      <c r="AC6" s="9">
        <f>Calculations!AK190</f>
        <v>0</v>
      </c>
      <c r="AD6" s="9">
        <f>Calculations!AL190</f>
        <v>0</v>
      </c>
      <c r="AE6" s="9">
        <f>Calculations!AM190</f>
        <v>0</v>
      </c>
      <c r="AF6" s="9">
        <f>Calculations!AN190</f>
        <v>0</v>
      </c>
      <c r="AG6" s="9">
        <f>Calculations!AO190</f>
        <v>0</v>
      </c>
    </row>
    <row r="7" spans="1:35" x14ac:dyDescent="0.25">
      <c r="A7" s="1" t="s">
        <v>207</v>
      </c>
      <c r="B7" s="9">
        <f>Calculations!J191</f>
        <v>0</v>
      </c>
      <c r="C7" s="9">
        <f>Calculations!K191</f>
        <v>0</v>
      </c>
      <c r="D7" s="9">
        <f>Calculations!L191</f>
        <v>0</v>
      </c>
      <c r="E7" s="9">
        <f>Calculations!M191</f>
        <v>0</v>
      </c>
      <c r="F7" s="9">
        <f>Calculations!N191</f>
        <v>0</v>
      </c>
      <c r="G7" s="9">
        <f>Calculations!O191</f>
        <v>0</v>
      </c>
      <c r="H7" s="9">
        <f>Calculations!P191</f>
        <v>0</v>
      </c>
      <c r="I7" s="9">
        <f>Calculations!Q191</f>
        <v>0</v>
      </c>
      <c r="J7" s="9">
        <f>Calculations!R191</f>
        <v>0</v>
      </c>
      <c r="K7" s="9">
        <f>Calculations!S191</f>
        <v>0</v>
      </c>
      <c r="L7" s="9">
        <f>Calculations!T191</f>
        <v>0</v>
      </c>
      <c r="M7" s="9">
        <f>Calculations!U191</f>
        <v>0</v>
      </c>
      <c r="N7" s="9">
        <f>Calculations!V191</f>
        <v>0</v>
      </c>
      <c r="O7" s="9">
        <f>Calculations!W191</f>
        <v>0</v>
      </c>
      <c r="P7" s="9">
        <f>Calculations!X191</f>
        <v>0</v>
      </c>
      <c r="Q7" s="9">
        <f>Calculations!Y191</f>
        <v>0</v>
      </c>
      <c r="R7" s="9">
        <f>Calculations!Z191</f>
        <v>0</v>
      </c>
      <c r="S7" s="9">
        <f>Calculations!AA191</f>
        <v>0</v>
      </c>
      <c r="T7" s="9">
        <f>Calculations!AB191</f>
        <v>0</v>
      </c>
      <c r="U7" s="9">
        <f>Calculations!AC191</f>
        <v>0</v>
      </c>
      <c r="V7" s="9">
        <f>Calculations!AD191</f>
        <v>0</v>
      </c>
      <c r="W7" s="9">
        <f>Calculations!AE191</f>
        <v>0</v>
      </c>
      <c r="X7" s="9">
        <f>Calculations!AF191</f>
        <v>0</v>
      </c>
      <c r="Y7" s="9">
        <f>Calculations!AG191</f>
        <v>0</v>
      </c>
      <c r="Z7" s="9">
        <f>Calculations!AH191</f>
        <v>0</v>
      </c>
      <c r="AA7" s="9">
        <f>Calculations!AI191</f>
        <v>0</v>
      </c>
      <c r="AB7" s="9">
        <f>Calculations!AJ191</f>
        <v>0</v>
      </c>
      <c r="AC7" s="9">
        <f>Calculations!AK191</f>
        <v>0</v>
      </c>
      <c r="AD7" s="9">
        <f>Calculations!AL191</f>
        <v>0</v>
      </c>
      <c r="AE7" s="9">
        <f>Calculations!AM191</f>
        <v>0</v>
      </c>
      <c r="AF7" s="9">
        <f>Calculations!AN191</f>
        <v>0</v>
      </c>
      <c r="AG7" s="9">
        <f>Calculations!AO191</f>
        <v>0</v>
      </c>
    </row>
    <row r="8" spans="1:35" x14ac:dyDescent="0.25">
      <c r="A8" s="1" t="s">
        <v>349</v>
      </c>
      <c r="B8" s="9">
        <f>Calculations!J192</f>
        <v>0</v>
      </c>
      <c r="C8" s="9">
        <f>Calculations!K192</f>
        <v>0</v>
      </c>
      <c r="D8" s="9">
        <f>Calculations!L192</f>
        <v>0</v>
      </c>
      <c r="E8" s="9">
        <f>Calculations!M192</f>
        <v>0</v>
      </c>
      <c r="F8" s="9">
        <f>Calculations!N192</f>
        <v>0</v>
      </c>
      <c r="G8" s="9">
        <f>Calculations!O192</f>
        <v>0</v>
      </c>
      <c r="H8" s="9">
        <f>Calculations!P192</f>
        <v>0</v>
      </c>
      <c r="I8" s="9">
        <f>Calculations!Q192</f>
        <v>0</v>
      </c>
      <c r="J8" s="9">
        <f>Calculations!R192</f>
        <v>0</v>
      </c>
      <c r="K8" s="9">
        <f>Calculations!S192</f>
        <v>0</v>
      </c>
      <c r="L8" s="9">
        <f>Calculations!T192</f>
        <v>0</v>
      </c>
      <c r="M8" s="9">
        <f>Calculations!U192</f>
        <v>0</v>
      </c>
      <c r="N8" s="9">
        <f>Calculations!V192</f>
        <v>0</v>
      </c>
      <c r="O8" s="9">
        <f>Calculations!W192</f>
        <v>0</v>
      </c>
      <c r="P8" s="9">
        <f>Calculations!X192</f>
        <v>0</v>
      </c>
      <c r="Q8" s="9">
        <f>Calculations!Y192</f>
        <v>0</v>
      </c>
      <c r="R8" s="9">
        <f>Calculations!Z192</f>
        <v>0</v>
      </c>
      <c r="S8" s="9">
        <f>Calculations!AA192</f>
        <v>0</v>
      </c>
      <c r="T8" s="9">
        <f>Calculations!AB192</f>
        <v>0</v>
      </c>
      <c r="U8" s="9">
        <f>Calculations!AC192</f>
        <v>0</v>
      </c>
      <c r="V8" s="9">
        <f>Calculations!AD192</f>
        <v>0</v>
      </c>
      <c r="W8" s="9">
        <f>Calculations!AE192</f>
        <v>0</v>
      </c>
      <c r="X8" s="9">
        <f>Calculations!AF192</f>
        <v>0</v>
      </c>
      <c r="Y8" s="9">
        <f>Calculations!AG192</f>
        <v>0</v>
      </c>
      <c r="Z8" s="9">
        <f>Calculations!AH192</f>
        <v>0</v>
      </c>
      <c r="AA8" s="9">
        <f>Calculations!AI192</f>
        <v>0</v>
      </c>
      <c r="AB8" s="9">
        <f>Calculations!AJ192</f>
        <v>0</v>
      </c>
      <c r="AC8" s="9">
        <f>Calculations!AK192</f>
        <v>0</v>
      </c>
      <c r="AD8" s="9">
        <f>Calculations!AL192</f>
        <v>0</v>
      </c>
      <c r="AE8" s="9">
        <f>Calculations!AM192</f>
        <v>0</v>
      </c>
      <c r="AF8" s="9">
        <f>Calculations!AN192</f>
        <v>0</v>
      </c>
      <c r="AG8" s="9">
        <f>Calculations!AO192</f>
        <v>0</v>
      </c>
    </row>
    <row r="9" spans="1:35" x14ac:dyDescent="0.25">
      <c r="A9" s="1" t="s">
        <v>350</v>
      </c>
      <c r="B9" s="9">
        <f>Calculations!J193</f>
        <v>0</v>
      </c>
      <c r="C9" s="9">
        <f>Calculations!K193</f>
        <v>0</v>
      </c>
      <c r="D9" s="9">
        <f>Calculations!L193</f>
        <v>0</v>
      </c>
      <c r="E9" s="9">
        <f>Calculations!M193</f>
        <v>0</v>
      </c>
      <c r="F9" s="9">
        <f>Calculations!N193</f>
        <v>0</v>
      </c>
      <c r="G9" s="9">
        <f>Calculations!O193</f>
        <v>0</v>
      </c>
      <c r="H9" s="9">
        <f>Calculations!P193</f>
        <v>0</v>
      </c>
      <c r="I9" s="9">
        <f>Calculations!Q193</f>
        <v>0</v>
      </c>
      <c r="J9" s="9">
        <f>Calculations!R193</f>
        <v>0</v>
      </c>
      <c r="K9" s="9">
        <f>Calculations!S193</f>
        <v>0</v>
      </c>
      <c r="L9" s="9">
        <f>Calculations!T193</f>
        <v>0</v>
      </c>
      <c r="M9" s="9">
        <f>Calculations!U193</f>
        <v>0</v>
      </c>
      <c r="N9" s="9">
        <f>Calculations!V193</f>
        <v>0</v>
      </c>
      <c r="O9" s="9">
        <f>Calculations!W193</f>
        <v>0</v>
      </c>
      <c r="P9" s="9">
        <f>Calculations!X193</f>
        <v>0</v>
      </c>
      <c r="Q9" s="9">
        <f>Calculations!Y193</f>
        <v>0</v>
      </c>
      <c r="R9" s="9">
        <f>Calculations!Z193</f>
        <v>0</v>
      </c>
      <c r="S9" s="9">
        <f>Calculations!AA193</f>
        <v>0</v>
      </c>
      <c r="T9" s="9">
        <f>Calculations!AB193</f>
        <v>0</v>
      </c>
      <c r="U9" s="9">
        <f>Calculations!AC193</f>
        <v>0</v>
      </c>
      <c r="V9" s="9">
        <f>Calculations!AD193</f>
        <v>0</v>
      </c>
      <c r="W9" s="9">
        <f>Calculations!AE193</f>
        <v>0</v>
      </c>
      <c r="X9" s="9">
        <f>Calculations!AF193</f>
        <v>0</v>
      </c>
      <c r="Y9" s="9">
        <f>Calculations!AG193</f>
        <v>0</v>
      </c>
      <c r="Z9" s="9">
        <f>Calculations!AH193</f>
        <v>0</v>
      </c>
      <c r="AA9" s="9">
        <f>Calculations!AI193</f>
        <v>0</v>
      </c>
      <c r="AB9" s="9">
        <f>Calculations!AJ193</f>
        <v>0</v>
      </c>
      <c r="AC9" s="9">
        <f>Calculations!AK193</f>
        <v>0</v>
      </c>
      <c r="AD9" s="9">
        <f>Calculations!AL193</f>
        <v>0</v>
      </c>
      <c r="AE9" s="9">
        <f>Calculations!AM193</f>
        <v>0</v>
      </c>
      <c r="AF9" s="9">
        <f>Calculations!AN193</f>
        <v>0</v>
      </c>
      <c r="AG9" s="9">
        <f>Calculations!AO193</f>
        <v>0</v>
      </c>
    </row>
    <row r="10" spans="1:35" x14ac:dyDescent="0.25">
      <c r="A10" s="1" t="s">
        <v>351</v>
      </c>
      <c r="B10" s="9">
        <f>Calculations!J194</f>
        <v>0</v>
      </c>
      <c r="C10" s="9">
        <f>Calculations!K194</f>
        <v>137550082379028.25</v>
      </c>
      <c r="D10" s="9">
        <f>Calculations!L194</f>
        <v>138678376779898.5</v>
      </c>
      <c r="E10" s="9">
        <f>Calculations!M194</f>
        <v>154295526166026.44</v>
      </c>
      <c r="F10" s="9">
        <f>Calculations!N194</f>
        <v>159938646333980.81</v>
      </c>
      <c r="G10" s="9">
        <f>Calculations!O194</f>
        <v>165687583731242.44</v>
      </c>
      <c r="H10" s="9">
        <f>Calculations!P194</f>
        <v>171754198438032.19</v>
      </c>
      <c r="I10" s="9">
        <f>Calculations!Q194</f>
        <v>174255514708797.81</v>
      </c>
      <c r="J10" s="9">
        <f>Calculations!R194</f>
        <v>176462196281991.25</v>
      </c>
      <c r="K10" s="9">
        <f>Calculations!S194</f>
        <v>178548402473711.69</v>
      </c>
      <c r="L10" s="9">
        <f>Calculations!T194</f>
        <v>180532179591520.38</v>
      </c>
      <c r="M10" s="9">
        <f>Calculations!U194</f>
        <v>181640202503034.81</v>
      </c>
      <c r="N10" s="9">
        <f>Calculations!V194</f>
        <v>183292200375301.56</v>
      </c>
      <c r="O10" s="9">
        <f>Calculations!W194</f>
        <v>185042904688813.38</v>
      </c>
      <c r="P10" s="9">
        <f>Calculations!X194</f>
        <v>187130620818862.56</v>
      </c>
      <c r="Q10" s="9">
        <f>Calculations!Y194</f>
        <v>189229183153792.5</v>
      </c>
      <c r="R10" s="9">
        <f>Calculations!Z194</f>
        <v>191618169619698.56</v>
      </c>
      <c r="S10" s="9">
        <f>Calculations!AA194</f>
        <v>193997004526285.19</v>
      </c>
      <c r="T10" s="9">
        <f>Calculations!AB194</f>
        <v>196271545799358.69</v>
      </c>
      <c r="U10" s="9">
        <f>Calculations!AC194</f>
        <v>198559345105842</v>
      </c>
      <c r="V10" s="9">
        <f>Calculations!AD194</f>
        <v>201078501626923.63</v>
      </c>
      <c r="W10" s="9">
        <f>Calculations!AE194</f>
        <v>203487842105242.69</v>
      </c>
      <c r="X10" s="9">
        <f>Calculations!AF194</f>
        <v>205931936834270.13</v>
      </c>
      <c r="Y10" s="9">
        <f>Calculations!AG194</f>
        <v>208536986069259.25</v>
      </c>
      <c r="Z10" s="9">
        <f>Calculations!AH194</f>
        <v>211155031284429.75</v>
      </c>
      <c r="AA10" s="9">
        <f>Calculations!AI194</f>
        <v>213710407399176.69</v>
      </c>
      <c r="AB10" s="9">
        <f>Calculations!AJ194</f>
        <v>216284550596733.38</v>
      </c>
      <c r="AC10" s="9">
        <f>Calculations!AK194</f>
        <v>218975965209042.5</v>
      </c>
      <c r="AD10" s="9">
        <f>Calculations!AL194</f>
        <v>221697750527884.94</v>
      </c>
      <c r="AE10" s="9">
        <f>Calculations!AM194</f>
        <v>224448194350282.5</v>
      </c>
      <c r="AF10" s="9">
        <f>Calculations!AN194</f>
        <v>227189199655231.75</v>
      </c>
      <c r="AG10" s="9">
        <f>Calculations!AO194</f>
        <v>230064431045439.44</v>
      </c>
    </row>
    <row r="11" spans="1:35" x14ac:dyDescent="0.25">
      <c r="A11" s="1" t="s">
        <v>352</v>
      </c>
      <c r="B11" s="9">
        <f>Calculations!J195</f>
        <v>0</v>
      </c>
      <c r="C11" s="9">
        <f>Calculations!K195</f>
        <v>0</v>
      </c>
      <c r="D11" s="9">
        <f>Calculations!L195</f>
        <v>0</v>
      </c>
      <c r="E11" s="9">
        <f>Calculations!M195</f>
        <v>0</v>
      </c>
      <c r="F11" s="9">
        <f>Calculations!N195</f>
        <v>0</v>
      </c>
      <c r="G11" s="9">
        <f>Calculations!O195</f>
        <v>0</v>
      </c>
      <c r="H11" s="9">
        <f>Calculations!P195</f>
        <v>0</v>
      </c>
      <c r="I11" s="9">
        <f>Calculations!Q195</f>
        <v>0</v>
      </c>
      <c r="J11" s="9">
        <f>Calculations!R195</f>
        <v>0</v>
      </c>
      <c r="K11" s="9">
        <f>Calculations!S195</f>
        <v>0</v>
      </c>
      <c r="L11" s="9">
        <f>Calculations!T195</f>
        <v>0</v>
      </c>
      <c r="M11" s="9">
        <f>Calculations!U195</f>
        <v>0</v>
      </c>
      <c r="N11" s="9">
        <f>Calculations!V195</f>
        <v>0</v>
      </c>
      <c r="O11" s="9">
        <f>Calculations!W195</f>
        <v>0</v>
      </c>
      <c r="P11" s="9">
        <f>Calculations!X195</f>
        <v>0</v>
      </c>
      <c r="Q11" s="9">
        <f>Calculations!Y195</f>
        <v>0</v>
      </c>
      <c r="R11" s="9">
        <f>Calculations!Z195</f>
        <v>0</v>
      </c>
      <c r="S11" s="9">
        <f>Calculations!AA195</f>
        <v>0</v>
      </c>
      <c r="T11" s="9">
        <f>Calculations!AB195</f>
        <v>0</v>
      </c>
      <c r="U11" s="9">
        <f>Calculations!AC195</f>
        <v>0</v>
      </c>
      <c r="V11" s="9">
        <f>Calculations!AD195</f>
        <v>0</v>
      </c>
      <c r="W11" s="9">
        <f>Calculations!AE195</f>
        <v>0</v>
      </c>
      <c r="X11" s="9">
        <f>Calculations!AF195</f>
        <v>0</v>
      </c>
      <c r="Y11" s="9">
        <f>Calculations!AG195</f>
        <v>0</v>
      </c>
      <c r="Z11" s="9">
        <f>Calculations!AH195</f>
        <v>0</v>
      </c>
      <c r="AA11" s="9">
        <f>Calculations!AI195</f>
        <v>0</v>
      </c>
      <c r="AB11" s="9">
        <f>Calculations!AJ195</f>
        <v>0</v>
      </c>
      <c r="AC11" s="9">
        <f>Calculations!AK195</f>
        <v>0</v>
      </c>
      <c r="AD11" s="9">
        <f>Calculations!AL195</f>
        <v>0</v>
      </c>
      <c r="AE11" s="9">
        <f>Calculations!AM195</f>
        <v>0</v>
      </c>
      <c r="AF11" s="9">
        <f>Calculations!AN195</f>
        <v>0</v>
      </c>
      <c r="AG11" s="9">
        <f>Calculations!AO195</f>
        <v>0</v>
      </c>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5169B-F9CD-4E65-A74E-F6E3167B281E}">
  <sheetPr>
    <tabColor theme="3"/>
  </sheetPr>
  <dimension ref="A1:AI11"/>
  <sheetViews>
    <sheetView workbookViewId="0"/>
  </sheetViews>
  <sheetFormatPr defaultRowHeight="15" x14ac:dyDescent="0.25"/>
  <cols>
    <col min="1" max="1" width="29.85546875" customWidth="1"/>
    <col min="2" max="33" width="9.8554687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57">
        <v>0</v>
      </c>
      <c r="C2" s="57">
        <v>0</v>
      </c>
      <c r="D2" s="57">
        <v>0</v>
      </c>
      <c r="E2" s="57">
        <v>0</v>
      </c>
      <c r="F2" s="57">
        <v>0</v>
      </c>
      <c r="G2" s="57">
        <v>0</v>
      </c>
      <c r="H2" s="57">
        <v>0</v>
      </c>
      <c r="I2" s="57">
        <v>0</v>
      </c>
      <c r="J2" s="57">
        <v>0</v>
      </c>
      <c r="K2" s="57">
        <v>0</v>
      </c>
      <c r="L2" s="57">
        <v>0</v>
      </c>
      <c r="M2" s="57">
        <v>0</v>
      </c>
      <c r="N2" s="57">
        <v>0</v>
      </c>
      <c r="O2" s="57">
        <v>0</v>
      </c>
      <c r="P2" s="57">
        <v>0</v>
      </c>
      <c r="Q2" s="57">
        <v>0</v>
      </c>
      <c r="R2" s="57">
        <v>0</v>
      </c>
      <c r="S2" s="57">
        <v>0</v>
      </c>
      <c r="T2" s="57">
        <v>0</v>
      </c>
      <c r="U2" s="57">
        <v>0</v>
      </c>
      <c r="V2" s="57">
        <v>0</v>
      </c>
      <c r="W2" s="57">
        <v>0</v>
      </c>
      <c r="X2" s="57">
        <v>0</v>
      </c>
      <c r="Y2" s="57">
        <v>0</v>
      </c>
      <c r="Z2" s="57">
        <v>0</v>
      </c>
      <c r="AA2" s="57">
        <v>0</v>
      </c>
      <c r="AB2" s="57">
        <v>0</v>
      </c>
      <c r="AC2" s="57">
        <v>0</v>
      </c>
      <c r="AD2" s="57">
        <v>0</v>
      </c>
      <c r="AE2" s="57">
        <v>0</v>
      </c>
      <c r="AF2" s="57">
        <v>0</v>
      </c>
      <c r="AG2" s="57">
        <v>0</v>
      </c>
    </row>
    <row r="3" spans="1:35" x14ac:dyDescent="0.25">
      <c r="A3" s="1" t="s">
        <v>77</v>
      </c>
      <c r="B3" s="57">
        <v>0</v>
      </c>
      <c r="C3" s="57">
        <v>0</v>
      </c>
      <c r="D3" s="57">
        <v>0</v>
      </c>
      <c r="E3" s="57">
        <v>0</v>
      </c>
      <c r="F3" s="57">
        <v>0</v>
      </c>
      <c r="G3" s="57">
        <v>0</v>
      </c>
      <c r="H3" s="57">
        <v>0</v>
      </c>
      <c r="I3" s="57">
        <v>0</v>
      </c>
      <c r="J3" s="57">
        <v>0</v>
      </c>
      <c r="K3" s="57">
        <v>0</v>
      </c>
      <c r="L3" s="57">
        <v>0</v>
      </c>
      <c r="M3" s="57">
        <v>0</v>
      </c>
      <c r="N3" s="57">
        <v>0</v>
      </c>
      <c r="O3" s="57">
        <v>0</v>
      </c>
      <c r="P3" s="57">
        <v>0</v>
      </c>
      <c r="Q3" s="57">
        <v>0</v>
      </c>
      <c r="R3" s="57">
        <v>0</v>
      </c>
      <c r="S3" s="57">
        <v>0</v>
      </c>
      <c r="T3" s="57">
        <v>0</v>
      </c>
      <c r="U3" s="57">
        <v>0</v>
      </c>
      <c r="V3" s="57">
        <v>0</v>
      </c>
      <c r="W3" s="57">
        <v>0</v>
      </c>
      <c r="X3" s="57">
        <v>0</v>
      </c>
      <c r="Y3" s="57">
        <v>0</v>
      </c>
      <c r="Z3" s="57">
        <v>0</v>
      </c>
      <c r="AA3" s="57">
        <v>0</v>
      </c>
      <c r="AB3" s="57">
        <v>0</v>
      </c>
      <c r="AC3" s="57">
        <v>0</v>
      </c>
      <c r="AD3" s="57">
        <v>0</v>
      </c>
      <c r="AE3" s="57">
        <v>0</v>
      </c>
      <c r="AF3" s="57">
        <v>0</v>
      </c>
      <c r="AG3" s="57">
        <v>0</v>
      </c>
    </row>
    <row r="4" spans="1:35" x14ac:dyDescent="0.25">
      <c r="A4" s="1" t="s">
        <v>78</v>
      </c>
      <c r="B4" s="57">
        <v>0</v>
      </c>
      <c r="C4" s="57">
        <v>0</v>
      </c>
      <c r="D4" s="57">
        <v>0</v>
      </c>
      <c r="E4" s="57">
        <v>0</v>
      </c>
      <c r="F4" s="57">
        <v>0</v>
      </c>
      <c r="G4" s="57">
        <v>0</v>
      </c>
      <c r="H4" s="57">
        <v>0</v>
      </c>
      <c r="I4" s="57">
        <v>0</v>
      </c>
      <c r="J4" s="57">
        <v>0</v>
      </c>
      <c r="K4" s="57">
        <v>0</v>
      </c>
      <c r="L4" s="57">
        <v>0</v>
      </c>
      <c r="M4" s="57">
        <v>0</v>
      </c>
      <c r="N4" s="57">
        <v>0</v>
      </c>
      <c r="O4" s="57">
        <v>0</v>
      </c>
      <c r="P4" s="57">
        <v>0</v>
      </c>
      <c r="Q4" s="57">
        <v>0</v>
      </c>
      <c r="R4" s="57">
        <v>0</v>
      </c>
      <c r="S4" s="57">
        <v>0</v>
      </c>
      <c r="T4" s="57">
        <v>0</v>
      </c>
      <c r="U4" s="57">
        <v>0</v>
      </c>
      <c r="V4" s="57">
        <v>0</v>
      </c>
      <c r="W4" s="57">
        <v>0</v>
      </c>
      <c r="X4" s="57">
        <v>0</v>
      </c>
      <c r="Y4" s="57">
        <v>0</v>
      </c>
      <c r="Z4" s="57">
        <v>0</v>
      </c>
      <c r="AA4" s="57">
        <v>0</v>
      </c>
      <c r="AB4" s="57">
        <v>0</v>
      </c>
      <c r="AC4" s="57">
        <v>0</v>
      </c>
      <c r="AD4" s="57">
        <v>0</v>
      </c>
      <c r="AE4" s="57">
        <v>0</v>
      </c>
      <c r="AF4" s="57">
        <v>0</v>
      </c>
      <c r="AG4" s="57">
        <v>0</v>
      </c>
    </row>
    <row r="5" spans="1:35" x14ac:dyDescent="0.25">
      <c r="A5" s="1" t="s">
        <v>79</v>
      </c>
      <c r="B5" s="57">
        <v>0</v>
      </c>
      <c r="C5" s="57">
        <v>0</v>
      </c>
      <c r="D5" s="57">
        <v>0</v>
      </c>
      <c r="E5" s="57">
        <v>0</v>
      </c>
      <c r="F5" s="57">
        <v>0</v>
      </c>
      <c r="G5" s="57">
        <v>0</v>
      </c>
      <c r="H5" s="57">
        <v>0</v>
      </c>
      <c r="I5" s="57">
        <v>0</v>
      </c>
      <c r="J5" s="57">
        <v>0</v>
      </c>
      <c r="K5" s="57">
        <v>0</v>
      </c>
      <c r="L5" s="57">
        <v>0</v>
      </c>
      <c r="M5" s="57">
        <v>0</v>
      </c>
      <c r="N5" s="57">
        <v>0</v>
      </c>
      <c r="O5" s="57">
        <v>0</v>
      </c>
      <c r="P5" s="57">
        <v>0</v>
      </c>
      <c r="Q5" s="57">
        <v>0</v>
      </c>
      <c r="R5" s="57">
        <v>0</v>
      </c>
      <c r="S5" s="57">
        <v>0</v>
      </c>
      <c r="T5" s="57">
        <v>0</v>
      </c>
      <c r="U5" s="57">
        <v>0</v>
      </c>
      <c r="V5" s="57">
        <v>0</v>
      </c>
      <c r="W5" s="57">
        <v>0</v>
      </c>
      <c r="X5" s="57">
        <v>0</v>
      </c>
      <c r="Y5" s="57">
        <v>0</v>
      </c>
      <c r="Z5" s="57">
        <v>0</v>
      </c>
      <c r="AA5" s="57">
        <v>0</v>
      </c>
      <c r="AB5" s="57">
        <v>0</v>
      </c>
      <c r="AC5" s="57">
        <v>0</v>
      </c>
      <c r="AD5" s="57">
        <v>0</v>
      </c>
      <c r="AE5" s="57">
        <v>0</v>
      </c>
      <c r="AF5" s="57">
        <v>0</v>
      </c>
      <c r="AG5" s="57">
        <v>0</v>
      </c>
    </row>
    <row r="6" spans="1:35" x14ac:dyDescent="0.25">
      <c r="A6" s="1" t="s">
        <v>81</v>
      </c>
      <c r="B6" s="57">
        <v>0</v>
      </c>
      <c r="C6" s="57">
        <v>0</v>
      </c>
      <c r="D6" s="57">
        <v>0</v>
      </c>
      <c r="E6" s="57">
        <v>0</v>
      </c>
      <c r="F6" s="57">
        <v>0</v>
      </c>
      <c r="G6" s="57">
        <v>0</v>
      </c>
      <c r="H6" s="57">
        <v>0</v>
      </c>
      <c r="I6" s="57">
        <v>0</v>
      </c>
      <c r="J6" s="57">
        <v>0</v>
      </c>
      <c r="K6" s="57">
        <v>0</v>
      </c>
      <c r="L6" s="57">
        <v>0</v>
      </c>
      <c r="M6" s="57">
        <v>0</v>
      </c>
      <c r="N6" s="57">
        <v>0</v>
      </c>
      <c r="O6" s="57">
        <v>0</v>
      </c>
      <c r="P6" s="57">
        <v>0</v>
      </c>
      <c r="Q6" s="57">
        <v>0</v>
      </c>
      <c r="R6" s="57">
        <v>0</v>
      </c>
      <c r="S6" s="57">
        <v>0</v>
      </c>
      <c r="T6" s="57">
        <v>0</v>
      </c>
      <c r="U6" s="57">
        <v>0</v>
      </c>
      <c r="V6" s="57">
        <v>0</v>
      </c>
      <c r="W6" s="57">
        <v>0</v>
      </c>
      <c r="X6" s="57">
        <v>0</v>
      </c>
      <c r="Y6" s="57">
        <v>0</v>
      </c>
      <c r="Z6" s="57">
        <v>0</v>
      </c>
      <c r="AA6" s="57">
        <v>0</v>
      </c>
      <c r="AB6" s="57">
        <v>0</v>
      </c>
      <c r="AC6" s="57">
        <v>0</v>
      </c>
      <c r="AD6" s="57">
        <v>0</v>
      </c>
      <c r="AE6" s="57">
        <v>0</v>
      </c>
      <c r="AF6" s="57">
        <v>0</v>
      </c>
      <c r="AG6" s="57">
        <v>0</v>
      </c>
    </row>
    <row r="7" spans="1:35" x14ac:dyDescent="0.25">
      <c r="A7" s="1" t="s">
        <v>207</v>
      </c>
      <c r="B7" s="57">
        <v>0</v>
      </c>
      <c r="C7" s="57">
        <v>0</v>
      </c>
      <c r="D7" s="57">
        <v>0</v>
      </c>
      <c r="E7" s="57">
        <v>0</v>
      </c>
      <c r="F7" s="57">
        <v>0</v>
      </c>
      <c r="G7" s="57">
        <v>0</v>
      </c>
      <c r="H7" s="57">
        <v>0</v>
      </c>
      <c r="I7" s="57">
        <v>0</v>
      </c>
      <c r="J7" s="57">
        <v>0</v>
      </c>
      <c r="K7" s="57">
        <v>0</v>
      </c>
      <c r="L7" s="57">
        <v>0</v>
      </c>
      <c r="M7" s="57">
        <v>0</v>
      </c>
      <c r="N7" s="57">
        <v>0</v>
      </c>
      <c r="O7" s="57">
        <v>0</v>
      </c>
      <c r="P7" s="57">
        <v>0</v>
      </c>
      <c r="Q7" s="57">
        <v>0</v>
      </c>
      <c r="R7" s="57">
        <v>0</v>
      </c>
      <c r="S7" s="57">
        <v>0</v>
      </c>
      <c r="T7" s="57">
        <v>0</v>
      </c>
      <c r="U7" s="57">
        <v>0</v>
      </c>
      <c r="V7" s="57">
        <v>0</v>
      </c>
      <c r="W7" s="57">
        <v>0</v>
      </c>
      <c r="X7" s="57">
        <v>0</v>
      </c>
      <c r="Y7" s="57">
        <v>0</v>
      </c>
      <c r="Z7" s="57">
        <v>0</v>
      </c>
      <c r="AA7" s="57">
        <v>0</v>
      </c>
      <c r="AB7" s="57">
        <v>0</v>
      </c>
      <c r="AC7" s="57">
        <v>0</v>
      </c>
      <c r="AD7" s="57">
        <v>0</v>
      </c>
      <c r="AE7" s="57">
        <v>0</v>
      </c>
      <c r="AF7" s="57">
        <v>0</v>
      </c>
      <c r="AG7" s="57">
        <v>0</v>
      </c>
    </row>
    <row r="8" spans="1:35" x14ac:dyDescent="0.25">
      <c r="A8" s="1" t="s">
        <v>349</v>
      </c>
      <c r="B8" s="57">
        <v>0</v>
      </c>
      <c r="C8" s="57">
        <v>0</v>
      </c>
      <c r="D8" s="57">
        <v>0</v>
      </c>
      <c r="E8" s="57">
        <v>0</v>
      </c>
      <c r="F8" s="57">
        <v>0</v>
      </c>
      <c r="G8" s="57">
        <v>0</v>
      </c>
      <c r="H8" s="57">
        <v>0</v>
      </c>
      <c r="I8" s="57">
        <v>0</v>
      </c>
      <c r="J8" s="57">
        <v>0</v>
      </c>
      <c r="K8" s="57">
        <v>0</v>
      </c>
      <c r="L8" s="57">
        <v>0</v>
      </c>
      <c r="M8" s="57">
        <v>0</v>
      </c>
      <c r="N8" s="57">
        <v>0</v>
      </c>
      <c r="O8" s="57">
        <v>0</v>
      </c>
      <c r="P8" s="57">
        <v>0</v>
      </c>
      <c r="Q8" s="57">
        <v>0</v>
      </c>
      <c r="R8" s="57">
        <v>0</v>
      </c>
      <c r="S8" s="57">
        <v>0</v>
      </c>
      <c r="T8" s="57">
        <v>0</v>
      </c>
      <c r="U8" s="57">
        <v>0</v>
      </c>
      <c r="V8" s="57">
        <v>0</v>
      </c>
      <c r="W8" s="57">
        <v>0</v>
      </c>
      <c r="X8" s="57">
        <v>0</v>
      </c>
      <c r="Y8" s="57">
        <v>0</v>
      </c>
      <c r="Z8" s="57">
        <v>0</v>
      </c>
      <c r="AA8" s="57">
        <v>0</v>
      </c>
      <c r="AB8" s="57">
        <v>0</v>
      </c>
      <c r="AC8" s="57">
        <v>0</v>
      </c>
      <c r="AD8" s="57">
        <v>0</v>
      </c>
      <c r="AE8" s="57">
        <v>0</v>
      </c>
      <c r="AF8" s="57">
        <v>0</v>
      </c>
      <c r="AG8" s="57">
        <v>0</v>
      </c>
    </row>
    <row r="9" spans="1:35" x14ac:dyDescent="0.25">
      <c r="A9" s="1" t="s">
        <v>350</v>
      </c>
      <c r="B9" s="57">
        <v>0</v>
      </c>
      <c r="C9" s="57">
        <v>0</v>
      </c>
      <c r="D9" s="57">
        <v>0</v>
      </c>
      <c r="E9" s="57">
        <v>0</v>
      </c>
      <c r="F9" s="57">
        <v>0</v>
      </c>
      <c r="G9" s="57">
        <v>0</v>
      </c>
      <c r="H9" s="57">
        <v>0</v>
      </c>
      <c r="I9" s="57">
        <v>0</v>
      </c>
      <c r="J9" s="57">
        <v>0</v>
      </c>
      <c r="K9" s="57">
        <v>0</v>
      </c>
      <c r="L9" s="57">
        <v>0</v>
      </c>
      <c r="M9" s="57">
        <v>0</v>
      </c>
      <c r="N9" s="57">
        <v>0</v>
      </c>
      <c r="O9" s="57">
        <v>0</v>
      </c>
      <c r="P9" s="57">
        <v>0</v>
      </c>
      <c r="Q9" s="57">
        <v>0</v>
      </c>
      <c r="R9" s="57">
        <v>0</v>
      </c>
      <c r="S9" s="57">
        <v>0</v>
      </c>
      <c r="T9" s="57">
        <v>0</v>
      </c>
      <c r="U9" s="57">
        <v>0</v>
      </c>
      <c r="V9" s="57">
        <v>0</v>
      </c>
      <c r="W9" s="57">
        <v>0</v>
      </c>
      <c r="X9" s="57">
        <v>0</v>
      </c>
      <c r="Y9" s="57">
        <v>0</v>
      </c>
      <c r="Z9" s="57">
        <v>0</v>
      </c>
      <c r="AA9" s="57">
        <v>0</v>
      </c>
      <c r="AB9" s="57">
        <v>0</v>
      </c>
      <c r="AC9" s="57">
        <v>0</v>
      </c>
      <c r="AD9" s="57">
        <v>0</v>
      </c>
      <c r="AE9" s="57">
        <v>0</v>
      </c>
      <c r="AF9" s="57">
        <v>0</v>
      </c>
      <c r="AG9" s="57">
        <v>0</v>
      </c>
    </row>
    <row r="10" spans="1:35" x14ac:dyDescent="0.25">
      <c r="A10" s="1" t="s">
        <v>351</v>
      </c>
      <c r="B10" s="57">
        <v>0</v>
      </c>
      <c r="C10" s="57">
        <v>0</v>
      </c>
      <c r="D10" s="57">
        <v>0</v>
      </c>
      <c r="E10" s="57">
        <v>0</v>
      </c>
      <c r="F10" s="57">
        <v>0</v>
      </c>
      <c r="G10" s="57">
        <v>0</v>
      </c>
      <c r="H10" s="57">
        <v>0</v>
      </c>
      <c r="I10" s="57">
        <v>0</v>
      </c>
      <c r="J10" s="57">
        <v>0</v>
      </c>
      <c r="K10" s="57">
        <v>0</v>
      </c>
      <c r="L10" s="57">
        <v>0</v>
      </c>
      <c r="M10" s="57">
        <v>0</v>
      </c>
      <c r="N10" s="57">
        <v>0</v>
      </c>
      <c r="O10" s="57">
        <v>0</v>
      </c>
      <c r="P10" s="57">
        <v>0</v>
      </c>
      <c r="Q10" s="57">
        <v>0</v>
      </c>
      <c r="R10" s="57">
        <v>0</v>
      </c>
      <c r="S10" s="57">
        <v>0</v>
      </c>
      <c r="T10" s="57">
        <v>0</v>
      </c>
      <c r="U10" s="57">
        <v>0</v>
      </c>
      <c r="V10" s="57">
        <v>0</v>
      </c>
      <c r="W10" s="57">
        <v>0</v>
      </c>
      <c r="X10" s="57">
        <v>0</v>
      </c>
      <c r="Y10" s="57">
        <v>0</v>
      </c>
      <c r="Z10" s="57">
        <v>0</v>
      </c>
      <c r="AA10" s="57">
        <v>0</v>
      </c>
      <c r="AB10" s="57">
        <v>0</v>
      </c>
      <c r="AC10" s="57">
        <v>0</v>
      </c>
      <c r="AD10" s="57">
        <v>0</v>
      </c>
      <c r="AE10" s="57">
        <v>0</v>
      </c>
      <c r="AF10" s="57">
        <v>0</v>
      </c>
      <c r="AG10" s="57">
        <v>0</v>
      </c>
    </row>
    <row r="11" spans="1:35" x14ac:dyDescent="0.25">
      <c r="A11" s="1" t="s">
        <v>352</v>
      </c>
      <c r="B11" s="57">
        <v>0</v>
      </c>
      <c r="C11" s="57">
        <v>0</v>
      </c>
      <c r="D11" s="57">
        <v>0</v>
      </c>
      <c r="E11" s="57">
        <v>0</v>
      </c>
      <c r="F11" s="57">
        <v>0</v>
      </c>
      <c r="G11" s="57">
        <v>0</v>
      </c>
      <c r="H11" s="57">
        <v>0</v>
      </c>
      <c r="I11" s="57">
        <v>0</v>
      </c>
      <c r="J11" s="57">
        <v>0</v>
      </c>
      <c r="K11" s="57">
        <v>0</v>
      </c>
      <c r="L11" s="57">
        <v>0</v>
      </c>
      <c r="M11" s="57">
        <v>0</v>
      </c>
      <c r="N11" s="57">
        <v>0</v>
      </c>
      <c r="O11" s="57">
        <v>0</v>
      </c>
      <c r="P11" s="57">
        <v>0</v>
      </c>
      <c r="Q11" s="57">
        <v>0</v>
      </c>
      <c r="R11" s="57">
        <v>0</v>
      </c>
      <c r="S11" s="57">
        <v>0</v>
      </c>
      <c r="T11" s="57">
        <v>0</v>
      </c>
      <c r="U11" s="57">
        <v>0</v>
      </c>
      <c r="V11" s="57">
        <v>0</v>
      </c>
      <c r="W11" s="57">
        <v>0</v>
      </c>
      <c r="X11" s="57">
        <v>0</v>
      </c>
      <c r="Y11" s="57">
        <v>0</v>
      </c>
      <c r="Z11" s="57">
        <v>0</v>
      </c>
      <c r="AA11" s="57">
        <v>0</v>
      </c>
      <c r="AB11" s="57">
        <v>0</v>
      </c>
      <c r="AC11" s="57">
        <v>0</v>
      </c>
      <c r="AD11" s="57">
        <v>0</v>
      </c>
      <c r="AE11" s="57">
        <v>0</v>
      </c>
      <c r="AF11" s="57">
        <v>0</v>
      </c>
      <c r="AG11" s="57">
        <v>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837"/>
  <sheetViews>
    <sheetView zoomScale="90" zoomScaleNormal="90" workbookViewId="0">
      <selection activeCell="B1" sqref="B1"/>
    </sheetView>
  </sheetViews>
  <sheetFormatPr defaultRowHeight="15" customHeight="1" x14ac:dyDescent="0.25"/>
  <cols>
    <col min="1" max="1" width="28.28515625" style="78" customWidth="1"/>
    <col min="2" max="2" width="49" style="78" customWidth="1"/>
    <col min="3" max="33" width="9.140625" style="78"/>
    <col min="34" max="34" width="9.140625" style="78" bestFit="1"/>
    <col min="35" max="16384" width="9.140625" style="78"/>
  </cols>
  <sheetData>
    <row r="1" spans="1:34" ht="15" customHeight="1" thickBot="1" x14ac:dyDescent="0.3">
      <c r="B1" s="58" t="s">
        <v>556</v>
      </c>
      <c r="C1" s="59">
        <v>2020</v>
      </c>
      <c r="D1" s="59">
        <v>2021</v>
      </c>
      <c r="E1" s="59">
        <v>2022</v>
      </c>
      <c r="F1" s="59">
        <v>2023</v>
      </c>
      <c r="G1" s="59">
        <v>2024</v>
      </c>
      <c r="H1" s="59">
        <v>2025</v>
      </c>
      <c r="I1" s="59">
        <v>2026</v>
      </c>
      <c r="J1" s="59">
        <v>2027</v>
      </c>
      <c r="K1" s="59">
        <v>2028</v>
      </c>
      <c r="L1" s="59">
        <v>2029</v>
      </c>
      <c r="M1" s="59">
        <v>2030</v>
      </c>
      <c r="N1" s="59">
        <v>2031</v>
      </c>
      <c r="O1" s="59">
        <v>2032</v>
      </c>
      <c r="P1" s="59">
        <v>2033</v>
      </c>
      <c r="Q1" s="59">
        <v>2034</v>
      </c>
      <c r="R1" s="59">
        <v>2035</v>
      </c>
      <c r="S1" s="59">
        <v>2036</v>
      </c>
      <c r="T1" s="59">
        <v>2037</v>
      </c>
      <c r="U1" s="59">
        <v>2038</v>
      </c>
      <c r="V1" s="59">
        <v>2039</v>
      </c>
      <c r="W1" s="59">
        <v>2040</v>
      </c>
      <c r="X1" s="59">
        <v>2041</v>
      </c>
      <c r="Y1" s="59">
        <v>2042</v>
      </c>
      <c r="Z1" s="59">
        <v>2043</v>
      </c>
      <c r="AA1" s="59">
        <v>2044</v>
      </c>
      <c r="AB1" s="59">
        <v>2045</v>
      </c>
      <c r="AC1" s="59">
        <v>2046</v>
      </c>
      <c r="AD1" s="59">
        <v>2047</v>
      </c>
      <c r="AE1" s="59">
        <v>2048</v>
      </c>
      <c r="AF1" s="59">
        <v>2049</v>
      </c>
      <c r="AG1" s="59">
        <v>2050</v>
      </c>
    </row>
    <row r="2" spans="1:34" ht="15" customHeight="1" thickTop="1" x14ac:dyDescent="0.25"/>
    <row r="3" spans="1:34" ht="15" customHeight="1" x14ac:dyDescent="0.25">
      <c r="C3" s="60" t="s">
        <v>212</v>
      </c>
      <c r="D3" s="60" t="s">
        <v>557</v>
      </c>
      <c r="E3" s="61"/>
      <c r="F3" s="61"/>
      <c r="G3" s="61"/>
      <c r="H3" s="61"/>
    </row>
    <row r="4" spans="1:34" ht="15" customHeight="1" x14ac:dyDescent="0.25">
      <c r="C4" s="60" t="s">
        <v>211</v>
      </c>
      <c r="D4" s="60" t="s">
        <v>558</v>
      </c>
      <c r="E4" s="61"/>
      <c r="F4" s="61"/>
      <c r="G4" s="60" t="s">
        <v>210</v>
      </c>
      <c r="H4" s="61"/>
    </row>
    <row r="5" spans="1:34" ht="15" customHeight="1" x14ac:dyDescent="0.25">
      <c r="C5" s="60" t="s">
        <v>209</v>
      </c>
      <c r="D5" s="60" t="s">
        <v>559</v>
      </c>
      <c r="E5" s="61"/>
      <c r="F5" s="61"/>
      <c r="G5" s="61"/>
      <c r="H5" s="61"/>
    </row>
    <row r="6" spans="1:34" ht="15" customHeight="1" x14ac:dyDescent="0.25">
      <c r="C6" s="60" t="s">
        <v>208</v>
      </c>
      <c r="D6" s="61"/>
      <c r="E6" s="60" t="s">
        <v>560</v>
      </c>
      <c r="F6" s="61"/>
      <c r="G6" s="61"/>
      <c r="H6" s="61"/>
    </row>
    <row r="7" spans="1:34" ht="15" customHeight="1" x14ac:dyDescent="0.25">
      <c r="C7" s="61"/>
      <c r="D7" s="61"/>
      <c r="E7" s="61"/>
      <c r="F7" s="61"/>
      <c r="G7" s="61"/>
      <c r="H7" s="61"/>
    </row>
    <row r="10" spans="1:34" ht="15" customHeight="1" x14ac:dyDescent="0.25">
      <c r="A10" s="14" t="s">
        <v>473</v>
      </c>
      <c r="B10" s="62" t="s">
        <v>1</v>
      </c>
      <c r="AH10" s="63" t="s">
        <v>561</v>
      </c>
    </row>
    <row r="11" spans="1:34" ht="15" customHeight="1" x14ac:dyDescent="0.25">
      <c r="B11" s="58" t="s">
        <v>2</v>
      </c>
      <c r="AH11" s="63" t="s">
        <v>562</v>
      </c>
    </row>
    <row r="12" spans="1:34" ht="15" customHeight="1" x14ac:dyDescent="0.25">
      <c r="B12" s="58"/>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63" t="s">
        <v>563</v>
      </c>
    </row>
    <row r="13" spans="1:34" ht="15" customHeight="1" thickBot="1" x14ac:dyDescent="0.3">
      <c r="B13" s="59" t="s">
        <v>4</v>
      </c>
      <c r="C13" s="59">
        <v>2020</v>
      </c>
      <c r="D13" s="59">
        <v>2021</v>
      </c>
      <c r="E13" s="59">
        <v>2022</v>
      </c>
      <c r="F13" s="59">
        <v>2023</v>
      </c>
      <c r="G13" s="59">
        <v>2024</v>
      </c>
      <c r="H13" s="59">
        <v>2025</v>
      </c>
      <c r="I13" s="59">
        <v>2026</v>
      </c>
      <c r="J13" s="59">
        <v>2027</v>
      </c>
      <c r="K13" s="59">
        <v>2028</v>
      </c>
      <c r="L13" s="59">
        <v>2029</v>
      </c>
      <c r="M13" s="59">
        <v>2030</v>
      </c>
      <c r="N13" s="59">
        <v>2031</v>
      </c>
      <c r="O13" s="59">
        <v>2032</v>
      </c>
      <c r="P13" s="59">
        <v>2033</v>
      </c>
      <c r="Q13" s="59">
        <v>2034</v>
      </c>
      <c r="R13" s="59">
        <v>2035</v>
      </c>
      <c r="S13" s="59">
        <v>2036</v>
      </c>
      <c r="T13" s="59">
        <v>2037</v>
      </c>
      <c r="U13" s="59">
        <v>2038</v>
      </c>
      <c r="V13" s="59">
        <v>2039</v>
      </c>
      <c r="W13" s="59">
        <v>2040</v>
      </c>
      <c r="X13" s="59">
        <v>2041</v>
      </c>
      <c r="Y13" s="59">
        <v>2042</v>
      </c>
      <c r="Z13" s="59">
        <v>2043</v>
      </c>
      <c r="AA13" s="59">
        <v>2044</v>
      </c>
      <c r="AB13" s="59">
        <v>2045</v>
      </c>
      <c r="AC13" s="59">
        <v>2046</v>
      </c>
      <c r="AD13" s="59">
        <v>2047</v>
      </c>
      <c r="AE13" s="59">
        <v>2048</v>
      </c>
      <c r="AF13" s="59">
        <v>2049</v>
      </c>
      <c r="AG13" s="59">
        <v>2050</v>
      </c>
      <c r="AH13" s="64" t="s">
        <v>564</v>
      </c>
    </row>
    <row r="14" spans="1:34" ht="15" customHeight="1" thickTop="1" x14ac:dyDescent="0.25"/>
    <row r="15" spans="1:34" ht="15" customHeight="1" x14ac:dyDescent="0.25">
      <c r="B15" s="73" t="s">
        <v>5</v>
      </c>
    </row>
    <row r="17" spans="1:34" ht="15" customHeight="1" x14ac:dyDescent="0.25">
      <c r="B17" s="73" t="s">
        <v>6</v>
      </c>
    </row>
    <row r="18" spans="1:34" ht="15" customHeight="1" x14ac:dyDescent="0.25">
      <c r="A18" s="14" t="s">
        <v>474</v>
      </c>
      <c r="B18" s="66" t="s">
        <v>7</v>
      </c>
      <c r="C18" s="72">
        <v>91.743567999999996</v>
      </c>
      <c r="D18" s="72">
        <v>92.493767000000005</v>
      </c>
      <c r="E18" s="72">
        <v>93.426627999999994</v>
      </c>
      <c r="F18" s="72">
        <v>94.241493000000006</v>
      </c>
      <c r="G18" s="72">
        <v>95.189041000000003</v>
      </c>
      <c r="H18" s="72">
        <v>96.214438999999999</v>
      </c>
      <c r="I18" s="72">
        <v>97.251868999999999</v>
      </c>
      <c r="J18" s="72">
        <v>98.274696000000006</v>
      </c>
      <c r="K18" s="72">
        <v>99.282448000000002</v>
      </c>
      <c r="L18" s="72">
        <v>100.277145</v>
      </c>
      <c r="M18" s="72">
        <v>101.258888</v>
      </c>
      <c r="N18" s="72">
        <v>102.24215700000001</v>
      </c>
      <c r="O18" s="72">
        <v>103.24239300000001</v>
      </c>
      <c r="P18" s="72">
        <v>104.26911200000001</v>
      </c>
      <c r="Q18" s="72">
        <v>105.311455</v>
      </c>
      <c r="R18" s="72">
        <v>106.360741</v>
      </c>
      <c r="S18" s="72">
        <v>107.406662</v>
      </c>
      <c r="T18" s="72">
        <v>108.438393</v>
      </c>
      <c r="U18" s="72">
        <v>109.44684599999999</v>
      </c>
      <c r="V18" s="72">
        <v>110.446091</v>
      </c>
      <c r="W18" s="72">
        <v>111.44924899999999</v>
      </c>
      <c r="X18" s="72">
        <v>112.47022200000001</v>
      </c>
      <c r="Y18" s="72">
        <v>113.502556</v>
      </c>
      <c r="Z18" s="72">
        <v>114.54393</v>
      </c>
      <c r="AA18" s="72">
        <v>115.592484</v>
      </c>
      <c r="AB18" s="72">
        <v>116.642601</v>
      </c>
      <c r="AC18" s="72">
        <v>117.70586400000001</v>
      </c>
      <c r="AD18" s="72">
        <v>118.775322</v>
      </c>
      <c r="AE18" s="72">
        <v>119.83873699999999</v>
      </c>
      <c r="AF18" s="72">
        <v>120.907867</v>
      </c>
      <c r="AG18" s="72">
        <v>121.979927</v>
      </c>
      <c r="AH18" s="68">
        <v>9.5409999999999991E-3</v>
      </c>
    </row>
    <row r="19" spans="1:34" ht="15" customHeight="1" x14ac:dyDescent="0.25">
      <c r="A19" s="14" t="s">
        <v>475</v>
      </c>
      <c r="B19" s="66" t="s">
        <v>8</v>
      </c>
      <c r="C19" s="72">
        <v>1.838832</v>
      </c>
      <c r="D19" s="72">
        <v>2.0298949999999998</v>
      </c>
      <c r="E19" s="72">
        <v>1.920078</v>
      </c>
      <c r="F19" s="72">
        <v>2.0615009999999998</v>
      </c>
      <c r="G19" s="72">
        <v>2.1488079999999998</v>
      </c>
      <c r="H19" s="72">
        <v>2.170696</v>
      </c>
      <c r="I19" s="72">
        <v>2.1661350000000001</v>
      </c>
      <c r="J19" s="72">
        <v>2.1611750000000001</v>
      </c>
      <c r="K19" s="72">
        <v>2.1582849999999998</v>
      </c>
      <c r="L19" s="72">
        <v>2.155443</v>
      </c>
      <c r="M19" s="72">
        <v>2.1671290000000001</v>
      </c>
      <c r="N19" s="72">
        <v>2.194356</v>
      </c>
      <c r="O19" s="72">
        <v>2.231306</v>
      </c>
      <c r="P19" s="72">
        <v>2.2575769999999999</v>
      </c>
      <c r="Q19" s="72">
        <v>2.2753290000000002</v>
      </c>
      <c r="R19" s="72">
        <v>2.2828200000000001</v>
      </c>
      <c r="S19" s="72">
        <v>2.2794539999999999</v>
      </c>
      <c r="T19" s="72">
        <v>2.26694</v>
      </c>
      <c r="U19" s="72">
        <v>2.2683990000000001</v>
      </c>
      <c r="V19" s="72">
        <v>2.2829579999999998</v>
      </c>
      <c r="W19" s="72">
        <v>2.3115359999999998</v>
      </c>
      <c r="X19" s="72">
        <v>2.3337509999999999</v>
      </c>
      <c r="Y19" s="72">
        <v>2.3537379999999999</v>
      </c>
      <c r="Z19" s="72">
        <v>2.3719380000000001</v>
      </c>
      <c r="AA19" s="72">
        <v>2.3845939999999999</v>
      </c>
      <c r="AB19" s="72">
        <v>2.4089230000000001</v>
      </c>
      <c r="AC19" s="72">
        <v>2.4264039999999998</v>
      </c>
      <c r="AD19" s="72">
        <v>2.4316460000000002</v>
      </c>
      <c r="AE19" s="72">
        <v>2.448693</v>
      </c>
      <c r="AF19" s="72">
        <v>2.4630399999999999</v>
      </c>
      <c r="AG19" s="72">
        <v>2.4740730000000002</v>
      </c>
      <c r="AH19" s="68">
        <v>9.9399999999999992E-3</v>
      </c>
    </row>
    <row r="20" spans="1:34" ht="15" customHeight="1" x14ac:dyDescent="0.25">
      <c r="A20" s="14" t="s">
        <v>476</v>
      </c>
      <c r="B20" s="73" t="s">
        <v>9</v>
      </c>
      <c r="C20" s="89">
        <v>93.582397</v>
      </c>
      <c r="D20" s="89">
        <v>94.523658999999995</v>
      </c>
      <c r="E20" s="89">
        <v>95.346710000000002</v>
      </c>
      <c r="F20" s="89">
        <v>96.302993999999998</v>
      </c>
      <c r="G20" s="89">
        <v>97.337845000000002</v>
      </c>
      <c r="H20" s="89">
        <v>98.385131999999999</v>
      </c>
      <c r="I20" s="89">
        <v>99.418007000000003</v>
      </c>
      <c r="J20" s="89">
        <v>100.435867</v>
      </c>
      <c r="K20" s="89">
        <v>101.440735</v>
      </c>
      <c r="L20" s="89">
        <v>102.432587</v>
      </c>
      <c r="M20" s="89">
        <v>103.426018</v>
      </c>
      <c r="N20" s="89">
        <v>104.436516</v>
      </c>
      <c r="O20" s="89">
        <v>105.47370100000001</v>
      </c>
      <c r="P20" s="89">
        <v>106.52668799999999</v>
      </c>
      <c r="Q20" s="89">
        <v>107.58678399999999</v>
      </c>
      <c r="R20" s="89">
        <v>108.643562</v>
      </c>
      <c r="S20" s="89">
        <v>109.68611900000001</v>
      </c>
      <c r="T20" s="89">
        <v>110.70533</v>
      </c>
      <c r="U20" s="89">
        <v>111.715248</v>
      </c>
      <c r="V20" s="89">
        <v>112.72905</v>
      </c>
      <c r="W20" s="89">
        <v>113.76078800000001</v>
      </c>
      <c r="X20" s="89">
        <v>114.80397000000001</v>
      </c>
      <c r="Y20" s="89">
        <v>115.85629299999999</v>
      </c>
      <c r="Z20" s="89">
        <v>116.915871</v>
      </c>
      <c r="AA20" s="89">
        <v>117.977081</v>
      </c>
      <c r="AB20" s="89">
        <v>119.05152099999999</v>
      </c>
      <c r="AC20" s="89">
        <v>120.132271</v>
      </c>
      <c r="AD20" s="89">
        <v>121.20697</v>
      </c>
      <c r="AE20" s="89">
        <v>122.28743</v>
      </c>
      <c r="AF20" s="89">
        <v>123.37091100000001</v>
      </c>
      <c r="AG20" s="89">
        <v>124.454002</v>
      </c>
      <c r="AH20" s="75">
        <v>9.5479999999999992E-3</v>
      </c>
    </row>
    <row r="22" spans="1:34" ht="15" customHeight="1" x14ac:dyDescent="0.25">
      <c r="B22" s="73" t="s">
        <v>10</v>
      </c>
    </row>
    <row r="23" spans="1:34" ht="15" customHeight="1" x14ac:dyDescent="0.25">
      <c r="B23" s="73" t="s">
        <v>11</v>
      </c>
    </row>
    <row r="24" spans="1:34" ht="15" customHeight="1" x14ac:dyDescent="0.25">
      <c r="A24" s="14" t="s">
        <v>477</v>
      </c>
      <c r="B24" s="66" t="s">
        <v>565</v>
      </c>
      <c r="C24" s="72">
        <v>92.874618999999996</v>
      </c>
      <c r="D24" s="72">
        <v>94.294548000000006</v>
      </c>
      <c r="E24" s="72">
        <v>94.450385999999995</v>
      </c>
      <c r="F24" s="72">
        <v>95.745604999999998</v>
      </c>
      <c r="G24" s="72">
        <v>96.579139999999995</v>
      </c>
      <c r="H24" s="72">
        <v>97.300017999999994</v>
      </c>
      <c r="I24" s="72">
        <v>96.721396999999996</v>
      </c>
      <c r="J24" s="72">
        <v>96.050078999999997</v>
      </c>
      <c r="K24" s="72">
        <v>95.358665000000002</v>
      </c>
      <c r="L24" s="72">
        <v>94.638687000000004</v>
      </c>
      <c r="M24" s="72">
        <v>93.739624000000006</v>
      </c>
      <c r="N24" s="72">
        <v>92.984718000000001</v>
      </c>
      <c r="O24" s="72">
        <v>92.321533000000002</v>
      </c>
      <c r="P24" s="72">
        <v>91.710487000000001</v>
      </c>
      <c r="Q24" s="72">
        <v>91.153137000000001</v>
      </c>
      <c r="R24" s="72">
        <v>90.682868999999997</v>
      </c>
      <c r="S24" s="72">
        <v>90.265136999999996</v>
      </c>
      <c r="T24" s="72">
        <v>89.870987</v>
      </c>
      <c r="U24" s="72">
        <v>89.506484999999998</v>
      </c>
      <c r="V24" s="72">
        <v>89.175758000000002</v>
      </c>
      <c r="W24" s="72">
        <v>88.824623000000003</v>
      </c>
      <c r="X24" s="72">
        <v>88.516159000000002</v>
      </c>
      <c r="Y24" s="72">
        <v>88.219268999999997</v>
      </c>
      <c r="Z24" s="72">
        <v>87.951149000000001</v>
      </c>
      <c r="AA24" s="72">
        <v>87.700019999999995</v>
      </c>
      <c r="AB24" s="72">
        <v>87.469573999999994</v>
      </c>
      <c r="AC24" s="72">
        <v>87.278946000000005</v>
      </c>
      <c r="AD24" s="72">
        <v>87.134293</v>
      </c>
      <c r="AE24" s="72">
        <v>87.040024000000003</v>
      </c>
      <c r="AF24" s="72">
        <v>86.972649000000004</v>
      </c>
      <c r="AG24" s="72">
        <v>86.917884999999998</v>
      </c>
      <c r="AH24" s="68">
        <v>-2.2070000000000002E-3</v>
      </c>
    </row>
    <row r="25" spans="1:34" ht="15" customHeight="1" x14ac:dyDescent="0.25">
      <c r="A25" s="14" t="s">
        <v>478</v>
      </c>
      <c r="B25" s="66" t="s">
        <v>12</v>
      </c>
      <c r="C25" s="72">
        <v>91.926215999999997</v>
      </c>
      <c r="D25" s="72">
        <v>93.228499999999997</v>
      </c>
      <c r="E25" s="72">
        <v>93.309250000000006</v>
      </c>
      <c r="F25" s="72">
        <v>94.569321000000002</v>
      </c>
      <c r="G25" s="72">
        <v>95.378639000000007</v>
      </c>
      <c r="H25" s="72">
        <v>96.045638999999994</v>
      </c>
      <c r="I25" s="72">
        <v>95.439926</v>
      </c>
      <c r="J25" s="72">
        <v>94.708832000000001</v>
      </c>
      <c r="K25" s="72">
        <v>93.984549999999999</v>
      </c>
      <c r="L25" s="72">
        <v>93.232414000000006</v>
      </c>
      <c r="M25" s="72">
        <v>92.306174999999996</v>
      </c>
      <c r="N25" s="72">
        <v>91.506004000000004</v>
      </c>
      <c r="O25" s="72">
        <v>90.829536000000004</v>
      </c>
      <c r="P25" s="72">
        <v>90.189589999999995</v>
      </c>
      <c r="Q25" s="72">
        <v>89.605850000000004</v>
      </c>
      <c r="R25" s="72">
        <v>89.103522999999996</v>
      </c>
      <c r="S25" s="72">
        <v>88.633148000000006</v>
      </c>
      <c r="T25" s="72">
        <v>88.210898999999998</v>
      </c>
      <c r="U25" s="72">
        <v>87.809646999999998</v>
      </c>
      <c r="V25" s="72">
        <v>87.444687000000002</v>
      </c>
      <c r="W25" s="72">
        <v>87.057006999999999</v>
      </c>
      <c r="X25" s="72">
        <v>86.716453999999999</v>
      </c>
      <c r="Y25" s="72">
        <v>86.387978000000004</v>
      </c>
      <c r="Z25" s="72">
        <v>86.089034999999996</v>
      </c>
      <c r="AA25" s="72">
        <v>85.813766000000001</v>
      </c>
      <c r="AB25" s="72">
        <v>85.553154000000006</v>
      </c>
      <c r="AC25" s="72">
        <v>85.314498999999998</v>
      </c>
      <c r="AD25" s="72">
        <v>85.154808000000003</v>
      </c>
      <c r="AE25" s="72">
        <v>85.049712999999997</v>
      </c>
      <c r="AF25" s="72">
        <v>84.980926999999994</v>
      </c>
      <c r="AG25" s="72">
        <v>84.917252000000005</v>
      </c>
      <c r="AH25" s="68">
        <v>-2.64E-3</v>
      </c>
    </row>
    <row r="27" spans="1:34" ht="15" customHeight="1" x14ac:dyDescent="0.25">
      <c r="B27" s="73" t="s">
        <v>566</v>
      </c>
    </row>
    <row r="28" spans="1:34" ht="15" customHeight="1" x14ac:dyDescent="0.25">
      <c r="B28" s="73" t="s">
        <v>567</v>
      </c>
    </row>
    <row r="29" spans="1:34" ht="15" customHeight="1" x14ac:dyDescent="0.25">
      <c r="A29" s="14" t="s">
        <v>479</v>
      </c>
      <c r="B29" s="80" t="s">
        <v>616</v>
      </c>
      <c r="C29" s="81">
        <v>0.113108</v>
      </c>
      <c r="D29" s="81">
        <v>0.115901</v>
      </c>
      <c r="E29" s="81">
        <v>0.11478099999999999</v>
      </c>
      <c r="F29" s="81">
        <v>0.114161</v>
      </c>
      <c r="G29" s="81">
        <v>0.11368499999999999</v>
      </c>
      <c r="H29" s="81">
        <v>0.11312800000000001</v>
      </c>
      <c r="I29" s="81">
        <v>0.112423</v>
      </c>
      <c r="J29" s="81">
        <v>0.11151899999999999</v>
      </c>
      <c r="K29" s="81">
        <v>0.110527</v>
      </c>
      <c r="L29" s="81">
        <v>0.10946500000000001</v>
      </c>
      <c r="M29" s="81">
        <v>0.108322</v>
      </c>
      <c r="N29" s="81">
        <v>0.107237</v>
      </c>
      <c r="O29" s="81">
        <v>0.106139</v>
      </c>
      <c r="P29" s="81">
        <v>0.10502400000000001</v>
      </c>
      <c r="Q29" s="81">
        <v>0.10392700000000001</v>
      </c>
      <c r="R29" s="81">
        <v>0.102731</v>
      </c>
      <c r="S29" s="81">
        <v>0.101536</v>
      </c>
      <c r="T29" s="81">
        <v>0.10032000000000001</v>
      </c>
      <c r="U29" s="81">
        <v>9.9071999999999993E-2</v>
      </c>
      <c r="V29" s="81">
        <v>9.7779000000000005E-2</v>
      </c>
      <c r="W29" s="81">
        <v>9.6482999999999999E-2</v>
      </c>
      <c r="X29" s="81">
        <v>9.5223000000000002E-2</v>
      </c>
      <c r="Y29" s="81">
        <v>9.393E-2</v>
      </c>
      <c r="Z29" s="81">
        <v>9.2608999999999997E-2</v>
      </c>
      <c r="AA29" s="81">
        <v>9.1304999999999997E-2</v>
      </c>
      <c r="AB29" s="81">
        <v>8.9989E-2</v>
      </c>
      <c r="AC29" s="81">
        <v>8.8691000000000006E-2</v>
      </c>
      <c r="AD29" s="81">
        <v>8.7389999999999995E-2</v>
      </c>
      <c r="AE29" s="81">
        <v>8.6102999999999999E-2</v>
      </c>
      <c r="AF29" s="81">
        <v>8.4830000000000003E-2</v>
      </c>
      <c r="AG29" s="81">
        <v>8.3562999999999998E-2</v>
      </c>
      <c r="AH29" s="82">
        <v>-1.0041E-2</v>
      </c>
    </row>
    <row r="30" spans="1:34" ht="15" customHeight="1" x14ac:dyDescent="0.25">
      <c r="A30" s="14" t="s">
        <v>480</v>
      </c>
      <c r="B30" s="80" t="s">
        <v>617</v>
      </c>
      <c r="C30" s="81">
        <v>0.53048399999999996</v>
      </c>
      <c r="D30" s="81">
        <v>0.49940099999999998</v>
      </c>
      <c r="E30" s="81">
        <v>0.54127000000000003</v>
      </c>
      <c r="F30" s="81">
        <v>0.54580099999999998</v>
      </c>
      <c r="G30" s="81">
        <v>0.55119300000000004</v>
      </c>
      <c r="H30" s="81">
        <v>0.55642000000000003</v>
      </c>
      <c r="I30" s="81">
        <v>0.56096599999999996</v>
      </c>
      <c r="J30" s="81">
        <v>0.56501500000000004</v>
      </c>
      <c r="K30" s="81">
        <v>0.56886400000000004</v>
      </c>
      <c r="L30" s="81">
        <v>0.57253799999999999</v>
      </c>
      <c r="M30" s="81">
        <v>0.57571300000000003</v>
      </c>
      <c r="N30" s="81">
        <v>0.57973799999999998</v>
      </c>
      <c r="O30" s="81">
        <v>0.58424699999999996</v>
      </c>
      <c r="P30" s="81">
        <v>0.589036</v>
      </c>
      <c r="Q30" s="81">
        <v>0.59434299999999995</v>
      </c>
      <c r="R30" s="81">
        <v>0.60035700000000003</v>
      </c>
      <c r="S30" s="81">
        <v>0.60645899999999997</v>
      </c>
      <c r="T30" s="81">
        <v>0.61268100000000003</v>
      </c>
      <c r="U30" s="81">
        <v>0.61884399999999995</v>
      </c>
      <c r="V30" s="81">
        <v>0.62501600000000002</v>
      </c>
      <c r="W30" s="81">
        <v>0.63111899999999999</v>
      </c>
      <c r="X30" s="81">
        <v>0.63766900000000004</v>
      </c>
      <c r="Y30" s="81">
        <v>0.64483199999999996</v>
      </c>
      <c r="Z30" s="81">
        <v>0.65201200000000004</v>
      </c>
      <c r="AA30" s="81">
        <v>0.65969199999999995</v>
      </c>
      <c r="AB30" s="81">
        <v>0.66742400000000002</v>
      </c>
      <c r="AC30" s="81">
        <v>0.67552199999999996</v>
      </c>
      <c r="AD30" s="81">
        <v>0.68384199999999995</v>
      </c>
      <c r="AE30" s="81">
        <v>0.69297200000000003</v>
      </c>
      <c r="AF30" s="81">
        <v>0.70240400000000003</v>
      </c>
      <c r="AG30" s="81">
        <v>0.71213800000000005</v>
      </c>
      <c r="AH30" s="82">
        <v>9.8639999999999995E-3</v>
      </c>
    </row>
    <row r="31" spans="1:34" x14ac:dyDescent="0.25">
      <c r="A31" s="14" t="s">
        <v>481</v>
      </c>
      <c r="B31" s="80" t="s">
        <v>618</v>
      </c>
      <c r="C31" s="81">
        <v>2.5259E-2</v>
      </c>
      <c r="D31" s="81">
        <v>2.4811E-2</v>
      </c>
      <c r="E31" s="81">
        <v>2.4421999999999999E-2</v>
      </c>
      <c r="F31" s="81">
        <v>2.4157000000000001E-2</v>
      </c>
      <c r="G31" s="81">
        <v>2.3959000000000001E-2</v>
      </c>
      <c r="H31" s="81">
        <v>2.3758000000000001E-2</v>
      </c>
      <c r="I31" s="81">
        <v>2.3536000000000001E-2</v>
      </c>
      <c r="J31" s="81">
        <v>2.3290000000000002E-2</v>
      </c>
      <c r="K31" s="81">
        <v>2.3033999999999999E-2</v>
      </c>
      <c r="L31" s="81">
        <v>2.2773000000000002E-2</v>
      </c>
      <c r="M31" s="81">
        <v>2.2513999999999999E-2</v>
      </c>
      <c r="N31" s="81">
        <v>2.2266999999999999E-2</v>
      </c>
      <c r="O31" s="81">
        <v>2.2034999999999999E-2</v>
      </c>
      <c r="P31" s="81">
        <v>2.1814E-2</v>
      </c>
      <c r="Q31" s="81">
        <v>2.1606E-2</v>
      </c>
      <c r="R31" s="81">
        <v>2.1409999999999998E-2</v>
      </c>
      <c r="S31" s="81">
        <v>2.1221E-2</v>
      </c>
      <c r="T31" s="81">
        <v>2.1028999999999999E-2</v>
      </c>
      <c r="U31" s="81">
        <v>2.0830000000000001E-2</v>
      </c>
      <c r="V31" s="81">
        <v>2.0631E-2</v>
      </c>
      <c r="W31" s="81">
        <v>2.0435999999999999E-2</v>
      </c>
      <c r="X31" s="81">
        <v>2.0261999999999999E-2</v>
      </c>
      <c r="Y31" s="81">
        <v>2.0094000000000001E-2</v>
      </c>
      <c r="Z31" s="81">
        <v>1.993E-2</v>
      </c>
      <c r="AA31" s="81">
        <v>1.9769999999999999E-2</v>
      </c>
      <c r="AB31" s="81">
        <v>1.9612000000000001E-2</v>
      </c>
      <c r="AC31" s="81">
        <v>1.9456999999999999E-2</v>
      </c>
      <c r="AD31" s="81">
        <v>1.9306E-2</v>
      </c>
      <c r="AE31" s="81">
        <v>1.9164E-2</v>
      </c>
      <c r="AF31" s="81">
        <v>1.9032E-2</v>
      </c>
      <c r="AG31" s="81">
        <v>1.89E-2</v>
      </c>
      <c r="AH31" s="82">
        <v>-9.6200000000000001E-3</v>
      </c>
    </row>
    <row r="32" spans="1:34" x14ac:dyDescent="0.25">
      <c r="A32" s="14" t="s">
        <v>482</v>
      </c>
      <c r="B32" s="80" t="s">
        <v>13</v>
      </c>
      <c r="C32" s="81">
        <v>0.50582700000000003</v>
      </c>
      <c r="D32" s="81">
        <v>0.501606</v>
      </c>
      <c r="E32" s="81">
        <v>0.49821599999999999</v>
      </c>
      <c r="F32" s="81">
        <v>0.49702400000000002</v>
      </c>
      <c r="G32" s="81">
        <v>0.49727700000000002</v>
      </c>
      <c r="H32" s="81">
        <v>0.497199</v>
      </c>
      <c r="I32" s="81">
        <v>0.48862499999999998</v>
      </c>
      <c r="J32" s="81">
        <v>0.48024600000000001</v>
      </c>
      <c r="K32" s="81">
        <v>0.472302</v>
      </c>
      <c r="L32" s="81">
        <v>0.46496799999999999</v>
      </c>
      <c r="M32" s="81">
        <v>0.45758700000000002</v>
      </c>
      <c r="N32" s="81">
        <v>0.45099099999999998</v>
      </c>
      <c r="O32" s="81">
        <v>0.44511499999999998</v>
      </c>
      <c r="P32" s="81">
        <v>0.43976900000000002</v>
      </c>
      <c r="Q32" s="81">
        <v>0.43518499999999999</v>
      </c>
      <c r="R32" s="81">
        <v>0.43122300000000002</v>
      </c>
      <c r="S32" s="81">
        <v>0.42785899999999999</v>
      </c>
      <c r="T32" s="81">
        <v>0.42490099999999997</v>
      </c>
      <c r="U32" s="81">
        <v>0.422213</v>
      </c>
      <c r="V32" s="81">
        <v>0.41984700000000003</v>
      </c>
      <c r="W32" s="81">
        <v>0.41677199999999998</v>
      </c>
      <c r="X32" s="81">
        <v>0.41436699999999999</v>
      </c>
      <c r="Y32" s="81">
        <v>0.41240500000000002</v>
      </c>
      <c r="Z32" s="81">
        <v>0.41082099999999999</v>
      </c>
      <c r="AA32" s="81">
        <v>0.40966599999999997</v>
      </c>
      <c r="AB32" s="81">
        <v>0.40884999999999999</v>
      </c>
      <c r="AC32" s="81">
        <v>0.40842000000000001</v>
      </c>
      <c r="AD32" s="81">
        <v>0.408362</v>
      </c>
      <c r="AE32" s="81">
        <v>0.408748</v>
      </c>
      <c r="AF32" s="81">
        <v>0.40959499999999999</v>
      </c>
      <c r="AG32" s="81">
        <v>0.41073399999999999</v>
      </c>
      <c r="AH32" s="82">
        <v>-6.9179999999999997E-3</v>
      </c>
    </row>
    <row r="33" spans="1:34" x14ac:dyDescent="0.25">
      <c r="A33" s="14" t="s">
        <v>483</v>
      </c>
      <c r="B33" s="80" t="s">
        <v>14</v>
      </c>
      <c r="C33" s="81">
        <v>8.4764999999999993E-2</v>
      </c>
      <c r="D33" s="81">
        <v>8.4110000000000004E-2</v>
      </c>
      <c r="E33" s="81">
        <v>8.3668999999999993E-2</v>
      </c>
      <c r="F33" s="81">
        <v>8.3581000000000003E-2</v>
      </c>
      <c r="G33" s="81">
        <v>8.3670999999999995E-2</v>
      </c>
      <c r="H33" s="81">
        <v>8.3723000000000006E-2</v>
      </c>
      <c r="I33" s="81">
        <v>8.3681000000000005E-2</v>
      </c>
      <c r="J33" s="81">
        <v>8.3543999999999993E-2</v>
      </c>
      <c r="K33" s="81">
        <v>8.3345000000000002E-2</v>
      </c>
      <c r="L33" s="81">
        <v>8.3090999999999998E-2</v>
      </c>
      <c r="M33" s="81">
        <v>8.2788E-2</v>
      </c>
      <c r="N33" s="81">
        <v>8.2504999999999995E-2</v>
      </c>
      <c r="O33" s="81">
        <v>8.2242999999999997E-2</v>
      </c>
      <c r="P33" s="81">
        <v>8.1995999999999999E-2</v>
      </c>
      <c r="Q33" s="81">
        <v>8.1770999999999996E-2</v>
      </c>
      <c r="R33" s="81">
        <v>8.1555000000000002E-2</v>
      </c>
      <c r="S33" s="81">
        <v>8.133E-2</v>
      </c>
      <c r="T33" s="81">
        <v>8.1077999999999997E-2</v>
      </c>
      <c r="U33" s="81">
        <v>8.0789E-2</v>
      </c>
      <c r="V33" s="81">
        <v>8.0484E-2</v>
      </c>
      <c r="W33" s="81">
        <v>8.0180000000000001E-2</v>
      </c>
      <c r="X33" s="81">
        <v>7.9950999999999994E-2</v>
      </c>
      <c r="Y33" s="81">
        <v>7.9723000000000002E-2</v>
      </c>
      <c r="Z33" s="81">
        <v>7.9502000000000003E-2</v>
      </c>
      <c r="AA33" s="81">
        <v>7.9274999999999998E-2</v>
      </c>
      <c r="AB33" s="81">
        <v>7.9034999999999994E-2</v>
      </c>
      <c r="AC33" s="81">
        <v>7.8794000000000003E-2</v>
      </c>
      <c r="AD33" s="81">
        <v>7.8550999999999996E-2</v>
      </c>
      <c r="AE33" s="81">
        <v>7.8322000000000003E-2</v>
      </c>
      <c r="AF33" s="81">
        <v>7.8112000000000001E-2</v>
      </c>
      <c r="AG33" s="81">
        <v>7.7890000000000001E-2</v>
      </c>
      <c r="AH33" s="82">
        <v>-2.8159999999999999E-3</v>
      </c>
    </row>
    <row r="34" spans="1:34" x14ac:dyDescent="0.25">
      <c r="A34" s="14" t="s">
        <v>484</v>
      </c>
      <c r="B34" s="80" t="s">
        <v>15</v>
      </c>
      <c r="C34" s="81">
        <v>0.53477300000000005</v>
      </c>
      <c r="D34" s="81">
        <v>0.51842600000000005</v>
      </c>
      <c r="E34" s="81">
        <v>0.50512299999999999</v>
      </c>
      <c r="F34" s="81">
        <v>0.49513200000000002</v>
      </c>
      <c r="G34" s="81">
        <v>0.48716599999999999</v>
      </c>
      <c r="H34" s="81">
        <v>0.480211</v>
      </c>
      <c r="I34" s="81">
        <v>0.47419899999999998</v>
      </c>
      <c r="J34" s="81">
        <v>0.46879700000000002</v>
      </c>
      <c r="K34" s="81">
        <v>0.461557</v>
      </c>
      <c r="L34" s="81">
        <v>0.45454499999999998</v>
      </c>
      <c r="M34" s="81">
        <v>0.44033699999999998</v>
      </c>
      <c r="N34" s="81">
        <v>0.428149</v>
      </c>
      <c r="O34" s="81">
        <v>0.41752400000000001</v>
      </c>
      <c r="P34" s="81">
        <v>0.408416</v>
      </c>
      <c r="Q34" s="81">
        <v>0.40073199999999998</v>
      </c>
      <c r="R34" s="81">
        <v>0.394175</v>
      </c>
      <c r="S34" s="81">
        <v>0.38869199999999998</v>
      </c>
      <c r="T34" s="81">
        <v>0.38391700000000001</v>
      </c>
      <c r="U34" s="81">
        <v>0.379658</v>
      </c>
      <c r="V34" s="81">
        <v>0.37587700000000002</v>
      </c>
      <c r="W34" s="81">
        <v>0.370444</v>
      </c>
      <c r="X34" s="81">
        <v>0.36624499999999999</v>
      </c>
      <c r="Y34" s="81">
        <v>0.36268800000000001</v>
      </c>
      <c r="Z34" s="81">
        <v>0.35947400000000002</v>
      </c>
      <c r="AA34" s="81">
        <v>0.35683799999999999</v>
      </c>
      <c r="AB34" s="81">
        <v>0.35471000000000003</v>
      </c>
      <c r="AC34" s="81">
        <v>0.353074</v>
      </c>
      <c r="AD34" s="81">
        <v>0.35192200000000001</v>
      </c>
      <c r="AE34" s="81">
        <v>0.35126499999999999</v>
      </c>
      <c r="AF34" s="81">
        <v>0.35107500000000003</v>
      </c>
      <c r="AG34" s="81">
        <v>0.351211</v>
      </c>
      <c r="AH34" s="82">
        <v>-1.3917000000000001E-2</v>
      </c>
    </row>
    <row r="35" spans="1:34" x14ac:dyDescent="0.25">
      <c r="A35" s="14" t="s">
        <v>485</v>
      </c>
      <c r="B35" s="80" t="s">
        <v>16</v>
      </c>
      <c r="C35" s="81">
        <v>0.65267500000000001</v>
      </c>
      <c r="D35" s="81">
        <v>0.64821899999999999</v>
      </c>
      <c r="E35" s="81">
        <v>0.64407099999999995</v>
      </c>
      <c r="F35" s="81">
        <v>0.64253700000000002</v>
      </c>
      <c r="G35" s="81">
        <v>0.64270700000000003</v>
      </c>
      <c r="H35" s="81">
        <v>0.64365099999999997</v>
      </c>
      <c r="I35" s="81">
        <v>0.64488599999999996</v>
      </c>
      <c r="J35" s="81">
        <v>0.64618600000000004</v>
      </c>
      <c r="K35" s="81">
        <v>0.64755200000000002</v>
      </c>
      <c r="L35" s="81">
        <v>0.649011</v>
      </c>
      <c r="M35" s="81">
        <v>0.64871100000000004</v>
      </c>
      <c r="N35" s="81">
        <v>0.649393</v>
      </c>
      <c r="O35" s="81">
        <v>0.65064699999999998</v>
      </c>
      <c r="P35" s="81">
        <v>0.65229899999999996</v>
      </c>
      <c r="Q35" s="81">
        <v>0.65434400000000004</v>
      </c>
      <c r="R35" s="81">
        <v>0.65670899999999999</v>
      </c>
      <c r="S35" s="81">
        <v>0.65926700000000005</v>
      </c>
      <c r="T35" s="81">
        <v>0.66180799999999995</v>
      </c>
      <c r="U35" s="81">
        <v>0.66427700000000001</v>
      </c>
      <c r="V35" s="81">
        <v>0.66683599999999998</v>
      </c>
      <c r="W35" s="81">
        <v>0.66918900000000003</v>
      </c>
      <c r="X35" s="81">
        <v>0.67248399999999997</v>
      </c>
      <c r="Y35" s="81">
        <v>0.67595899999999998</v>
      </c>
      <c r="Z35" s="81">
        <v>0.67956899999999998</v>
      </c>
      <c r="AA35" s="81">
        <v>0.68328</v>
      </c>
      <c r="AB35" s="81">
        <v>0.68710199999999999</v>
      </c>
      <c r="AC35" s="81">
        <v>0.69105099999999997</v>
      </c>
      <c r="AD35" s="81">
        <v>0.69503999999999999</v>
      </c>
      <c r="AE35" s="81">
        <v>0.69916199999999995</v>
      </c>
      <c r="AF35" s="81">
        <v>0.70339700000000005</v>
      </c>
      <c r="AG35" s="81">
        <v>0.70757099999999995</v>
      </c>
      <c r="AH35" s="82">
        <v>2.696E-3</v>
      </c>
    </row>
    <row r="36" spans="1:34" x14ac:dyDescent="0.25">
      <c r="A36" s="14" t="s">
        <v>486</v>
      </c>
      <c r="B36" s="80" t="s">
        <v>218</v>
      </c>
      <c r="C36" s="81">
        <v>0.33015899999999998</v>
      </c>
      <c r="D36" s="81">
        <v>0.32575500000000002</v>
      </c>
      <c r="E36" s="81">
        <v>0.32198100000000002</v>
      </c>
      <c r="F36" s="81">
        <v>0.31943500000000002</v>
      </c>
      <c r="G36" s="81">
        <v>0.31791799999999998</v>
      </c>
      <c r="H36" s="81">
        <v>0.31721500000000002</v>
      </c>
      <c r="I36" s="81">
        <v>0.31684099999999998</v>
      </c>
      <c r="J36" s="81">
        <v>0.31725399999999998</v>
      </c>
      <c r="K36" s="81">
        <v>0.31851200000000002</v>
      </c>
      <c r="L36" s="81">
        <v>0.32017899999999999</v>
      </c>
      <c r="M36" s="81">
        <v>0.32181300000000002</v>
      </c>
      <c r="N36" s="81">
        <v>0.32437700000000003</v>
      </c>
      <c r="O36" s="81">
        <v>0.32749299999999998</v>
      </c>
      <c r="P36" s="81">
        <v>0.330646</v>
      </c>
      <c r="Q36" s="81">
        <v>0.33385999999999999</v>
      </c>
      <c r="R36" s="81">
        <v>0.33760699999999999</v>
      </c>
      <c r="S36" s="81">
        <v>0.34136899999999998</v>
      </c>
      <c r="T36" s="81">
        <v>0.34508699999999998</v>
      </c>
      <c r="U36" s="81">
        <v>0.34877999999999998</v>
      </c>
      <c r="V36" s="81">
        <v>0.35195799999999999</v>
      </c>
      <c r="W36" s="81">
        <v>0.355182</v>
      </c>
      <c r="X36" s="81">
        <v>0.35843700000000001</v>
      </c>
      <c r="Y36" s="81">
        <v>0.360651</v>
      </c>
      <c r="Z36" s="81">
        <v>0.362867</v>
      </c>
      <c r="AA36" s="81">
        <v>0.36398999999999998</v>
      </c>
      <c r="AB36" s="81">
        <v>0.36454700000000001</v>
      </c>
      <c r="AC36" s="81">
        <v>0.36452400000000001</v>
      </c>
      <c r="AD36" s="81">
        <v>0.36388300000000001</v>
      </c>
      <c r="AE36" s="81">
        <v>0.36150700000000002</v>
      </c>
      <c r="AF36" s="81">
        <v>0.35849500000000001</v>
      </c>
      <c r="AG36" s="81">
        <v>0.35363800000000001</v>
      </c>
      <c r="AH36" s="82">
        <v>2.2929999999999999E-3</v>
      </c>
    </row>
    <row r="37" spans="1:34" x14ac:dyDescent="0.25">
      <c r="A37" s="14" t="s">
        <v>487</v>
      </c>
      <c r="B37" s="80" t="s">
        <v>219</v>
      </c>
      <c r="C37" s="81">
        <v>0.43508599999999997</v>
      </c>
      <c r="D37" s="81">
        <v>0.45525500000000002</v>
      </c>
      <c r="E37" s="81">
        <v>0.47462599999999999</v>
      </c>
      <c r="F37" s="81">
        <v>0.49363299999999999</v>
      </c>
      <c r="G37" s="81">
        <v>0.51234199999999996</v>
      </c>
      <c r="H37" s="81">
        <v>0.53010999999999997</v>
      </c>
      <c r="I37" s="81">
        <v>0.54692700000000005</v>
      </c>
      <c r="J37" s="81">
        <v>0.56244799999999995</v>
      </c>
      <c r="K37" s="81">
        <v>0.57694500000000004</v>
      </c>
      <c r="L37" s="81">
        <v>0.59069700000000003</v>
      </c>
      <c r="M37" s="81">
        <v>0.60377199999999998</v>
      </c>
      <c r="N37" s="81">
        <v>0.61621899999999996</v>
      </c>
      <c r="O37" s="81">
        <v>0.62873000000000001</v>
      </c>
      <c r="P37" s="81">
        <v>0.64066800000000002</v>
      </c>
      <c r="Q37" s="81">
        <v>0.65253399999999995</v>
      </c>
      <c r="R37" s="81">
        <v>0.66425800000000002</v>
      </c>
      <c r="S37" s="81">
        <v>0.67603000000000002</v>
      </c>
      <c r="T37" s="81">
        <v>0.68746200000000002</v>
      </c>
      <c r="U37" s="81">
        <v>0.69917899999999999</v>
      </c>
      <c r="V37" s="81">
        <v>0.71102399999999999</v>
      </c>
      <c r="W37" s="81">
        <v>0.72371399999999997</v>
      </c>
      <c r="X37" s="81">
        <v>0.73691399999999996</v>
      </c>
      <c r="Y37" s="81">
        <v>0.75090299999999999</v>
      </c>
      <c r="Z37" s="81">
        <v>0.76567700000000005</v>
      </c>
      <c r="AA37" s="81">
        <v>0.78152600000000005</v>
      </c>
      <c r="AB37" s="81">
        <v>0.79853200000000002</v>
      </c>
      <c r="AC37" s="81">
        <v>0.81672599999999995</v>
      </c>
      <c r="AD37" s="81">
        <v>0.83667999999999998</v>
      </c>
      <c r="AE37" s="81">
        <v>0.85823199999999999</v>
      </c>
      <c r="AF37" s="81">
        <v>0.88141199999999997</v>
      </c>
      <c r="AG37" s="81">
        <v>0.90680700000000003</v>
      </c>
      <c r="AH37" s="82">
        <v>2.4781999999999998E-2</v>
      </c>
    </row>
    <row r="38" spans="1:34" x14ac:dyDescent="0.25">
      <c r="A38" s="14" t="s">
        <v>488</v>
      </c>
      <c r="B38" s="80" t="s">
        <v>19</v>
      </c>
      <c r="C38" s="81">
        <v>1.212048</v>
      </c>
      <c r="D38" s="81">
        <v>1.3228869999999999</v>
      </c>
      <c r="E38" s="81">
        <v>1.39411</v>
      </c>
      <c r="F38" s="81">
        <v>1.464612</v>
      </c>
      <c r="G38" s="81">
        <v>1.536923</v>
      </c>
      <c r="H38" s="81">
        <v>1.60941</v>
      </c>
      <c r="I38" s="81">
        <v>1.625645</v>
      </c>
      <c r="J38" s="81">
        <v>1.643251</v>
      </c>
      <c r="K38" s="81">
        <v>1.661111</v>
      </c>
      <c r="L38" s="81">
        <v>1.679179</v>
      </c>
      <c r="M38" s="81">
        <v>1.6976020000000001</v>
      </c>
      <c r="N38" s="81">
        <v>1.7165570000000001</v>
      </c>
      <c r="O38" s="81">
        <v>1.7368950000000001</v>
      </c>
      <c r="P38" s="81">
        <v>1.7580690000000001</v>
      </c>
      <c r="Q38" s="81">
        <v>1.780321</v>
      </c>
      <c r="R38" s="81">
        <v>1.803553</v>
      </c>
      <c r="S38" s="81">
        <v>1.827615</v>
      </c>
      <c r="T38" s="81">
        <v>1.8526530000000001</v>
      </c>
      <c r="U38" s="81">
        <v>1.8784940000000001</v>
      </c>
      <c r="V38" s="81">
        <v>1.90567</v>
      </c>
      <c r="W38" s="81">
        <v>1.9344079999999999</v>
      </c>
      <c r="X38" s="81">
        <v>1.9648099999999999</v>
      </c>
      <c r="Y38" s="81">
        <v>1.996669</v>
      </c>
      <c r="Z38" s="81">
        <v>2.0307490000000001</v>
      </c>
      <c r="AA38" s="81">
        <v>2.0661339999999999</v>
      </c>
      <c r="AB38" s="81">
        <v>2.1035840000000001</v>
      </c>
      <c r="AC38" s="81">
        <v>2.142973</v>
      </c>
      <c r="AD38" s="81">
        <v>2.1843140000000001</v>
      </c>
      <c r="AE38" s="81">
        <v>2.2280350000000002</v>
      </c>
      <c r="AF38" s="81">
        <v>2.2741159999999998</v>
      </c>
      <c r="AG38" s="81">
        <v>2.3226870000000002</v>
      </c>
      <c r="AH38" s="82">
        <v>2.1916999999999999E-2</v>
      </c>
    </row>
    <row r="39" spans="1:34" x14ac:dyDescent="0.25">
      <c r="A39" s="14" t="s">
        <v>619</v>
      </c>
      <c r="B39" s="83" t="s">
        <v>572</v>
      </c>
      <c r="C39" s="84">
        <v>4.4241840000000003</v>
      </c>
      <c r="D39" s="84">
        <v>4.4963730000000002</v>
      </c>
      <c r="E39" s="84">
        <v>4.6022679999999996</v>
      </c>
      <c r="F39" s="84">
        <v>4.6800730000000001</v>
      </c>
      <c r="G39" s="84">
        <v>4.7668400000000002</v>
      </c>
      <c r="H39" s="84">
        <v>4.8548249999999999</v>
      </c>
      <c r="I39" s="84">
        <v>4.8777280000000003</v>
      </c>
      <c r="J39" s="84">
        <v>4.9015500000000003</v>
      </c>
      <c r="K39" s="84">
        <v>4.9237479999999998</v>
      </c>
      <c r="L39" s="84">
        <v>4.946447</v>
      </c>
      <c r="M39" s="84">
        <v>4.9591589999999997</v>
      </c>
      <c r="N39" s="84">
        <v>4.9774320000000003</v>
      </c>
      <c r="O39" s="84">
        <v>5.0010669999999999</v>
      </c>
      <c r="P39" s="84">
        <v>5.0277370000000001</v>
      </c>
      <c r="Q39" s="84">
        <v>5.0586229999999999</v>
      </c>
      <c r="R39" s="84">
        <v>5.0935790000000001</v>
      </c>
      <c r="S39" s="84">
        <v>5.1313769999999996</v>
      </c>
      <c r="T39" s="84">
        <v>5.1709360000000002</v>
      </c>
      <c r="U39" s="84">
        <v>5.2121360000000001</v>
      </c>
      <c r="V39" s="84">
        <v>5.2551209999999999</v>
      </c>
      <c r="W39" s="84">
        <v>5.2979269999999996</v>
      </c>
      <c r="X39" s="84">
        <v>5.3463609999999999</v>
      </c>
      <c r="Y39" s="84">
        <v>5.3978539999999997</v>
      </c>
      <c r="Z39" s="84">
        <v>5.4532100000000003</v>
      </c>
      <c r="AA39" s="84">
        <v>5.5114770000000002</v>
      </c>
      <c r="AB39" s="84">
        <v>5.573385</v>
      </c>
      <c r="AC39" s="84">
        <v>5.6392319999999998</v>
      </c>
      <c r="AD39" s="84">
        <v>5.7092900000000002</v>
      </c>
      <c r="AE39" s="84">
        <v>5.7835109999999998</v>
      </c>
      <c r="AF39" s="84">
        <v>5.8624689999999999</v>
      </c>
      <c r="AG39" s="84">
        <v>5.945138</v>
      </c>
      <c r="AH39" s="85">
        <v>9.8980000000000005E-3</v>
      </c>
    </row>
    <row r="40" spans="1:34" x14ac:dyDescent="0.25">
      <c r="A40" s="14" t="s">
        <v>620</v>
      </c>
      <c r="B40" s="80" t="s">
        <v>574</v>
      </c>
      <c r="C40" s="81">
        <v>8.8754E-2</v>
      </c>
      <c r="D40" s="81">
        <v>0.100767</v>
      </c>
      <c r="E40" s="81">
        <v>0.108803</v>
      </c>
      <c r="F40" s="81">
        <v>0.11328000000000001</v>
      </c>
      <c r="G40" s="81">
        <v>0.116855</v>
      </c>
      <c r="H40" s="81">
        <v>0.12341199999999999</v>
      </c>
      <c r="I40" s="81">
        <v>0.12740099999999999</v>
      </c>
      <c r="J40" s="81">
        <v>0.13471</v>
      </c>
      <c r="K40" s="81">
        <v>0.13939099999999999</v>
      </c>
      <c r="L40" s="81">
        <v>0.14404900000000001</v>
      </c>
      <c r="M40" s="81">
        <v>0.148256</v>
      </c>
      <c r="N40" s="81">
        <v>0.15443200000000001</v>
      </c>
      <c r="O40" s="81">
        <v>0.15736600000000001</v>
      </c>
      <c r="P40" s="81">
        <v>0.16201599999999999</v>
      </c>
      <c r="Q40" s="81">
        <v>0.166467</v>
      </c>
      <c r="R40" s="81">
        <v>0.17158599999999999</v>
      </c>
      <c r="S40" s="81">
        <v>0.179007</v>
      </c>
      <c r="T40" s="81">
        <v>0.183781</v>
      </c>
      <c r="U40" s="81">
        <v>0.18956300000000001</v>
      </c>
      <c r="V40" s="81">
        <v>0.19514300000000001</v>
      </c>
      <c r="W40" s="81">
        <v>0.20108500000000001</v>
      </c>
      <c r="X40" s="81">
        <v>0.20661299999999999</v>
      </c>
      <c r="Y40" s="81">
        <v>0.21216699999999999</v>
      </c>
      <c r="Z40" s="81">
        <v>0.21770999999999999</v>
      </c>
      <c r="AA40" s="81">
        <v>0.22253400000000001</v>
      </c>
      <c r="AB40" s="81">
        <v>0.22815199999999999</v>
      </c>
      <c r="AC40" s="81">
        <v>0.23599400000000001</v>
      </c>
      <c r="AD40" s="81">
        <v>0.239927</v>
      </c>
      <c r="AE40" s="81">
        <v>0.24339</v>
      </c>
      <c r="AF40" s="81">
        <v>0.24571999999999999</v>
      </c>
      <c r="AG40" s="81">
        <v>0.24898600000000001</v>
      </c>
      <c r="AH40" s="82">
        <v>3.4981999999999999E-2</v>
      </c>
    </row>
    <row r="41" spans="1:34" x14ac:dyDescent="0.25">
      <c r="A41" s="14" t="s">
        <v>621</v>
      </c>
      <c r="B41" s="83" t="s">
        <v>576</v>
      </c>
      <c r="C41" s="84">
        <v>4.3354299999999997</v>
      </c>
      <c r="D41" s="84">
        <v>4.3956049999999998</v>
      </c>
      <c r="E41" s="84">
        <v>4.4934659999999997</v>
      </c>
      <c r="F41" s="84">
        <v>4.5667920000000004</v>
      </c>
      <c r="G41" s="84">
        <v>4.6499860000000002</v>
      </c>
      <c r="H41" s="84">
        <v>4.7314129999999999</v>
      </c>
      <c r="I41" s="84">
        <v>4.7503270000000004</v>
      </c>
      <c r="J41" s="84">
        <v>4.7668410000000003</v>
      </c>
      <c r="K41" s="84">
        <v>4.7843559999999998</v>
      </c>
      <c r="L41" s="84">
        <v>4.8023980000000002</v>
      </c>
      <c r="M41" s="84">
        <v>4.8109029999999997</v>
      </c>
      <c r="N41" s="84">
        <v>4.8230000000000004</v>
      </c>
      <c r="O41" s="84">
        <v>4.8437000000000001</v>
      </c>
      <c r="P41" s="84">
        <v>4.8657209999999997</v>
      </c>
      <c r="Q41" s="84">
        <v>4.8921559999999999</v>
      </c>
      <c r="R41" s="84">
        <v>4.9219929999999996</v>
      </c>
      <c r="S41" s="84">
        <v>4.9523710000000003</v>
      </c>
      <c r="T41" s="84">
        <v>4.9871549999999996</v>
      </c>
      <c r="U41" s="84">
        <v>5.0225730000000004</v>
      </c>
      <c r="V41" s="84">
        <v>5.0599780000000001</v>
      </c>
      <c r="W41" s="84">
        <v>5.0968419999999997</v>
      </c>
      <c r="X41" s="84">
        <v>5.139748</v>
      </c>
      <c r="Y41" s="84">
        <v>5.1856869999999997</v>
      </c>
      <c r="Z41" s="84">
        <v>5.2355</v>
      </c>
      <c r="AA41" s="84">
        <v>5.2889429999999997</v>
      </c>
      <c r="AB41" s="84">
        <v>5.3452320000000002</v>
      </c>
      <c r="AC41" s="84">
        <v>5.4032390000000001</v>
      </c>
      <c r="AD41" s="84">
        <v>5.4693630000000004</v>
      </c>
      <c r="AE41" s="84">
        <v>5.5401210000000001</v>
      </c>
      <c r="AF41" s="84">
        <v>5.6167480000000003</v>
      </c>
      <c r="AG41" s="84">
        <v>5.6961519999999997</v>
      </c>
      <c r="AH41" s="85">
        <v>9.1400000000000006E-3</v>
      </c>
    </row>
    <row r="42" spans="1:34" x14ac:dyDescent="0.25">
      <c r="B42" s="86"/>
      <c r="C42" s="86"/>
      <c r="D42" s="86"/>
      <c r="E42" s="86"/>
      <c r="F42" s="86"/>
      <c r="G42" s="86"/>
      <c r="H42" s="86"/>
      <c r="I42" s="86"/>
      <c r="J42" s="86"/>
      <c r="K42" s="86"/>
      <c r="L42" s="86"/>
      <c r="M42" s="86"/>
      <c r="N42" s="86"/>
      <c r="O42" s="86"/>
      <c r="P42" s="86"/>
      <c r="Q42" s="86"/>
      <c r="R42" s="86"/>
      <c r="S42" s="86"/>
      <c r="T42" s="86"/>
      <c r="U42" s="86"/>
      <c r="V42" s="86"/>
      <c r="W42" s="86"/>
      <c r="X42" s="86"/>
      <c r="Y42" s="86"/>
      <c r="Z42" s="86"/>
      <c r="AA42" s="86"/>
      <c r="AB42" s="86"/>
      <c r="AC42" s="86"/>
      <c r="AD42" s="86"/>
      <c r="AE42" s="86"/>
      <c r="AF42" s="86"/>
      <c r="AG42" s="86"/>
      <c r="AH42" s="86"/>
    </row>
    <row r="43" spans="1:34" x14ac:dyDescent="0.25">
      <c r="B43" s="83" t="s">
        <v>18</v>
      </c>
      <c r="C43" s="86"/>
      <c r="D43" s="86"/>
      <c r="E43" s="86"/>
      <c r="F43" s="86"/>
      <c r="G43" s="86"/>
      <c r="H43" s="86"/>
      <c r="I43" s="86"/>
      <c r="J43" s="86"/>
      <c r="K43" s="86"/>
      <c r="L43" s="86"/>
      <c r="M43" s="86"/>
      <c r="N43" s="86"/>
      <c r="O43" s="86"/>
      <c r="P43" s="86"/>
      <c r="Q43" s="86"/>
      <c r="R43" s="86"/>
      <c r="S43" s="86"/>
      <c r="T43" s="86"/>
      <c r="U43" s="86"/>
      <c r="V43" s="86"/>
      <c r="W43" s="86"/>
      <c r="X43" s="86"/>
      <c r="Y43" s="86"/>
      <c r="Z43" s="86"/>
      <c r="AA43" s="86"/>
      <c r="AB43" s="86"/>
      <c r="AC43" s="86"/>
      <c r="AD43" s="86"/>
      <c r="AE43" s="86"/>
      <c r="AF43" s="86"/>
      <c r="AG43" s="86"/>
      <c r="AH43" s="86"/>
    </row>
    <row r="44" spans="1:34" x14ac:dyDescent="0.25">
      <c r="A44" s="14" t="s">
        <v>489</v>
      </c>
      <c r="B44" s="80" t="s">
        <v>616</v>
      </c>
      <c r="C44" s="81">
        <v>1.772856</v>
      </c>
      <c r="D44" s="81">
        <v>1.8318430000000001</v>
      </c>
      <c r="E44" s="81">
        <v>1.8273820000000001</v>
      </c>
      <c r="F44" s="81">
        <v>1.8345530000000001</v>
      </c>
      <c r="G44" s="81">
        <v>1.8551150000000001</v>
      </c>
      <c r="H44" s="81">
        <v>1.86914</v>
      </c>
      <c r="I44" s="81">
        <v>1.8738030000000001</v>
      </c>
      <c r="J44" s="81">
        <v>1.8717539999999999</v>
      </c>
      <c r="K44" s="81">
        <v>1.868644</v>
      </c>
      <c r="L44" s="81">
        <v>1.8623510000000001</v>
      </c>
      <c r="M44" s="81">
        <v>1.8527690000000001</v>
      </c>
      <c r="N44" s="81">
        <v>1.8468869999999999</v>
      </c>
      <c r="O44" s="81">
        <v>1.8435029999999999</v>
      </c>
      <c r="P44" s="81">
        <v>1.8403339999999999</v>
      </c>
      <c r="Q44" s="81">
        <v>1.837623</v>
      </c>
      <c r="R44" s="81">
        <v>1.8362050000000001</v>
      </c>
      <c r="S44" s="81">
        <v>1.8349009999999999</v>
      </c>
      <c r="T44" s="81">
        <v>1.8327800000000001</v>
      </c>
      <c r="U44" s="81">
        <v>1.830921</v>
      </c>
      <c r="V44" s="81">
        <v>1.8291869999999999</v>
      </c>
      <c r="W44" s="81">
        <v>1.8272379999999999</v>
      </c>
      <c r="X44" s="81">
        <v>1.8246519999999999</v>
      </c>
      <c r="Y44" s="81">
        <v>1.820829</v>
      </c>
      <c r="Z44" s="81">
        <v>1.816435</v>
      </c>
      <c r="AA44" s="81">
        <v>1.811472</v>
      </c>
      <c r="AB44" s="81">
        <v>1.80613</v>
      </c>
      <c r="AC44" s="81">
        <v>1.8009390000000001</v>
      </c>
      <c r="AD44" s="81">
        <v>1.7959270000000001</v>
      </c>
      <c r="AE44" s="81">
        <v>1.791825</v>
      </c>
      <c r="AF44" s="81">
        <v>1.786999</v>
      </c>
      <c r="AG44" s="81">
        <v>1.780834</v>
      </c>
      <c r="AH44" s="82">
        <v>1.4999999999999999E-4</v>
      </c>
    </row>
    <row r="45" spans="1:34" x14ac:dyDescent="0.25">
      <c r="A45" s="14" t="s">
        <v>490</v>
      </c>
      <c r="B45" s="80" t="s">
        <v>617</v>
      </c>
      <c r="C45" s="81">
        <v>2.7616000000000002E-2</v>
      </c>
      <c r="D45" s="81">
        <v>2.3902E-2</v>
      </c>
      <c r="E45" s="81">
        <v>2.6169000000000001E-2</v>
      </c>
      <c r="F45" s="81">
        <v>2.6034000000000002E-2</v>
      </c>
      <c r="G45" s="81">
        <v>2.6061000000000001E-2</v>
      </c>
      <c r="H45" s="81">
        <v>2.6022E-2</v>
      </c>
      <c r="I45" s="81">
        <v>2.5873E-2</v>
      </c>
      <c r="J45" s="81">
        <v>2.5704000000000001E-2</v>
      </c>
      <c r="K45" s="81">
        <v>2.5538999999999999E-2</v>
      </c>
      <c r="L45" s="81">
        <v>2.5346E-2</v>
      </c>
      <c r="M45" s="81">
        <v>2.5099E-2</v>
      </c>
      <c r="N45" s="81">
        <v>2.4910000000000002E-2</v>
      </c>
      <c r="O45" s="81">
        <v>2.4764999999999999E-2</v>
      </c>
      <c r="P45" s="81">
        <v>2.4636000000000002E-2</v>
      </c>
      <c r="Q45" s="81">
        <v>2.4524000000000001E-2</v>
      </c>
      <c r="R45" s="81">
        <v>2.4441999999999998E-2</v>
      </c>
      <c r="S45" s="81">
        <v>2.4374E-2</v>
      </c>
      <c r="T45" s="81">
        <v>2.4313999999999999E-2</v>
      </c>
      <c r="U45" s="81">
        <v>2.4268000000000001E-2</v>
      </c>
      <c r="V45" s="81">
        <v>2.4244000000000002E-2</v>
      </c>
      <c r="W45" s="81">
        <v>2.4220999999999999E-2</v>
      </c>
      <c r="X45" s="81">
        <v>2.4191000000000001E-2</v>
      </c>
      <c r="Y45" s="81">
        <v>2.4163E-2</v>
      </c>
      <c r="Z45" s="81">
        <v>2.4128E-2</v>
      </c>
      <c r="AA45" s="81">
        <v>2.4105999999999999E-2</v>
      </c>
      <c r="AB45" s="81">
        <v>2.409E-2</v>
      </c>
      <c r="AC45" s="81">
        <v>2.4081000000000002E-2</v>
      </c>
      <c r="AD45" s="81">
        <v>2.4088999999999999E-2</v>
      </c>
      <c r="AE45" s="81">
        <v>2.4138E-2</v>
      </c>
      <c r="AF45" s="81">
        <v>2.4176E-2</v>
      </c>
      <c r="AG45" s="81">
        <v>2.4209000000000001E-2</v>
      </c>
      <c r="AH45" s="82">
        <v>-4.3800000000000002E-3</v>
      </c>
    </row>
    <row r="46" spans="1:34" x14ac:dyDescent="0.25">
      <c r="A46" s="14" t="s">
        <v>491</v>
      </c>
      <c r="B46" s="80" t="s">
        <v>618</v>
      </c>
      <c r="C46" s="81">
        <v>0.61248599999999997</v>
      </c>
      <c r="D46" s="81">
        <v>0.61118399999999995</v>
      </c>
      <c r="E46" s="81">
        <v>0.61050000000000004</v>
      </c>
      <c r="F46" s="81">
        <v>0.61542799999999998</v>
      </c>
      <c r="G46" s="81">
        <v>0.62461900000000004</v>
      </c>
      <c r="H46" s="81">
        <v>0.63197999999999999</v>
      </c>
      <c r="I46" s="81">
        <v>0.63673299999999999</v>
      </c>
      <c r="J46" s="81">
        <v>0.63974600000000004</v>
      </c>
      <c r="K46" s="81">
        <v>0.64255799999999996</v>
      </c>
      <c r="L46" s="81">
        <v>0.64451400000000003</v>
      </c>
      <c r="M46" s="81">
        <v>0.64402599999999999</v>
      </c>
      <c r="N46" s="81">
        <v>0.64512199999999997</v>
      </c>
      <c r="O46" s="81">
        <v>0.647698</v>
      </c>
      <c r="P46" s="81">
        <v>0.65103100000000003</v>
      </c>
      <c r="Q46" s="81">
        <v>0.65477700000000005</v>
      </c>
      <c r="R46" s="81">
        <v>0.65908100000000003</v>
      </c>
      <c r="S46" s="81">
        <v>0.66358399999999995</v>
      </c>
      <c r="T46" s="81">
        <v>0.667906</v>
      </c>
      <c r="U46" s="81">
        <v>0.67236700000000005</v>
      </c>
      <c r="V46" s="81">
        <v>0.67705000000000004</v>
      </c>
      <c r="W46" s="81">
        <v>0.68181000000000003</v>
      </c>
      <c r="X46" s="81">
        <v>0.68668300000000004</v>
      </c>
      <c r="Y46" s="81">
        <v>0.691272</v>
      </c>
      <c r="Z46" s="81">
        <v>0.69582599999999994</v>
      </c>
      <c r="AA46" s="81">
        <v>0.70026699999999997</v>
      </c>
      <c r="AB46" s="81">
        <v>0.70472599999999996</v>
      </c>
      <c r="AC46" s="81">
        <v>0.709345</v>
      </c>
      <c r="AD46" s="81">
        <v>0.71410499999999999</v>
      </c>
      <c r="AE46" s="81">
        <v>0.71932700000000005</v>
      </c>
      <c r="AF46" s="81">
        <v>0.72442099999999998</v>
      </c>
      <c r="AG46" s="81">
        <v>0.72904800000000003</v>
      </c>
      <c r="AH46" s="82">
        <v>5.8240000000000002E-3</v>
      </c>
    </row>
    <row r="47" spans="1:34" x14ac:dyDescent="0.25">
      <c r="A47" s="14" t="s">
        <v>492</v>
      </c>
      <c r="B47" s="80" t="s">
        <v>14</v>
      </c>
      <c r="C47" s="81">
        <v>0.34441100000000002</v>
      </c>
      <c r="D47" s="81">
        <v>0.34606900000000002</v>
      </c>
      <c r="E47" s="81">
        <v>0.34880499999999998</v>
      </c>
      <c r="F47" s="81">
        <v>0.35458499999999998</v>
      </c>
      <c r="G47" s="81">
        <v>0.36260100000000001</v>
      </c>
      <c r="H47" s="81">
        <v>0.36971399999999999</v>
      </c>
      <c r="I47" s="81">
        <v>0.37549100000000002</v>
      </c>
      <c r="J47" s="81">
        <v>0.38034099999999998</v>
      </c>
      <c r="K47" s="81">
        <v>0.38495600000000002</v>
      </c>
      <c r="L47" s="81">
        <v>0.389017</v>
      </c>
      <c r="M47" s="81">
        <v>0.39107799999999998</v>
      </c>
      <c r="N47" s="81">
        <v>0.39416499999999999</v>
      </c>
      <c r="O47" s="81">
        <v>0.39808500000000002</v>
      </c>
      <c r="P47" s="81">
        <v>0.40253800000000001</v>
      </c>
      <c r="Q47" s="81">
        <v>0.407136</v>
      </c>
      <c r="R47" s="81">
        <v>0.41198699999999999</v>
      </c>
      <c r="S47" s="81">
        <v>0.41685299999999997</v>
      </c>
      <c r="T47" s="81">
        <v>0.42153600000000002</v>
      </c>
      <c r="U47" s="81">
        <v>0.42616500000000002</v>
      </c>
      <c r="V47" s="81">
        <v>0.43086400000000002</v>
      </c>
      <c r="W47" s="81">
        <v>0.43560100000000002</v>
      </c>
      <c r="X47" s="81">
        <v>0.44056099999999998</v>
      </c>
      <c r="Y47" s="81">
        <v>0.44535200000000003</v>
      </c>
      <c r="Z47" s="81">
        <v>0.45011000000000001</v>
      </c>
      <c r="AA47" s="81">
        <v>0.45476899999999998</v>
      </c>
      <c r="AB47" s="81">
        <v>0.45943299999999998</v>
      </c>
      <c r="AC47" s="81">
        <v>0.464175</v>
      </c>
      <c r="AD47" s="81">
        <v>0.46889399999999998</v>
      </c>
      <c r="AE47" s="81">
        <v>0.47382099999999999</v>
      </c>
      <c r="AF47" s="81">
        <v>0.47865999999999997</v>
      </c>
      <c r="AG47" s="81">
        <v>0.48319000000000001</v>
      </c>
      <c r="AH47" s="82">
        <v>1.1350000000000001E-2</v>
      </c>
    </row>
    <row r="48" spans="1:34" x14ac:dyDescent="0.25">
      <c r="A48" s="14" t="s">
        <v>493</v>
      </c>
      <c r="B48" s="80" t="s">
        <v>21</v>
      </c>
      <c r="C48" s="81">
        <v>0.55567</v>
      </c>
      <c r="D48" s="81">
        <v>0.60908799999999996</v>
      </c>
      <c r="E48" s="81">
        <v>0.58064400000000005</v>
      </c>
      <c r="F48" s="81">
        <v>0.69352599999999998</v>
      </c>
      <c r="G48" s="81">
        <v>0.74161100000000002</v>
      </c>
      <c r="H48" s="81">
        <v>0.78722499999999995</v>
      </c>
      <c r="I48" s="81">
        <v>0.78947699999999998</v>
      </c>
      <c r="J48" s="81">
        <v>0.79001100000000002</v>
      </c>
      <c r="K48" s="81">
        <v>0.79020299999999999</v>
      </c>
      <c r="L48" s="81">
        <v>0.78970799999999997</v>
      </c>
      <c r="M48" s="81">
        <v>0.78868099999999997</v>
      </c>
      <c r="N48" s="81">
        <v>0.78846899999999998</v>
      </c>
      <c r="O48" s="81">
        <v>0.78884699999999996</v>
      </c>
      <c r="P48" s="81">
        <v>0.78971100000000005</v>
      </c>
      <c r="Q48" s="81">
        <v>0.79061199999999998</v>
      </c>
      <c r="R48" s="81">
        <v>0.79205099999999995</v>
      </c>
      <c r="S48" s="81">
        <v>0.79358499999999998</v>
      </c>
      <c r="T48" s="81">
        <v>0.79514399999999996</v>
      </c>
      <c r="U48" s="81">
        <v>0.79693199999999997</v>
      </c>
      <c r="V48" s="81">
        <v>0.79894699999999996</v>
      </c>
      <c r="W48" s="81">
        <v>0.80098000000000003</v>
      </c>
      <c r="X48" s="81">
        <v>0.80260600000000004</v>
      </c>
      <c r="Y48" s="81">
        <v>0.80393800000000004</v>
      </c>
      <c r="Z48" s="81">
        <v>0.80542499999999995</v>
      </c>
      <c r="AA48" s="81">
        <v>0.80667199999999994</v>
      </c>
      <c r="AB48" s="81">
        <v>0.80797600000000003</v>
      </c>
      <c r="AC48" s="81">
        <v>0.80944300000000002</v>
      </c>
      <c r="AD48" s="81">
        <v>0.81096800000000002</v>
      </c>
      <c r="AE48" s="81">
        <v>0.81283899999999998</v>
      </c>
      <c r="AF48" s="81">
        <v>0.81465399999999999</v>
      </c>
      <c r="AG48" s="81">
        <v>0.81615700000000002</v>
      </c>
      <c r="AH48" s="82">
        <v>1.2897E-2</v>
      </c>
    </row>
    <row r="49" spans="1:34" x14ac:dyDescent="0.25">
      <c r="A49" s="14" t="s">
        <v>494</v>
      </c>
      <c r="B49" s="83" t="s">
        <v>17</v>
      </c>
      <c r="C49" s="84">
        <v>3.3130389999999998</v>
      </c>
      <c r="D49" s="84">
        <v>3.4220869999999999</v>
      </c>
      <c r="E49" s="84">
        <v>3.3934989999999998</v>
      </c>
      <c r="F49" s="84">
        <v>3.524127</v>
      </c>
      <c r="G49" s="84">
        <v>3.6100080000000001</v>
      </c>
      <c r="H49" s="84">
        <v>3.6840809999999999</v>
      </c>
      <c r="I49" s="84">
        <v>3.7013780000000001</v>
      </c>
      <c r="J49" s="84">
        <v>3.7075559999999999</v>
      </c>
      <c r="K49" s="84">
        <v>3.7119</v>
      </c>
      <c r="L49" s="84">
        <v>3.7109369999999999</v>
      </c>
      <c r="M49" s="84">
        <v>3.7016529999999999</v>
      </c>
      <c r="N49" s="84">
        <v>3.6995529999999999</v>
      </c>
      <c r="O49" s="84">
        <v>3.7028970000000001</v>
      </c>
      <c r="P49" s="84">
        <v>3.7082489999999999</v>
      </c>
      <c r="Q49" s="84">
        <v>3.7146729999999999</v>
      </c>
      <c r="R49" s="84">
        <v>3.7237640000000001</v>
      </c>
      <c r="S49" s="84">
        <v>3.7332969999999999</v>
      </c>
      <c r="T49" s="84">
        <v>3.7416800000000001</v>
      </c>
      <c r="U49" s="84">
        <v>3.7506529999999998</v>
      </c>
      <c r="V49" s="84">
        <v>3.7602920000000002</v>
      </c>
      <c r="W49" s="84">
        <v>3.7698499999999999</v>
      </c>
      <c r="X49" s="84">
        <v>3.7786919999999999</v>
      </c>
      <c r="Y49" s="84">
        <v>3.7855539999999999</v>
      </c>
      <c r="Z49" s="84">
        <v>3.7919230000000002</v>
      </c>
      <c r="AA49" s="84">
        <v>3.797285</v>
      </c>
      <c r="AB49" s="84">
        <v>3.8023549999999999</v>
      </c>
      <c r="AC49" s="84">
        <v>3.8079839999999998</v>
      </c>
      <c r="AD49" s="84">
        <v>3.8139829999999999</v>
      </c>
      <c r="AE49" s="84">
        <v>3.821949</v>
      </c>
      <c r="AF49" s="84">
        <v>3.8289110000000002</v>
      </c>
      <c r="AG49" s="84">
        <v>3.8334380000000001</v>
      </c>
      <c r="AH49" s="85">
        <v>4.875E-3</v>
      </c>
    </row>
    <row r="50" spans="1:34" ht="15" customHeight="1" x14ac:dyDescent="0.25">
      <c r="B50" s="86"/>
      <c r="C50" s="86"/>
      <c r="D50" s="86"/>
      <c r="E50" s="86"/>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row>
    <row r="51" spans="1:34" ht="15" customHeight="1" x14ac:dyDescent="0.25">
      <c r="B51" s="83" t="s">
        <v>20</v>
      </c>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row>
    <row r="52" spans="1:34" ht="15" customHeight="1" x14ac:dyDescent="0.25">
      <c r="A52" s="14" t="s">
        <v>495</v>
      </c>
      <c r="B52" s="80" t="s">
        <v>616</v>
      </c>
      <c r="C52" s="81">
        <v>0.21654300000000001</v>
      </c>
      <c r="D52" s="81">
        <v>0.22902400000000001</v>
      </c>
      <c r="E52" s="81">
        <v>0.22828000000000001</v>
      </c>
      <c r="F52" s="81">
        <v>0.22578100000000001</v>
      </c>
      <c r="G52" s="81">
        <v>0.22393099999999999</v>
      </c>
      <c r="H52" s="81">
        <v>0.22332099999999999</v>
      </c>
      <c r="I52" s="81">
        <v>0.22251299999999999</v>
      </c>
      <c r="J52" s="81">
        <v>0.22084699999999999</v>
      </c>
      <c r="K52" s="81">
        <v>0.21849199999999999</v>
      </c>
      <c r="L52" s="81">
        <v>0.21584800000000001</v>
      </c>
      <c r="M52" s="81">
        <v>0.21321599999999999</v>
      </c>
      <c r="N52" s="81">
        <v>0.21102000000000001</v>
      </c>
      <c r="O52" s="81">
        <v>0.20879700000000001</v>
      </c>
      <c r="P52" s="81">
        <v>0.20666899999999999</v>
      </c>
      <c r="Q52" s="81">
        <v>0.20456199999999999</v>
      </c>
      <c r="R52" s="81">
        <v>0.20278199999999999</v>
      </c>
      <c r="S52" s="81">
        <v>0.20127800000000001</v>
      </c>
      <c r="T52" s="81">
        <v>0.19941500000000001</v>
      </c>
      <c r="U52" s="81">
        <v>0.19720799999999999</v>
      </c>
      <c r="V52" s="81">
        <v>0.19528799999999999</v>
      </c>
      <c r="W52" s="81">
        <v>0.19292100000000001</v>
      </c>
      <c r="X52" s="81">
        <v>0.19064400000000001</v>
      </c>
      <c r="Y52" s="81">
        <v>0.18842200000000001</v>
      </c>
      <c r="Z52" s="81">
        <v>0.18626000000000001</v>
      </c>
      <c r="AA52" s="81">
        <v>0.18405299999999999</v>
      </c>
      <c r="AB52" s="81">
        <v>0.181699</v>
      </c>
      <c r="AC52" s="81">
        <v>0.179448</v>
      </c>
      <c r="AD52" s="81">
        <v>0.17726900000000001</v>
      </c>
      <c r="AE52" s="81">
        <v>0.17522799999999999</v>
      </c>
      <c r="AF52" s="81">
        <v>0.17304900000000001</v>
      </c>
      <c r="AG52" s="81">
        <v>0.17083699999999999</v>
      </c>
      <c r="AH52" s="82">
        <v>-7.8720000000000005E-3</v>
      </c>
    </row>
    <row r="53" spans="1:34" ht="15" customHeight="1" x14ac:dyDescent="0.25">
      <c r="A53" s="14" t="s">
        <v>496</v>
      </c>
      <c r="B53" s="80" t="s">
        <v>618</v>
      </c>
      <c r="C53" s="81">
        <v>6.5240000000000003E-3</v>
      </c>
      <c r="D53" s="81">
        <v>6.581E-3</v>
      </c>
      <c r="E53" s="81">
        <v>6.587E-3</v>
      </c>
      <c r="F53" s="81">
        <v>6.5420000000000001E-3</v>
      </c>
      <c r="G53" s="81">
        <v>6.5269999999999998E-3</v>
      </c>
      <c r="H53" s="81">
        <v>6.5539999999999999E-3</v>
      </c>
      <c r="I53" s="81">
        <v>6.5700000000000003E-3</v>
      </c>
      <c r="J53" s="81">
        <v>6.5550000000000001E-3</v>
      </c>
      <c r="K53" s="81">
        <v>6.5129999999999997E-3</v>
      </c>
      <c r="L53" s="81">
        <v>6.4609999999999997E-3</v>
      </c>
      <c r="M53" s="81">
        <v>6.4060000000000002E-3</v>
      </c>
      <c r="N53" s="81">
        <v>6.3629999999999997E-3</v>
      </c>
      <c r="O53" s="81">
        <v>6.3239999999999998E-3</v>
      </c>
      <c r="P53" s="81">
        <v>6.2909999999999997E-3</v>
      </c>
      <c r="Q53" s="81">
        <v>6.2589999999999998E-3</v>
      </c>
      <c r="R53" s="81">
        <v>6.2360000000000002E-3</v>
      </c>
      <c r="S53" s="81">
        <v>6.221E-3</v>
      </c>
      <c r="T53" s="81">
        <v>6.1929999999999997E-3</v>
      </c>
      <c r="U53" s="81">
        <v>6.1549999999999999E-3</v>
      </c>
      <c r="V53" s="81">
        <v>6.1260000000000004E-3</v>
      </c>
      <c r="W53" s="81">
        <v>6.0879999999999997E-3</v>
      </c>
      <c r="X53" s="81">
        <v>6.0530000000000002E-3</v>
      </c>
      <c r="Y53" s="81">
        <v>6.0200000000000002E-3</v>
      </c>
      <c r="Z53" s="81">
        <v>5.9890000000000004E-3</v>
      </c>
      <c r="AA53" s="81">
        <v>5.9560000000000004E-3</v>
      </c>
      <c r="AB53" s="81">
        <v>5.9189999999999998E-3</v>
      </c>
      <c r="AC53" s="81">
        <v>5.8849999999999996E-3</v>
      </c>
      <c r="AD53" s="81">
        <v>5.8529999999999997E-3</v>
      </c>
      <c r="AE53" s="81">
        <v>5.8269999999999997E-3</v>
      </c>
      <c r="AF53" s="81">
        <v>5.7949999999999998E-3</v>
      </c>
      <c r="AG53" s="81">
        <v>5.7629999999999999E-3</v>
      </c>
      <c r="AH53" s="82">
        <v>-4.1250000000000002E-3</v>
      </c>
    </row>
    <row r="54" spans="1:34" ht="15" customHeight="1" x14ac:dyDescent="0.25">
      <c r="A54" s="14" t="s">
        <v>497</v>
      </c>
      <c r="B54" s="80" t="s">
        <v>58</v>
      </c>
      <c r="C54" s="81">
        <v>8.6303000000000005E-2</v>
      </c>
      <c r="D54" s="81">
        <v>8.5565000000000002E-2</v>
      </c>
      <c r="E54" s="81">
        <v>9.8080000000000001E-2</v>
      </c>
      <c r="F54" s="81">
        <v>0.100283</v>
      </c>
      <c r="G54" s="81">
        <v>0.102809</v>
      </c>
      <c r="H54" s="81">
        <v>0.10600900000000001</v>
      </c>
      <c r="I54" s="81">
        <v>0.107263</v>
      </c>
      <c r="J54" s="81">
        <v>0.10788499999999999</v>
      </c>
      <c r="K54" s="81">
        <v>0.108032</v>
      </c>
      <c r="L54" s="81">
        <v>0.107989</v>
      </c>
      <c r="M54" s="81">
        <v>0.107421</v>
      </c>
      <c r="N54" s="81">
        <v>0.107156</v>
      </c>
      <c r="O54" s="81">
        <v>0.107033</v>
      </c>
      <c r="P54" s="81">
        <v>0.107168</v>
      </c>
      <c r="Q54" s="81">
        <v>0.107361</v>
      </c>
      <c r="R54" s="81">
        <v>0.10775700000000001</v>
      </c>
      <c r="S54" s="81">
        <v>0.108346</v>
      </c>
      <c r="T54" s="81">
        <v>0.10874399999999999</v>
      </c>
      <c r="U54" s="81">
        <v>0.108942</v>
      </c>
      <c r="V54" s="81">
        <v>0.109332</v>
      </c>
      <c r="W54" s="81">
        <v>0.10947800000000001</v>
      </c>
      <c r="X54" s="81">
        <v>0.109621</v>
      </c>
      <c r="Y54" s="81">
        <v>0.109806</v>
      </c>
      <c r="Z54" s="81">
        <v>0.11003300000000001</v>
      </c>
      <c r="AA54" s="81">
        <v>0.110218</v>
      </c>
      <c r="AB54" s="81">
        <v>0.110304</v>
      </c>
      <c r="AC54" s="81">
        <v>0.110468</v>
      </c>
      <c r="AD54" s="81">
        <v>0.110692</v>
      </c>
      <c r="AE54" s="81">
        <v>0.110995</v>
      </c>
      <c r="AF54" s="81">
        <v>0.111206</v>
      </c>
      <c r="AG54" s="81">
        <v>0.111432</v>
      </c>
      <c r="AH54" s="82">
        <v>8.5550000000000001E-3</v>
      </c>
    </row>
    <row r="55" spans="1:34" ht="15" customHeight="1" x14ac:dyDescent="0.25">
      <c r="A55" s="14" t="s">
        <v>498</v>
      </c>
      <c r="B55" s="83" t="s">
        <v>17</v>
      </c>
      <c r="C55" s="84">
        <v>0.30936999999999998</v>
      </c>
      <c r="D55" s="84">
        <v>0.32117000000000001</v>
      </c>
      <c r="E55" s="84">
        <v>0.33294699999999999</v>
      </c>
      <c r="F55" s="84">
        <v>0.33260600000000001</v>
      </c>
      <c r="G55" s="84">
        <v>0.33326699999999998</v>
      </c>
      <c r="H55" s="84">
        <v>0.33588400000000002</v>
      </c>
      <c r="I55" s="84">
        <v>0.33634700000000001</v>
      </c>
      <c r="J55" s="84">
        <v>0.335287</v>
      </c>
      <c r="K55" s="84">
        <v>0.333038</v>
      </c>
      <c r="L55" s="84">
        <v>0.33029799999999998</v>
      </c>
      <c r="M55" s="84">
        <v>0.32704299999999997</v>
      </c>
      <c r="N55" s="84">
        <v>0.32453900000000002</v>
      </c>
      <c r="O55" s="84">
        <v>0.322154</v>
      </c>
      <c r="P55" s="84">
        <v>0.32012699999999999</v>
      </c>
      <c r="Q55" s="84">
        <v>0.31818200000000002</v>
      </c>
      <c r="R55" s="84">
        <v>0.31677499999999997</v>
      </c>
      <c r="S55" s="84">
        <v>0.31584400000000001</v>
      </c>
      <c r="T55" s="84">
        <v>0.31435200000000002</v>
      </c>
      <c r="U55" s="84">
        <v>0.312305</v>
      </c>
      <c r="V55" s="84">
        <v>0.31074600000000002</v>
      </c>
      <c r="W55" s="84">
        <v>0.30848700000000001</v>
      </c>
      <c r="X55" s="84">
        <v>0.30631799999999998</v>
      </c>
      <c r="Y55" s="84">
        <v>0.30424800000000002</v>
      </c>
      <c r="Z55" s="84">
        <v>0.302282</v>
      </c>
      <c r="AA55" s="84">
        <v>0.30022799999999999</v>
      </c>
      <c r="AB55" s="84">
        <v>0.29792200000000002</v>
      </c>
      <c r="AC55" s="84">
        <v>0.29580099999999998</v>
      </c>
      <c r="AD55" s="84">
        <v>0.29381400000000002</v>
      </c>
      <c r="AE55" s="84">
        <v>0.29204999999999998</v>
      </c>
      <c r="AF55" s="84">
        <v>0.29004999999999997</v>
      </c>
      <c r="AG55" s="84">
        <v>0.28803200000000001</v>
      </c>
      <c r="AH55" s="85">
        <v>-2.379E-3</v>
      </c>
    </row>
    <row r="56" spans="1:34" ht="15" customHeight="1" x14ac:dyDescent="0.25">
      <c r="B56" s="86"/>
      <c r="C56" s="86"/>
      <c r="D56" s="86"/>
      <c r="E56" s="86"/>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row>
    <row r="57" spans="1:34" ht="15" customHeight="1" x14ac:dyDescent="0.25">
      <c r="A57" s="14" t="s">
        <v>499</v>
      </c>
      <c r="B57" s="80" t="s">
        <v>22</v>
      </c>
      <c r="C57" s="81">
        <v>0.131216</v>
      </c>
      <c r="D57" s="81">
        <v>0.131216</v>
      </c>
      <c r="E57" s="81">
        <v>0.131216</v>
      </c>
      <c r="F57" s="81">
        <v>0.131216</v>
      </c>
      <c r="G57" s="81">
        <v>0.131216</v>
      </c>
      <c r="H57" s="81">
        <v>0.131216</v>
      </c>
      <c r="I57" s="81">
        <v>0.131216</v>
      </c>
      <c r="J57" s="81">
        <v>0.131216</v>
      </c>
      <c r="K57" s="81">
        <v>0.131216</v>
      </c>
      <c r="L57" s="81">
        <v>0.131216</v>
      </c>
      <c r="M57" s="81">
        <v>0.131216</v>
      </c>
      <c r="N57" s="81">
        <v>0.131216</v>
      </c>
      <c r="O57" s="81">
        <v>0.131216</v>
      </c>
      <c r="P57" s="81">
        <v>0.131216</v>
      </c>
      <c r="Q57" s="81">
        <v>0.131216</v>
      </c>
      <c r="R57" s="81">
        <v>0.131216</v>
      </c>
      <c r="S57" s="81">
        <v>0.131216</v>
      </c>
      <c r="T57" s="81">
        <v>0.131216</v>
      </c>
      <c r="U57" s="81">
        <v>0.131216</v>
      </c>
      <c r="V57" s="81">
        <v>0.131216</v>
      </c>
      <c r="W57" s="81">
        <v>0.131216</v>
      </c>
      <c r="X57" s="81">
        <v>0.131216</v>
      </c>
      <c r="Y57" s="81">
        <v>0.131216</v>
      </c>
      <c r="Z57" s="81">
        <v>0.131216</v>
      </c>
      <c r="AA57" s="81">
        <v>0.131216</v>
      </c>
      <c r="AB57" s="81">
        <v>0.131216</v>
      </c>
      <c r="AC57" s="81">
        <v>0.131216</v>
      </c>
      <c r="AD57" s="81">
        <v>0.131216</v>
      </c>
      <c r="AE57" s="81">
        <v>0.131216</v>
      </c>
      <c r="AF57" s="81">
        <v>0.131216</v>
      </c>
      <c r="AG57" s="81">
        <v>0.131216</v>
      </c>
      <c r="AH57" s="82">
        <v>0</v>
      </c>
    </row>
    <row r="58" spans="1:34" ht="15" customHeight="1" x14ac:dyDescent="0.25">
      <c r="A58" s="14" t="s">
        <v>500</v>
      </c>
      <c r="B58" s="80" t="s">
        <v>622</v>
      </c>
      <c r="C58" s="81">
        <v>0.51361999999999997</v>
      </c>
      <c r="D58" s="81">
        <v>0.54222099999999995</v>
      </c>
      <c r="E58" s="81">
        <v>0.54560299999999995</v>
      </c>
      <c r="F58" s="81">
        <v>0.55256700000000003</v>
      </c>
      <c r="G58" s="81">
        <v>0.55947400000000003</v>
      </c>
      <c r="H58" s="81">
        <v>0.56686899999999996</v>
      </c>
      <c r="I58" s="81">
        <v>0.56917899999999999</v>
      </c>
      <c r="J58" s="81">
        <v>0.57126299999999997</v>
      </c>
      <c r="K58" s="81">
        <v>0.573353</v>
      </c>
      <c r="L58" s="81">
        <v>0.57518800000000003</v>
      </c>
      <c r="M58" s="81">
        <v>0.57604500000000003</v>
      </c>
      <c r="N58" s="81">
        <v>0.57826</v>
      </c>
      <c r="O58" s="81">
        <v>0.58015899999999998</v>
      </c>
      <c r="P58" s="81">
        <v>0.58228400000000002</v>
      </c>
      <c r="Q58" s="81">
        <v>0.584179</v>
      </c>
      <c r="R58" s="81">
        <v>0.58677400000000002</v>
      </c>
      <c r="S58" s="81">
        <v>0.58909800000000001</v>
      </c>
      <c r="T58" s="81">
        <v>0.59101300000000001</v>
      </c>
      <c r="U58" s="81">
        <v>0.59292900000000004</v>
      </c>
      <c r="V58" s="81">
        <v>0.59532300000000005</v>
      </c>
      <c r="W58" s="81">
        <v>0.597279</v>
      </c>
      <c r="X58" s="81">
        <v>0.59941999999999995</v>
      </c>
      <c r="Y58" s="81">
        <v>0.601885</v>
      </c>
      <c r="Z58" s="81">
        <v>0.60425399999999996</v>
      </c>
      <c r="AA58" s="81">
        <v>0.60638599999999998</v>
      </c>
      <c r="AB58" s="81">
        <v>0.60850700000000002</v>
      </c>
      <c r="AC58" s="81">
        <v>0.61078500000000002</v>
      </c>
      <c r="AD58" s="81">
        <v>0.61297999999999997</v>
      </c>
      <c r="AE58" s="81">
        <v>0.61517500000000003</v>
      </c>
      <c r="AF58" s="81">
        <v>0.61724999999999997</v>
      </c>
      <c r="AG58" s="81">
        <v>0.61945399999999995</v>
      </c>
      <c r="AH58" s="82">
        <v>6.2649999999999997E-3</v>
      </c>
    </row>
    <row r="60" spans="1:34" ht="15" customHeight="1" x14ac:dyDescent="0.25">
      <c r="B60" s="73" t="s">
        <v>580</v>
      </c>
    </row>
    <row r="61" spans="1:34" ht="15" customHeight="1" x14ac:dyDescent="0.25">
      <c r="A61" s="14" t="s">
        <v>501</v>
      </c>
      <c r="B61" s="66" t="s">
        <v>616</v>
      </c>
      <c r="C61" s="67">
        <v>2.1025070000000001</v>
      </c>
      <c r="D61" s="67">
        <v>2.1767690000000002</v>
      </c>
      <c r="E61" s="67">
        <v>2.1704430000000001</v>
      </c>
      <c r="F61" s="67">
        <v>2.1744949999999998</v>
      </c>
      <c r="G61" s="67">
        <v>2.1927310000000002</v>
      </c>
      <c r="H61" s="67">
        <v>2.2055889999999998</v>
      </c>
      <c r="I61" s="67">
        <v>2.208739</v>
      </c>
      <c r="J61" s="67">
        <v>2.2041189999999999</v>
      </c>
      <c r="K61" s="67">
        <v>2.1976629999999999</v>
      </c>
      <c r="L61" s="67">
        <v>2.187665</v>
      </c>
      <c r="M61" s="67">
        <v>2.1743070000000002</v>
      </c>
      <c r="N61" s="67">
        <v>2.1651440000000002</v>
      </c>
      <c r="O61" s="67">
        <v>2.1584379999999999</v>
      </c>
      <c r="P61" s="67">
        <v>2.1520260000000002</v>
      </c>
      <c r="Q61" s="67">
        <v>2.146112</v>
      </c>
      <c r="R61" s="67">
        <v>2.141718</v>
      </c>
      <c r="S61" s="67">
        <v>2.137715</v>
      </c>
      <c r="T61" s="67">
        <v>2.1325150000000002</v>
      </c>
      <c r="U61" s="67">
        <v>2.1272009999999999</v>
      </c>
      <c r="V61" s="67">
        <v>2.1222530000000002</v>
      </c>
      <c r="W61" s="67">
        <v>2.1166420000000001</v>
      </c>
      <c r="X61" s="67">
        <v>2.110519</v>
      </c>
      <c r="Y61" s="67">
        <v>2.1031810000000002</v>
      </c>
      <c r="Z61" s="67">
        <v>2.0953029999999999</v>
      </c>
      <c r="AA61" s="67">
        <v>2.08683</v>
      </c>
      <c r="AB61" s="67">
        <v>2.0778180000000002</v>
      </c>
      <c r="AC61" s="67">
        <v>2.0690780000000002</v>
      </c>
      <c r="AD61" s="67">
        <v>2.0605859999999998</v>
      </c>
      <c r="AE61" s="67">
        <v>2.0531570000000001</v>
      </c>
      <c r="AF61" s="67">
        <v>2.0448780000000002</v>
      </c>
      <c r="AG61" s="67">
        <v>2.035234</v>
      </c>
      <c r="AH61" s="68">
        <v>-1.083E-3</v>
      </c>
    </row>
    <row r="62" spans="1:34" ht="15" customHeight="1" x14ac:dyDescent="0.25">
      <c r="A62" s="14" t="s">
        <v>502</v>
      </c>
      <c r="B62" s="66" t="s">
        <v>617</v>
      </c>
      <c r="C62" s="67">
        <v>0.55810000000000004</v>
      </c>
      <c r="D62" s="67">
        <v>0.52330399999999999</v>
      </c>
      <c r="E62" s="67">
        <v>0.567438</v>
      </c>
      <c r="F62" s="67">
        <v>0.57183499999999998</v>
      </c>
      <c r="G62" s="67">
        <v>0.57725400000000004</v>
      </c>
      <c r="H62" s="67">
        <v>0.58244200000000002</v>
      </c>
      <c r="I62" s="67">
        <v>0.586839</v>
      </c>
      <c r="J62" s="67">
        <v>0.59071899999999999</v>
      </c>
      <c r="K62" s="67">
        <v>0.59440300000000001</v>
      </c>
      <c r="L62" s="67">
        <v>0.59788399999999997</v>
      </c>
      <c r="M62" s="67">
        <v>0.60081200000000001</v>
      </c>
      <c r="N62" s="67">
        <v>0.60464700000000005</v>
      </c>
      <c r="O62" s="67">
        <v>0.609012</v>
      </c>
      <c r="P62" s="67">
        <v>0.613672</v>
      </c>
      <c r="Q62" s="67">
        <v>0.61886699999999994</v>
      </c>
      <c r="R62" s="67">
        <v>0.62479899999999999</v>
      </c>
      <c r="S62" s="67">
        <v>0.63083199999999995</v>
      </c>
      <c r="T62" s="67">
        <v>0.63699499999999998</v>
      </c>
      <c r="U62" s="67">
        <v>0.64311200000000002</v>
      </c>
      <c r="V62" s="67">
        <v>0.64925999999999995</v>
      </c>
      <c r="W62" s="67">
        <v>0.655339</v>
      </c>
      <c r="X62" s="67">
        <v>0.66185899999999998</v>
      </c>
      <c r="Y62" s="67">
        <v>0.66899500000000001</v>
      </c>
      <c r="Z62" s="67">
        <v>0.67613999999999996</v>
      </c>
      <c r="AA62" s="67">
        <v>0.68379699999999999</v>
      </c>
      <c r="AB62" s="67">
        <v>0.69151399999999996</v>
      </c>
      <c r="AC62" s="67">
        <v>0.69960299999999997</v>
      </c>
      <c r="AD62" s="67">
        <v>0.70793099999999998</v>
      </c>
      <c r="AE62" s="67">
        <v>0.71711000000000003</v>
      </c>
      <c r="AF62" s="67">
        <v>0.72658</v>
      </c>
      <c r="AG62" s="67">
        <v>0.73634699999999997</v>
      </c>
      <c r="AH62" s="68">
        <v>9.2820000000000003E-3</v>
      </c>
    </row>
    <row r="63" spans="1:34" ht="15" customHeight="1" x14ac:dyDescent="0.25">
      <c r="A63" s="14" t="s">
        <v>503</v>
      </c>
      <c r="B63" s="66" t="s">
        <v>618</v>
      </c>
      <c r="C63" s="67">
        <v>0.64426799999999995</v>
      </c>
      <c r="D63" s="67">
        <v>0.64257699999999995</v>
      </c>
      <c r="E63" s="67">
        <v>0.641509</v>
      </c>
      <c r="F63" s="67">
        <v>0.64612700000000001</v>
      </c>
      <c r="G63" s="67">
        <v>0.65510500000000005</v>
      </c>
      <c r="H63" s="67">
        <v>0.66229199999999999</v>
      </c>
      <c r="I63" s="67">
        <v>0.66683899999999996</v>
      </c>
      <c r="J63" s="67">
        <v>0.66959100000000005</v>
      </c>
      <c r="K63" s="67">
        <v>0.67210499999999995</v>
      </c>
      <c r="L63" s="67">
        <v>0.67374800000000001</v>
      </c>
      <c r="M63" s="67">
        <v>0.67294600000000004</v>
      </c>
      <c r="N63" s="67">
        <v>0.67375200000000002</v>
      </c>
      <c r="O63" s="67">
        <v>0.67605800000000005</v>
      </c>
      <c r="P63" s="67">
        <v>0.67913500000000004</v>
      </c>
      <c r="Q63" s="67">
        <v>0.68264199999999997</v>
      </c>
      <c r="R63" s="67">
        <v>0.68672699999999998</v>
      </c>
      <c r="S63" s="67">
        <v>0.69102600000000003</v>
      </c>
      <c r="T63" s="67">
        <v>0.69512700000000005</v>
      </c>
      <c r="U63" s="67">
        <v>0.69935199999999997</v>
      </c>
      <c r="V63" s="67">
        <v>0.70380799999999999</v>
      </c>
      <c r="W63" s="67">
        <v>0.70833400000000002</v>
      </c>
      <c r="X63" s="67">
        <v>0.71299699999999999</v>
      </c>
      <c r="Y63" s="67">
        <v>0.71738599999999997</v>
      </c>
      <c r="Z63" s="67">
        <v>0.72174499999999997</v>
      </c>
      <c r="AA63" s="67">
        <v>0.72599400000000003</v>
      </c>
      <c r="AB63" s="67">
        <v>0.73025600000000002</v>
      </c>
      <c r="AC63" s="67">
        <v>0.73468699999999998</v>
      </c>
      <c r="AD63" s="67">
        <v>0.73926400000000003</v>
      </c>
      <c r="AE63" s="67">
        <v>0.74431800000000004</v>
      </c>
      <c r="AF63" s="67">
        <v>0.74924900000000005</v>
      </c>
      <c r="AG63" s="67">
        <v>0.75371200000000005</v>
      </c>
      <c r="AH63" s="68">
        <v>5.2440000000000004E-3</v>
      </c>
    </row>
    <row r="64" spans="1:34" ht="15" customHeight="1" x14ac:dyDescent="0.25">
      <c r="A64" s="14" t="s">
        <v>504</v>
      </c>
      <c r="B64" s="66" t="s">
        <v>13</v>
      </c>
      <c r="C64" s="67">
        <v>0.50582700000000003</v>
      </c>
      <c r="D64" s="67">
        <v>0.501606</v>
      </c>
      <c r="E64" s="67">
        <v>0.49821599999999999</v>
      </c>
      <c r="F64" s="67">
        <v>0.49702400000000002</v>
      </c>
      <c r="G64" s="67">
        <v>0.49727700000000002</v>
      </c>
      <c r="H64" s="67">
        <v>0.497199</v>
      </c>
      <c r="I64" s="67">
        <v>0.48862499999999998</v>
      </c>
      <c r="J64" s="67">
        <v>0.48024600000000001</v>
      </c>
      <c r="K64" s="67">
        <v>0.472302</v>
      </c>
      <c r="L64" s="67">
        <v>0.46496799999999999</v>
      </c>
      <c r="M64" s="67">
        <v>0.45758700000000002</v>
      </c>
      <c r="N64" s="67">
        <v>0.45099099999999998</v>
      </c>
      <c r="O64" s="67">
        <v>0.44511499999999998</v>
      </c>
      <c r="P64" s="67">
        <v>0.43976900000000002</v>
      </c>
      <c r="Q64" s="67">
        <v>0.43518499999999999</v>
      </c>
      <c r="R64" s="67">
        <v>0.43122300000000002</v>
      </c>
      <c r="S64" s="67">
        <v>0.42785899999999999</v>
      </c>
      <c r="T64" s="67">
        <v>0.42490099999999997</v>
      </c>
      <c r="U64" s="67">
        <v>0.422213</v>
      </c>
      <c r="V64" s="67">
        <v>0.41984700000000003</v>
      </c>
      <c r="W64" s="67">
        <v>0.41677199999999998</v>
      </c>
      <c r="X64" s="67">
        <v>0.41436699999999999</v>
      </c>
      <c r="Y64" s="67">
        <v>0.41240500000000002</v>
      </c>
      <c r="Z64" s="67">
        <v>0.41082099999999999</v>
      </c>
      <c r="AA64" s="67">
        <v>0.40966599999999997</v>
      </c>
      <c r="AB64" s="67">
        <v>0.40884999999999999</v>
      </c>
      <c r="AC64" s="67">
        <v>0.40842000000000001</v>
      </c>
      <c r="AD64" s="67">
        <v>0.408362</v>
      </c>
      <c r="AE64" s="67">
        <v>0.408748</v>
      </c>
      <c r="AF64" s="67">
        <v>0.40959499999999999</v>
      </c>
      <c r="AG64" s="67">
        <v>0.41073399999999999</v>
      </c>
      <c r="AH64" s="68">
        <v>-6.9179999999999997E-3</v>
      </c>
    </row>
    <row r="65" spans="1:34" ht="15" customHeight="1" x14ac:dyDescent="0.25">
      <c r="A65" s="14" t="s">
        <v>505</v>
      </c>
      <c r="B65" s="66" t="s">
        <v>14</v>
      </c>
      <c r="C65" s="67">
        <v>0.429176</v>
      </c>
      <c r="D65" s="67">
        <v>0.43017899999999998</v>
      </c>
      <c r="E65" s="67">
        <v>0.43247400000000003</v>
      </c>
      <c r="F65" s="67">
        <v>0.438166</v>
      </c>
      <c r="G65" s="67">
        <v>0.446272</v>
      </c>
      <c r="H65" s="67">
        <v>0.45343699999999998</v>
      </c>
      <c r="I65" s="67">
        <v>0.45917200000000002</v>
      </c>
      <c r="J65" s="67">
        <v>0.46388499999999999</v>
      </c>
      <c r="K65" s="67">
        <v>0.46830100000000002</v>
      </c>
      <c r="L65" s="67">
        <v>0.472109</v>
      </c>
      <c r="M65" s="67">
        <v>0.47386600000000001</v>
      </c>
      <c r="N65" s="67">
        <v>0.47666999999999998</v>
      </c>
      <c r="O65" s="67">
        <v>0.480327</v>
      </c>
      <c r="P65" s="67">
        <v>0.48453400000000002</v>
      </c>
      <c r="Q65" s="67">
        <v>0.48890699999999998</v>
      </c>
      <c r="R65" s="67">
        <v>0.49354199999999998</v>
      </c>
      <c r="S65" s="67">
        <v>0.49818299999999999</v>
      </c>
      <c r="T65" s="67">
        <v>0.50261400000000001</v>
      </c>
      <c r="U65" s="67">
        <v>0.50695400000000002</v>
      </c>
      <c r="V65" s="67">
        <v>0.511347</v>
      </c>
      <c r="W65" s="67">
        <v>0.51578100000000004</v>
      </c>
      <c r="X65" s="67">
        <v>0.52051199999999997</v>
      </c>
      <c r="Y65" s="67">
        <v>0.52507599999999999</v>
      </c>
      <c r="Z65" s="67">
        <v>0.52961199999999997</v>
      </c>
      <c r="AA65" s="67">
        <v>0.53404399999999996</v>
      </c>
      <c r="AB65" s="67">
        <v>0.53846799999999995</v>
      </c>
      <c r="AC65" s="67">
        <v>0.54296900000000003</v>
      </c>
      <c r="AD65" s="67">
        <v>0.54744599999999999</v>
      </c>
      <c r="AE65" s="67">
        <v>0.55214300000000005</v>
      </c>
      <c r="AF65" s="67">
        <v>0.55677200000000004</v>
      </c>
      <c r="AG65" s="67">
        <v>0.56108000000000002</v>
      </c>
      <c r="AH65" s="68">
        <v>8.9730000000000001E-3</v>
      </c>
    </row>
    <row r="66" spans="1:34" x14ac:dyDescent="0.25">
      <c r="A66" s="14" t="s">
        <v>506</v>
      </c>
      <c r="B66" s="66" t="s">
        <v>15</v>
      </c>
      <c r="C66" s="67">
        <v>0.53477300000000005</v>
      </c>
      <c r="D66" s="67">
        <v>0.51842600000000005</v>
      </c>
      <c r="E66" s="67">
        <v>0.50512299999999999</v>
      </c>
      <c r="F66" s="67">
        <v>0.49513200000000002</v>
      </c>
      <c r="G66" s="67">
        <v>0.48716599999999999</v>
      </c>
      <c r="H66" s="67">
        <v>0.480211</v>
      </c>
      <c r="I66" s="67">
        <v>0.47419899999999998</v>
      </c>
      <c r="J66" s="67">
        <v>0.46879700000000002</v>
      </c>
      <c r="K66" s="67">
        <v>0.461557</v>
      </c>
      <c r="L66" s="67">
        <v>0.45454499999999998</v>
      </c>
      <c r="M66" s="67">
        <v>0.44033699999999998</v>
      </c>
      <c r="N66" s="67">
        <v>0.428149</v>
      </c>
      <c r="O66" s="67">
        <v>0.41752400000000001</v>
      </c>
      <c r="P66" s="67">
        <v>0.408416</v>
      </c>
      <c r="Q66" s="67">
        <v>0.40073199999999998</v>
      </c>
      <c r="R66" s="67">
        <v>0.394175</v>
      </c>
      <c r="S66" s="67">
        <v>0.38869199999999998</v>
      </c>
      <c r="T66" s="67">
        <v>0.38391700000000001</v>
      </c>
      <c r="U66" s="67">
        <v>0.379658</v>
      </c>
      <c r="V66" s="67">
        <v>0.37587700000000002</v>
      </c>
      <c r="W66" s="67">
        <v>0.370444</v>
      </c>
      <c r="X66" s="67">
        <v>0.36624499999999999</v>
      </c>
      <c r="Y66" s="67">
        <v>0.36268800000000001</v>
      </c>
      <c r="Z66" s="67">
        <v>0.35947400000000002</v>
      </c>
      <c r="AA66" s="67">
        <v>0.35683799999999999</v>
      </c>
      <c r="AB66" s="67">
        <v>0.35471000000000003</v>
      </c>
      <c r="AC66" s="67">
        <v>0.353074</v>
      </c>
      <c r="AD66" s="67">
        <v>0.35192200000000001</v>
      </c>
      <c r="AE66" s="67">
        <v>0.35126499999999999</v>
      </c>
      <c r="AF66" s="67">
        <v>0.35107500000000003</v>
      </c>
      <c r="AG66" s="67">
        <v>0.351211</v>
      </c>
      <c r="AH66" s="68">
        <v>-1.3917000000000001E-2</v>
      </c>
    </row>
    <row r="67" spans="1:34" ht="15" customHeight="1" x14ac:dyDescent="0.25">
      <c r="A67" s="14" t="s">
        <v>507</v>
      </c>
      <c r="B67" s="66" t="s">
        <v>16</v>
      </c>
      <c r="C67" s="67">
        <v>0.65267500000000001</v>
      </c>
      <c r="D67" s="67">
        <v>0.64821899999999999</v>
      </c>
      <c r="E67" s="67">
        <v>0.64407099999999995</v>
      </c>
      <c r="F67" s="67">
        <v>0.64253700000000002</v>
      </c>
      <c r="G67" s="67">
        <v>0.64270700000000003</v>
      </c>
      <c r="H67" s="67">
        <v>0.64365099999999997</v>
      </c>
      <c r="I67" s="67">
        <v>0.64488599999999996</v>
      </c>
      <c r="J67" s="67">
        <v>0.64618600000000004</v>
      </c>
      <c r="K67" s="67">
        <v>0.64755200000000002</v>
      </c>
      <c r="L67" s="67">
        <v>0.649011</v>
      </c>
      <c r="M67" s="67">
        <v>0.64871100000000004</v>
      </c>
      <c r="N67" s="67">
        <v>0.649393</v>
      </c>
      <c r="O67" s="67">
        <v>0.65064699999999998</v>
      </c>
      <c r="P67" s="67">
        <v>0.65229899999999996</v>
      </c>
      <c r="Q67" s="67">
        <v>0.65434400000000004</v>
      </c>
      <c r="R67" s="67">
        <v>0.65670899999999999</v>
      </c>
      <c r="S67" s="67">
        <v>0.65926700000000005</v>
      </c>
      <c r="T67" s="67">
        <v>0.66180799999999995</v>
      </c>
      <c r="U67" s="67">
        <v>0.66427700000000001</v>
      </c>
      <c r="V67" s="67">
        <v>0.66683599999999998</v>
      </c>
      <c r="W67" s="67">
        <v>0.66918900000000003</v>
      </c>
      <c r="X67" s="67">
        <v>0.67248399999999997</v>
      </c>
      <c r="Y67" s="67">
        <v>0.67595899999999998</v>
      </c>
      <c r="Z67" s="67">
        <v>0.67956899999999998</v>
      </c>
      <c r="AA67" s="67">
        <v>0.68328</v>
      </c>
      <c r="AB67" s="67">
        <v>0.68710199999999999</v>
      </c>
      <c r="AC67" s="67">
        <v>0.69105099999999997</v>
      </c>
      <c r="AD67" s="67">
        <v>0.69503999999999999</v>
      </c>
      <c r="AE67" s="67">
        <v>0.69916199999999995</v>
      </c>
      <c r="AF67" s="67">
        <v>0.70339700000000005</v>
      </c>
      <c r="AG67" s="67">
        <v>0.70757099999999995</v>
      </c>
      <c r="AH67" s="68">
        <v>2.696E-3</v>
      </c>
    </row>
    <row r="68" spans="1:34" ht="15" customHeight="1" x14ac:dyDescent="0.25">
      <c r="A68" s="14" t="s">
        <v>508</v>
      </c>
      <c r="B68" s="66" t="s">
        <v>218</v>
      </c>
      <c r="C68" s="67">
        <v>0.33015899999999998</v>
      </c>
      <c r="D68" s="67">
        <v>0.32575500000000002</v>
      </c>
      <c r="E68" s="67">
        <v>0.32198100000000002</v>
      </c>
      <c r="F68" s="67">
        <v>0.31943500000000002</v>
      </c>
      <c r="G68" s="67">
        <v>0.31791799999999998</v>
      </c>
      <c r="H68" s="67">
        <v>0.31721500000000002</v>
      </c>
      <c r="I68" s="67">
        <v>0.31684099999999998</v>
      </c>
      <c r="J68" s="67">
        <v>0.31725399999999998</v>
      </c>
      <c r="K68" s="67">
        <v>0.31851200000000002</v>
      </c>
      <c r="L68" s="67">
        <v>0.32017899999999999</v>
      </c>
      <c r="M68" s="67">
        <v>0.32181300000000002</v>
      </c>
      <c r="N68" s="67">
        <v>0.32437700000000003</v>
      </c>
      <c r="O68" s="67">
        <v>0.32749299999999998</v>
      </c>
      <c r="P68" s="67">
        <v>0.330646</v>
      </c>
      <c r="Q68" s="67">
        <v>0.33385999999999999</v>
      </c>
      <c r="R68" s="67">
        <v>0.33760699999999999</v>
      </c>
      <c r="S68" s="67">
        <v>0.34136899999999998</v>
      </c>
      <c r="T68" s="67">
        <v>0.34508699999999998</v>
      </c>
      <c r="U68" s="67">
        <v>0.34877999999999998</v>
      </c>
      <c r="V68" s="67">
        <v>0.35195799999999999</v>
      </c>
      <c r="W68" s="67">
        <v>0.355182</v>
      </c>
      <c r="X68" s="67">
        <v>0.35843700000000001</v>
      </c>
      <c r="Y68" s="67">
        <v>0.360651</v>
      </c>
      <c r="Z68" s="67">
        <v>0.362867</v>
      </c>
      <c r="AA68" s="67">
        <v>0.36398999999999998</v>
      </c>
      <c r="AB68" s="67">
        <v>0.36454700000000001</v>
      </c>
      <c r="AC68" s="67">
        <v>0.36452400000000001</v>
      </c>
      <c r="AD68" s="67">
        <v>0.36388300000000001</v>
      </c>
      <c r="AE68" s="67">
        <v>0.36150700000000002</v>
      </c>
      <c r="AF68" s="67">
        <v>0.35849500000000001</v>
      </c>
      <c r="AG68" s="67">
        <v>0.35363800000000001</v>
      </c>
      <c r="AH68" s="68">
        <v>2.2929999999999999E-3</v>
      </c>
    </row>
    <row r="69" spans="1:34" ht="15" customHeight="1" x14ac:dyDescent="0.25">
      <c r="A69" s="14" t="s">
        <v>509</v>
      </c>
      <c r="B69" s="66" t="s">
        <v>219</v>
      </c>
      <c r="C69" s="67">
        <v>0.43508599999999997</v>
      </c>
      <c r="D69" s="67">
        <v>0.45525500000000002</v>
      </c>
      <c r="E69" s="67">
        <v>0.47462599999999999</v>
      </c>
      <c r="F69" s="67">
        <v>0.49363299999999999</v>
      </c>
      <c r="G69" s="67">
        <v>0.51234199999999996</v>
      </c>
      <c r="H69" s="67">
        <v>0.53010999999999997</v>
      </c>
      <c r="I69" s="67">
        <v>0.54692700000000005</v>
      </c>
      <c r="J69" s="67">
        <v>0.56244799999999995</v>
      </c>
      <c r="K69" s="67">
        <v>0.57694500000000004</v>
      </c>
      <c r="L69" s="67">
        <v>0.59069700000000003</v>
      </c>
      <c r="M69" s="67">
        <v>0.60377199999999998</v>
      </c>
      <c r="N69" s="67">
        <v>0.61621899999999996</v>
      </c>
      <c r="O69" s="67">
        <v>0.62873000000000001</v>
      </c>
      <c r="P69" s="67">
        <v>0.64066800000000002</v>
      </c>
      <c r="Q69" s="67">
        <v>0.65253399999999995</v>
      </c>
      <c r="R69" s="67">
        <v>0.66425800000000002</v>
      </c>
      <c r="S69" s="67">
        <v>0.67603000000000002</v>
      </c>
      <c r="T69" s="67">
        <v>0.68746200000000002</v>
      </c>
      <c r="U69" s="67">
        <v>0.69917899999999999</v>
      </c>
      <c r="V69" s="67">
        <v>0.71102399999999999</v>
      </c>
      <c r="W69" s="67">
        <v>0.72371399999999997</v>
      </c>
      <c r="X69" s="67">
        <v>0.73691399999999996</v>
      </c>
      <c r="Y69" s="67">
        <v>0.75090299999999999</v>
      </c>
      <c r="Z69" s="67">
        <v>0.76567700000000005</v>
      </c>
      <c r="AA69" s="67">
        <v>0.78152600000000005</v>
      </c>
      <c r="AB69" s="67">
        <v>0.79853200000000002</v>
      </c>
      <c r="AC69" s="67">
        <v>0.81672599999999995</v>
      </c>
      <c r="AD69" s="67">
        <v>0.83667999999999998</v>
      </c>
      <c r="AE69" s="67">
        <v>0.85823199999999999</v>
      </c>
      <c r="AF69" s="67">
        <v>0.88141199999999997</v>
      </c>
      <c r="AG69" s="67">
        <v>0.90680700000000003</v>
      </c>
      <c r="AH69" s="68">
        <v>2.4781999999999998E-2</v>
      </c>
    </row>
    <row r="70" spans="1:34" ht="15" customHeight="1" x14ac:dyDescent="0.25">
      <c r="A70" s="14" t="s">
        <v>510</v>
      </c>
      <c r="B70" s="66" t="s">
        <v>623</v>
      </c>
      <c r="C70" s="67">
        <v>2.4988570000000001</v>
      </c>
      <c r="D70" s="67">
        <v>2.6909770000000002</v>
      </c>
      <c r="E70" s="67">
        <v>2.7496529999999999</v>
      </c>
      <c r="F70" s="67">
        <v>2.9422039999999998</v>
      </c>
      <c r="G70" s="67">
        <v>3.0720339999999999</v>
      </c>
      <c r="H70" s="67">
        <v>3.2007279999999998</v>
      </c>
      <c r="I70" s="67">
        <v>3.2227800000000002</v>
      </c>
      <c r="J70" s="67">
        <v>3.2436280000000002</v>
      </c>
      <c r="K70" s="67">
        <v>3.2639149999999999</v>
      </c>
      <c r="L70" s="67">
        <v>3.2832819999999998</v>
      </c>
      <c r="M70" s="67">
        <v>3.3009650000000001</v>
      </c>
      <c r="N70" s="67">
        <v>3.3216589999999999</v>
      </c>
      <c r="O70" s="67">
        <v>3.34415</v>
      </c>
      <c r="P70" s="67">
        <v>3.3684479999999999</v>
      </c>
      <c r="Q70" s="67">
        <v>3.3936899999999999</v>
      </c>
      <c r="R70" s="67">
        <v>3.4213520000000002</v>
      </c>
      <c r="S70" s="67">
        <v>3.4498600000000001</v>
      </c>
      <c r="T70" s="67">
        <v>3.4787720000000002</v>
      </c>
      <c r="U70" s="67">
        <v>3.5085130000000002</v>
      </c>
      <c r="V70" s="67">
        <v>3.5404879999999999</v>
      </c>
      <c r="W70" s="67">
        <v>3.5733619999999999</v>
      </c>
      <c r="X70" s="67">
        <v>3.6076730000000001</v>
      </c>
      <c r="Y70" s="67">
        <v>3.6435140000000001</v>
      </c>
      <c r="Z70" s="67">
        <v>3.6816770000000001</v>
      </c>
      <c r="AA70" s="67">
        <v>3.7206260000000002</v>
      </c>
      <c r="AB70" s="67">
        <v>3.7615880000000002</v>
      </c>
      <c r="AC70" s="67">
        <v>3.8048860000000002</v>
      </c>
      <c r="AD70" s="67">
        <v>3.8501699999999999</v>
      </c>
      <c r="AE70" s="67">
        <v>3.8982600000000001</v>
      </c>
      <c r="AF70" s="67">
        <v>3.9484430000000001</v>
      </c>
      <c r="AG70" s="67">
        <v>4.000947</v>
      </c>
      <c r="AH70" s="68">
        <v>1.5814000000000002E-2</v>
      </c>
    </row>
    <row r="71" spans="1:34" ht="15" customHeight="1" x14ac:dyDescent="0.25">
      <c r="A71" s="14" t="s">
        <v>624</v>
      </c>
      <c r="B71" s="73" t="s">
        <v>625</v>
      </c>
      <c r="C71" s="74">
        <v>8.6914289999999994</v>
      </c>
      <c r="D71" s="74">
        <v>8.9130660000000006</v>
      </c>
      <c r="E71" s="74">
        <v>9.0055329999999998</v>
      </c>
      <c r="F71" s="74">
        <v>9.2205890000000004</v>
      </c>
      <c r="G71" s="74">
        <v>9.4008050000000001</v>
      </c>
      <c r="H71" s="74">
        <v>9.5728749999999998</v>
      </c>
      <c r="I71" s="74">
        <v>9.6158490000000008</v>
      </c>
      <c r="J71" s="74">
        <v>9.6468729999999994</v>
      </c>
      <c r="K71" s="74">
        <v>9.6732530000000008</v>
      </c>
      <c r="L71" s="74">
        <v>9.6940860000000004</v>
      </c>
      <c r="M71" s="74">
        <v>9.6951160000000005</v>
      </c>
      <c r="N71" s="74">
        <v>9.7110000000000003</v>
      </c>
      <c r="O71" s="74">
        <v>9.7374939999999999</v>
      </c>
      <c r="P71" s="74">
        <v>9.7696140000000007</v>
      </c>
      <c r="Q71" s="74">
        <v>9.8068729999999995</v>
      </c>
      <c r="R71" s="74">
        <v>9.8521099999999997</v>
      </c>
      <c r="S71" s="74">
        <v>9.9008330000000004</v>
      </c>
      <c r="T71" s="74">
        <v>9.9491980000000009</v>
      </c>
      <c r="U71" s="74">
        <v>9.9992389999999993</v>
      </c>
      <c r="V71" s="74">
        <v>10.052699</v>
      </c>
      <c r="W71" s="74">
        <v>10.104759</v>
      </c>
      <c r="X71" s="74">
        <v>10.162006</v>
      </c>
      <c r="Y71" s="74">
        <v>10.220757000000001</v>
      </c>
      <c r="Z71" s="74">
        <v>10.282885</v>
      </c>
      <c r="AA71" s="74">
        <v>10.346591999999999</v>
      </c>
      <c r="AB71" s="74">
        <v>10.413385</v>
      </c>
      <c r="AC71" s="74">
        <v>10.485018</v>
      </c>
      <c r="AD71" s="74">
        <v>10.561284000000001</v>
      </c>
      <c r="AE71" s="74">
        <v>10.643901</v>
      </c>
      <c r="AF71" s="74">
        <v>10.729895000000001</v>
      </c>
      <c r="AG71" s="74">
        <v>10.817278999999999</v>
      </c>
      <c r="AH71" s="75">
        <v>7.3200000000000001E-3</v>
      </c>
    </row>
    <row r="72" spans="1:34" ht="15" customHeight="1" x14ac:dyDescent="0.25">
      <c r="A72" s="14" t="s">
        <v>626</v>
      </c>
      <c r="B72" s="66" t="s">
        <v>589</v>
      </c>
      <c r="C72" s="67">
        <v>8.8754E-2</v>
      </c>
      <c r="D72" s="67">
        <v>0.100767</v>
      </c>
      <c r="E72" s="67">
        <v>0.108803</v>
      </c>
      <c r="F72" s="67">
        <v>0.11328000000000001</v>
      </c>
      <c r="G72" s="67">
        <v>0.116855</v>
      </c>
      <c r="H72" s="67">
        <v>0.12341199999999999</v>
      </c>
      <c r="I72" s="67">
        <v>0.12740099999999999</v>
      </c>
      <c r="J72" s="67">
        <v>0.13471</v>
      </c>
      <c r="K72" s="67">
        <v>0.13939099999999999</v>
      </c>
      <c r="L72" s="67">
        <v>0.14404900000000001</v>
      </c>
      <c r="M72" s="67">
        <v>0.148256</v>
      </c>
      <c r="N72" s="67">
        <v>0.15443200000000001</v>
      </c>
      <c r="O72" s="67">
        <v>0.15736600000000001</v>
      </c>
      <c r="P72" s="67">
        <v>0.16201599999999999</v>
      </c>
      <c r="Q72" s="67">
        <v>0.166467</v>
      </c>
      <c r="R72" s="67">
        <v>0.17158599999999999</v>
      </c>
      <c r="S72" s="67">
        <v>0.179007</v>
      </c>
      <c r="T72" s="67">
        <v>0.183781</v>
      </c>
      <c r="U72" s="67">
        <v>0.18956300000000001</v>
      </c>
      <c r="V72" s="67">
        <v>0.19514300000000001</v>
      </c>
      <c r="W72" s="67">
        <v>0.20108500000000001</v>
      </c>
      <c r="X72" s="67">
        <v>0.20661299999999999</v>
      </c>
      <c r="Y72" s="67">
        <v>0.21216699999999999</v>
      </c>
      <c r="Z72" s="67">
        <v>0.21770999999999999</v>
      </c>
      <c r="AA72" s="67">
        <v>0.22253400000000001</v>
      </c>
      <c r="AB72" s="67">
        <v>0.22815199999999999</v>
      </c>
      <c r="AC72" s="67">
        <v>0.23599400000000001</v>
      </c>
      <c r="AD72" s="67">
        <v>0.239927</v>
      </c>
      <c r="AE72" s="67">
        <v>0.24339</v>
      </c>
      <c r="AF72" s="67">
        <v>0.24571999999999999</v>
      </c>
      <c r="AG72" s="67">
        <v>0.24898600000000001</v>
      </c>
      <c r="AH72" s="68">
        <v>3.4981999999999999E-2</v>
      </c>
    </row>
    <row r="73" spans="1:34" x14ac:dyDescent="0.25">
      <c r="A73" s="14" t="s">
        <v>511</v>
      </c>
      <c r="B73" s="73" t="s">
        <v>17</v>
      </c>
      <c r="C73" s="74">
        <v>8.6026749999999996</v>
      </c>
      <c r="D73" s="74">
        <v>8.8122989999999994</v>
      </c>
      <c r="E73" s="74">
        <v>8.8967299999999998</v>
      </c>
      <c r="F73" s="74">
        <v>9.1073079999999997</v>
      </c>
      <c r="G73" s="74">
        <v>9.2839510000000001</v>
      </c>
      <c r="H73" s="74">
        <v>9.4494629999999997</v>
      </c>
      <c r="I73" s="74">
        <v>9.4884470000000007</v>
      </c>
      <c r="J73" s="74">
        <v>9.5121629999999993</v>
      </c>
      <c r="K73" s="74">
        <v>9.5338619999999992</v>
      </c>
      <c r="L73" s="74">
        <v>9.5500369999999997</v>
      </c>
      <c r="M73" s="74">
        <v>9.5468600000000006</v>
      </c>
      <c r="N73" s="74">
        <v>9.5565680000000004</v>
      </c>
      <c r="O73" s="74">
        <v>9.5801280000000002</v>
      </c>
      <c r="P73" s="74">
        <v>9.6075979999999994</v>
      </c>
      <c r="Q73" s="74">
        <v>9.6404060000000005</v>
      </c>
      <c r="R73" s="74">
        <v>9.6805240000000001</v>
      </c>
      <c r="S73" s="74">
        <v>9.7218269999999993</v>
      </c>
      <c r="T73" s="74">
        <v>9.7654169999999993</v>
      </c>
      <c r="U73" s="74">
        <v>9.8096759999999996</v>
      </c>
      <c r="V73" s="74">
        <v>9.8575560000000007</v>
      </c>
      <c r="W73" s="74">
        <v>9.9036740000000005</v>
      </c>
      <c r="X73" s="74">
        <v>9.9553930000000008</v>
      </c>
      <c r="Y73" s="74">
        <v>10.008590999999999</v>
      </c>
      <c r="Z73" s="74">
        <v>10.065175</v>
      </c>
      <c r="AA73" s="74">
        <v>10.124058</v>
      </c>
      <c r="AB73" s="74">
        <v>10.185233</v>
      </c>
      <c r="AC73" s="74">
        <v>10.249024</v>
      </c>
      <c r="AD73" s="74">
        <v>10.321357000000001</v>
      </c>
      <c r="AE73" s="74">
        <v>10.400511</v>
      </c>
      <c r="AF73" s="74">
        <v>10.484175</v>
      </c>
      <c r="AG73" s="74">
        <v>10.568293000000001</v>
      </c>
      <c r="AH73" s="75">
        <v>6.8830000000000002E-3</v>
      </c>
    </row>
    <row r="75" spans="1:34" ht="15" customHeight="1" x14ac:dyDescent="0.25">
      <c r="A75" s="14" t="s">
        <v>512</v>
      </c>
      <c r="B75" s="73" t="s">
        <v>24</v>
      </c>
      <c r="C75" s="74">
        <v>8.0860470000000007</v>
      </c>
      <c r="D75" s="74">
        <v>8.1909550000000007</v>
      </c>
      <c r="E75" s="74">
        <v>8.36768</v>
      </c>
      <c r="F75" s="74">
        <v>8.2633120000000009</v>
      </c>
      <c r="G75" s="74">
        <v>8.1786359999999991</v>
      </c>
      <c r="H75" s="74">
        <v>8.035031</v>
      </c>
      <c r="I75" s="74">
        <v>7.7608670000000002</v>
      </c>
      <c r="J75" s="74">
        <v>7.5663720000000003</v>
      </c>
      <c r="K75" s="74">
        <v>7.4720690000000003</v>
      </c>
      <c r="L75" s="74">
        <v>7.4041009999999998</v>
      </c>
      <c r="M75" s="74">
        <v>7.3894830000000002</v>
      </c>
      <c r="N75" s="74">
        <v>7.3612529999999996</v>
      </c>
      <c r="O75" s="74">
        <v>7.3307060000000002</v>
      </c>
      <c r="P75" s="74">
        <v>7.3227929999999999</v>
      </c>
      <c r="Q75" s="74">
        <v>7.3101060000000002</v>
      </c>
      <c r="R75" s="74">
        <v>7.3165560000000003</v>
      </c>
      <c r="S75" s="74">
        <v>7.3227080000000004</v>
      </c>
      <c r="T75" s="74">
        <v>7.3240179999999997</v>
      </c>
      <c r="U75" s="74">
        <v>7.3310120000000003</v>
      </c>
      <c r="V75" s="74">
        <v>7.3546459999999998</v>
      </c>
      <c r="W75" s="74">
        <v>7.3837000000000002</v>
      </c>
      <c r="X75" s="74">
        <v>7.4208299999999996</v>
      </c>
      <c r="Y75" s="74">
        <v>7.4625300000000001</v>
      </c>
      <c r="Z75" s="74">
        <v>7.489846</v>
      </c>
      <c r="AA75" s="74">
        <v>7.4922389999999996</v>
      </c>
      <c r="AB75" s="74">
        <v>7.5370999999999997</v>
      </c>
      <c r="AC75" s="74">
        <v>7.5860789999999998</v>
      </c>
      <c r="AD75" s="74">
        <v>7.6439149999999998</v>
      </c>
      <c r="AE75" s="74">
        <v>7.7007209999999997</v>
      </c>
      <c r="AF75" s="74">
        <v>7.7839989999999997</v>
      </c>
      <c r="AG75" s="74">
        <v>7.8693949999999999</v>
      </c>
      <c r="AH75" s="75">
        <v>-9.0499999999999999E-4</v>
      </c>
    </row>
    <row r="77" spans="1:34" ht="15" customHeight="1" x14ac:dyDescent="0.25">
      <c r="B77" s="73" t="s">
        <v>25</v>
      </c>
    </row>
    <row r="78" spans="1:34" ht="15" customHeight="1" x14ac:dyDescent="0.25">
      <c r="A78" s="14" t="s">
        <v>513</v>
      </c>
      <c r="B78" s="66" t="s">
        <v>616</v>
      </c>
      <c r="C78" s="67">
        <v>2.309234</v>
      </c>
      <c r="D78" s="67">
        <v>2.3879039999999998</v>
      </c>
      <c r="E78" s="67">
        <v>2.3791340000000001</v>
      </c>
      <c r="F78" s="67">
        <v>2.3760620000000001</v>
      </c>
      <c r="G78" s="67">
        <v>2.3877839999999999</v>
      </c>
      <c r="H78" s="67">
        <v>2.3928219999999998</v>
      </c>
      <c r="I78" s="67">
        <v>2.387613</v>
      </c>
      <c r="J78" s="67">
        <v>2.376268</v>
      </c>
      <c r="K78" s="67">
        <v>2.3653940000000002</v>
      </c>
      <c r="L78" s="67">
        <v>2.351518</v>
      </c>
      <c r="M78" s="67">
        <v>2.3357139999999998</v>
      </c>
      <c r="N78" s="67">
        <v>2.3237390000000002</v>
      </c>
      <c r="O78" s="67">
        <v>2.314019</v>
      </c>
      <c r="P78" s="67">
        <v>2.3049909999999998</v>
      </c>
      <c r="Q78" s="67">
        <v>2.2962940000000001</v>
      </c>
      <c r="R78" s="67">
        <v>2.2892839999999999</v>
      </c>
      <c r="S78" s="67">
        <v>2.2826119999999999</v>
      </c>
      <c r="T78" s="67">
        <v>2.274607</v>
      </c>
      <c r="U78" s="67">
        <v>2.2665479999999998</v>
      </c>
      <c r="V78" s="67">
        <v>2.259096</v>
      </c>
      <c r="W78" s="67">
        <v>2.2511100000000002</v>
      </c>
      <c r="X78" s="67">
        <v>2.2426900000000001</v>
      </c>
      <c r="Y78" s="67">
        <v>2.2330380000000001</v>
      </c>
      <c r="Z78" s="67">
        <v>2.222499</v>
      </c>
      <c r="AA78" s="67">
        <v>2.21095</v>
      </c>
      <c r="AB78" s="67">
        <v>2.1995140000000002</v>
      </c>
      <c r="AC78" s="67">
        <v>2.1883870000000001</v>
      </c>
      <c r="AD78" s="67">
        <v>2.1775899999999999</v>
      </c>
      <c r="AE78" s="67">
        <v>2.167802</v>
      </c>
      <c r="AF78" s="67">
        <v>2.1575129999999998</v>
      </c>
      <c r="AG78" s="67">
        <v>2.1458439999999999</v>
      </c>
      <c r="AH78" s="68">
        <v>-2.4429999999999999E-3</v>
      </c>
    </row>
    <row r="79" spans="1:34" x14ac:dyDescent="0.25">
      <c r="A79" s="14" t="s">
        <v>514</v>
      </c>
      <c r="B79" s="66" t="s">
        <v>617</v>
      </c>
      <c r="C79" s="67">
        <v>1.5276620000000001</v>
      </c>
      <c r="D79" s="67">
        <v>1.4330529999999999</v>
      </c>
      <c r="E79" s="67">
        <v>1.551555</v>
      </c>
      <c r="F79" s="67">
        <v>1.5355209999999999</v>
      </c>
      <c r="G79" s="67">
        <v>1.522956</v>
      </c>
      <c r="H79" s="67">
        <v>1.5033510000000001</v>
      </c>
      <c r="I79" s="67">
        <v>1.479382</v>
      </c>
      <c r="J79" s="67">
        <v>1.462915</v>
      </c>
      <c r="K79" s="67">
        <v>1.457687</v>
      </c>
      <c r="L79" s="67">
        <v>1.454888</v>
      </c>
      <c r="M79" s="67">
        <v>1.458664</v>
      </c>
      <c r="N79" s="67">
        <v>1.462037</v>
      </c>
      <c r="O79" s="67">
        <v>1.4654180000000001</v>
      </c>
      <c r="P79" s="67">
        <v>1.4715910000000001</v>
      </c>
      <c r="Q79" s="67">
        <v>1.4777400000000001</v>
      </c>
      <c r="R79" s="67">
        <v>1.487168</v>
      </c>
      <c r="S79" s="67">
        <v>1.4962759999999999</v>
      </c>
      <c r="T79" s="67">
        <v>1.504786</v>
      </c>
      <c r="U79" s="67">
        <v>1.513533</v>
      </c>
      <c r="V79" s="67">
        <v>1.523981</v>
      </c>
      <c r="W79" s="67">
        <v>1.5349269999999999</v>
      </c>
      <c r="X79" s="67">
        <v>1.546953</v>
      </c>
      <c r="Y79" s="67">
        <v>1.5604750000000001</v>
      </c>
      <c r="Z79" s="67">
        <v>1.5716619999999999</v>
      </c>
      <c r="AA79" s="67">
        <v>1.5805750000000001</v>
      </c>
      <c r="AB79" s="67">
        <v>1.5940970000000001</v>
      </c>
      <c r="AC79" s="67">
        <v>1.6083369999999999</v>
      </c>
      <c r="AD79" s="67">
        <v>1.6234960000000001</v>
      </c>
      <c r="AE79" s="67">
        <v>1.6397999999999999</v>
      </c>
      <c r="AF79" s="67">
        <v>1.6592100000000001</v>
      </c>
      <c r="AG79" s="67">
        <v>1.678982</v>
      </c>
      <c r="AH79" s="68">
        <v>3.153E-3</v>
      </c>
    </row>
    <row r="80" spans="1:34" ht="15" customHeight="1" x14ac:dyDescent="0.25">
      <c r="A80" s="14" t="s">
        <v>515</v>
      </c>
      <c r="B80" s="66" t="s">
        <v>618</v>
      </c>
      <c r="C80" s="67">
        <v>0.69043399999999999</v>
      </c>
      <c r="D80" s="67">
        <v>0.68777500000000003</v>
      </c>
      <c r="E80" s="67">
        <v>0.68591199999999997</v>
      </c>
      <c r="F80" s="67">
        <v>0.68877999999999995</v>
      </c>
      <c r="G80" s="67">
        <v>0.69621200000000005</v>
      </c>
      <c r="H80" s="67">
        <v>0.70161300000000004</v>
      </c>
      <c r="I80" s="67">
        <v>0.70428599999999997</v>
      </c>
      <c r="J80" s="67">
        <v>0.70554300000000003</v>
      </c>
      <c r="K80" s="67">
        <v>0.70706100000000005</v>
      </c>
      <c r="L80" s="67">
        <v>0.70783600000000002</v>
      </c>
      <c r="M80" s="67">
        <v>0.70649300000000004</v>
      </c>
      <c r="N80" s="67">
        <v>0.70668299999999995</v>
      </c>
      <c r="O80" s="67">
        <v>0.70835700000000001</v>
      </c>
      <c r="P80" s="67">
        <v>0.71090600000000004</v>
      </c>
      <c r="Q80" s="67">
        <v>0.71386499999999997</v>
      </c>
      <c r="R80" s="67">
        <v>0.71748100000000004</v>
      </c>
      <c r="S80" s="67">
        <v>0.72131000000000001</v>
      </c>
      <c r="T80" s="67">
        <v>0.724912</v>
      </c>
      <c r="U80" s="67">
        <v>0.72865000000000002</v>
      </c>
      <c r="V80" s="67">
        <v>0.73268100000000003</v>
      </c>
      <c r="W80" s="67">
        <v>0.736815</v>
      </c>
      <c r="X80" s="67">
        <v>0.74112100000000003</v>
      </c>
      <c r="Y80" s="67">
        <v>0.74516499999999997</v>
      </c>
      <c r="Z80" s="67">
        <v>0.74911899999999998</v>
      </c>
      <c r="AA80" s="67">
        <v>0.75286900000000001</v>
      </c>
      <c r="AB80" s="67">
        <v>0.75677799999999995</v>
      </c>
      <c r="AC80" s="67">
        <v>0.76086200000000004</v>
      </c>
      <c r="AD80" s="67">
        <v>0.76511300000000004</v>
      </c>
      <c r="AE80" s="67">
        <v>0.76983500000000005</v>
      </c>
      <c r="AF80" s="67">
        <v>0.77451899999999996</v>
      </c>
      <c r="AG80" s="67">
        <v>0.778729</v>
      </c>
      <c r="AH80" s="68">
        <v>4.019E-3</v>
      </c>
    </row>
    <row r="81" spans="1:34" x14ac:dyDescent="0.25">
      <c r="A81" s="14" t="s">
        <v>516</v>
      </c>
      <c r="B81" s="66" t="s">
        <v>13</v>
      </c>
      <c r="C81" s="67">
        <v>1.4303220000000001</v>
      </c>
      <c r="D81" s="67">
        <v>1.415373</v>
      </c>
      <c r="E81" s="67">
        <v>1.404056</v>
      </c>
      <c r="F81" s="67">
        <v>1.3745890000000001</v>
      </c>
      <c r="G81" s="67">
        <v>1.350473</v>
      </c>
      <c r="H81" s="67">
        <v>1.3200940000000001</v>
      </c>
      <c r="I81" s="67">
        <v>1.2660659999999999</v>
      </c>
      <c r="J81" s="67">
        <v>1.221587</v>
      </c>
      <c r="K81" s="67">
        <v>1.189046</v>
      </c>
      <c r="L81" s="67">
        <v>1.160957</v>
      </c>
      <c r="M81" s="67">
        <v>1.139424</v>
      </c>
      <c r="N81" s="67">
        <v>1.1179730000000001</v>
      </c>
      <c r="O81" s="67">
        <v>1.097577</v>
      </c>
      <c r="P81" s="67">
        <v>1.080284</v>
      </c>
      <c r="Q81" s="67">
        <v>1.064063</v>
      </c>
      <c r="R81" s="67">
        <v>1.0506439999999999</v>
      </c>
      <c r="S81" s="67">
        <v>1.038432</v>
      </c>
      <c r="T81" s="67">
        <v>1.0267230000000001</v>
      </c>
      <c r="U81" s="67">
        <v>1.0160670000000001</v>
      </c>
      <c r="V81" s="67">
        <v>1.007431</v>
      </c>
      <c r="W81" s="67">
        <v>0.99762499999999998</v>
      </c>
      <c r="X81" s="67">
        <v>0.989514</v>
      </c>
      <c r="Y81" s="67">
        <v>0.98255599999999998</v>
      </c>
      <c r="Z81" s="67">
        <v>0.97507299999999997</v>
      </c>
      <c r="AA81" s="67">
        <v>0.966561</v>
      </c>
      <c r="AB81" s="67">
        <v>0.96175299999999997</v>
      </c>
      <c r="AC81" s="67">
        <v>0.95784000000000002</v>
      </c>
      <c r="AD81" s="67">
        <v>0.95509999999999995</v>
      </c>
      <c r="AE81" s="67">
        <v>0.95299400000000001</v>
      </c>
      <c r="AF81" s="67">
        <v>0.95344099999999998</v>
      </c>
      <c r="AG81" s="67">
        <v>0.95440899999999995</v>
      </c>
      <c r="AH81" s="68">
        <v>-1.3395000000000001E-2</v>
      </c>
    </row>
    <row r="82" spans="1:34" ht="15" customHeight="1" x14ac:dyDescent="0.25">
      <c r="A82" s="14" t="s">
        <v>517</v>
      </c>
      <c r="B82" s="66" t="s">
        <v>14</v>
      </c>
      <c r="C82" s="67">
        <v>0.58410099999999998</v>
      </c>
      <c r="D82" s="67">
        <v>0.58340000000000003</v>
      </c>
      <c r="E82" s="67">
        <v>0.58459700000000003</v>
      </c>
      <c r="F82" s="67">
        <v>0.58573900000000001</v>
      </c>
      <c r="G82" s="67">
        <v>0.58982900000000005</v>
      </c>
      <c r="H82" s="67">
        <v>0.59200299999999995</v>
      </c>
      <c r="I82" s="67">
        <v>0.59231599999999995</v>
      </c>
      <c r="J82" s="67">
        <v>0.59284999999999999</v>
      </c>
      <c r="K82" s="67">
        <v>0.59478200000000003</v>
      </c>
      <c r="L82" s="67">
        <v>0.59648400000000001</v>
      </c>
      <c r="M82" s="67">
        <v>0.59722600000000003</v>
      </c>
      <c r="N82" s="67">
        <v>0.598688</v>
      </c>
      <c r="O82" s="67">
        <v>0.600881</v>
      </c>
      <c r="P82" s="67">
        <v>0.60396000000000005</v>
      </c>
      <c r="Q82" s="67">
        <v>0.60707199999999994</v>
      </c>
      <c r="R82" s="67">
        <v>0.61068999999999996</v>
      </c>
      <c r="S82" s="67">
        <v>0.61424400000000001</v>
      </c>
      <c r="T82" s="67">
        <v>0.61745099999999997</v>
      </c>
      <c r="U82" s="67">
        <v>0.62058599999999997</v>
      </c>
      <c r="V82" s="67">
        <v>0.62398600000000004</v>
      </c>
      <c r="W82" s="67">
        <v>0.62752699999999995</v>
      </c>
      <c r="X82" s="67">
        <v>0.63148400000000005</v>
      </c>
      <c r="Y82" s="67">
        <v>0.635293</v>
      </c>
      <c r="Z82" s="67">
        <v>0.63880599999999998</v>
      </c>
      <c r="AA82" s="67">
        <v>0.64180899999999996</v>
      </c>
      <c r="AB82" s="67">
        <v>0.64534899999999995</v>
      </c>
      <c r="AC82" s="67">
        <v>0.64896500000000001</v>
      </c>
      <c r="AD82" s="67">
        <v>0.65261400000000003</v>
      </c>
      <c r="AE82" s="67">
        <v>0.65642800000000001</v>
      </c>
      <c r="AF82" s="67">
        <v>0.66048700000000005</v>
      </c>
      <c r="AG82" s="67">
        <v>0.66417999999999999</v>
      </c>
      <c r="AH82" s="68">
        <v>4.2919999999999998E-3</v>
      </c>
    </row>
    <row r="83" spans="1:34" ht="15" customHeight="1" x14ac:dyDescent="0.25">
      <c r="A83" s="14" t="s">
        <v>518</v>
      </c>
      <c r="B83" s="66" t="s">
        <v>15</v>
      </c>
      <c r="C83" s="67">
        <v>1.512173</v>
      </c>
      <c r="D83" s="67">
        <v>1.4628319999999999</v>
      </c>
      <c r="E83" s="67">
        <v>1.423519</v>
      </c>
      <c r="F83" s="67">
        <v>1.369356</v>
      </c>
      <c r="G83" s="67">
        <v>1.3230139999999999</v>
      </c>
      <c r="H83" s="67">
        <v>1.2749900000000001</v>
      </c>
      <c r="I83" s="67">
        <v>1.2286889999999999</v>
      </c>
      <c r="J83" s="67">
        <v>1.192466</v>
      </c>
      <c r="K83" s="67">
        <v>1.161996</v>
      </c>
      <c r="L83" s="67">
        <v>1.1349320000000001</v>
      </c>
      <c r="M83" s="67">
        <v>1.096468</v>
      </c>
      <c r="N83" s="67">
        <v>1.06135</v>
      </c>
      <c r="O83" s="67">
        <v>1.029542</v>
      </c>
      <c r="P83" s="67">
        <v>1.0032650000000001</v>
      </c>
      <c r="Q83" s="67">
        <v>0.97982000000000002</v>
      </c>
      <c r="R83" s="67">
        <v>0.96037799999999995</v>
      </c>
      <c r="S83" s="67">
        <v>0.94337400000000005</v>
      </c>
      <c r="T83" s="67">
        <v>0.92769100000000004</v>
      </c>
      <c r="U83" s="67">
        <v>0.91365700000000005</v>
      </c>
      <c r="V83" s="67">
        <v>0.90192499999999998</v>
      </c>
      <c r="W83" s="67">
        <v>0.88673100000000005</v>
      </c>
      <c r="X83" s="67">
        <v>0.87459900000000002</v>
      </c>
      <c r="Y83" s="67">
        <v>0.86410500000000001</v>
      </c>
      <c r="Z83" s="67">
        <v>0.85320200000000002</v>
      </c>
      <c r="AA83" s="67">
        <v>0.84191899999999997</v>
      </c>
      <c r="AB83" s="67">
        <v>0.834399</v>
      </c>
      <c r="AC83" s="67">
        <v>0.82804</v>
      </c>
      <c r="AD83" s="67">
        <v>0.82309500000000002</v>
      </c>
      <c r="AE83" s="67">
        <v>0.81897399999999998</v>
      </c>
      <c r="AF83" s="67">
        <v>0.81721999999999995</v>
      </c>
      <c r="AG83" s="67">
        <v>0.81609699999999996</v>
      </c>
      <c r="AH83" s="68">
        <v>-2.0348999999999999E-2</v>
      </c>
    </row>
    <row r="84" spans="1:34" ht="15" customHeight="1" x14ac:dyDescent="0.25">
      <c r="A84" s="14" t="s">
        <v>519</v>
      </c>
      <c r="B84" s="66" t="s">
        <v>16</v>
      </c>
      <c r="C84" s="67">
        <v>1.845564</v>
      </c>
      <c r="D84" s="67">
        <v>1.8290660000000001</v>
      </c>
      <c r="E84" s="67">
        <v>1.815097</v>
      </c>
      <c r="F84" s="67">
        <v>1.7770250000000001</v>
      </c>
      <c r="G84" s="67">
        <v>1.7454209999999999</v>
      </c>
      <c r="H84" s="67">
        <v>1.708934</v>
      </c>
      <c r="I84" s="67">
        <v>1.670952</v>
      </c>
      <c r="J84" s="67">
        <v>1.643683</v>
      </c>
      <c r="K84" s="67">
        <v>1.6302490000000001</v>
      </c>
      <c r="L84" s="67">
        <v>1.620485</v>
      </c>
      <c r="M84" s="67">
        <v>1.6153329999999999</v>
      </c>
      <c r="N84" s="67">
        <v>1.6097980000000001</v>
      </c>
      <c r="O84" s="67">
        <v>1.6043829999999999</v>
      </c>
      <c r="P84" s="67">
        <v>1.6023590000000001</v>
      </c>
      <c r="Q84" s="67">
        <v>1.5999220000000001</v>
      </c>
      <c r="R84" s="67">
        <v>1.6000239999999999</v>
      </c>
      <c r="S84" s="67">
        <v>1.6000700000000001</v>
      </c>
      <c r="T84" s="67">
        <v>1.59918</v>
      </c>
      <c r="U84" s="67">
        <v>1.5986009999999999</v>
      </c>
      <c r="V84" s="67">
        <v>1.6000859999999999</v>
      </c>
      <c r="W84" s="67">
        <v>1.6018349999999999</v>
      </c>
      <c r="X84" s="67">
        <v>1.6059030000000001</v>
      </c>
      <c r="Y84" s="67">
        <v>1.6104719999999999</v>
      </c>
      <c r="Z84" s="67">
        <v>1.612941</v>
      </c>
      <c r="AA84" s="67">
        <v>1.6121239999999999</v>
      </c>
      <c r="AB84" s="67">
        <v>1.616296</v>
      </c>
      <c r="AC84" s="67">
        <v>1.620676</v>
      </c>
      <c r="AD84" s="67">
        <v>1.625599</v>
      </c>
      <c r="AE84" s="67">
        <v>1.630093</v>
      </c>
      <c r="AF84" s="67">
        <v>1.6373450000000001</v>
      </c>
      <c r="AG84" s="67">
        <v>1.644161</v>
      </c>
      <c r="AH84" s="68">
        <v>-3.8440000000000002E-3</v>
      </c>
    </row>
    <row r="85" spans="1:34" ht="15" customHeight="1" x14ac:dyDescent="0.25">
      <c r="A85" s="14" t="s">
        <v>520</v>
      </c>
      <c r="B85" s="66" t="s">
        <v>218</v>
      </c>
      <c r="C85" s="67">
        <v>0.933589</v>
      </c>
      <c r="D85" s="67">
        <v>0.91917700000000002</v>
      </c>
      <c r="E85" s="67">
        <v>0.90739599999999998</v>
      </c>
      <c r="F85" s="67">
        <v>0.88344199999999995</v>
      </c>
      <c r="G85" s="67">
        <v>0.86338199999999998</v>
      </c>
      <c r="H85" s="67">
        <v>0.842225</v>
      </c>
      <c r="I85" s="67">
        <v>0.82096100000000005</v>
      </c>
      <c r="J85" s="67">
        <v>0.80698800000000004</v>
      </c>
      <c r="K85" s="67">
        <v>0.801871</v>
      </c>
      <c r="L85" s="67">
        <v>0.79944099999999996</v>
      </c>
      <c r="M85" s="67">
        <v>0.80133699999999997</v>
      </c>
      <c r="N85" s="67">
        <v>0.80410700000000002</v>
      </c>
      <c r="O85" s="67">
        <v>0.80754099999999995</v>
      </c>
      <c r="P85" s="67">
        <v>0.812226</v>
      </c>
      <c r="Q85" s="67">
        <v>0.81631399999999998</v>
      </c>
      <c r="R85" s="67">
        <v>0.82255500000000004</v>
      </c>
      <c r="S85" s="67">
        <v>0.82851699999999995</v>
      </c>
      <c r="T85" s="67">
        <v>0.83386199999999999</v>
      </c>
      <c r="U85" s="67">
        <v>0.83934900000000001</v>
      </c>
      <c r="V85" s="67">
        <v>0.84452899999999997</v>
      </c>
      <c r="W85" s="67">
        <v>0.85019800000000001</v>
      </c>
      <c r="X85" s="67">
        <v>0.85595399999999999</v>
      </c>
      <c r="Y85" s="67">
        <v>0.85924999999999996</v>
      </c>
      <c r="Z85" s="67">
        <v>0.86125700000000005</v>
      </c>
      <c r="AA85" s="67">
        <v>0.85879399999999995</v>
      </c>
      <c r="AB85" s="67">
        <v>0.85753800000000002</v>
      </c>
      <c r="AC85" s="67">
        <v>0.85489300000000001</v>
      </c>
      <c r="AD85" s="67">
        <v>0.85106999999999999</v>
      </c>
      <c r="AE85" s="67">
        <v>0.84285200000000005</v>
      </c>
      <c r="AF85" s="67">
        <v>0.83449399999999996</v>
      </c>
      <c r="AG85" s="67">
        <v>0.82173799999999997</v>
      </c>
      <c r="AH85" s="68">
        <v>-4.2449999999999996E-3</v>
      </c>
    </row>
    <row r="86" spans="1:34" ht="15" customHeight="1" x14ac:dyDescent="0.25">
      <c r="A86" s="14" t="s">
        <v>521</v>
      </c>
      <c r="B86" s="66" t="s">
        <v>219</v>
      </c>
      <c r="C86" s="67">
        <v>1.230289</v>
      </c>
      <c r="D86" s="67">
        <v>1.2845850000000001</v>
      </c>
      <c r="E86" s="67">
        <v>1.337574</v>
      </c>
      <c r="F86" s="67">
        <v>1.36521</v>
      </c>
      <c r="G86" s="67">
        <v>1.3913850000000001</v>
      </c>
      <c r="H86" s="67">
        <v>1.4074739999999999</v>
      </c>
      <c r="I86" s="67">
        <v>1.4171339999999999</v>
      </c>
      <c r="J86" s="67">
        <v>1.430682</v>
      </c>
      <c r="K86" s="67">
        <v>1.4524919999999999</v>
      </c>
      <c r="L86" s="67">
        <v>1.474882</v>
      </c>
      <c r="M86" s="67">
        <v>1.503433</v>
      </c>
      <c r="N86" s="67">
        <v>1.52756</v>
      </c>
      <c r="O86" s="67">
        <v>1.5503400000000001</v>
      </c>
      <c r="P86" s="67">
        <v>1.5737859999999999</v>
      </c>
      <c r="Q86" s="67">
        <v>1.5954969999999999</v>
      </c>
      <c r="R86" s="67">
        <v>1.6184160000000001</v>
      </c>
      <c r="S86" s="67">
        <v>1.6407560000000001</v>
      </c>
      <c r="T86" s="67">
        <v>1.6611689999999999</v>
      </c>
      <c r="U86" s="67">
        <v>1.682593</v>
      </c>
      <c r="V86" s="67">
        <v>1.706116</v>
      </c>
      <c r="W86" s="67">
        <v>1.7323519999999999</v>
      </c>
      <c r="X86" s="67">
        <v>1.7597609999999999</v>
      </c>
      <c r="Y86" s="67">
        <v>1.789026</v>
      </c>
      <c r="Z86" s="67">
        <v>1.8173140000000001</v>
      </c>
      <c r="AA86" s="67">
        <v>1.843923</v>
      </c>
      <c r="AB86" s="67">
        <v>1.8784179999999999</v>
      </c>
      <c r="AC86" s="67">
        <v>1.915413</v>
      </c>
      <c r="AD86" s="67">
        <v>1.9568730000000001</v>
      </c>
      <c r="AE86" s="67">
        <v>2.0009640000000002</v>
      </c>
      <c r="AF86" s="67">
        <v>2.0517240000000001</v>
      </c>
      <c r="AG86" s="67">
        <v>2.107119</v>
      </c>
      <c r="AH86" s="68">
        <v>1.8098E-2</v>
      </c>
    </row>
    <row r="87" spans="1:34" ht="15" customHeight="1" x14ac:dyDescent="0.25">
      <c r="A87" s="14" t="s">
        <v>522</v>
      </c>
      <c r="B87" s="66" t="s">
        <v>623</v>
      </c>
      <c r="C87" s="67">
        <v>4.7141080000000004</v>
      </c>
      <c r="D87" s="67">
        <v>5.1008550000000001</v>
      </c>
      <c r="E87" s="67">
        <v>5.2843739999999997</v>
      </c>
      <c r="F87" s="67">
        <v>5.5281789999999997</v>
      </c>
      <c r="G87" s="67">
        <v>5.7089860000000003</v>
      </c>
      <c r="H87" s="67">
        <v>5.8643999999999998</v>
      </c>
      <c r="I87" s="67">
        <v>5.8093149999999998</v>
      </c>
      <c r="J87" s="67">
        <v>5.7802639999999998</v>
      </c>
      <c r="K87" s="67">
        <v>5.7847460000000002</v>
      </c>
      <c r="L87" s="67">
        <v>5.7967649999999997</v>
      </c>
      <c r="M87" s="67">
        <v>5.8305069999999999</v>
      </c>
      <c r="N87" s="67">
        <v>5.8603189999999996</v>
      </c>
      <c r="O87" s="67">
        <v>5.8901409999999998</v>
      </c>
      <c r="P87" s="67">
        <v>5.9290390000000004</v>
      </c>
      <c r="Q87" s="67">
        <v>5.9663940000000002</v>
      </c>
      <c r="R87" s="67">
        <v>6.0120250000000004</v>
      </c>
      <c r="S87" s="67">
        <v>6.0579499999999999</v>
      </c>
      <c r="T87" s="67">
        <v>6.1028349999999998</v>
      </c>
      <c r="U87" s="67">
        <v>6.1506670000000003</v>
      </c>
      <c r="V87" s="67">
        <v>6.2075120000000004</v>
      </c>
      <c r="W87" s="67">
        <v>6.2693390000000004</v>
      </c>
      <c r="X87" s="67">
        <v>6.3348579999999997</v>
      </c>
      <c r="Y87" s="67">
        <v>6.4039080000000004</v>
      </c>
      <c r="Z87" s="67">
        <v>6.4708589999999999</v>
      </c>
      <c r="AA87" s="67">
        <v>6.5293049999999999</v>
      </c>
      <c r="AB87" s="67">
        <v>6.606344</v>
      </c>
      <c r="AC87" s="67">
        <v>6.6876829999999998</v>
      </c>
      <c r="AD87" s="67">
        <v>6.7746500000000003</v>
      </c>
      <c r="AE87" s="67">
        <v>6.8648800000000003</v>
      </c>
      <c r="AF87" s="67">
        <v>6.9679419999999999</v>
      </c>
      <c r="AG87" s="67">
        <v>7.0754159999999997</v>
      </c>
      <c r="AH87" s="68">
        <v>1.3627999999999999E-2</v>
      </c>
    </row>
    <row r="88" spans="1:34" ht="15" customHeight="1" x14ac:dyDescent="0.25">
      <c r="A88" s="14" t="s">
        <v>523</v>
      </c>
      <c r="B88" s="73" t="s">
        <v>627</v>
      </c>
      <c r="C88" s="74">
        <v>16.777477000000001</v>
      </c>
      <c r="D88" s="74">
        <v>17.104020999999999</v>
      </c>
      <c r="E88" s="74">
        <v>17.373213</v>
      </c>
      <c r="F88" s="74">
        <v>17.483902</v>
      </c>
      <c r="G88" s="74">
        <v>17.579440999999999</v>
      </c>
      <c r="H88" s="74">
        <v>17.607906</v>
      </c>
      <c r="I88" s="74">
        <v>17.376715000000001</v>
      </c>
      <c r="J88" s="74">
        <v>17.213245000000001</v>
      </c>
      <c r="K88" s="74">
        <v>17.145323000000001</v>
      </c>
      <c r="L88" s="74">
        <v>17.098185999999998</v>
      </c>
      <c r="M88" s="74">
        <v>17.084599000000001</v>
      </c>
      <c r="N88" s="74">
        <v>17.072254000000001</v>
      </c>
      <c r="O88" s="74">
        <v>17.068199</v>
      </c>
      <c r="P88" s="74">
        <v>17.092407000000001</v>
      </c>
      <c r="Q88" s="74">
        <v>17.116980000000002</v>
      </c>
      <c r="R88" s="74">
        <v>17.168666999999999</v>
      </c>
      <c r="S88" s="74">
        <v>17.223541000000001</v>
      </c>
      <c r="T88" s="74">
        <v>17.273216000000001</v>
      </c>
      <c r="U88" s="74">
        <v>17.330249999999999</v>
      </c>
      <c r="V88" s="74">
        <v>17.407344999999999</v>
      </c>
      <c r="W88" s="74">
        <v>17.488461000000001</v>
      </c>
      <c r="X88" s="74">
        <v>17.582836</v>
      </c>
      <c r="Y88" s="74">
        <v>17.683288999999998</v>
      </c>
      <c r="Z88" s="74">
        <v>17.772729999999999</v>
      </c>
      <c r="AA88" s="74">
        <v>17.838830999999999</v>
      </c>
      <c r="AB88" s="74">
        <v>17.950485</v>
      </c>
      <c r="AC88" s="74">
        <v>18.071096000000001</v>
      </c>
      <c r="AD88" s="74">
        <v>18.205200000000001</v>
      </c>
      <c r="AE88" s="74">
        <v>18.344622000000001</v>
      </c>
      <c r="AF88" s="74">
        <v>18.513892999999999</v>
      </c>
      <c r="AG88" s="74">
        <v>18.686674</v>
      </c>
      <c r="AH88" s="75">
        <v>3.5990000000000002E-3</v>
      </c>
    </row>
    <row r="89" spans="1:34" ht="15" customHeight="1" x14ac:dyDescent="0.25">
      <c r="A89" s="14" t="s">
        <v>628</v>
      </c>
      <c r="B89" s="66" t="s">
        <v>589</v>
      </c>
      <c r="C89" s="67">
        <v>8.8754E-2</v>
      </c>
      <c r="D89" s="67">
        <v>0.100767</v>
      </c>
      <c r="E89" s="67">
        <v>0.108803</v>
      </c>
      <c r="F89" s="67">
        <v>0.11328000000000001</v>
      </c>
      <c r="G89" s="67">
        <v>0.116855</v>
      </c>
      <c r="H89" s="67">
        <v>0.12341199999999999</v>
      </c>
      <c r="I89" s="67">
        <v>0.12740099999999999</v>
      </c>
      <c r="J89" s="67">
        <v>0.13471</v>
      </c>
      <c r="K89" s="67">
        <v>0.13939099999999999</v>
      </c>
      <c r="L89" s="67">
        <v>0.14404900000000001</v>
      </c>
      <c r="M89" s="67">
        <v>0.148256</v>
      </c>
      <c r="N89" s="67">
        <v>0.15443200000000001</v>
      </c>
      <c r="O89" s="67">
        <v>0.15736600000000001</v>
      </c>
      <c r="P89" s="67">
        <v>0.16201599999999999</v>
      </c>
      <c r="Q89" s="67">
        <v>0.166467</v>
      </c>
      <c r="R89" s="67">
        <v>0.17158599999999999</v>
      </c>
      <c r="S89" s="67">
        <v>0.179007</v>
      </c>
      <c r="T89" s="67">
        <v>0.183781</v>
      </c>
      <c r="U89" s="67">
        <v>0.18956300000000001</v>
      </c>
      <c r="V89" s="67">
        <v>0.19514300000000001</v>
      </c>
      <c r="W89" s="67">
        <v>0.20108500000000001</v>
      </c>
      <c r="X89" s="67">
        <v>0.20661299999999999</v>
      </c>
      <c r="Y89" s="67">
        <v>0.21216699999999999</v>
      </c>
      <c r="Z89" s="67">
        <v>0.21770999999999999</v>
      </c>
      <c r="AA89" s="67">
        <v>0.22253400000000001</v>
      </c>
      <c r="AB89" s="67">
        <v>0.22815199999999999</v>
      </c>
      <c r="AC89" s="67">
        <v>0.23599400000000001</v>
      </c>
      <c r="AD89" s="67">
        <v>0.239927</v>
      </c>
      <c r="AE89" s="67">
        <v>0.24339</v>
      </c>
      <c r="AF89" s="67">
        <v>0.24571999999999999</v>
      </c>
      <c r="AG89" s="67">
        <v>0.24898600000000001</v>
      </c>
      <c r="AH89" s="68">
        <v>3.4981999999999999E-2</v>
      </c>
    </row>
    <row r="90" spans="1:34" ht="15" customHeight="1" x14ac:dyDescent="0.25">
      <c r="A90" s="14" t="s">
        <v>629</v>
      </c>
      <c r="B90" s="73" t="s">
        <v>596</v>
      </c>
      <c r="C90" s="74">
        <v>16.688723</v>
      </c>
      <c r="D90" s="74">
        <v>17.003253999999998</v>
      </c>
      <c r="E90" s="74">
        <v>17.264410000000002</v>
      </c>
      <c r="F90" s="74">
        <v>17.370621</v>
      </c>
      <c r="G90" s="74">
        <v>17.462585000000001</v>
      </c>
      <c r="H90" s="74">
        <v>17.484493000000001</v>
      </c>
      <c r="I90" s="74">
        <v>17.249313000000001</v>
      </c>
      <c r="J90" s="74">
        <v>17.078534999999999</v>
      </c>
      <c r="K90" s="74">
        <v>17.005932000000001</v>
      </c>
      <c r="L90" s="74">
        <v>16.954138</v>
      </c>
      <c r="M90" s="74">
        <v>16.936343999999998</v>
      </c>
      <c r="N90" s="74">
        <v>16.917822000000001</v>
      </c>
      <c r="O90" s="74">
        <v>16.910833</v>
      </c>
      <c r="P90" s="74">
        <v>16.930391</v>
      </c>
      <c r="Q90" s="74">
        <v>16.950512</v>
      </c>
      <c r="R90" s="74">
        <v>16.99708</v>
      </c>
      <c r="S90" s="74">
        <v>17.044535</v>
      </c>
      <c r="T90" s="74">
        <v>17.089435999999999</v>
      </c>
      <c r="U90" s="74">
        <v>17.140688000000001</v>
      </c>
      <c r="V90" s="74">
        <v>17.212202000000001</v>
      </c>
      <c r="W90" s="74">
        <v>17.287374</v>
      </c>
      <c r="X90" s="74">
        <v>17.376223</v>
      </c>
      <c r="Y90" s="74">
        <v>17.471121</v>
      </c>
      <c r="Z90" s="74">
        <v>17.555021</v>
      </c>
      <c r="AA90" s="74">
        <v>17.616296999999999</v>
      </c>
      <c r="AB90" s="74">
        <v>17.722332000000002</v>
      </c>
      <c r="AC90" s="74">
        <v>17.835104000000001</v>
      </c>
      <c r="AD90" s="74">
        <v>17.965271000000001</v>
      </c>
      <c r="AE90" s="74">
        <v>18.101233000000001</v>
      </c>
      <c r="AF90" s="74">
        <v>18.268173000000001</v>
      </c>
      <c r="AG90" s="74">
        <v>18.437687</v>
      </c>
      <c r="AH90" s="75">
        <v>3.3279999999999998E-3</v>
      </c>
    </row>
    <row r="92" spans="1:34" x14ac:dyDescent="0.25">
      <c r="B92" s="73" t="s">
        <v>630</v>
      </c>
    </row>
    <row r="93" spans="1:34" ht="15" customHeight="1" x14ac:dyDescent="0.25">
      <c r="A93" s="14" t="s">
        <v>524</v>
      </c>
      <c r="B93" s="66" t="s">
        <v>26</v>
      </c>
      <c r="C93" s="67">
        <v>7.3802000000000006E-2</v>
      </c>
      <c r="D93" s="67">
        <v>7.4819999999999998E-2</v>
      </c>
      <c r="E93" s="67">
        <v>7.4536000000000005E-2</v>
      </c>
      <c r="F93" s="67">
        <v>7.2861999999999996E-2</v>
      </c>
      <c r="G93" s="67">
        <v>7.1972999999999995E-2</v>
      </c>
      <c r="H93" s="67">
        <v>6.9905999999999996E-2</v>
      </c>
      <c r="I93" s="67">
        <v>6.9270999999999999E-2</v>
      </c>
      <c r="J93" s="67">
        <v>6.8682000000000007E-2</v>
      </c>
      <c r="K93" s="67">
        <v>6.8536E-2</v>
      </c>
      <c r="L93" s="67">
        <v>6.8331000000000003E-2</v>
      </c>
      <c r="M93" s="67">
        <v>6.8701999999999999E-2</v>
      </c>
      <c r="N93" s="67">
        <v>6.8470000000000003E-2</v>
      </c>
      <c r="O93" s="67">
        <v>6.8218000000000001E-2</v>
      </c>
      <c r="P93" s="67">
        <v>6.8076999999999999E-2</v>
      </c>
      <c r="Q93" s="67">
        <v>6.7908999999999997E-2</v>
      </c>
      <c r="R93" s="67">
        <v>6.7775000000000002E-2</v>
      </c>
      <c r="S93" s="67">
        <v>6.7604999999999998E-2</v>
      </c>
      <c r="T93" s="67">
        <v>6.7488000000000006E-2</v>
      </c>
      <c r="U93" s="67">
        <v>6.7290000000000003E-2</v>
      </c>
      <c r="V93" s="67">
        <v>6.7204E-2</v>
      </c>
      <c r="W93" s="67">
        <v>6.7079E-2</v>
      </c>
      <c r="X93" s="67">
        <v>6.7001000000000005E-2</v>
      </c>
      <c r="Y93" s="67">
        <v>6.6944000000000004E-2</v>
      </c>
      <c r="Z93" s="67">
        <v>6.6835000000000006E-2</v>
      </c>
      <c r="AA93" s="67">
        <v>6.6728999999999997E-2</v>
      </c>
      <c r="AB93" s="67">
        <v>6.6679000000000002E-2</v>
      </c>
      <c r="AC93" s="67">
        <v>6.6538E-2</v>
      </c>
      <c r="AD93" s="67">
        <v>6.6285999999999998E-2</v>
      </c>
      <c r="AE93" s="67">
        <v>6.6061999999999996E-2</v>
      </c>
      <c r="AF93" s="67">
        <v>6.5920000000000006E-2</v>
      </c>
      <c r="AG93" s="67">
        <v>6.5508999999999998E-2</v>
      </c>
      <c r="AH93" s="68">
        <v>-3.9649999999999998E-3</v>
      </c>
    </row>
    <row r="94" spans="1:34" ht="15" customHeight="1" x14ac:dyDescent="0.25">
      <c r="A94" s="14" t="s">
        <v>525</v>
      </c>
      <c r="B94" s="66" t="s">
        <v>27</v>
      </c>
      <c r="C94" s="67">
        <v>0.16569200000000001</v>
      </c>
      <c r="D94" s="67">
        <v>0.19445699999999999</v>
      </c>
      <c r="E94" s="67">
        <v>0.21323400000000001</v>
      </c>
      <c r="F94" s="67">
        <v>0.220475</v>
      </c>
      <c r="G94" s="67">
        <v>0.22662199999999999</v>
      </c>
      <c r="H94" s="67">
        <v>0.238787</v>
      </c>
      <c r="I94" s="67">
        <v>0.24603700000000001</v>
      </c>
      <c r="J94" s="67">
        <v>0.261795</v>
      </c>
      <c r="K94" s="67">
        <v>0.271675</v>
      </c>
      <c r="L94" s="67">
        <v>0.28191300000000002</v>
      </c>
      <c r="M94" s="67">
        <v>0.29456700000000002</v>
      </c>
      <c r="N94" s="67">
        <v>0.307668</v>
      </c>
      <c r="O94" s="67">
        <v>0.31362400000000001</v>
      </c>
      <c r="P94" s="67">
        <v>0.32324900000000001</v>
      </c>
      <c r="Q94" s="67">
        <v>0.333208</v>
      </c>
      <c r="R94" s="67">
        <v>0.34439599999999998</v>
      </c>
      <c r="S94" s="67">
        <v>0.36030299999999998</v>
      </c>
      <c r="T94" s="67">
        <v>0.37039899999999998</v>
      </c>
      <c r="U94" s="67">
        <v>0.38288699999999998</v>
      </c>
      <c r="V94" s="67">
        <v>0.39510800000000001</v>
      </c>
      <c r="W94" s="67">
        <v>0.407557</v>
      </c>
      <c r="X94" s="67">
        <v>0.41975000000000001</v>
      </c>
      <c r="Y94" s="67">
        <v>0.43226399999999998</v>
      </c>
      <c r="Z94" s="67">
        <v>0.44381999999999999</v>
      </c>
      <c r="AA94" s="67">
        <v>0.45448499999999997</v>
      </c>
      <c r="AB94" s="67">
        <v>0.46732499999999999</v>
      </c>
      <c r="AC94" s="67">
        <v>0.484232</v>
      </c>
      <c r="AD94" s="67">
        <v>0.490786</v>
      </c>
      <c r="AE94" s="67">
        <v>0.49689</v>
      </c>
      <c r="AF94" s="67">
        <v>0.50087599999999999</v>
      </c>
      <c r="AG94" s="67">
        <v>0.50423600000000002</v>
      </c>
      <c r="AH94" s="68">
        <v>3.7794000000000001E-2</v>
      </c>
    </row>
    <row r="95" spans="1:34" ht="15" customHeight="1" x14ac:dyDescent="0.25">
      <c r="A95" s="14" t="s">
        <v>526</v>
      </c>
      <c r="B95" s="66" t="s">
        <v>28</v>
      </c>
      <c r="C95" s="67">
        <v>6.8979999999999996E-3</v>
      </c>
      <c r="D95" s="67">
        <v>6.9839999999999998E-3</v>
      </c>
      <c r="E95" s="67">
        <v>6.9519999999999998E-3</v>
      </c>
      <c r="F95" s="67">
        <v>6.8089999999999999E-3</v>
      </c>
      <c r="G95" s="67">
        <v>6.7499999999999999E-3</v>
      </c>
      <c r="H95" s="67">
        <v>6.5750000000000001E-3</v>
      </c>
      <c r="I95" s="67">
        <v>6.5009999999999998E-3</v>
      </c>
      <c r="J95" s="67">
        <v>6.4580000000000002E-3</v>
      </c>
      <c r="K95" s="67">
        <v>6.4479999999999997E-3</v>
      </c>
      <c r="L95" s="67">
        <v>6.43E-3</v>
      </c>
      <c r="M95" s="67">
        <v>6.4440000000000001E-3</v>
      </c>
      <c r="N95" s="67">
        <v>6.4279999999999997E-3</v>
      </c>
      <c r="O95" s="67">
        <v>6.4070000000000004E-3</v>
      </c>
      <c r="P95" s="67">
        <v>6.4250000000000002E-3</v>
      </c>
      <c r="Q95" s="67">
        <v>6.4159999999999998E-3</v>
      </c>
      <c r="R95" s="67">
        <v>6.3940000000000004E-3</v>
      </c>
      <c r="S95" s="67">
        <v>6.3709999999999999E-3</v>
      </c>
      <c r="T95" s="67">
        <v>6.3610000000000003E-3</v>
      </c>
      <c r="U95" s="67">
        <v>6.3369999999999998E-3</v>
      </c>
      <c r="V95" s="67">
        <v>6.3309999999999998E-3</v>
      </c>
      <c r="W95" s="67">
        <v>6.3200000000000001E-3</v>
      </c>
      <c r="X95" s="67">
        <v>6.3049999999999998E-3</v>
      </c>
      <c r="Y95" s="67">
        <v>6.2960000000000004E-3</v>
      </c>
      <c r="Z95" s="67">
        <v>6.3010000000000002E-3</v>
      </c>
      <c r="AA95" s="67">
        <v>6.2849999999999998E-3</v>
      </c>
      <c r="AB95" s="67">
        <v>6.2750000000000002E-3</v>
      </c>
      <c r="AC95" s="67">
        <v>6.2560000000000003E-3</v>
      </c>
      <c r="AD95" s="67">
        <v>6.2389999999999998E-3</v>
      </c>
      <c r="AE95" s="67">
        <v>6.2139999999999999E-3</v>
      </c>
      <c r="AF95" s="67">
        <v>6.2170000000000003E-3</v>
      </c>
      <c r="AG95" s="67">
        <v>6.1999999999999998E-3</v>
      </c>
      <c r="AH95" s="68">
        <v>-3.5500000000000002E-3</v>
      </c>
    </row>
    <row r="96" spans="1:34" ht="15" customHeight="1" x14ac:dyDescent="0.25">
      <c r="A96" s="14" t="s">
        <v>527</v>
      </c>
      <c r="B96" s="73" t="s">
        <v>29</v>
      </c>
      <c r="C96" s="74">
        <v>0.246392</v>
      </c>
      <c r="D96" s="74">
        <v>0.27626099999999998</v>
      </c>
      <c r="E96" s="74">
        <v>0.29472199999999998</v>
      </c>
      <c r="F96" s="74">
        <v>0.30014600000000002</v>
      </c>
      <c r="G96" s="74">
        <v>0.30534499999999998</v>
      </c>
      <c r="H96" s="74">
        <v>0.31526799999999999</v>
      </c>
      <c r="I96" s="74">
        <v>0.32180900000000001</v>
      </c>
      <c r="J96" s="74">
        <v>0.33693499999999998</v>
      </c>
      <c r="K96" s="74">
        <v>0.34665899999999999</v>
      </c>
      <c r="L96" s="74">
        <v>0.35667399999999999</v>
      </c>
      <c r="M96" s="74">
        <v>0.36971300000000001</v>
      </c>
      <c r="N96" s="74">
        <v>0.38256600000000002</v>
      </c>
      <c r="O96" s="74">
        <v>0.38824900000000001</v>
      </c>
      <c r="P96" s="74">
        <v>0.39775100000000002</v>
      </c>
      <c r="Q96" s="74">
        <v>0.40753400000000001</v>
      </c>
      <c r="R96" s="74">
        <v>0.41856500000000002</v>
      </c>
      <c r="S96" s="74">
        <v>0.43427900000000003</v>
      </c>
      <c r="T96" s="74">
        <v>0.444249</v>
      </c>
      <c r="U96" s="74">
        <v>0.45651399999999998</v>
      </c>
      <c r="V96" s="74">
        <v>0.468642</v>
      </c>
      <c r="W96" s="74">
        <v>0.48095599999999999</v>
      </c>
      <c r="X96" s="74">
        <v>0.49305599999999999</v>
      </c>
      <c r="Y96" s="74">
        <v>0.50550399999999995</v>
      </c>
      <c r="Z96" s="74">
        <v>0.51695500000000005</v>
      </c>
      <c r="AA96" s="74">
        <v>0.52749900000000005</v>
      </c>
      <c r="AB96" s="74">
        <v>0.54027899999999995</v>
      </c>
      <c r="AC96" s="74">
        <v>0.55702700000000005</v>
      </c>
      <c r="AD96" s="74">
        <v>0.56331100000000001</v>
      </c>
      <c r="AE96" s="74">
        <v>0.56916599999999995</v>
      </c>
      <c r="AF96" s="74">
        <v>0.57301400000000002</v>
      </c>
      <c r="AG96" s="74">
        <v>0.57594500000000004</v>
      </c>
      <c r="AH96" s="75">
        <v>2.8707E-2</v>
      </c>
    </row>
    <row r="98" spans="1:34" ht="15" customHeight="1" x14ac:dyDescent="0.25">
      <c r="B98" s="73" t="s">
        <v>30</v>
      </c>
    </row>
    <row r="99" spans="1:34" ht="15" customHeight="1" x14ac:dyDescent="0.25">
      <c r="A99" s="14" t="s">
        <v>528</v>
      </c>
      <c r="B99" s="66" t="s">
        <v>31</v>
      </c>
      <c r="C99" s="76">
        <v>5958</v>
      </c>
      <c r="D99" s="76">
        <v>6244</v>
      </c>
      <c r="E99" s="76">
        <v>6198</v>
      </c>
      <c r="F99" s="76">
        <v>6187</v>
      </c>
      <c r="G99" s="76">
        <v>6176</v>
      </c>
      <c r="H99" s="76">
        <v>6165</v>
      </c>
      <c r="I99" s="76">
        <v>6153</v>
      </c>
      <c r="J99" s="76">
        <v>6142</v>
      </c>
      <c r="K99" s="76">
        <v>6130</v>
      </c>
      <c r="L99" s="76">
        <v>6118</v>
      </c>
      <c r="M99" s="76">
        <v>6107</v>
      </c>
      <c r="N99" s="76">
        <v>6095</v>
      </c>
      <c r="O99" s="76">
        <v>6083</v>
      </c>
      <c r="P99" s="76">
        <v>6071</v>
      </c>
      <c r="Q99" s="76">
        <v>6059</v>
      </c>
      <c r="R99" s="76">
        <v>6048</v>
      </c>
      <c r="S99" s="76">
        <v>6036</v>
      </c>
      <c r="T99" s="76">
        <v>6024</v>
      </c>
      <c r="U99" s="76">
        <v>6012</v>
      </c>
      <c r="V99" s="76">
        <v>6000</v>
      </c>
      <c r="W99" s="76">
        <v>5988</v>
      </c>
      <c r="X99" s="76">
        <v>5976</v>
      </c>
      <c r="Y99" s="76">
        <v>5964</v>
      </c>
      <c r="Z99" s="76">
        <v>5952</v>
      </c>
      <c r="AA99" s="76">
        <v>5940</v>
      </c>
      <c r="AB99" s="76">
        <v>5929</v>
      </c>
      <c r="AC99" s="76">
        <v>5917</v>
      </c>
      <c r="AD99" s="76">
        <v>5905</v>
      </c>
      <c r="AE99" s="76">
        <v>5893</v>
      </c>
      <c r="AF99" s="76">
        <v>5881</v>
      </c>
      <c r="AG99" s="76">
        <v>5869</v>
      </c>
      <c r="AH99" s="68">
        <v>-5.0199999999999995E-4</v>
      </c>
    </row>
    <row r="100" spans="1:34" ht="15" customHeight="1" x14ac:dyDescent="0.25">
      <c r="A100" s="14" t="s">
        <v>529</v>
      </c>
      <c r="B100" s="66" t="s">
        <v>32</v>
      </c>
      <c r="C100" s="76">
        <v>5371</v>
      </c>
      <c r="D100" s="76">
        <v>5595</v>
      </c>
      <c r="E100" s="76">
        <v>5569</v>
      </c>
      <c r="F100" s="76">
        <v>5558</v>
      </c>
      <c r="G100" s="76">
        <v>5548</v>
      </c>
      <c r="H100" s="76">
        <v>5538</v>
      </c>
      <c r="I100" s="76">
        <v>5528</v>
      </c>
      <c r="J100" s="76">
        <v>5517</v>
      </c>
      <c r="K100" s="76">
        <v>5507</v>
      </c>
      <c r="L100" s="76">
        <v>5497</v>
      </c>
      <c r="M100" s="76">
        <v>5487</v>
      </c>
      <c r="N100" s="76">
        <v>5477</v>
      </c>
      <c r="O100" s="76">
        <v>5467</v>
      </c>
      <c r="P100" s="76">
        <v>5457</v>
      </c>
      <c r="Q100" s="76">
        <v>5446</v>
      </c>
      <c r="R100" s="76">
        <v>5436</v>
      </c>
      <c r="S100" s="76">
        <v>5426</v>
      </c>
      <c r="T100" s="76">
        <v>5416</v>
      </c>
      <c r="U100" s="76">
        <v>5406</v>
      </c>
      <c r="V100" s="76">
        <v>5396</v>
      </c>
      <c r="W100" s="76">
        <v>5386</v>
      </c>
      <c r="X100" s="76">
        <v>5376</v>
      </c>
      <c r="Y100" s="76">
        <v>5366</v>
      </c>
      <c r="Z100" s="76">
        <v>5355</v>
      </c>
      <c r="AA100" s="76">
        <v>5345</v>
      </c>
      <c r="AB100" s="76">
        <v>5335</v>
      </c>
      <c r="AC100" s="76">
        <v>5325</v>
      </c>
      <c r="AD100" s="76">
        <v>5315</v>
      </c>
      <c r="AE100" s="76">
        <v>5305</v>
      </c>
      <c r="AF100" s="76">
        <v>5295</v>
      </c>
      <c r="AG100" s="76">
        <v>5285</v>
      </c>
      <c r="AH100" s="68">
        <v>-5.3799999999999996E-4</v>
      </c>
    </row>
    <row r="101" spans="1:34" x14ac:dyDescent="0.25">
      <c r="A101" s="14" t="s">
        <v>530</v>
      </c>
      <c r="B101" s="66" t="s">
        <v>33</v>
      </c>
      <c r="C101" s="76">
        <v>6000</v>
      </c>
      <c r="D101" s="76">
        <v>6217</v>
      </c>
      <c r="E101" s="76">
        <v>6172</v>
      </c>
      <c r="F101" s="76">
        <v>6167</v>
      </c>
      <c r="G101" s="76">
        <v>6163</v>
      </c>
      <c r="H101" s="76">
        <v>6159</v>
      </c>
      <c r="I101" s="76">
        <v>6155</v>
      </c>
      <c r="J101" s="76">
        <v>6151</v>
      </c>
      <c r="K101" s="76">
        <v>6147</v>
      </c>
      <c r="L101" s="76">
        <v>6143</v>
      </c>
      <c r="M101" s="76">
        <v>6138</v>
      </c>
      <c r="N101" s="76">
        <v>6134</v>
      </c>
      <c r="O101" s="76">
        <v>6130</v>
      </c>
      <c r="P101" s="76">
        <v>6126</v>
      </c>
      <c r="Q101" s="76">
        <v>6122</v>
      </c>
      <c r="R101" s="76">
        <v>6118</v>
      </c>
      <c r="S101" s="76">
        <v>6114</v>
      </c>
      <c r="T101" s="76">
        <v>6109</v>
      </c>
      <c r="U101" s="76">
        <v>6105</v>
      </c>
      <c r="V101" s="76">
        <v>6101</v>
      </c>
      <c r="W101" s="76">
        <v>6097</v>
      </c>
      <c r="X101" s="76">
        <v>6093</v>
      </c>
      <c r="Y101" s="76">
        <v>6089</v>
      </c>
      <c r="Z101" s="76">
        <v>6084</v>
      </c>
      <c r="AA101" s="76">
        <v>6080</v>
      </c>
      <c r="AB101" s="76">
        <v>6076</v>
      </c>
      <c r="AC101" s="76">
        <v>6072</v>
      </c>
      <c r="AD101" s="76">
        <v>6068</v>
      </c>
      <c r="AE101" s="76">
        <v>6064</v>
      </c>
      <c r="AF101" s="76">
        <v>6059</v>
      </c>
      <c r="AG101" s="76">
        <v>6055</v>
      </c>
      <c r="AH101" s="68">
        <v>3.0400000000000002E-4</v>
      </c>
    </row>
    <row r="102" spans="1:34" x14ac:dyDescent="0.25">
      <c r="A102" s="14" t="s">
        <v>531</v>
      </c>
      <c r="B102" s="66" t="s">
        <v>34</v>
      </c>
      <c r="C102" s="76">
        <v>6410</v>
      </c>
      <c r="D102" s="76">
        <v>6529</v>
      </c>
      <c r="E102" s="76">
        <v>6490</v>
      </c>
      <c r="F102" s="76">
        <v>6489</v>
      </c>
      <c r="G102" s="76">
        <v>6487</v>
      </c>
      <c r="H102" s="76">
        <v>6485</v>
      </c>
      <c r="I102" s="76">
        <v>6483</v>
      </c>
      <c r="J102" s="76">
        <v>6481</v>
      </c>
      <c r="K102" s="76">
        <v>6479</v>
      </c>
      <c r="L102" s="76">
        <v>6477</v>
      </c>
      <c r="M102" s="76">
        <v>6474</v>
      </c>
      <c r="N102" s="76">
        <v>6472</v>
      </c>
      <c r="O102" s="76">
        <v>6470</v>
      </c>
      <c r="P102" s="76">
        <v>6467</v>
      </c>
      <c r="Q102" s="76">
        <v>6465</v>
      </c>
      <c r="R102" s="76">
        <v>6462</v>
      </c>
      <c r="S102" s="76">
        <v>6459</v>
      </c>
      <c r="T102" s="76">
        <v>6457</v>
      </c>
      <c r="U102" s="76">
        <v>6454</v>
      </c>
      <c r="V102" s="76">
        <v>6451</v>
      </c>
      <c r="W102" s="76">
        <v>6449</v>
      </c>
      <c r="X102" s="76">
        <v>6446</v>
      </c>
      <c r="Y102" s="76">
        <v>6443</v>
      </c>
      <c r="Z102" s="76">
        <v>6440</v>
      </c>
      <c r="AA102" s="76">
        <v>6437</v>
      </c>
      <c r="AB102" s="76">
        <v>6434</v>
      </c>
      <c r="AC102" s="76">
        <v>6431</v>
      </c>
      <c r="AD102" s="76">
        <v>6428</v>
      </c>
      <c r="AE102" s="76">
        <v>6426</v>
      </c>
      <c r="AF102" s="76">
        <v>6423</v>
      </c>
      <c r="AG102" s="76">
        <v>6420</v>
      </c>
      <c r="AH102" s="68">
        <v>5.1999999999999997E-5</v>
      </c>
    </row>
    <row r="103" spans="1:34" ht="15" customHeight="1" x14ac:dyDescent="0.25">
      <c r="A103" s="14" t="s">
        <v>532</v>
      </c>
      <c r="B103" s="66" t="s">
        <v>35</v>
      </c>
      <c r="C103" s="76">
        <v>2335</v>
      </c>
      <c r="D103" s="76">
        <v>2486</v>
      </c>
      <c r="E103" s="76">
        <v>2520</v>
      </c>
      <c r="F103" s="76">
        <v>2511</v>
      </c>
      <c r="G103" s="76">
        <v>2503</v>
      </c>
      <c r="H103" s="76">
        <v>2495</v>
      </c>
      <c r="I103" s="76">
        <v>2487</v>
      </c>
      <c r="J103" s="76">
        <v>2479</v>
      </c>
      <c r="K103" s="76">
        <v>2471</v>
      </c>
      <c r="L103" s="76">
        <v>2463</v>
      </c>
      <c r="M103" s="76">
        <v>2455</v>
      </c>
      <c r="N103" s="76">
        <v>2448</v>
      </c>
      <c r="O103" s="76">
        <v>2440</v>
      </c>
      <c r="P103" s="76">
        <v>2432</v>
      </c>
      <c r="Q103" s="76">
        <v>2424</v>
      </c>
      <c r="R103" s="76">
        <v>2417</v>
      </c>
      <c r="S103" s="76">
        <v>2409</v>
      </c>
      <c r="T103" s="76">
        <v>2401</v>
      </c>
      <c r="U103" s="76">
        <v>2393</v>
      </c>
      <c r="V103" s="76">
        <v>2385</v>
      </c>
      <c r="W103" s="76">
        <v>2378</v>
      </c>
      <c r="X103" s="76">
        <v>2370</v>
      </c>
      <c r="Y103" s="76">
        <v>2362</v>
      </c>
      <c r="Z103" s="76">
        <v>2355</v>
      </c>
      <c r="AA103" s="76">
        <v>2347</v>
      </c>
      <c r="AB103" s="76">
        <v>2339</v>
      </c>
      <c r="AC103" s="76">
        <v>2332</v>
      </c>
      <c r="AD103" s="76">
        <v>2324</v>
      </c>
      <c r="AE103" s="76">
        <v>2316</v>
      </c>
      <c r="AF103" s="76">
        <v>2309</v>
      </c>
      <c r="AG103" s="76">
        <v>2301</v>
      </c>
      <c r="AH103" s="68">
        <v>-4.8899999999999996E-4</v>
      </c>
    </row>
    <row r="104" spans="1:34" ht="15" customHeight="1" x14ac:dyDescent="0.25">
      <c r="A104" s="14" t="s">
        <v>533</v>
      </c>
      <c r="B104" s="66" t="s">
        <v>36</v>
      </c>
      <c r="C104" s="76">
        <v>3119</v>
      </c>
      <c r="D104" s="76">
        <v>3304</v>
      </c>
      <c r="E104" s="76">
        <v>3319</v>
      </c>
      <c r="F104" s="76">
        <v>3314</v>
      </c>
      <c r="G104" s="76">
        <v>3310</v>
      </c>
      <c r="H104" s="76">
        <v>3306</v>
      </c>
      <c r="I104" s="76">
        <v>3302</v>
      </c>
      <c r="J104" s="76">
        <v>3297</v>
      </c>
      <c r="K104" s="76">
        <v>3293</v>
      </c>
      <c r="L104" s="76">
        <v>3288</v>
      </c>
      <c r="M104" s="76">
        <v>3284</v>
      </c>
      <c r="N104" s="76">
        <v>3280</v>
      </c>
      <c r="O104" s="76">
        <v>3275</v>
      </c>
      <c r="P104" s="76">
        <v>3271</v>
      </c>
      <c r="Q104" s="76">
        <v>3266</v>
      </c>
      <c r="R104" s="76">
        <v>3262</v>
      </c>
      <c r="S104" s="76">
        <v>3257</v>
      </c>
      <c r="T104" s="76">
        <v>3252</v>
      </c>
      <c r="U104" s="76">
        <v>3248</v>
      </c>
      <c r="V104" s="76">
        <v>3243</v>
      </c>
      <c r="W104" s="76">
        <v>3238</v>
      </c>
      <c r="X104" s="76">
        <v>3234</v>
      </c>
      <c r="Y104" s="76">
        <v>3229</v>
      </c>
      <c r="Z104" s="76">
        <v>3224</v>
      </c>
      <c r="AA104" s="76">
        <v>3220</v>
      </c>
      <c r="AB104" s="76">
        <v>3215</v>
      </c>
      <c r="AC104" s="76">
        <v>3210</v>
      </c>
      <c r="AD104" s="76">
        <v>3206</v>
      </c>
      <c r="AE104" s="76">
        <v>3201</v>
      </c>
      <c r="AF104" s="76">
        <v>3196</v>
      </c>
      <c r="AG104" s="76">
        <v>3191</v>
      </c>
      <c r="AH104" s="68">
        <v>7.6099999999999996E-4</v>
      </c>
    </row>
    <row r="105" spans="1:34" ht="15" customHeight="1" x14ac:dyDescent="0.25">
      <c r="A105" s="14" t="s">
        <v>534</v>
      </c>
      <c r="B105" s="66" t="s">
        <v>37</v>
      </c>
      <c r="C105" s="76">
        <v>1829</v>
      </c>
      <c r="D105" s="76">
        <v>1910</v>
      </c>
      <c r="E105" s="76">
        <v>2015</v>
      </c>
      <c r="F105" s="76">
        <v>2009</v>
      </c>
      <c r="G105" s="76">
        <v>2004</v>
      </c>
      <c r="H105" s="76">
        <v>1999</v>
      </c>
      <c r="I105" s="76">
        <v>1994</v>
      </c>
      <c r="J105" s="76">
        <v>1988</v>
      </c>
      <c r="K105" s="76">
        <v>1983</v>
      </c>
      <c r="L105" s="76">
        <v>1978</v>
      </c>
      <c r="M105" s="76">
        <v>1973</v>
      </c>
      <c r="N105" s="76">
        <v>1967</v>
      </c>
      <c r="O105" s="76">
        <v>1962</v>
      </c>
      <c r="P105" s="76">
        <v>1957</v>
      </c>
      <c r="Q105" s="76">
        <v>1952</v>
      </c>
      <c r="R105" s="76">
        <v>1947</v>
      </c>
      <c r="S105" s="76">
        <v>1942</v>
      </c>
      <c r="T105" s="76">
        <v>1937</v>
      </c>
      <c r="U105" s="76">
        <v>1932</v>
      </c>
      <c r="V105" s="76">
        <v>1927</v>
      </c>
      <c r="W105" s="76">
        <v>1922</v>
      </c>
      <c r="X105" s="76">
        <v>1917</v>
      </c>
      <c r="Y105" s="76">
        <v>1912</v>
      </c>
      <c r="Z105" s="76">
        <v>1907</v>
      </c>
      <c r="AA105" s="76">
        <v>1902</v>
      </c>
      <c r="AB105" s="76">
        <v>1897</v>
      </c>
      <c r="AC105" s="76">
        <v>1892</v>
      </c>
      <c r="AD105" s="76">
        <v>1887</v>
      </c>
      <c r="AE105" s="76">
        <v>1882</v>
      </c>
      <c r="AF105" s="76">
        <v>1877</v>
      </c>
      <c r="AG105" s="76">
        <v>1873</v>
      </c>
      <c r="AH105" s="68">
        <v>7.9299999999999998E-4</v>
      </c>
    </row>
    <row r="106" spans="1:34" ht="15" customHeight="1" x14ac:dyDescent="0.25">
      <c r="A106" s="14" t="s">
        <v>535</v>
      </c>
      <c r="B106" s="66" t="s">
        <v>38</v>
      </c>
      <c r="C106" s="76">
        <v>4810</v>
      </c>
      <c r="D106" s="76">
        <v>4802</v>
      </c>
      <c r="E106" s="76">
        <v>4793</v>
      </c>
      <c r="F106" s="76">
        <v>4780</v>
      </c>
      <c r="G106" s="76">
        <v>4768</v>
      </c>
      <c r="H106" s="76">
        <v>4755</v>
      </c>
      <c r="I106" s="76">
        <v>4742</v>
      </c>
      <c r="J106" s="76">
        <v>4730</v>
      </c>
      <c r="K106" s="76">
        <v>4717</v>
      </c>
      <c r="L106" s="76">
        <v>4704</v>
      </c>
      <c r="M106" s="76">
        <v>4691</v>
      </c>
      <c r="N106" s="76">
        <v>4678</v>
      </c>
      <c r="O106" s="76">
        <v>4664</v>
      </c>
      <c r="P106" s="76">
        <v>4651</v>
      </c>
      <c r="Q106" s="76">
        <v>4638</v>
      </c>
      <c r="R106" s="76">
        <v>4624</v>
      </c>
      <c r="S106" s="76">
        <v>4611</v>
      </c>
      <c r="T106" s="76">
        <v>4597</v>
      </c>
      <c r="U106" s="76">
        <v>4584</v>
      </c>
      <c r="V106" s="76">
        <v>4570</v>
      </c>
      <c r="W106" s="76">
        <v>4557</v>
      </c>
      <c r="X106" s="76">
        <v>4543</v>
      </c>
      <c r="Y106" s="76">
        <v>4530</v>
      </c>
      <c r="Z106" s="76">
        <v>4517</v>
      </c>
      <c r="AA106" s="76">
        <v>4503</v>
      </c>
      <c r="AB106" s="76">
        <v>4490</v>
      </c>
      <c r="AC106" s="76">
        <v>4476</v>
      </c>
      <c r="AD106" s="76">
        <v>4463</v>
      </c>
      <c r="AE106" s="76">
        <v>4450</v>
      </c>
      <c r="AF106" s="76">
        <v>4436</v>
      </c>
      <c r="AG106" s="76">
        <v>4423</v>
      </c>
      <c r="AH106" s="68">
        <v>-2.7920000000000002E-3</v>
      </c>
    </row>
    <row r="107" spans="1:34" ht="15" customHeight="1" x14ac:dyDescent="0.25">
      <c r="A107" s="14" t="s">
        <v>536</v>
      </c>
      <c r="B107" s="66" t="s">
        <v>39</v>
      </c>
      <c r="C107" s="76">
        <v>3335</v>
      </c>
      <c r="D107" s="76">
        <v>3363</v>
      </c>
      <c r="E107" s="76">
        <v>3253</v>
      </c>
      <c r="F107" s="76">
        <v>3243</v>
      </c>
      <c r="G107" s="76">
        <v>3232</v>
      </c>
      <c r="H107" s="76">
        <v>3222</v>
      </c>
      <c r="I107" s="76">
        <v>3212</v>
      </c>
      <c r="J107" s="76">
        <v>3201</v>
      </c>
      <c r="K107" s="76">
        <v>3191</v>
      </c>
      <c r="L107" s="76">
        <v>3180</v>
      </c>
      <c r="M107" s="76">
        <v>3169</v>
      </c>
      <c r="N107" s="76">
        <v>3159</v>
      </c>
      <c r="O107" s="76">
        <v>3148</v>
      </c>
      <c r="P107" s="76">
        <v>3137</v>
      </c>
      <c r="Q107" s="76">
        <v>3126</v>
      </c>
      <c r="R107" s="76">
        <v>3116</v>
      </c>
      <c r="S107" s="76">
        <v>3105</v>
      </c>
      <c r="T107" s="76">
        <v>3094</v>
      </c>
      <c r="U107" s="76">
        <v>3083</v>
      </c>
      <c r="V107" s="76">
        <v>3072</v>
      </c>
      <c r="W107" s="76">
        <v>3061</v>
      </c>
      <c r="X107" s="76">
        <v>3050</v>
      </c>
      <c r="Y107" s="76">
        <v>3039</v>
      </c>
      <c r="Z107" s="76">
        <v>3028</v>
      </c>
      <c r="AA107" s="76">
        <v>3017</v>
      </c>
      <c r="AB107" s="76">
        <v>3005</v>
      </c>
      <c r="AC107" s="76">
        <v>2994</v>
      </c>
      <c r="AD107" s="76">
        <v>2983</v>
      </c>
      <c r="AE107" s="76">
        <v>2972</v>
      </c>
      <c r="AF107" s="76">
        <v>2961</v>
      </c>
      <c r="AG107" s="76">
        <v>2950</v>
      </c>
      <c r="AH107" s="68">
        <v>-4.0810000000000004E-3</v>
      </c>
    </row>
    <row r="108" spans="1:34" ht="15" customHeight="1" x14ac:dyDescent="0.25">
      <c r="A108" s="14" t="s">
        <v>537</v>
      </c>
      <c r="B108" s="73" t="s">
        <v>40</v>
      </c>
      <c r="C108" s="71">
        <v>3994.5471189999998</v>
      </c>
      <c r="D108" s="71">
        <v>4123.486328</v>
      </c>
      <c r="E108" s="71">
        <v>4106.1538090000004</v>
      </c>
      <c r="F108" s="71">
        <v>4092.9008789999998</v>
      </c>
      <c r="G108" s="71">
        <v>4080.1918949999999</v>
      </c>
      <c r="H108" s="71">
        <v>4067.608154</v>
      </c>
      <c r="I108" s="71">
        <v>4055.0151369999999</v>
      </c>
      <c r="J108" s="71">
        <v>4042.108643</v>
      </c>
      <c r="K108" s="71">
        <v>4029.5825199999999</v>
      </c>
      <c r="L108" s="71">
        <v>4016.8515619999998</v>
      </c>
      <c r="M108" s="71">
        <v>4004.033203</v>
      </c>
      <c r="N108" s="71">
        <v>3991.616211</v>
      </c>
      <c r="O108" s="71">
        <v>3978.8229980000001</v>
      </c>
      <c r="P108" s="71">
        <v>3966.1135250000002</v>
      </c>
      <c r="Q108" s="71">
        <v>3953.3046880000002</v>
      </c>
      <c r="R108" s="71">
        <v>3940.9418949999999</v>
      </c>
      <c r="S108" s="71">
        <v>3928.1752929999998</v>
      </c>
      <c r="T108" s="71">
        <v>3915.2416990000002</v>
      </c>
      <c r="U108" s="71">
        <v>3902.5</v>
      </c>
      <c r="V108" s="71">
        <v>3889.59375</v>
      </c>
      <c r="W108" s="71">
        <v>3877.0180660000001</v>
      </c>
      <c r="X108" s="71">
        <v>3864.1130370000001</v>
      </c>
      <c r="Y108" s="71">
        <v>3851.210693</v>
      </c>
      <c r="Z108" s="71">
        <v>3838.2595209999999</v>
      </c>
      <c r="AA108" s="71">
        <v>3825.2751459999999</v>
      </c>
      <c r="AB108" s="71">
        <v>3812.1760250000002</v>
      </c>
      <c r="AC108" s="71">
        <v>3799.3579100000002</v>
      </c>
      <c r="AD108" s="71">
        <v>3786.5341800000001</v>
      </c>
      <c r="AE108" s="71">
        <v>3773.8266600000002</v>
      </c>
      <c r="AF108" s="71">
        <v>3761.2253420000002</v>
      </c>
      <c r="AG108" s="71">
        <v>3748.8479000000002</v>
      </c>
      <c r="AH108" s="75">
        <v>-2.114E-3</v>
      </c>
    </row>
    <row r="110" spans="1:34" ht="15" customHeight="1" x14ac:dyDescent="0.25">
      <c r="B110" s="73" t="s">
        <v>41</v>
      </c>
    </row>
    <row r="111" spans="1:34" ht="15" customHeight="1" x14ac:dyDescent="0.25">
      <c r="A111" s="14" t="s">
        <v>538</v>
      </c>
      <c r="B111" s="66" t="s">
        <v>31</v>
      </c>
      <c r="C111" s="76">
        <v>652</v>
      </c>
      <c r="D111" s="76">
        <v>505</v>
      </c>
      <c r="E111" s="76">
        <v>579</v>
      </c>
      <c r="F111" s="76">
        <v>584</v>
      </c>
      <c r="G111" s="76">
        <v>590</v>
      </c>
      <c r="H111" s="76">
        <v>596</v>
      </c>
      <c r="I111" s="76">
        <v>602</v>
      </c>
      <c r="J111" s="76">
        <v>608</v>
      </c>
      <c r="K111" s="76">
        <v>614</v>
      </c>
      <c r="L111" s="76">
        <v>620</v>
      </c>
      <c r="M111" s="76">
        <v>626</v>
      </c>
      <c r="N111" s="76">
        <v>632</v>
      </c>
      <c r="O111" s="76">
        <v>638</v>
      </c>
      <c r="P111" s="76">
        <v>644</v>
      </c>
      <c r="Q111" s="76">
        <v>650</v>
      </c>
      <c r="R111" s="76">
        <v>656</v>
      </c>
      <c r="S111" s="76">
        <v>662</v>
      </c>
      <c r="T111" s="76">
        <v>668</v>
      </c>
      <c r="U111" s="76">
        <v>674</v>
      </c>
      <c r="V111" s="76">
        <v>680</v>
      </c>
      <c r="W111" s="76">
        <v>686</v>
      </c>
      <c r="X111" s="76">
        <v>692</v>
      </c>
      <c r="Y111" s="76">
        <v>698</v>
      </c>
      <c r="Z111" s="76">
        <v>704</v>
      </c>
      <c r="AA111" s="76">
        <v>710</v>
      </c>
      <c r="AB111" s="76">
        <v>716</v>
      </c>
      <c r="AC111" s="76">
        <v>723</v>
      </c>
      <c r="AD111" s="76">
        <v>729</v>
      </c>
      <c r="AE111" s="76">
        <v>735</v>
      </c>
      <c r="AF111" s="76">
        <v>741</v>
      </c>
      <c r="AG111" s="76">
        <v>747</v>
      </c>
      <c r="AH111" s="68">
        <v>4.5440000000000003E-3</v>
      </c>
    </row>
    <row r="112" spans="1:34" ht="15" customHeight="1" x14ac:dyDescent="0.25">
      <c r="A112" s="14" t="s">
        <v>539</v>
      </c>
      <c r="B112" s="96" t="s">
        <v>32</v>
      </c>
      <c r="C112" s="97">
        <v>840</v>
      </c>
      <c r="D112" s="97">
        <v>706</v>
      </c>
      <c r="E112" s="97">
        <v>826</v>
      </c>
      <c r="F112" s="97">
        <v>834</v>
      </c>
      <c r="G112" s="97">
        <v>842</v>
      </c>
      <c r="H112" s="97">
        <v>850</v>
      </c>
      <c r="I112" s="97">
        <v>858</v>
      </c>
      <c r="J112" s="97">
        <v>867</v>
      </c>
      <c r="K112" s="97">
        <v>875</v>
      </c>
      <c r="L112" s="97">
        <v>883</v>
      </c>
      <c r="M112" s="97">
        <v>891</v>
      </c>
      <c r="N112" s="97">
        <v>899</v>
      </c>
      <c r="O112" s="97">
        <v>907</v>
      </c>
      <c r="P112" s="97">
        <v>916</v>
      </c>
      <c r="Q112" s="97">
        <v>924</v>
      </c>
      <c r="R112" s="97">
        <v>932</v>
      </c>
      <c r="S112" s="97">
        <v>940</v>
      </c>
      <c r="T112" s="97">
        <v>948</v>
      </c>
      <c r="U112" s="97">
        <v>956</v>
      </c>
      <c r="V112" s="97">
        <v>965</v>
      </c>
      <c r="W112" s="97">
        <v>973</v>
      </c>
      <c r="X112" s="97">
        <v>981</v>
      </c>
      <c r="Y112" s="97">
        <v>989</v>
      </c>
      <c r="Z112" s="97">
        <v>997</v>
      </c>
      <c r="AA112" s="97">
        <v>1005</v>
      </c>
      <c r="AB112" s="97">
        <v>1014</v>
      </c>
      <c r="AC112" s="97">
        <v>1022</v>
      </c>
      <c r="AD112" s="97">
        <v>1030</v>
      </c>
      <c r="AE112" s="97">
        <v>1038</v>
      </c>
      <c r="AF112" s="97">
        <v>1046</v>
      </c>
      <c r="AG112" s="97">
        <v>1054</v>
      </c>
      <c r="AH112" s="98">
        <v>7.5940000000000001E-3</v>
      </c>
    </row>
    <row r="113" spans="1:34" ht="15" customHeight="1" x14ac:dyDescent="0.25">
      <c r="A113" s="14" t="s">
        <v>540</v>
      </c>
      <c r="B113" s="66" t="s">
        <v>33</v>
      </c>
      <c r="C113" s="76">
        <v>831</v>
      </c>
      <c r="D113" s="76">
        <v>767</v>
      </c>
      <c r="E113" s="76">
        <v>857</v>
      </c>
      <c r="F113" s="76">
        <v>864</v>
      </c>
      <c r="G113" s="76">
        <v>870</v>
      </c>
      <c r="H113" s="76">
        <v>876</v>
      </c>
      <c r="I113" s="76">
        <v>882</v>
      </c>
      <c r="J113" s="76">
        <v>889</v>
      </c>
      <c r="K113" s="76">
        <v>895</v>
      </c>
      <c r="L113" s="76">
        <v>901</v>
      </c>
      <c r="M113" s="76">
        <v>907</v>
      </c>
      <c r="N113" s="76">
        <v>914</v>
      </c>
      <c r="O113" s="76">
        <v>920</v>
      </c>
      <c r="P113" s="76">
        <v>926</v>
      </c>
      <c r="Q113" s="76">
        <v>932</v>
      </c>
      <c r="R113" s="76">
        <v>939</v>
      </c>
      <c r="S113" s="76">
        <v>945</v>
      </c>
      <c r="T113" s="76">
        <v>951</v>
      </c>
      <c r="U113" s="76">
        <v>958</v>
      </c>
      <c r="V113" s="76">
        <v>964</v>
      </c>
      <c r="W113" s="76">
        <v>970</v>
      </c>
      <c r="X113" s="76">
        <v>976</v>
      </c>
      <c r="Y113" s="76">
        <v>983</v>
      </c>
      <c r="Z113" s="76">
        <v>989</v>
      </c>
      <c r="AA113" s="76">
        <v>995</v>
      </c>
      <c r="AB113" s="76">
        <v>1002</v>
      </c>
      <c r="AC113" s="76">
        <v>1008</v>
      </c>
      <c r="AD113" s="76">
        <v>1014</v>
      </c>
      <c r="AE113" s="76">
        <v>1021</v>
      </c>
      <c r="AF113" s="76">
        <v>1027</v>
      </c>
      <c r="AG113" s="76">
        <v>1033</v>
      </c>
      <c r="AH113" s="68">
        <v>7.28E-3</v>
      </c>
    </row>
    <row r="114" spans="1:34" ht="15" customHeight="1" x14ac:dyDescent="0.25">
      <c r="A114" s="14" t="s">
        <v>541</v>
      </c>
      <c r="B114" s="66" t="s">
        <v>34</v>
      </c>
      <c r="C114" s="76">
        <v>975</v>
      </c>
      <c r="D114" s="76">
        <v>956</v>
      </c>
      <c r="E114" s="76">
        <v>1035</v>
      </c>
      <c r="F114" s="76">
        <v>1040</v>
      </c>
      <c r="G114" s="76">
        <v>1046</v>
      </c>
      <c r="H114" s="76">
        <v>1051</v>
      </c>
      <c r="I114" s="76">
        <v>1057</v>
      </c>
      <c r="J114" s="76">
        <v>1062</v>
      </c>
      <c r="K114" s="76">
        <v>1068</v>
      </c>
      <c r="L114" s="76">
        <v>1074</v>
      </c>
      <c r="M114" s="76">
        <v>1079</v>
      </c>
      <c r="N114" s="76">
        <v>1085</v>
      </c>
      <c r="O114" s="76">
        <v>1091</v>
      </c>
      <c r="P114" s="76">
        <v>1096</v>
      </c>
      <c r="Q114" s="76">
        <v>1102</v>
      </c>
      <c r="R114" s="76">
        <v>1108</v>
      </c>
      <c r="S114" s="76">
        <v>1114</v>
      </c>
      <c r="T114" s="76">
        <v>1119</v>
      </c>
      <c r="U114" s="76">
        <v>1125</v>
      </c>
      <c r="V114" s="76">
        <v>1131</v>
      </c>
      <c r="W114" s="76">
        <v>1137</v>
      </c>
      <c r="X114" s="76">
        <v>1142</v>
      </c>
      <c r="Y114" s="76">
        <v>1148</v>
      </c>
      <c r="Z114" s="76">
        <v>1154</v>
      </c>
      <c r="AA114" s="76">
        <v>1160</v>
      </c>
      <c r="AB114" s="76">
        <v>1166</v>
      </c>
      <c r="AC114" s="76">
        <v>1171</v>
      </c>
      <c r="AD114" s="76">
        <v>1177</v>
      </c>
      <c r="AE114" s="76">
        <v>1183</v>
      </c>
      <c r="AF114" s="76">
        <v>1189</v>
      </c>
      <c r="AG114" s="76">
        <v>1195</v>
      </c>
      <c r="AH114" s="68">
        <v>6.8050000000000003E-3</v>
      </c>
    </row>
    <row r="115" spans="1:34" ht="15" customHeight="1" x14ac:dyDescent="0.25">
      <c r="A115" s="14" t="s">
        <v>542</v>
      </c>
      <c r="B115" s="66" t="s">
        <v>35</v>
      </c>
      <c r="C115" s="76">
        <v>2274</v>
      </c>
      <c r="D115" s="76">
        <v>2219</v>
      </c>
      <c r="E115" s="76">
        <v>2359</v>
      </c>
      <c r="F115" s="76">
        <v>2373</v>
      </c>
      <c r="G115" s="76">
        <v>2388</v>
      </c>
      <c r="H115" s="76">
        <v>2402</v>
      </c>
      <c r="I115" s="76">
        <v>2417</v>
      </c>
      <c r="J115" s="76">
        <v>2431</v>
      </c>
      <c r="K115" s="76">
        <v>2445</v>
      </c>
      <c r="L115" s="76">
        <v>2460</v>
      </c>
      <c r="M115" s="76">
        <v>2474</v>
      </c>
      <c r="N115" s="76">
        <v>2488</v>
      </c>
      <c r="O115" s="76">
        <v>2503</v>
      </c>
      <c r="P115" s="76">
        <v>2517</v>
      </c>
      <c r="Q115" s="76">
        <v>2531</v>
      </c>
      <c r="R115" s="76">
        <v>2546</v>
      </c>
      <c r="S115" s="76">
        <v>2560</v>
      </c>
      <c r="T115" s="76">
        <v>2575</v>
      </c>
      <c r="U115" s="76">
        <v>2589</v>
      </c>
      <c r="V115" s="76">
        <v>2603</v>
      </c>
      <c r="W115" s="76">
        <v>2618</v>
      </c>
      <c r="X115" s="76">
        <v>2632</v>
      </c>
      <c r="Y115" s="76">
        <v>2647</v>
      </c>
      <c r="Z115" s="76">
        <v>2661</v>
      </c>
      <c r="AA115" s="76">
        <v>2676</v>
      </c>
      <c r="AB115" s="76">
        <v>2690</v>
      </c>
      <c r="AC115" s="76">
        <v>2705</v>
      </c>
      <c r="AD115" s="76">
        <v>2719</v>
      </c>
      <c r="AE115" s="76">
        <v>2734</v>
      </c>
      <c r="AF115" s="76">
        <v>2748</v>
      </c>
      <c r="AG115" s="76">
        <v>2763</v>
      </c>
      <c r="AH115" s="68">
        <v>6.5139999999999998E-3</v>
      </c>
    </row>
    <row r="116" spans="1:34" ht="15" customHeight="1" x14ac:dyDescent="0.25">
      <c r="A116" s="14" t="s">
        <v>543</v>
      </c>
      <c r="B116" s="66" t="s">
        <v>36</v>
      </c>
      <c r="C116" s="76">
        <v>1623</v>
      </c>
      <c r="D116" s="76">
        <v>1710</v>
      </c>
      <c r="E116" s="76">
        <v>1808</v>
      </c>
      <c r="F116" s="76">
        <v>1818</v>
      </c>
      <c r="G116" s="76">
        <v>1828</v>
      </c>
      <c r="H116" s="76">
        <v>1838</v>
      </c>
      <c r="I116" s="76">
        <v>1848</v>
      </c>
      <c r="J116" s="76">
        <v>1858</v>
      </c>
      <c r="K116" s="76">
        <v>1868</v>
      </c>
      <c r="L116" s="76">
        <v>1878</v>
      </c>
      <c r="M116" s="76">
        <v>1888</v>
      </c>
      <c r="N116" s="76">
        <v>1898</v>
      </c>
      <c r="O116" s="76">
        <v>1909</v>
      </c>
      <c r="P116" s="76">
        <v>1919</v>
      </c>
      <c r="Q116" s="76">
        <v>1929</v>
      </c>
      <c r="R116" s="76">
        <v>1939</v>
      </c>
      <c r="S116" s="76">
        <v>1949</v>
      </c>
      <c r="T116" s="76">
        <v>1959</v>
      </c>
      <c r="U116" s="76">
        <v>1969</v>
      </c>
      <c r="V116" s="76">
        <v>1980</v>
      </c>
      <c r="W116" s="76">
        <v>1990</v>
      </c>
      <c r="X116" s="76">
        <v>2000</v>
      </c>
      <c r="Y116" s="76">
        <v>2010</v>
      </c>
      <c r="Z116" s="76">
        <v>2020</v>
      </c>
      <c r="AA116" s="76">
        <v>2031</v>
      </c>
      <c r="AB116" s="76">
        <v>2041</v>
      </c>
      <c r="AC116" s="76">
        <v>2051</v>
      </c>
      <c r="AD116" s="76">
        <v>2061</v>
      </c>
      <c r="AE116" s="76">
        <v>2071</v>
      </c>
      <c r="AF116" s="76">
        <v>2082</v>
      </c>
      <c r="AG116" s="76">
        <v>2092</v>
      </c>
      <c r="AH116" s="68">
        <v>8.4969999999999993E-3</v>
      </c>
    </row>
    <row r="117" spans="1:34" ht="15" customHeight="1" x14ac:dyDescent="0.25">
      <c r="A117" s="14" t="s">
        <v>544</v>
      </c>
      <c r="B117" s="66" t="s">
        <v>37</v>
      </c>
      <c r="C117" s="76">
        <v>2730</v>
      </c>
      <c r="D117" s="76">
        <v>2770</v>
      </c>
      <c r="E117" s="76">
        <v>2861</v>
      </c>
      <c r="F117" s="76">
        <v>2875</v>
      </c>
      <c r="G117" s="76">
        <v>2889</v>
      </c>
      <c r="H117" s="76">
        <v>2904</v>
      </c>
      <c r="I117" s="76">
        <v>2918</v>
      </c>
      <c r="J117" s="76">
        <v>2932</v>
      </c>
      <c r="K117" s="76">
        <v>2947</v>
      </c>
      <c r="L117" s="76">
        <v>2961</v>
      </c>
      <c r="M117" s="76">
        <v>2976</v>
      </c>
      <c r="N117" s="76">
        <v>2990</v>
      </c>
      <c r="O117" s="76">
        <v>3004</v>
      </c>
      <c r="P117" s="76">
        <v>3018</v>
      </c>
      <c r="Q117" s="76">
        <v>3033</v>
      </c>
      <c r="R117" s="76">
        <v>3047</v>
      </c>
      <c r="S117" s="76">
        <v>3061</v>
      </c>
      <c r="T117" s="76">
        <v>3076</v>
      </c>
      <c r="U117" s="76">
        <v>3090</v>
      </c>
      <c r="V117" s="76">
        <v>3104</v>
      </c>
      <c r="W117" s="76">
        <v>3119</v>
      </c>
      <c r="X117" s="76">
        <v>3133</v>
      </c>
      <c r="Y117" s="76">
        <v>3147</v>
      </c>
      <c r="Z117" s="76">
        <v>3161</v>
      </c>
      <c r="AA117" s="76">
        <v>3176</v>
      </c>
      <c r="AB117" s="76">
        <v>3190</v>
      </c>
      <c r="AC117" s="76">
        <v>3204</v>
      </c>
      <c r="AD117" s="76">
        <v>3218</v>
      </c>
      <c r="AE117" s="76">
        <v>3233</v>
      </c>
      <c r="AF117" s="76">
        <v>3247</v>
      </c>
      <c r="AG117" s="76">
        <v>3261</v>
      </c>
      <c r="AH117" s="68">
        <v>5.9420000000000002E-3</v>
      </c>
    </row>
    <row r="118" spans="1:34" ht="15" customHeight="1" x14ac:dyDescent="0.25">
      <c r="A118" s="14" t="s">
        <v>545</v>
      </c>
      <c r="B118" s="66" t="s">
        <v>38</v>
      </c>
      <c r="C118" s="76">
        <v>1639</v>
      </c>
      <c r="D118" s="76">
        <v>1471</v>
      </c>
      <c r="E118" s="76">
        <v>1560</v>
      </c>
      <c r="F118" s="76">
        <v>1568</v>
      </c>
      <c r="G118" s="76">
        <v>1577</v>
      </c>
      <c r="H118" s="76">
        <v>1586</v>
      </c>
      <c r="I118" s="76">
        <v>1595</v>
      </c>
      <c r="J118" s="76">
        <v>1604</v>
      </c>
      <c r="K118" s="76">
        <v>1613</v>
      </c>
      <c r="L118" s="76">
        <v>1622</v>
      </c>
      <c r="M118" s="76">
        <v>1631</v>
      </c>
      <c r="N118" s="76">
        <v>1641</v>
      </c>
      <c r="O118" s="76">
        <v>1650</v>
      </c>
      <c r="P118" s="76">
        <v>1659</v>
      </c>
      <c r="Q118" s="76">
        <v>1668</v>
      </c>
      <c r="R118" s="76">
        <v>1678</v>
      </c>
      <c r="S118" s="76">
        <v>1687</v>
      </c>
      <c r="T118" s="76">
        <v>1697</v>
      </c>
      <c r="U118" s="76">
        <v>1706</v>
      </c>
      <c r="V118" s="76">
        <v>1715</v>
      </c>
      <c r="W118" s="76">
        <v>1725</v>
      </c>
      <c r="X118" s="76">
        <v>1734</v>
      </c>
      <c r="Y118" s="76">
        <v>1744</v>
      </c>
      <c r="Z118" s="76">
        <v>1753</v>
      </c>
      <c r="AA118" s="76">
        <v>1763</v>
      </c>
      <c r="AB118" s="76">
        <v>1772</v>
      </c>
      <c r="AC118" s="76">
        <v>1782</v>
      </c>
      <c r="AD118" s="76">
        <v>1791</v>
      </c>
      <c r="AE118" s="76">
        <v>1801</v>
      </c>
      <c r="AF118" s="76">
        <v>1810</v>
      </c>
      <c r="AG118" s="76">
        <v>1820</v>
      </c>
      <c r="AH118" s="68">
        <v>3.4979999999999998E-3</v>
      </c>
    </row>
    <row r="119" spans="1:34" ht="15" customHeight="1" x14ac:dyDescent="0.25">
      <c r="A119" s="14" t="s">
        <v>546</v>
      </c>
      <c r="B119" s="66" t="s">
        <v>39</v>
      </c>
      <c r="C119" s="76">
        <v>1012</v>
      </c>
      <c r="D119" s="76">
        <v>840</v>
      </c>
      <c r="E119" s="76">
        <v>963</v>
      </c>
      <c r="F119" s="76">
        <v>969</v>
      </c>
      <c r="G119" s="76">
        <v>975</v>
      </c>
      <c r="H119" s="76">
        <v>982</v>
      </c>
      <c r="I119" s="76">
        <v>988</v>
      </c>
      <c r="J119" s="76">
        <v>994</v>
      </c>
      <c r="K119" s="76">
        <v>1001</v>
      </c>
      <c r="L119" s="76">
        <v>1007</v>
      </c>
      <c r="M119" s="76">
        <v>1013</v>
      </c>
      <c r="N119" s="76">
        <v>1020</v>
      </c>
      <c r="O119" s="76">
        <v>1026</v>
      </c>
      <c r="P119" s="76">
        <v>1032</v>
      </c>
      <c r="Q119" s="76">
        <v>1039</v>
      </c>
      <c r="R119" s="76">
        <v>1045</v>
      </c>
      <c r="S119" s="76">
        <v>1052</v>
      </c>
      <c r="T119" s="76">
        <v>1058</v>
      </c>
      <c r="U119" s="76">
        <v>1065</v>
      </c>
      <c r="V119" s="76">
        <v>1071</v>
      </c>
      <c r="W119" s="76">
        <v>1078</v>
      </c>
      <c r="X119" s="76">
        <v>1084</v>
      </c>
      <c r="Y119" s="76">
        <v>1091</v>
      </c>
      <c r="Z119" s="76">
        <v>1097</v>
      </c>
      <c r="AA119" s="76">
        <v>1104</v>
      </c>
      <c r="AB119" s="76">
        <v>1110</v>
      </c>
      <c r="AC119" s="76">
        <v>1117</v>
      </c>
      <c r="AD119" s="76">
        <v>1123</v>
      </c>
      <c r="AE119" s="76">
        <v>1130</v>
      </c>
      <c r="AF119" s="76">
        <v>1136</v>
      </c>
      <c r="AG119" s="76">
        <v>1143</v>
      </c>
      <c r="AH119" s="68">
        <v>4.0660000000000002E-3</v>
      </c>
    </row>
    <row r="120" spans="1:34" ht="15" customHeight="1" x14ac:dyDescent="0.25">
      <c r="A120" s="14" t="s">
        <v>547</v>
      </c>
      <c r="B120" s="73" t="s">
        <v>40</v>
      </c>
      <c r="C120" s="71">
        <v>1496.4417719999999</v>
      </c>
      <c r="D120" s="71">
        <v>1423.084351</v>
      </c>
      <c r="E120" s="71">
        <v>1533.780518</v>
      </c>
      <c r="F120" s="71">
        <v>1545.432861</v>
      </c>
      <c r="G120" s="71">
        <v>1557.3450929999999</v>
      </c>
      <c r="H120" s="71">
        <v>1569.296509</v>
      </c>
      <c r="I120" s="71">
        <v>1581.2326660000001</v>
      </c>
      <c r="J120" s="71">
        <v>1593.1649170000001</v>
      </c>
      <c r="K120" s="71">
        <v>1605.2078859999999</v>
      </c>
      <c r="L120" s="71">
        <v>1617.1710210000001</v>
      </c>
      <c r="M120" s="71">
        <v>1629.009888</v>
      </c>
      <c r="N120" s="71">
        <v>1641.1838379999999</v>
      </c>
      <c r="O120" s="71">
        <v>1653.26001</v>
      </c>
      <c r="P120" s="71">
        <v>1665.1435550000001</v>
      </c>
      <c r="Q120" s="71">
        <v>1677.2926030000001</v>
      </c>
      <c r="R120" s="71">
        <v>1689.587524</v>
      </c>
      <c r="S120" s="71">
        <v>1701.6491699999999</v>
      </c>
      <c r="T120" s="71">
        <v>1713.928101</v>
      </c>
      <c r="U120" s="71">
        <v>1726.156616</v>
      </c>
      <c r="V120" s="71">
        <v>1738.2735600000001</v>
      </c>
      <c r="W120" s="71">
        <v>1750.842529</v>
      </c>
      <c r="X120" s="71">
        <v>1762.7661129999999</v>
      </c>
      <c r="Y120" s="71">
        <v>1775.36499</v>
      </c>
      <c r="Z120" s="71">
        <v>1787.387939</v>
      </c>
      <c r="AA120" s="71">
        <v>1800.091797</v>
      </c>
      <c r="AB120" s="71">
        <v>1812.380737</v>
      </c>
      <c r="AC120" s="71">
        <v>1824.8900149999999</v>
      </c>
      <c r="AD120" s="71">
        <v>1836.9436040000001</v>
      </c>
      <c r="AE120" s="71">
        <v>1849.7070309999999</v>
      </c>
      <c r="AF120" s="71">
        <v>1861.689087</v>
      </c>
      <c r="AG120" s="71">
        <v>1874.0201420000001</v>
      </c>
      <c r="AH120" s="75">
        <v>7.528E-3</v>
      </c>
    </row>
    <row r="121" spans="1:34" ht="15" customHeight="1" thickBot="1" x14ac:dyDescent="0.3"/>
    <row r="122" spans="1:34" ht="15" customHeight="1" x14ac:dyDescent="0.25">
      <c r="B122" s="93" t="s">
        <v>598</v>
      </c>
      <c r="C122" s="94"/>
      <c r="D122" s="94"/>
      <c r="E122" s="94"/>
      <c r="F122" s="94"/>
      <c r="G122" s="94"/>
      <c r="H122" s="94"/>
      <c r="I122" s="94"/>
      <c r="J122" s="94"/>
      <c r="K122" s="94"/>
      <c r="L122" s="94"/>
      <c r="M122" s="94"/>
      <c r="N122" s="94"/>
      <c r="O122" s="94"/>
      <c r="P122" s="94"/>
      <c r="Q122" s="94"/>
      <c r="R122" s="94"/>
      <c r="S122" s="94"/>
      <c r="T122" s="94"/>
      <c r="U122" s="94"/>
      <c r="V122" s="94"/>
      <c r="W122" s="94"/>
      <c r="X122" s="94"/>
      <c r="Y122" s="94"/>
      <c r="Z122" s="94"/>
      <c r="AA122" s="94"/>
      <c r="AB122" s="94"/>
      <c r="AC122" s="94"/>
      <c r="AD122" s="94"/>
      <c r="AE122" s="94"/>
      <c r="AF122" s="94"/>
      <c r="AG122" s="94"/>
      <c r="AH122" s="77"/>
    </row>
    <row r="123" spans="1:34" ht="15" customHeight="1" x14ac:dyDescent="0.25">
      <c r="B123" s="29" t="s">
        <v>599</v>
      </c>
    </row>
    <row r="124" spans="1:34" ht="15" customHeight="1" x14ac:dyDescent="0.25">
      <c r="B124" s="29" t="s">
        <v>631</v>
      </c>
    </row>
    <row r="125" spans="1:34" ht="15" customHeight="1" x14ac:dyDescent="0.25">
      <c r="B125" s="29" t="s">
        <v>632</v>
      </c>
    </row>
    <row r="126" spans="1:34" ht="15" customHeight="1" x14ac:dyDescent="0.25">
      <c r="B126" s="29" t="s">
        <v>42</v>
      </c>
    </row>
    <row r="127" spans="1:34" ht="15" customHeight="1" x14ac:dyDescent="0.25">
      <c r="B127" s="29" t="s">
        <v>633</v>
      </c>
    </row>
    <row r="128" spans="1:34" ht="15" customHeight="1" x14ac:dyDescent="0.25">
      <c r="B128" s="29" t="s">
        <v>43</v>
      </c>
    </row>
    <row r="129" spans="2:2" ht="15" customHeight="1" x14ac:dyDescent="0.25">
      <c r="B129" s="29" t="s">
        <v>634</v>
      </c>
    </row>
    <row r="130" spans="2:2" ht="15" customHeight="1" x14ac:dyDescent="0.25">
      <c r="B130" s="29" t="s">
        <v>635</v>
      </c>
    </row>
    <row r="131" spans="2:2" ht="15" customHeight="1" x14ac:dyDescent="0.25">
      <c r="B131" s="29" t="s">
        <v>636</v>
      </c>
    </row>
    <row r="132" spans="2:2" ht="15" customHeight="1" x14ac:dyDescent="0.25">
      <c r="B132" s="29" t="s">
        <v>121</v>
      </c>
    </row>
    <row r="133" spans="2:2" ht="15" customHeight="1" x14ac:dyDescent="0.25">
      <c r="B133" s="29" t="s">
        <v>358</v>
      </c>
    </row>
    <row r="134" spans="2:2" ht="15" customHeight="1" x14ac:dyDescent="0.25">
      <c r="B134" s="29" t="s">
        <v>359</v>
      </c>
    </row>
    <row r="135" spans="2:2" ht="15" customHeight="1" x14ac:dyDescent="0.25">
      <c r="B135" s="29" t="s">
        <v>637</v>
      </c>
    </row>
    <row r="136" spans="2:2" ht="15" customHeight="1" x14ac:dyDescent="0.25">
      <c r="B136" s="29" t="s">
        <v>611</v>
      </c>
    </row>
    <row r="137" spans="2:2" ht="15" customHeight="1" x14ac:dyDescent="0.25">
      <c r="B137" s="29" t="s">
        <v>612</v>
      </c>
    </row>
    <row r="138" spans="2:2" ht="15" customHeight="1" x14ac:dyDescent="0.25">
      <c r="B138" s="29" t="s">
        <v>613</v>
      </c>
    </row>
    <row r="139" spans="2:2" ht="15" customHeight="1" x14ac:dyDescent="0.25">
      <c r="B139" s="29" t="s">
        <v>614</v>
      </c>
    </row>
    <row r="140" spans="2:2" ht="15" customHeight="1" x14ac:dyDescent="0.25">
      <c r="B140" s="29" t="s">
        <v>615</v>
      </c>
    </row>
    <row r="308" spans="2:34" ht="15" customHeight="1" x14ac:dyDescent="0.25">
      <c r="B308" s="95"/>
      <c r="C308" s="95"/>
      <c r="D308" s="95"/>
      <c r="E308" s="95"/>
      <c r="F308" s="95"/>
      <c r="G308" s="95"/>
      <c r="H308" s="95"/>
      <c r="I308" s="95"/>
      <c r="J308" s="95"/>
      <c r="K308" s="95"/>
      <c r="L308" s="95"/>
      <c r="M308" s="95"/>
      <c r="N308" s="95"/>
      <c r="O308" s="95"/>
      <c r="P308" s="95"/>
      <c r="Q308" s="95"/>
      <c r="R308" s="95"/>
      <c r="S308" s="95"/>
      <c r="T308" s="95"/>
      <c r="U308" s="95"/>
      <c r="V308" s="95"/>
      <c r="W308" s="95"/>
      <c r="X308" s="95"/>
      <c r="Y308" s="95"/>
      <c r="Z308" s="95"/>
      <c r="AA308" s="95"/>
      <c r="AB308" s="95"/>
      <c r="AC308" s="95"/>
      <c r="AD308" s="95"/>
      <c r="AE308" s="95"/>
      <c r="AF308" s="95"/>
      <c r="AG308" s="95"/>
      <c r="AH308" s="95"/>
    </row>
    <row r="511" spans="2:34" ht="15" customHeight="1" x14ac:dyDescent="0.25">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c r="AA511" s="95"/>
      <c r="AB511" s="95"/>
      <c r="AC511" s="95"/>
      <c r="AD511" s="95"/>
      <c r="AE511" s="95"/>
      <c r="AF511" s="95"/>
      <c r="AG511" s="95"/>
      <c r="AH511" s="95"/>
    </row>
    <row r="712" spans="2:34" ht="15" customHeight="1" x14ac:dyDescent="0.25">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c r="AA712" s="95"/>
      <c r="AB712" s="95"/>
      <c r="AC712" s="95"/>
      <c r="AD712" s="95"/>
      <c r="AE712" s="95"/>
      <c r="AF712" s="95"/>
      <c r="AG712" s="95"/>
      <c r="AH712" s="95"/>
    </row>
    <row r="887" spans="2:34" ht="15" customHeight="1" x14ac:dyDescent="0.25">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c r="AA887" s="95"/>
      <c r="AB887" s="95"/>
      <c r="AC887" s="95"/>
      <c r="AD887" s="95"/>
      <c r="AE887" s="95"/>
      <c r="AF887" s="95"/>
      <c r="AG887" s="95"/>
      <c r="AH887" s="95"/>
    </row>
    <row r="1100" spans="2:34" ht="15" customHeight="1" x14ac:dyDescent="0.25">
      <c r="B1100" s="95"/>
      <c r="C1100" s="95"/>
      <c r="D1100" s="95"/>
      <c r="E1100" s="95"/>
      <c r="F1100" s="95"/>
      <c r="G1100" s="95"/>
      <c r="H1100" s="95"/>
      <c r="I1100" s="95"/>
      <c r="J1100" s="95"/>
      <c r="K1100" s="95"/>
      <c r="L1100" s="95"/>
      <c r="M1100" s="95"/>
      <c r="N1100" s="95"/>
      <c r="O1100" s="95"/>
      <c r="P1100" s="95"/>
      <c r="Q1100" s="95"/>
      <c r="R1100" s="95"/>
      <c r="S1100" s="95"/>
      <c r="T1100" s="95"/>
      <c r="U1100" s="95"/>
      <c r="V1100" s="95"/>
      <c r="W1100" s="95"/>
      <c r="X1100" s="95"/>
      <c r="Y1100" s="95"/>
      <c r="Z1100" s="95"/>
      <c r="AA1100" s="95"/>
      <c r="AB1100" s="95"/>
      <c r="AC1100" s="95"/>
      <c r="AD1100" s="95"/>
      <c r="AE1100" s="95"/>
      <c r="AF1100" s="95"/>
      <c r="AG1100" s="95"/>
      <c r="AH1100" s="95"/>
    </row>
    <row r="1227" spans="2:34" ht="15" customHeight="1" x14ac:dyDescent="0.25">
      <c r="B1227" s="95"/>
      <c r="C1227" s="95"/>
      <c r="D1227" s="95"/>
      <c r="E1227" s="95"/>
      <c r="F1227" s="95"/>
      <c r="G1227" s="95"/>
      <c r="H1227" s="95"/>
      <c r="I1227" s="95"/>
      <c r="J1227" s="95"/>
      <c r="K1227" s="95"/>
      <c r="L1227" s="95"/>
      <c r="M1227" s="95"/>
      <c r="N1227" s="95"/>
      <c r="O1227" s="95"/>
      <c r="P1227" s="95"/>
      <c r="Q1227" s="95"/>
      <c r="R1227" s="95"/>
      <c r="S1227" s="95"/>
      <c r="T1227" s="95"/>
      <c r="U1227" s="95"/>
      <c r="V1227" s="95"/>
      <c r="W1227" s="95"/>
      <c r="X1227" s="95"/>
      <c r="Y1227" s="95"/>
      <c r="Z1227" s="95"/>
      <c r="AA1227" s="95"/>
      <c r="AB1227" s="95"/>
      <c r="AC1227" s="95"/>
      <c r="AD1227" s="95"/>
      <c r="AE1227" s="95"/>
      <c r="AF1227" s="95"/>
      <c r="AG1227" s="95"/>
      <c r="AH1227" s="95"/>
    </row>
    <row r="1390" spans="2:34" ht="15" customHeight="1" x14ac:dyDescent="0.25">
      <c r="B1390" s="95"/>
      <c r="C1390" s="95"/>
      <c r="D1390" s="95"/>
      <c r="E1390" s="95"/>
      <c r="F1390" s="95"/>
      <c r="G1390" s="95"/>
      <c r="H1390" s="95"/>
      <c r="I1390" s="95"/>
      <c r="J1390" s="95"/>
      <c r="K1390" s="95"/>
      <c r="L1390" s="95"/>
      <c r="M1390" s="95"/>
      <c r="N1390" s="95"/>
      <c r="O1390" s="95"/>
      <c r="P1390" s="95"/>
      <c r="Q1390" s="95"/>
      <c r="R1390" s="95"/>
      <c r="S1390" s="95"/>
      <c r="T1390" s="95"/>
      <c r="U1390" s="95"/>
      <c r="V1390" s="95"/>
      <c r="W1390" s="95"/>
      <c r="X1390" s="95"/>
      <c r="Y1390" s="95"/>
      <c r="Z1390" s="95"/>
      <c r="AA1390" s="95"/>
      <c r="AB1390" s="95"/>
      <c r="AC1390" s="95"/>
      <c r="AD1390" s="95"/>
      <c r="AE1390" s="95"/>
      <c r="AF1390" s="95"/>
      <c r="AG1390" s="95"/>
      <c r="AH1390" s="95"/>
    </row>
    <row r="1502" spans="2:34" ht="15" customHeight="1" x14ac:dyDescent="0.25">
      <c r="B1502" s="95"/>
      <c r="C1502" s="95"/>
      <c r="D1502" s="95"/>
      <c r="E1502" s="95"/>
      <c r="F1502" s="95"/>
      <c r="G1502" s="95"/>
      <c r="H1502" s="95"/>
      <c r="I1502" s="95"/>
      <c r="J1502" s="95"/>
      <c r="K1502" s="95"/>
      <c r="L1502" s="95"/>
      <c r="M1502" s="95"/>
      <c r="N1502" s="95"/>
      <c r="O1502" s="95"/>
      <c r="P1502" s="95"/>
      <c r="Q1502" s="95"/>
      <c r="R1502" s="95"/>
      <c r="S1502" s="95"/>
      <c r="T1502" s="95"/>
      <c r="U1502" s="95"/>
      <c r="V1502" s="95"/>
      <c r="W1502" s="95"/>
      <c r="X1502" s="95"/>
      <c r="Y1502" s="95"/>
      <c r="Z1502" s="95"/>
      <c r="AA1502" s="95"/>
      <c r="AB1502" s="95"/>
      <c r="AC1502" s="95"/>
      <c r="AD1502" s="95"/>
      <c r="AE1502" s="95"/>
      <c r="AF1502" s="95"/>
      <c r="AG1502" s="95"/>
      <c r="AH1502" s="95"/>
    </row>
    <row r="1604" spans="2:34" ht="15" customHeight="1" x14ac:dyDescent="0.25">
      <c r="B1604" s="95"/>
      <c r="C1604" s="95"/>
      <c r="D1604" s="95"/>
      <c r="E1604" s="95"/>
      <c r="F1604" s="95"/>
      <c r="G1604" s="95"/>
      <c r="H1604" s="95"/>
      <c r="I1604" s="95"/>
      <c r="J1604" s="95"/>
      <c r="K1604" s="95"/>
      <c r="L1604" s="95"/>
      <c r="M1604" s="95"/>
      <c r="N1604" s="95"/>
      <c r="O1604" s="95"/>
      <c r="P1604" s="95"/>
      <c r="Q1604" s="95"/>
      <c r="R1604" s="95"/>
      <c r="S1604" s="95"/>
      <c r="T1604" s="95"/>
      <c r="U1604" s="95"/>
      <c r="V1604" s="95"/>
      <c r="W1604" s="95"/>
      <c r="X1604" s="95"/>
      <c r="Y1604" s="95"/>
      <c r="Z1604" s="95"/>
      <c r="AA1604" s="95"/>
      <c r="AB1604" s="95"/>
      <c r="AC1604" s="95"/>
      <c r="AD1604" s="95"/>
      <c r="AE1604" s="95"/>
      <c r="AF1604" s="95"/>
      <c r="AG1604" s="95"/>
      <c r="AH1604" s="95"/>
    </row>
    <row r="1698" spans="2:34" ht="15" customHeight="1" x14ac:dyDescent="0.25">
      <c r="B1698" s="95"/>
      <c r="C1698" s="95"/>
      <c r="D1698" s="95"/>
      <c r="E1698" s="95"/>
      <c r="F1698" s="95"/>
      <c r="G1698" s="95"/>
      <c r="H1698" s="95"/>
      <c r="I1698" s="95"/>
      <c r="J1698" s="95"/>
      <c r="K1698" s="95"/>
      <c r="L1698" s="95"/>
      <c r="M1698" s="95"/>
      <c r="N1698" s="95"/>
      <c r="O1698" s="95"/>
      <c r="P1698" s="95"/>
      <c r="Q1698" s="95"/>
      <c r="R1698" s="95"/>
      <c r="S1698" s="95"/>
      <c r="T1698" s="95"/>
      <c r="U1698" s="95"/>
      <c r="V1698" s="95"/>
      <c r="W1698" s="95"/>
      <c r="X1698" s="95"/>
      <c r="Y1698" s="95"/>
      <c r="Z1698" s="95"/>
      <c r="AA1698" s="95"/>
      <c r="AB1698" s="95"/>
      <c r="AC1698" s="95"/>
      <c r="AD1698" s="95"/>
      <c r="AE1698" s="95"/>
      <c r="AF1698" s="95"/>
      <c r="AG1698" s="95"/>
      <c r="AH1698" s="95"/>
    </row>
    <row r="1945" spans="2:34" ht="15" customHeight="1" x14ac:dyDescent="0.25">
      <c r="B1945" s="95"/>
      <c r="C1945" s="95"/>
      <c r="D1945" s="95"/>
      <c r="E1945" s="95"/>
      <c r="F1945" s="95"/>
      <c r="G1945" s="95"/>
      <c r="H1945" s="95"/>
      <c r="I1945" s="95"/>
      <c r="J1945" s="95"/>
      <c r="K1945" s="95"/>
      <c r="L1945" s="95"/>
      <c r="M1945" s="95"/>
      <c r="N1945" s="95"/>
      <c r="O1945" s="95"/>
      <c r="P1945" s="95"/>
      <c r="Q1945" s="95"/>
      <c r="R1945" s="95"/>
      <c r="S1945" s="95"/>
      <c r="T1945" s="95"/>
      <c r="U1945" s="95"/>
      <c r="V1945" s="95"/>
      <c r="W1945" s="95"/>
      <c r="X1945" s="95"/>
      <c r="Y1945" s="95"/>
      <c r="Z1945" s="95"/>
      <c r="AA1945" s="95"/>
      <c r="AB1945" s="95"/>
      <c r="AC1945" s="95"/>
      <c r="AD1945" s="95"/>
      <c r="AE1945" s="95"/>
      <c r="AF1945" s="95"/>
      <c r="AG1945" s="95"/>
      <c r="AH1945" s="95"/>
    </row>
    <row r="2031" spans="2:34" ht="15" customHeight="1" x14ac:dyDescent="0.25">
      <c r="B2031" s="95"/>
      <c r="C2031" s="95"/>
      <c r="D2031" s="95"/>
      <c r="E2031" s="95"/>
      <c r="F2031" s="95"/>
      <c r="G2031" s="95"/>
      <c r="H2031" s="95"/>
      <c r="I2031" s="95"/>
      <c r="J2031" s="95"/>
      <c r="K2031" s="95"/>
      <c r="L2031" s="95"/>
      <c r="M2031" s="95"/>
      <c r="N2031" s="95"/>
      <c r="O2031" s="95"/>
      <c r="P2031" s="95"/>
      <c r="Q2031" s="95"/>
      <c r="R2031" s="95"/>
      <c r="S2031" s="95"/>
      <c r="T2031" s="95"/>
      <c r="U2031" s="95"/>
      <c r="V2031" s="95"/>
      <c r="W2031" s="95"/>
      <c r="X2031" s="95"/>
      <c r="Y2031" s="95"/>
      <c r="Z2031" s="95"/>
      <c r="AA2031" s="95"/>
      <c r="AB2031" s="95"/>
      <c r="AC2031" s="95"/>
      <c r="AD2031" s="95"/>
      <c r="AE2031" s="95"/>
      <c r="AF2031" s="95"/>
      <c r="AG2031" s="95"/>
      <c r="AH2031" s="95"/>
    </row>
    <row r="2153" spans="2:34" ht="15" customHeight="1" x14ac:dyDescent="0.25">
      <c r="B2153" s="95"/>
      <c r="C2153" s="95"/>
      <c r="D2153" s="95"/>
      <c r="E2153" s="95"/>
      <c r="F2153" s="95"/>
      <c r="G2153" s="95"/>
      <c r="H2153" s="95"/>
      <c r="I2153" s="95"/>
      <c r="J2153" s="95"/>
      <c r="K2153" s="95"/>
      <c r="L2153" s="95"/>
      <c r="M2153" s="95"/>
      <c r="N2153" s="95"/>
      <c r="O2153" s="95"/>
      <c r="P2153" s="95"/>
      <c r="Q2153" s="95"/>
      <c r="R2153" s="95"/>
      <c r="S2153" s="95"/>
      <c r="T2153" s="95"/>
      <c r="U2153" s="95"/>
      <c r="V2153" s="95"/>
      <c r="W2153" s="95"/>
      <c r="X2153" s="95"/>
      <c r="Y2153" s="95"/>
      <c r="Z2153" s="95"/>
      <c r="AA2153" s="95"/>
      <c r="AB2153" s="95"/>
      <c r="AC2153" s="95"/>
      <c r="AD2153" s="95"/>
      <c r="AE2153" s="95"/>
      <c r="AF2153" s="95"/>
      <c r="AG2153" s="95"/>
      <c r="AH2153" s="95"/>
    </row>
    <row r="2317" spans="2:34" ht="15" customHeight="1" x14ac:dyDescent="0.25">
      <c r="B2317" s="95"/>
      <c r="C2317" s="95"/>
      <c r="D2317" s="95"/>
      <c r="E2317" s="95"/>
      <c r="F2317" s="95"/>
      <c r="G2317" s="95"/>
      <c r="H2317" s="95"/>
      <c r="I2317" s="95"/>
      <c r="J2317" s="95"/>
      <c r="K2317" s="95"/>
      <c r="L2317" s="95"/>
      <c r="M2317" s="95"/>
      <c r="N2317" s="95"/>
      <c r="O2317" s="95"/>
      <c r="P2317" s="95"/>
      <c r="Q2317" s="95"/>
      <c r="R2317" s="95"/>
      <c r="S2317" s="95"/>
      <c r="T2317" s="95"/>
      <c r="U2317" s="95"/>
      <c r="V2317" s="95"/>
      <c r="W2317" s="95"/>
      <c r="X2317" s="95"/>
      <c r="Y2317" s="95"/>
      <c r="Z2317" s="95"/>
      <c r="AA2317" s="95"/>
      <c r="AB2317" s="95"/>
      <c r="AC2317" s="95"/>
      <c r="AD2317" s="95"/>
      <c r="AE2317" s="95"/>
      <c r="AF2317" s="95"/>
      <c r="AG2317" s="95"/>
      <c r="AH2317" s="95"/>
    </row>
    <row r="2419" spans="2:34" ht="15" customHeight="1" x14ac:dyDescent="0.25">
      <c r="B2419" s="95"/>
      <c r="C2419" s="95"/>
      <c r="D2419" s="95"/>
      <c r="E2419" s="95"/>
      <c r="F2419" s="95"/>
      <c r="G2419" s="95"/>
      <c r="H2419" s="95"/>
      <c r="I2419" s="95"/>
      <c r="J2419" s="95"/>
      <c r="K2419" s="95"/>
      <c r="L2419" s="95"/>
      <c r="M2419" s="95"/>
      <c r="N2419" s="95"/>
      <c r="O2419" s="95"/>
      <c r="P2419" s="95"/>
      <c r="Q2419" s="95"/>
      <c r="R2419" s="95"/>
      <c r="S2419" s="95"/>
      <c r="T2419" s="95"/>
      <c r="U2419" s="95"/>
      <c r="V2419" s="95"/>
      <c r="W2419" s="95"/>
      <c r="X2419" s="95"/>
      <c r="Y2419" s="95"/>
      <c r="Z2419" s="95"/>
      <c r="AA2419" s="95"/>
      <c r="AB2419" s="95"/>
      <c r="AC2419" s="95"/>
      <c r="AD2419" s="95"/>
      <c r="AE2419" s="95"/>
      <c r="AF2419" s="95"/>
      <c r="AG2419" s="95"/>
      <c r="AH2419" s="95"/>
    </row>
    <row r="2509" spans="2:34" ht="15" customHeight="1" x14ac:dyDescent="0.25">
      <c r="B2509" s="95"/>
      <c r="C2509" s="95"/>
      <c r="D2509" s="95"/>
      <c r="E2509" s="95"/>
      <c r="F2509" s="95"/>
      <c r="G2509" s="95"/>
      <c r="H2509" s="95"/>
      <c r="I2509" s="95"/>
      <c r="J2509" s="95"/>
      <c r="K2509" s="95"/>
      <c r="L2509" s="95"/>
      <c r="M2509" s="95"/>
      <c r="N2509" s="95"/>
      <c r="O2509" s="95"/>
      <c r="P2509" s="95"/>
      <c r="Q2509" s="95"/>
      <c r="R2509" s="95"/>
      <c r="S2509" s="95"/>
      <c r="T2509" s="95"/>
      <c r="U2509" s="95"/>
      <c r="V2509" s="95"/>
      <c r="W2509" s="95"/>
      <c r="X2509" s="95"/>
      <c r="Y2509" s="95"/>
      <c r="Z2509" s="95"/>
      <c r="AA2509" s="95"/>
      <c r="AB2509" s="95"/>
      <c r="AC2509" s="95"/>
      <c r="AD2509" s="95"/>
      <c r="AE2509" s="95"/>
      <c r="AF2509" s="95"/>
      <c r="AG2509" s="95"/>
      <c r="AH2509" s="95"/>
    </row>
    <row r="2598" spans="2:34" ht="15" customHeight="1" x14ac:dyDescent="0.25">
      <c r="B2598" s="95"/>
      <c r="C2598" s="95"/>
      <c r="D2598" s="95"/>
      <c r="E2598" s="95"/>
      <c r="F2598" s="95"/>
      <c r="G2598" s="95"/>
      <c r="H2598" s="95"/>
      <c r="I2598" s="95"/>
      <c r="J2598" s="95"/>
      <c r="K2598" s="95"/>
      <c r="L2598" s="95"/>
      <c r="M2598" s="95"/>
      <c r="N2598" s="95"/>
      <c r="O2598" s="95"/>
      <c r="P2598" s="95"/>
      <c r="Q2598" s="95"/>
      <c r="R2598" s="95"/>
      <c r="S2598" s="95"/>
      <c r="T2598" s="95"/>
      <c r="U2598" s="95"/>
      <c r="V2598" s="95"/>
      <c r="W2598" s="95"/>
      <c r="X2598" s="95"/>
      <c r="Y2598" s="95"/>
      <c r="Z2598" s="95"/>
      <c r="AA2598" s="95"/>
      <c r="AB2598" s="95"/>
      <c r="AC2598" s="95"/>
      <c r="AD2598" s="95"/>
      <c r="AE2598" s="95"/>
      <c r="AF2598" s="95"/>
      <c r="AG2598" s="95"/>
      <c r="AH2598" s="95"/>
    </row>
    <row r="2719" spans="2:34" ht="15" customHeight="1" x14ac:dyDescent="0.25">
      <c r="B2719" s="95"/>
      <c r="C2719" s="95"/>
      <c r="D2719" s="95"/>
      <c r="E2719" s="95"/>
      <c r="F2719" s="95"/>
      <c r="G2719" s="95"/>
      <c r="H2719" s="95"/>
      <c r="I2719" s="95"/>
      <c r="J2719" s="95"/>
      <c r="K2719" s="95"/>
      <c r="L2719" s="95"/>
      <c r="M2719" s="95"/>
      <c r="N2719" s="95"/>
      <c r="O2719" s="95"/>
      <c r="P2719" s="95"/>
      <c r="Q2719" s="95"/>
      <c r="R2719" s="95"/>
      <c r="S2719" s="95"/>
      <c r="T2719" s="95"/>
      <c r="U2719" s="95"/>
      <c r="V2719" s="95"/>
      <c r="W2719" s="95"/>
      <c r="X2719" s="95"/>
      <c r="Y2719" s="95"/>
      <c r="Z2719" s="95"/>
      <c r="AA2719" s="95"/>
      <c r="AB2719" s="95"/>
      <c r="AC2719" s="95"/>
      <c r="AD2719" s="95"/>
      <c r="AE2719" s="95"/>
      <c r="AF2719" s="95"/>
      <c r="AG2719" s="95"/>
      <c r="AH2719" s="95"/>
    </row>
    <row r="2837" spans="2:34" ht="15" customHeight="1" x14ac:dyDescent="0.25">
      <c r="B2837" s="95"/>
      <c r="C2837" s="95"/>
      <c r="D2837" s="95"/>
      <c r="E2837" s="95"/>
      <c r="F2837" s="95"/>
      <c r="G2837" s="95"/>
      <c r="H2837" s="95"/>
      <c r="I2837" s="95"/>
      <c r="J2837" s="95"/>
      <c r="K2837" s="95"/>
      <c r="L2837" s="95"/>
      <c r="M2837" s="95"/>
      <c r="N2837" s="95"/>
      <c r="O2837" s="95"/>
      <c r="P2837" s="95"/>
      <c r="Q2837" s="95"/>
      <c r="R2837" s="95"/>
      <c r="S2837" s="95"/>
      <c r="T2837" s="95"/>
      <c r="U2837" s="95"/>
      <c r="V2837" s="95"/>
      <c r="W2837" s="95"/>
      <c r="X2837" s="95"/>
      <c r="Y2837" s="95"/>
      <c r="Z2837" s="95"/>
      <c r="AA2837" s="95"/>
      <c r="AB2837" s="95"/>
      <c r="AC2837" s="95"/>
      <c r="AD2837" s="95"/>
      <c r="AE2837" s="95"/>
      <c r="AF2837" s="95"/>
      <c r="AG2837" s="95"/>
      <c r="AH2837" s="95"/>
    </row>
  </sheetData>
  <mergeCells count="21">
    <mergeCell ref="B112:AH112"/>
    <mergeCell ref="B122:AG12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9"/>
  <sheetViews>
    <sheetView workbookViewId="0">
      <selection activeCell="B10" sqref="B10"/>
    </sheetView>
  </sheetViews>
  <sheetFormatPr defaultRowHeight="15" x14ac:dyDescent="0.25"/>
  <cols>
    <col min="1" max="1" width="26" customWidth="1"/>
    <col min="2" max="2" width="10.140625" bestFit="1" customWidth="1"/>
    <col min="3" max="3" width="12.140625" bestFit="1" customWidth="1"/>
    <col min="4" max="28" width="9.42578125" bestFit="1" customWidth="1"/>
    <col min="29" max="29" width="9.5703125" bestFit="1" customWidth="1"/>
    <col min="30" max="31" width="9.42578125" bestFit="1" customWidth="1"/>
    <col min="32" max="35" width="9.5703125" bestFit="1" customWidth="1"/>
  </cols>
  <sheetData>
    <row r="1" spans="1:35" x14ac:dyDescent="0.25">
      <c r="A1" t="s">
        <v>92</v>
      </c>
      <c r="B1">
        <v>354871</v>
      </c>
      <c r="C1" t="s">
        <v>93</v>
      </c>
    </row>
    <row r="2" spans="1:35" x14ac:dyDescent="0.25">
      <c r="A2" t="s">
        <v>94</v>
      </c>
      <c r="B2" s="8">
        <v>947817120</v>
      </c>
      <c r="C2" t="s">
        <v>95</v>
      </c>
    </row>
    <row r="3" spans="1:35" x14ac:dyDescent="0.25">
      <c r="A3" t="s">
        <v>92</v>
      </c>
      <c r="B3" s="8">
        <f>B1*B2</f>
        <v>336352809191520</v>
      </c>
      <c r="C3" t="s">
        <v>96</v>
      </c>
    </row>
    <row r="5" spans="1:35" x14ac:dyDescent="0.25">
      <c r="A5" t="s">
        <v>216</v>
      </c>
    </row>
    <row r="6" spans="1:35" x14ac:dyDescent="0.25">
      <c r="A6" t="s">
        <v>217</v>
      </c>
    </row>
    <row r="8" spans="1:35" x14ac:dyDescent="0.25">
      <c r="B8">
        <v>2017</v>
      </c>
      <c r="C8">
        <v>2018</v>
      </c>
      <c r="D8">
        <v>2019</v>
      </c>
      <c r="E8">
        <v>2020</v>
      </c>
      <c r="F8">
        <v>2021</v>
      </c>
      <c r="G8">
        <v>2022</v>
      </c>
      <c r="H8">
        <v>2023</v>
      </c>
      <c r="I8">
        <v>2024</v>
      </c>
      <c r="J8">
        <v>2025</v>
      </c>
      <c r="K8">
        <v>2026</v>
      </c>
      <c r="L8">
        <v>2027</v>
      </c>
      <c r="M8">
        <v>2028</v>
      </c>
      <c r="N8">
        <v>2029</v>
      </c>
      <c r="O8">
        <v>2030</v>
      </c>
      <c r="P8">
        <v>2031</v>
      </c>
      <c r="Q8">
        <v>2032</v>
      </c>
      <c r="R8">
        <v>2033</v>
      </c>
      <c r="S8">
        <v>2034</v>
      </c>
      <c r="T8">
        <v>2035</v>
      </c>
      <c r="U8">
        <v>2036</v>
      </c>
      <c r="V8">
        <v>2037</v>
      </c>
      <c r="W8">
        <v>2038</v>
      </c>
      <c r="X8">
        <v>2039</v>
      </c>
      <c r="Y8">
        <v>2040</v>
      </c>
      <c r="Z8">
        <v>2041</v>
      </c>
      <c r="AA8">
        <v>2042</v>
      </c>
      <c r="AB8">
        <v>2043</v>
      </c>
      <c r="AC8">
        <v>2044</v>
      </c>
      <c r="AD8">
        <v>2045</v>
      </c>
      <c r="AE8">
        <v>2046</v>
      </c>
      <c r="AF8">
        <v>2047</v>
      </c>
      <c r="AG8">
        <v>2048</v>
      </c>
      <c r="AH8">
        <v>2049</v>
      </c>
      <c r="AI8">
        <v>2050</v>
      </c>
    </row>
    <row r="9" spans="1:35" x14ac:dyDescent="0.25">
      <c r="A9" t="s">
        <v>97</v>
      </c>
      <c r="B9" s="9">
        <v>0</v>
      </c>
      <c r="C9" s="9">
        <v>0</v>
      </c>
      <c r="D9" s="9">
        <f>$B$3*('AEO Table 5'!C61/'AEO Table 5'!$C61)</f>
        <v>336352809191520</v>
      </c>
      <c r="E9" s="9">
        <f>$B$3*('AEO Table 5'!D61/'AEO Table 5'!$C61)</f>
        <v>348233022820383.44</v>
      </c>
      <c r="F9" s="9">
        <f>$B$3*('AEO Table 5'!E61/'AEO Table 5'!$C61)</f>
        <v>347221008177414</v>
      </c>
      <c r="G9" s="9">
        <f>$B$3*('AEO Table 5'!F61/'AEO Table 5'!$C61)</f>
        <v>347869235071709.25</v>
      </c>
      <c r="H9" s="9">
        <f>$B$3*('AEO Table 5'!G61/'AEO Table 5'!$C61)</f>
        <v>350786576050082.56</v>
      </c>
      <c r="I9" s="9">
        <f>$B$3*('AEO Table 5'!H61/'AEO Table 5'!$C61)</f>
        <v>352843560602611.69</v>
      </c>
      <c r="J9" s="9">
        <f>$B$3*('AEO Table 5'!I61/'AEO Table 5'!$C61)</f>
        <v>353347488222806.69</v>
      </c>
      <c r="K9" s="9">
        <f>$B$3*('AEO Table 5'!J61/'AEO Table 5'!$C61)</f>
        <v>352608394379854</v>
      </c>
      <c r="L9" s="9">
        <f>$B$3*('AEO Table 5'!K61/'AEO Table 5'!$C61)</f>
        <v>351575582723987.81</v>
      </c>
      <c r="M9" s="9">
        <f>$B$3*('AEO Table 5'!L61/'AEO Table 5'!$C61)</f>
        <v>349976132455191.19</v>
      </c>
      <c r="N9" s="9">
        <f>$B$3*('AEO Table 5'!M61/'AEO Table 5'!$C61)</f>
        <v>347839159391519.88</v>
      </c>
      <c r="O9" s="9">
        <f>$B$3*('AEO Table 5'!N61/'AEO Table 5'!$C61)</f>
        <v>346373289936330.5</v>
      </c>
      <c r="P9" s="9">
        <f>$B$3*('AEO Table 5'!O61/'AEO Table 5'!$C61)</f>
        <v>345300484024893.13</v>
      </c>
      <c r="Q9" s="9">
        <f>$B$3*('AEO Table 5'!P61/'AEO Table 5'!$C61)</f>
        <v>344274711358007.38</v>
      </c>
      <c r="R9" s="9">
        <f>$B$3*('AEO Table 5'!Q61/'AEO Table 5'!$C61)</f>
        <v>343328607248219.06</v>
      </c>
      <c r="S9" s="9">
        <f>$B$3*('AEO Table 5'!R61/'AEO Table 5'!$C61)</f>
        <v>342625668212302.69</v>
      </c>
      <c r="T9" s="9">
        <f>$B$3*('AEO Table 5'!S61/'AEO Table 5'!$C61)</f>
        <v>341985280192099.31</v>
      </c>
      <c r="U9" s="9">
        <f>$B$3*('AEO Table 5'!T61/'AEO Table 5'!$C61)</f>
        <v>341153399676221.88</v>
      </c>
      <c r="V9" s="9">
        <f>$B$3*('AEO Table 5'!U61/'AEO Table 5'!$C61)</f>
        <v>340303281779804</v>
      </c>
      <c r="W9" s="9">
        <f>$B$3*('AEO Table 5'!V61/'AEO Table 5'!$C61)</f>
        <v>339511715473542.25</v>
      </c>
      <c r="X9" s="9">
        <f>$B$3*('AEO Table 5'!W61/'AEO Table 5'!$C61)</f>
        <v>338614084401506</v>
      </c>
      <c r="Y9" s="9">
        <f>$B$3*('AEO Table 5'!X61/'AEO Table 5'!$C61)</f>
        <v>337634545094060.38</v>
      </c>
      <c r="Z9" s="9">
        <f>$B$3*('AEO Table 5'!Y61/'AEO Table 5'!$C61)</f>
        <v>336460633704539.5</v>
      </c>
      <c r="AA9" s="9">
        <f>$B$3*('AEO Table 5'!Z61/'AEO Table 5'!$C61)</f>
        <v>335200334722985.19</v>
      </c>
      <c r="AB9" s="9">
        <f>$B$3*('AEO Table 5'!AA61/'AEO Table 5'!$C61)</f>
        <v>333844849413171.81</v>
      </c>
      <c r="AC9" s="9">
        <f>$B$3*('AEO Table 5'!AB61/'AEO Table 5'!$C61)</f>
        <v>332403136488347.38</v>
      </c>
      <c r="AD9" s="9">
        <f>$B$3*('AEO Table 5'!AC61/'AEO Table 5'!$C61)</f>
        <v>331004937313584.13</v>
      </c>
      <c r="AE9" s="9">
        <f>$B$3*('AEO Table 5'!AD61/'AEO Table 5'!$C61)</f>
        <v>329646412440347.31</v>
      </c>
      <c r="AF9" s="9">
        <f>$B$3*('AEO Table 5'!AE61/'AEO Table 5'!$C61)</f>
        <v>328457943141798.63</v>
      </c>
      <c r="AG9" s="9">
        <f>$B$3*('AEO Table 5'!AF61/'AEO Table 5'!$C61)</f>
        <v>327133493374308.38</v>
      </c>
      <c r="AH9" s="9">
        <f>$B$3*('AEO Table 5'!AG61/'AEO Table 5'!$C61)</f>
        <v>325590674971400.31</v>
      </c>
      <c r="AI9" s="9">
        <f>$B$3*('AEO Table 5'!AH61/'AEO Table 5'!$C61)</f>
        <v>-173255115133.70282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20"/>
  <sheetViews>
    <sheetView workbookViewId="0"/>
  </sheetViews>
  <sheetFormatPr defaultRowHeight="15" x14ac:dyDescent="0.25"/>
  <cols>
    <col min="1" max="1" width="31.7109375" customWidth="1"/>
    <col min="2" max="7" width="10.85546875" customWidth="1"/>
    <col min="257" max="257" width="31.7109375" customWidth="1"/>
    <col min="258" max="263" width="10.85546875" customWidth="1"/>
    <col min="513" max="513" width="31.7109375" customWidth="1"/>
    <col min="514" max="519" width="10.85546875" customWidth="1"/>
    <col min="769" max="769" width="31.7109375" customWidth="1"/>
    <col min="770" max="775" width="10.85546875" customWidth="1"/>
    <col min="1025" max="1025" width="31.7109375" customWidth="1"/>
    <col min="1026" max="1031" width="10.85546875" customWidth="1"/>
    <col min="1281" max="1281" width="31.7109375" customWidth="1"/>
    <col min="1282" max="1287" width="10.85546875" customWidth="1"/>
    <col min="1537" max="1537" width="31.7109375" customWidth="1"/>
    <col min="1538" max="1543" width="10.85546875" customWidth="1"/>
    <col min="1793" max="1793" width="31.7109375" customWidth="1"/>
    <col min="1794" max="1799" width="10.85546875" customWidth="1"/>
    <col min="2049" max="2049" width="31.7109375" customWidth="1"/>
    <col min="2050" max="2055" width="10.85546875" customWidth="1"/>
    <col min="2305" max="2305" width="31.7109375" customWidth="1"/>
    <col min="2306" max="2311" width="10.85546875" customWidth="1"/>
    <col min="2561" max="2561" width="31.7109375" customWidth="1"/>
    <col min="2562" max="2567" width="10.85546875" customWidth="1"/>
    <col min="2817" max="2817" width="31.7109375" customWidth="1"/>
    <col min="2818" max="2823" width="10.85546875" customWidth="1"/>
    <col min="3073" max="3073" width="31.7109375" customWidth="1"/>
    <col min="3074" max="3079" width="10.85546875" customWidth="1"/>
    <col min="3329" max="3329" width="31.7109375" customWidth="1"/>
    <col min="3330" max="3335" width="10.85546875" customWidth="1"/>
    <col min="3585" max="3585" width="31.7109375" customWidth="1"/>
    <col min="3586" max="3591" width="10.85546875" customWidth="1"/>
    <col min="3841" max="3841" width="31.7109375" customWidth="1"/>
    <col min="3842" max="3847" width="10.85546875" customWidth="1"/>
    <col min="4097" max="4097" width="31.7109375" customWidth="1"/>
    <col min="4098" max="4103" width="10.85546875" customWidth="1"/>
    <col min="4353" max="4353" width="31.7109375" customWidth="1"/>
    <col min="4354" max="4359" width="10.85546875" customWidth="1"/>
    <col min="4609" max="4609" width="31.7109375" customWidth="1"/>
    <col min="4610" max="4615" width="10.85546875" customWidth="1"/>
    <col min="4865" max="4865" width="31.7109375" customWidth="1"/>
    <col min="4866" max="4871" width="10.85546875" customWidth="1"/>
    <col min="5121" max="5121" width="31.7109375" customWidth="1"/>
    <col min="5122" max="5127" width="10.85546875" customWidth="1"/>
    <col min="5377" max="5377" width="31.7109375" customWidth="1"/>
    <col min="5378" max="5383" width="10.85546875" customWidth="1"/>
    <col min="5633" max="5633" width="31.7109375" customWidth="1"/>
    <col min="5634" max="5639" width="10.85546875" customWidth="1"/>
    <col min="5889" max="5889" width="31.7109375" customWidth="1"/>
    <col min="5890" max="5895" width="10.85546875" customWidth="1"/>
    <col min="6145" max="6145" width="31.7109375" customWidth="1"/>
    <col min="6146" max="6151" width="10.85546875" customWidth="1"/>
    <col min="6401" max="6401" width="31.7109375" customWidth="1"/>
    <col min="6402" max="6407" width="10.85546875" customWidth="1"/>
    <col min="6657" max="6657" width="31.7109375" customWidth="1"/>
    <col min="6658" max="6663" width="10.85546875" customWidth="1"/>
    <col min="6913" max="6913" width="31.7109375" customWidth="1"/>
    <col min="6914" max="6919" width="10.85546875" customWidth="1"/>
    <col min="7169" max="7169" width="31.7109375" customWidth="1"/>
    <col min="7170" max="7175" width="10.85546875" customWidth="1"/>
    <col min="7425" max="7425" width="31.7109375" customWidth="1"/>
    <col min="7426" max="7431" width="10.85546875" customWidth="1"/>
    <col min="7681" max="7681" width="31.7109375" customWidth="1"/>
    <col min="7682" max="7687" width="10.85546875" customWidth="1"/>
    <col min="7937" max="7937" width="31.7109375" customWidth="1"/>
    <col min="7938" max="7943" width="10.85546875" customWidth="1"/>
    <col min="8193" max="8193" width="31.7109375" customWidth="1"/>
    <col min="8194" max="8199" width="10.85546875" customWidth="1"/>
    <col min="8449" max="8449" width="31.7109375" customWidth="1"/>
    <col min="8450" max="8455" width="10.85546875" customWidth="1"/>
    <col min="8705" max="8705" width="31.7109375" customWidth="1"/>
    <col min="8706" max="8711" width="10.85546875" customWidth="1"/>
    <col min="8961" max="8961" width="31.7109375" customWidth="1"/>
    <col min="8962" max="8967" width="10.85546875" customWidth="1"/>
    <col min="9217" max="9217" width="31.7109375" customWidth="1"/>
    <col min="9218" max="9223" width="10.85546875" customWidth="1"/>
    <col min="9473" max="9473" width="31.7109375" customWidth="1"/>
    <col min="9474" max="9479" width="10.85546875" customWidth="1"/>
    <col min="9729" max="9729" width="31.7109375" customWidth="1"/>
    <col min="9730" max="9735" width="10.85546875" customWidth="1"/>
    <col min="9985" max="9985" width="31.7109375" customWidth="1"/>
    <col min="9986" max="9991" width="10.85546875" customWidth="1"/>
    <col min="10241" max="10241" width="31.7109375" customWidth="1"/>
    <col min="10242" max="10247" width="10.85546875" customWidth="1"/>
    <col min="10497" max="10497" width="31.7109375" customWidth="1"/>
    <col min="10498" max="10503" width="10.85546875" customWidth="1"/>
    <col min="10753" max="10753" width="31.7109375" customWidth="1"/>
    <col min="10754" max="10759" width="10.85546875" customWidth="1"/>
    <col min="11009" max="11009" width="31.7109375" customWidth="1"/>
    <col min="11010" max="11015" width="10.85546875" customWidth="1"/>
    <col min="11265" max="11265" width="31.7109375" customWidth="1"/>
    <col min="11266" max="11271" width="10.85546875" customWidth="1"/>
    <col min="11521" max="11521" width="31.7109375" customWidth="1"/>
    <col min="11522" max="11527" width="10.85546875" customWidth="1"/>
    <col min="11777" max="11777" width="31.7109375" customWidth="1"/>
    <col min="11778" max="11783" width="10.85546875" customWidth="1"/>
    <col min="12033" max="12033" width="31.7109375" customWidth="1"/>
    <col min="12034" max="12039" width="10.85546875" customWidth="1"/>
    <col min="12289" max="12289" width="31.7109375" customWidth="1"/>
    <col min="12290" max="12295" width="10.85546875" customWidth="1"/>
    <col min="12545" max="12545" width="31.7109375" customWidth="1"/>
    <col min="12546" max="12551" width="10.85546875" customWidth="1"/>
    <col min="12801" max="12801" width="31.7109375" customWidth="1"/>
    <col min="12802" max="12807" width="10.85546875" customWidth="1"/>
    <col min="13057" max="13057" width="31.7109375" customWidth="1"/>
    <col min="13058" max="13063" width="10.85546875" customWidth="1"/>
    <col min="13313" max="13313" width="31.7109375" customWidth="1"/>
    <col min="13314" max="13319" width="10.85546875" customWidth="1"/>
    <col min="13569" max="13569" width="31.7109375" customWidth="1"/>
    <col min="13570" max="13575" width="10.85546875" customWidth="1"/>
    <col min="13825" max="13825" width="31.7109375" customWidth="1"/>
    <col min="13826" max="13831" width="10.85546875" customWidth="1"/>
    <col min="14081" max="14081" width="31.7109375" customWidth="1"/>
    <col min="14082" max="14087" width="10.85546875" customWidth="1"/>
    <col min="14337" max="14337" width="31.7109375" customWidth="1"/>
    <col min="14338" max="14343" width="10.85546875" customWidth="1"/>
    <col min="14593" max="14593" width="31.7109375" customWidth="1"/>
    <col min="14594" max="14599" width="10.85546875" customWidth="1"/>
    <col min="14849" max="14849" width="31.7109375" customWidth="1"/>
    <col min="14850" max="14855" width="10.85546875" customWidth="1"/>
    <col min="15105" max="15105" width="31.7109375" customWidth="1"/>
    <col min="15106" max="15111" width="10.85546875" customWidth="1"/>
    <col min="15361" max="15361" width="31.7109375" customWidth="1"/>
    <col min="15362" max="15367" width="10.85546875" customWidth="1"/>
    <col min="15617" max="15617" width="31.7109375" customWidth="1"/>
    <col min="15618" max="15623" width="10.85546875" customWidth="1"/>
    <col min="15873" max="15873" width="31.7109375" customWidth="1"/>
    <col min="15874" max="15879" width="10.85546875" customWidth="1"/>
    <col min="16129" max="16129" width="31.7109375" customWidth="1"/>
    <col min="16130" max="16135" width="10.85546875" customWidth="1"/>
  </cols>
  <sheetData>
    <row r="1" spans="1:7" s="10" customFormat="1" ht="12.75" customHeight="1" x14ac:dyDescent="0.25">
      <c r="A1" s="30" t="s">
        <v>220</v>
      </c>
      <c r="B1"/>
      <c r="C1"/>
      <c r="D1"/>
      <c r="E1"/>
      <c r="F1"/>
      <c r="G1"/>
    </row>
    <row r="2" spans="1:7" ht="15" customHeight="1" x14ac:dyDescent="0.25">
      <c r="A2" s="99" t="s">
        <v>221</v>
      </c>
      <c r="B2" s="100"/>
      <c r="C2" s="100"/>
      <c r="D2" s="100"/>
      <c r="E2" s="100"/>
      <c r="F2" s="100"/>
      <c r="G2" s="100"/>
    </row>
    <row r="3" spans="1:7" s="11" customFormat="1" ht="15" customHeight="1" thickBot="1" x14ac:dyDescent="0.3">
      <c r="A3" s="31"/>
      <c r="B3" s="101" t="s">
        <v>222</v>
      </c>
      <c r="C3" s="101"/>
      <c r="D3" s="101"/>
      <c r="E3" s="101"/>
      <c r="F3" s="101"/>
      <c r="G3" s="102"/>
    </row>
    <row r="4" spans="1:7" s="12" customFormat="1" ht="15" customHeight="1" thickTop="1" x14ac:dyDescent="0.25">
      <c r="A4" s="31"/>
      <c r="B4" s="32"/>
      <c r="C4" s="103" t="s">
        <v>223</v>
      </c>
      <c r="D4" s="103"/>
      <c r="E4" s="103"/>
      <c r="F4" s="103"/>
      <c r="G4" s="103"/>
    </row>
    <row r="5" spans="1:7" ht="52.5" thickBot="1" x14ac:dyDescent="0.3">
      <c r="A5" s="33"/>
      <c r="B5" s="34" t="s">
        <v>224</v>
      </c>
      <c r="C5" s="34" t="s">
        <v>225</v>
      </c>
      <c r="D5" s="34" t="s">
        <v>226</v>
      </c>
      <c r="E5" s="34" t="s">
        <v>227</v>
      </c>
      <c r="F5" s="34" t="s">
        <v>228</v>
      </c>
      <c r="G5" s="34" t="s">
        <v>229</v>
      </c>
    </row>
    <row r="6" spans="1:7" ht="15.75" thickTop="1" x14ac:dyDescent="0.25">
      <c r="A6" s="35" t="s">
        <v>230</v>
      </c>
      <c r="B6" s="36">
        <v>118.2</v>
      </c>
      <c r="C6" s="36">
        <v>73.900000000000006</v>
      </c>
      <c r="D6" s="36">
        <v>7</v>
      </c>
      <c r="E6" s="36">
        <v>9.4</v>
      </c>
      <c r="F6" s="36">
        <v>21.1</v>
      </c>
      <c r="G6" s="36">
        <v>6.8</v>
      </c>
    </row>
    <row r="7" spans="1:7" ht="15" customHeight="1" x14ac:dyDescent="0.25">
      <c r="A7" s="37" t="s">
        <v>231</v>
      </c>
      <c r="B7" s="38" t="s">
        <v>3</v>
      </c>
      <c r="C7" s="38" t="s">
        <v>3</v>
      </c>
      <c r="D7" s="38" t="s">
        <v>3</v>
      </c>
      <c r="E7" s="38" t="s">
        <v>3</v>
      </c>
      <c r="F7" s="38" t="s">
        <v>3</v>
      </c>
      <c r="G7" s="38" t="s">
        <v>3</v>
      </c>
    </row>
    <row r="8" spans="1:7" ht="12.75" customHeight="1" x14ac:dyDescent="0.25">
      <c r="A8" s="39" t="s">
        <v>124</v>
      </c>
      <c r="B8" s="40">
        <v>21</v>
      </c>
      <c r="C8" s="40">
        <v>10.8</v>
      </c>
      <c r="D8" s="40">
        <v>1.9</v>
      </c>
      <c r="E8" s="40">
        <v>3.2</v>
      </c>
      <c r="F8" s="40">
        <v>4.7</v>
      </c>
      <c r="G8" s="40">
        <v>0.5</v>
      </c>
    </row>
    <row r="9" spans="1:7" ht="15" customHeight="1" x14ac:dyDescent="0.25">
      <c r="A9" s="41" t="s">
        <v>125</v>
      </c>
      <c r="B9" s="40">
        <v>5.6</v>
      </c>
      <c r="C9" s="40">
        <v>3.2</v>
      </c>
      <c r="D9" s="40">
        <v>0.3</v>
      </c>
      <c r="E9" s="40">
        <v>1</v>
      </c>
      <c r="F9" s="40">
        <v>1</v>
      </c>
      <c r="G9" s="40" t="s">
        <v>144</v>
      </c>
    </row>
    <row r="10" spans="1:7" x14ac:dyDescent="0.25">
      <c r="A10" s="41" t="s">
        <v>126</v>
      </c>
      <c r="B10" s="40">
        <v>15.4</v>
      </c>
      <c r="C10" s="40">
        <v>7.6</v>
      </c>
      <c r="D10" s="40">
        <v>1.6</v>
      </c>
      <c r="E10" s="40">
        <v>2.2000000000000002</v>
      </c>
      <c r="F10" s="40">
        <v>3.7</v>
      </c>
      <c r="G10" s="40">
        <v>0.4</v>
      </c>
    </row>
    <row r="11" spans="1:7" ht="10.5" customHeight="1" x14ac:dyDescent="0.25">
      <c r="A11" s="39" t="s">
        <v>127</v>
      </c>
      <c r="B11" s="40">
        <v>26.4</v>
      </c>
      <c r="C11" s="40">
        <v>18.2</v>
      </c>
      <c r="D11" s="40">
        <v>1.3</v>
      </c>
      <c r="E11" s="40">
        <v>2</v>
      </c>
      <c r="F11" s="40">
        <v>4</v>
      </c>
      <c r="G11" s="40">
        <v>1</v>
      </c>
    </row>
    <row r="12" spans="1:7" ht="10.5" customHeight="1" x14ac:dyDescent="0.25">
      <c r="A12" s="41" t="s">
        <v>128</v>
      </c>
      <c r="B12" s="40">
        <v>18.100000000000001</v>
      </c>
      <c r="C12" s="40">
        <v>12.3</v>
      </c>
      <c r="D12" s="40">
        <v>0.9</v>
      </c>
      <c r="E12" s="40">
        <v>1.5</v>
      </c>
      <c r="F12" s="40">
        <v>2.8</v>
      </c>
      <c r="G12" s="40">
        <v>0.6</v>
      </c>
    </row>
    <row r="13" spans="1:7" ht="10.5" customHeight="1" x14ac:dyDescent="0.25">
      <c r="A13" s="41" t="s">
        <v>129</v>
      </c>
      <c r="B13" s="40">
        <v>8.3000000000000007</v>
      </c>
      <c r="C13" s="40">
        <v>5.9</v>
      </c>
      <c r="D13" s="40">
        <v>0.4</v>
      </c>
      <c r="E13" s="40">
        <v>0.5</v>
      </c>
      <c r="F13" s="40">
        <v>1.2</v>
      </c>
      <c r="G13" s="40">
        <v>0.4</v>
      </c>
    </row>
    <row r="14" spans="1:7" ht="10.5" customHeight="1" x14ac:dyDescent="0.25">
      <c r="A14" s="39" t="s">
        <v>130</v>
      </c>
      <c r="B14" s="40">
        <v>44.4</v>
      </c>
      <c r="C14" s="40">
        <v>28.7</v>
      </c>
      <c r="D14" s="40">
        <v>2.2999999999999998</v>
      </c>
      <c r="E14" s="40">
        <v>2.4</v>
      </c>
      <c r="F14" s="40">
        <v>7.2</v>
      </c>
      <c r="G14" s="40">
        <v>3.9</v>
      </c>
    </row>
    <row r="15" spans="1:7" ht="10.5" customHeight="1" x14ac:dyDescent="0.25">
      <c r="A15" s="41" t="s">
        <v>131</v>
      </c>
      <c r="B15" s="40">
        <v>23.5</v>
      </c>
      <c r="C15" s="40">
        <v>14.4</v>
      </c>
      <c r="D15" s="40">
        <v>1.8</v>
      </c>
      <c r="E15" s="40">
        <v>1.2</v>
      </c>
      <c r="F15" s="40">
        <v>4.0999999999999996</v>
      </c>
      <c r="G15" s="40">
        <v>2</v>
      </c>
    </row>
    <row r="16" spans="1:7" ht="10.5" customHeight="1" x14ac:dyDescent="0.25">
      <c r="A16" s="41" t="s">
        <v>132</v>
      </c>
      <c r="B16" s="40">
        <v>7.2</v>
      </c>
      <c r="C16" s="40">
        <v>5</v>
      </c>
      <c r="D16" s="40">
        <v>0.2</v>
      </c>
      <c r="E16" s="40">
        <v>0.4</v>
      </c>
      <c r="F16" s="40">
        <v>0.8</v>
      </c>
      <c r="G16" s="40">
        <v>0.8</v>
      </c>
    </row>
    <row r="17" spans="1:10" ht="10.5" customHeight="1" x14ac:dyDescent="0.25">
      <c r="A17" s="41" t="s">
        <v>133</v>
      </c>
      <c r="B17" s="40">
        <v>13.8</v>
      </c>
      <c r="C17" s="40">
        <v>9.3000000000000007</v>
      </c>
      <c r="D17" s="40">
        <v>0.3</v>
      </c>
      <c r="E17" s="40">
        <v>0.8</v>
      </c>
      <c r="F17" s="40">
        <v>2.2999999999999998</v>
      </c>
      <c r="G17" s="40">
        <v>1.1000000000000001</v>
      </c>
    </row>
    <row r="18" spans="1:10" ht="10.5" customHeight="1" x14ac:dyDescent="0.25">
      <c r="A18" s="39" t="s">
        <v>134</v>
      </c>
      <c r="B18" s="40">
        <v>26.4</v>
      </c>
      <c r="C18" s="40">
        <v>16.2</v>
      </c>
      <c r="D18" s="40">
        <v>1.6</v>
      </c>
      <c r="E18" s="40">
        <v>1.9</v>
      </c>
      <c r="F18" s="40">
        <v>5.3</v>
      </c>
      <c r="G18" s="40">
        <v>1.4</v>
      </c>
    </row>
    <row r="19" spans="1:10" ht="10.5" customHeight="1" x14ac:dyDescent="0.25">
      <c r="A19" s="41" t="s">
        <v>135</v>
      </c>
      <c r="B19" s="40">
        <v>8.5</v>
      </c>
      <c r="C19" s="40">
        <v>5.6</v>
      </c>
      <c r="D19" s="40">
        <v>0.4</v>
      </c>
      <c r="E19" s="40">
        <v>0.5</v>
      </c>
      <c r="F19" s="40">
        <v>1.3</v>
      </c>
      <c r="G19" s="40">
        <v>0.7</v>
      </c>
    </row>
    <row r="20" spans="1:10" ht="10.5" customHeight="1" x14ac:dyDescent="0.25">
      <c r="A20" s="42" t="s">
        <v>136</v>
      </c>
      <c r="B20" s="40">
        <v>4.2</v>
      </c>
      <c r="C20" s="40">
        <v>2.9</v>
      </c>
      <c r="D20" s="40">
        <v>0.2</v>
      </c>
      <c r="E20" s="40" t="s">
        <v>144</v>
      </c>
      <c r="F20" s="40">
        <v>0.6</v>
      </c>
      <c r="G20" s="40">
        <v>0.2</v>
      </c>
    </row>
    <row r="21" spans="1:10" ht="10.5" customHeight="1" x14ac:dyDescent="0.25">
      <c r="A21" s="42" t="s">
        <v>137</v>
      </c>
      <c r="B21" s="40">
        <v>4.3</v>
      </c>
      <c r="C21" s="40">
        <v>2.8</v>
      </c>
      <c r="D21" s="40">
        <v>0.2</v>
      </c>
      <c r="E21" s="40" t="s">
        <v>144</v>
      </c>
      <c r="F21" s="40">
        <v>0.7</v>
      </c>
      <c r="G21" s="40" t="s">
        <v>144</v>
      </c>
    </row>
    <row r="22" spans="1:10" ht="10.5" customHeight="1" x14ac:dyDescent="0.25">
      <c r="A22" s="41" t="s">
        <v>138</v>
      </c>
      <c r="B22" s="40">
        <v>17.899999999999999</v>
      </c>
      <c r="C22" s="40">
        <v>10.6</v>
      </c>
      <c r="D22" s="40">
        <v>1.1000000000000001</v>
      </c>
      <c r="E22" s="40">
        <v>1.4</v>
      </c>
      <c r="F22" s="40">
        <v>4</v>
      </c>
      <c r="G22" s="40">
        <v>0.8</v>
      </c>
    </row>
    <row r="23" spans="1:10" ht="10.5" customHeight="1" x14ac:dyDescent="0.25">
      <c r="A23" s="43" t="s">
        <v>232</v>
      </c>
      <c r="B23" s="38" t="s">
        <v>3</v>
      </c>
      <c r="C23" s="38" t="s">
        <v>3</v>
      </c>
      <c r="D23" s="38" t="s">
        <v>3</v>
      </c>
      <c r="E23" s="38" t="s">
        <v>3</v>
      </c>
      <c r="F23" s="38" t="s">
        <v>3</v>
      </c>
      <c r="G23" s="38" t="s">
        <v>3</v>
      </c>
    </row>
    <row r="24" spans="1:10" ht="10.5" customHeight="1" x14ac:dyDescent="0.25">
      <c r="A24" s="39" t="s">
        <v>139</v>
      </c>
      <c r="B24" s="40">
        <v>94.7</v>
      </c>
      <c r="C24" s="40">
        <v>55.4</v>
      </c>
      <c r="D24" s="40">
        <v>6.7</v>
      </c>
      <c r="E24" s="40">
        <v>8.8000000000000007</v>
      </c>
      <c r="F24" s="40">
        <v>20.9</v>
      </c>
      <c r="G24" s="40">
        <v>2.9</v>
      </c>
    </row>
    <row r="25" spans="1:10" ht="10.5" customHeight="1" x14ac:dyDescent="0.25">
      <c r="A25" s="41" t="s">
        <v>233</v>
      </c>
      <c r="B25" s="40">
        <v>82.2</v>
      </c>
      <c r="C25" s="40">
        <v>47.5</v>
      </c>
      <c r="D25" s="40">
        <v>6.2</v>
      </c>
      <c r="E25" s="40">
        <v>7.6</v>
      </c>
      <c r="F25" s="40">
        <v>18.600000000000001</v>
      </c>
      <c r="G25" s="40">
        <v>2.4</v>
      </c>
    </row>
    <row r="26" spans="1:10" ht="10.5" customHeight="1" x14ac:dyDescent="0.25">
      <c r="A26" s="41" t="s">
        <v>234</v>
      </c>
      <c r="B26" s="40">
        <v>12.5</v>
      </c>
      <c r="C26" s="40">
        <v>7.9</v>
      </c>
      <c r="D26" s="40">
        <v>0.5</v>
      </c>
      <c r="E26" s="40">
        <v>1.2</v>
      </c>
      <c r="F26" s="40">
        <v>2.2999999999999998</v>
      </c>
      <c r="G26" s="40">
        <v>0.6</v>
      </c>
    </row>
    <row r="27" spans="1:10" s="18" customFormat="1" ht="10.5" customHeight="1" x14ac:dyDescent="0.25">
      <c r="A27" s="39" t="s">
        <v>140</v>
      </c>
      <c r="B27" s="40">
        <v>23.5</v>
      </c>
      <c r="C27" s="40">
        <v>18.5</v>
      </c>
      <c r="D27" s="40">
        <v>0.3</v>
      </c>
      <c r="E27" s="40">
        <v>0.6</v>
      </c>
      <c r="F27" s="40">
        <v>0.2</v>
      </c>
      <c r="G27" s="40">
        <v>3.9</v>
      </c>
    </row>
    <row r="28" spans="1:10" s="18" customFormat="1" ht="10.5" customHeight="1" x14ac:dyDescent="0.25">
      <c r="A28" s="43" t="s">
        <v>235</v>
      </c>
      <c r="B28" s="38" t="s">
        <v>3</v>
      </c>
      <c r="C28" s="38" t="s">
        <v>3</v>
      </c>
      <c r="D28" s="38" t="s">
        <v>3</v>
      </c>
      <c r="E28" s="38" t="s">
        <v>3</v>
      </c>
      <c r="F28" s="38" t="s">
        <v>3</v>
      </c>
      <c r="G28" s="38" t="s">
        <v>3</v>
      </c>
    </row>
    <row r="29" spans="1:10" ht="10.5" customHeight="1" x14ac:dyDescent="0.25">
      <c r="A29" s="39" t="s">
        <v>141</v>
      </c>
      <c r="B29" s="40">
        <v>98.5</v>
      </c>
      <c r="C29" s="40">
        <v>60.1</v>
      </c>
      <c r="D29" s="40">
        <v>6.6</v>
      </c>
      <c r="E29" s="40">
        <v>8.3000000000000007</v>
      </c>
      <c r="F29" s="40">
        <v>19.5</v>
      </c>
      <c r="G29" s="40">
        <v>4</v>
      </c>
    </row>
    <row r="30" spans="1:10" ht="10.5" customHeight="1" x14ac:dyDescent="0.25">
      <c r="A30" s="39" t="s">
        <v>142</v>
      </c>
      <c r="B30" s="40">
        <v>12.3</v>
      </c>
      <c r="C30" s="40">
        <v>8.6</v>
      </c>
      <c r="D30" s="40">
        <v>0.2</v>
      </c>
      <c r="E30" s="40">
        <v>0.6</v>
      </c>
      <c r="F30" s="40">
        <v>1.2</v>
      </c>
      <c r="G30" s="40">
        <v>1.7</v>
      </c>
    </row>
    <row r="31" spans="1:10" ht="14.25" customHeight="1" x14ac:dyDescent="0.25">
      <c r="A31" s="39" t="s">
        <v>236</v>
      </c>
      <c r="B31" s="40">
        <v>7.4</v>
      </c>
      <c r="C31" s="40">
        <v>5.2</v>
      </c>
      <c r="D31" s="40" t="s">
        <v>144</v>
      </c>
      <c r="E31" s="40">
        <v>0.5</v>
      </c>
      <c r="F31" s="40" t="s">
        <v>144</v>
      </c>
      <c r="G31" s="40">
        <v>1.1000000000000001</v>
      </c>
      <c r="H31" s="13"/>
      <c r="I31" s="13"/>
      <c r="J31" s="13"/>
    </row>
    <row r="32" spans="1:10" ht="10.5" customHeight="1" x14ac:dyDescent="0.25">
      <c r="A32" s="43" t="s">
        <v>237</v>
      </c>
      <c r="B32" s="38" t="s">
        <v>3</v>
      </c>
      <c r="C32" s="38" t="s">
        <v>3</v>
      </c>
      <c r="D32" s="38" t="s">
        <v>3</v>
      </c>
      <c r="E32" s="38" t="s">
        <v>3</v>
      </c>
      <c r="F32" s="38" t="s">
        <v>3</v>
      </c>
      <c r="G32" s="38" t="s">
        <v>3</v>
      </c>
      <c r="H32" s="13"/>
      <c r="I32" s="13"/>
      <c r="J32" s="13"/>
    </row>
    <row r="33" spans="1:10" ht="10.5" customHeight="1" x14ac:dyDescent="0.25">
      <c r="A33" s="39" t="s">
        <v>238</v>
      </c>
      <c r="B33" s="40">
        <v>42.5</v>
      </c>
      <c r="C33" s="40">
        <v>27.5</v>
      </c>
      <c r="D33" s="40">
        <v>2.2999999999999998</v>
      </c>
      <c r="E33" s="40">
        <v>4.3</v>
      </c>
      <c r="F33" s="40">
        <v>6.7</v>
      </c>
      <c r="G33" s="40">
        <v>1.8</v>
      </c>
      <c r="H33" s="13"/>
      <c r="I33" s="13"/>
      <c r="J33" s="13"/>
    </row>
    <row r="34" spans="1:10" ht="10.5" customHeight="1" x14ac:dyDescent="0.25">
      <c r="A34" s="39" t="s">
        <v>239</v>
      </c>
      <c r="B34" s="40">
        <v>33.5</v>
      </c>
      <c r="C34" s="40">
        <v>20.100000000000001</v>
      </c>
      <c r="D34" s="40">
        <v>2.4</v>
      </c>
      <c r="E34" s="40">
        <v>2.2999999999999998</v>
      </c>
      <c r="F34" s="40">
        <v>6.3</v>
      </c>
      <c r="G34" s="40">
        <v>2.4</v>
      </c>
      <c r="H34" s="13"/>
      <c r="I34" s="13"/>
      <c r="J34" s="13"/>
    </row>
    <row r="35" spans="1:10" ht="10.5" customHeight="1" x14ac:dyDescent="0.25">
      <c r="A35" s="39" t="s">
        <v>240</v>
      </c>
      <c r="B35" s="40">
        <v>12.7</v>
      </c>
      <c r="C35" s="40">
        <v>7</v>
      </c>
      <c r="D35" s="40">
        <v>1</v>
      </c>
      <c r="E35" s="40">
        <v>1.3</v>
      </c>
      <c r="F35" s="40">
        <v>3.2</v>
      </c>
      <c r="G35" s="40">
        <v>0.3</v>
      </c>
    </row>
    <row r="36" spans="1:10" ht="10.5" customHeight="1" x14ac:dyDescent="0.25">
      <c r="A36" s="39" t="s">
        <v>241</v>
      </c>
      <c r="B36" s="40">
        <v>22.8</v>
      </c>
      <c r="C36" s="40">
        <v>14.6</v>
      </c>
      <c r="D36" s="40">
        <v>1</v>
      </c>
      <c r="E36" s="40">
        <v>1.2</v>
      </c>
      <c r="F36" s="40">
        <v>4.2</v>
      </c>
      <c r="G36" s="40">
        <v>1.8</v>
      </c>
    </row>
    <row r="37" spans="1:10" ht="10.5" customHeight="1" x14ac:dyDescent="0.25">
      <c r="A37" s="39" t="s">
        <v>143</v>
      </c>
      <c r="B37" s="40">
        <v>6.7</v>
      </c>
      <c r="C37" s="40">
        <v>4.8</v>
      </c>
      <c r="D37" s="40">
        <v>0.3</v>
      </c>
      <c r="E37" s="40">
        <v>0.3</v>
      </c>
      <c r="F37" s="40">
        <v>0.8</v>
      </c>
      <c r="G37" s="40">
        <v>0.4</v>
      </c>
    </row>
    <row r="38" spans="1:10" ht="10.5" customHeight="1" x14ac:dyDescent="0.25">
      <c r="A38" s="43" t="s">
        <v>242</v>
      </c>
      <c r="B38" s="38" t="s">
        <v>3</v>
      </c>
      <c r="C38" s="38" t="s">
        <v>3</v>
      </c>
      <c r="D38" s="38" t="s">
        <v>3</v>
      </c>
      <c r="E38" s="38" t="s">
        <v>3</v>
      </c>
      <c r="F38" s="38" t="s">
        <v>3</v>
      </c>
      <c r="G38" s="38" t="s">
        <v>3</v>
      </c>
    </row>
    <row r="39" spans="1:10" ht="10.5" customHeight="1" x14ac:dyDescent="0.25">
      <c r="A39" s="39" t="s">
        <v>243</v>
      </c>
      <c r="B39" s="40">
        <v>20.8</v>
      </c>
      <c r="C39" s="40">
        <v>13.6</v>
      </c>
      <c r="D39" s="40">
        <v>1.1000000000000001</v>
      </c>
      <c r="E39" s="40">
        <v>2.9</v>
      </c>
      <c r="F39" s="40">
        <v>3.1</v>
      </c>
      <c r="G39" s="40" t="s">
        <v>144</v>
      </c>
    </row>
    <row r="40" spans="1:10" ht="10.5" customHeight="1" x14ac:dyDescent="0.25">
      <c r="A40" s="39" t="s">
        <v>145</v>
      </c>
      <c r="B40" s="40">
        <v>12.6</v>
      </c>
      <c r="C40" s="40">
        <v>9.5</v>
      </c>
      <c r="D40" s="40">
        <v>0.8</v>
      </c>
      <c r="E40" s="40">
        <v>1.1000000000000001</v>
      </c>
      <c r="F40" s="40">
        <v>1.1000000000000001</v>
      </c>
      <c r="G40" s="40" t="s">
        <v>144</v>
      </c>
    </row>
    <row r="41" spans="1:10" ht="10.5" customHeight="1" x14ac:dyDescent="0.25">
      <c r="A41" s="39" t="s">
        <v>146</v>
      </c>
      <c r="B41" s="40">
        <v>12.8</v>
      </c>
      <c r="C41" s="40">
        <v>8.3000000000000007</v>
      </c>
      <c r="D41" s="40">
        <v>0.5</v>
      </c>
      <c r="E41" s="40">
        <v>0.9</v>
      </c>
      <c r="F41" s="40">
        <v>2.7</v>
      </c>
      <c r="G41" s="40">
        <v>0.4</v>
      </c>
    </row>
    <row r="42" spans="1:10" s="3" customFormat="1" ht="14.25" customHeight="1" x14ac:dyDescent="0.25">
      <c r="A42" s="39" t="s">
        <v>147</v>
      </c>
      <c r="B42" s="40">
        <v>18.3</v>
      </c>
      <c r="C42" s="40">
        <v>10.3</v>
      </c>
      <c r="D42" s="40">
        <v>1</v>
      </c>
      <c r="E42" s="40">
        <v>1.4</v>
      </c>
      <c r="F42" s="40">
        <v>4</v>
      </c>
      <c r="G42" s="40">
        <v>1.5</v>
      </c>
    </row>
    <row r="43" spans="1:10" s="3" customFormat="1" ht="10.5" customHeight="1" x14ac:dyDescent="0.25">
      <c r="A43" s="39" t="s">
        <v>148</v>
      </c>
      <c r="B43" s="40">
        <v>16</v>
      </c>
      <c r="C43" s="40">
        <v>8.4</v>
      </c>
      <c r="D43" s="40">
        <v>1.3</v>
      </c>
      <c r="E43" s="40">
        <v>1.1000000000000001</v>
      </c>
      <c r="F43" s="40">
        <v>3.8</v>
      </c>
      <c r="G43" s="40">
        <v>1.4</v>
      </c>
    </row>
    <row r="44" spans="1:10" s="3" customFormat="1" ht="10.5" customHeight="1" x14ac:dyDescent="0.25">
      <c r="A44" s="39" t="s">
        <v>149</v>
      </c>
      <c r="B44" s="40">
        <v>16.8</v>
      </c>
      <c r="C44" s="40">
        <v>10.5</v>
      </c>
      <c r="D44" s="40">
        <v>1</v>
      </c>
      <c r="E44" s="40">
        <v>0.9</v>
      </c>
      <c r="F44" s="40">
        <v>2.7</v>
      </c>
      <c r="G44" s="40">
        <v>1.8</v>
      </c>
    </row>
    <row r="45" spans="1:10" s="3" customFormat="1" ht="10.5" customHeight="1" x14ac:dyDescent="0.25">
      <c r="A45" s="39" t="s">
        <v>150</v>
      </c>
      <c r="B45" s="40">
        <v>17</v>
      </c>
      <c r="C45" s="40">
        <v>10.9</v>
      </c>
      <c r="D45" s="40">
        <v>1.1000000000000001</v>
      </c>
      <c r="E45" s="40">
        <v>1</v>
      </c>
      <c r="F45" s="40">
        <v>2.9</v>
      </c>
      <c r="G45" s="40">
        <v>1.2</v>
      </c>
    </row>
    <row r="46" spans="1:10" s="3" customFormat="1" ht="10.5" customHeight="1" x14ac:dyDescent="0.25">
      <c r="A46" s="39" t="s">
        <v>244</v>
      </c>
      <c r="B46" s="40">
        <v>3.8</v>
      </c>
      <c r="C46" s="40">
        <v>2.2999999999999998</v>
      </c>
      <c r="D46" s="40">
        <v>0.3</v>
      </c>
      <c r="E46" s="40" t="s">
        <v>144</v>
      </c>
      <c r="F46" s="40">
        <v>0.9</v>
      </c>
      <c r="G46" s="40">
        <v>0.3</v>
      </c>
    </row>
    <row r="47" spans="1:10" s="3" customFormat="1" ht="10.5" customHeight="1" x14ac:dyDescent="0.25">
      <c r="A47" s="43" t="s">
        <v>245</v>
      </c>
      <c r="B47" s="38" t="s">
        <v>3</v>
      </c>
      <c r="C47" s="38" t="s">
        <v>3</v>
      </c>
      <c r="D47" s="38" t="s">
        <v>3</v>
      </c>
      <c r="E47" s="38" t="s">
        <v>3</v>
      </c>
      <c r="F47" s="38" t="s">
        <v>3</v>
      </c>
      <c r="G47" s="38" t="s">
        <v>3</v>
      </c>
    </row>
    <row r="48" spans="1:10" s="3" customFormat="1" ht="10.5" customHeight="1" x14ac:dyDescent="0.25">
      <c r="A48" s="44" t="s">
        <v>246</v>
      </c>
      <c r="B48" s="40">
        <v>47.5</v>
      </c>
      <c r="C48" s="40">
        <v>45.2</v>
      </c>
      <c r="D48" s="40">
        <v>2.2999999999999998</v>
      </c>
      <c r="E48" s="40" t="s">
        <v>151</v>
      </c>
      <c r="F48" s="40" t="s">
        <v>151</v>
      </c>
      <c r="G48" s="40" t="s">
        <v>151</v>
      </c>
    </row>
    <row r="49" spans="1:7" s="3" customFormat="1" ht="10.5" customHeight="1" x14ac:dyDescent="0.25">
      <c r="A49" s="44" t="s">
        <v>247</v>
      </c>
      <c r="B49" s="40">
        <v>29.5</v>
      </c>
      <c r="C49" s="40">
        <v>25.4</v>
      </c>
      <c r="D49" s="40">
        <v>4.0999999999999996</v>
      </c>
      <c r="E49" s="40" t="s">
        <v>151</v>
      </c>
      <c r="F49" s="40" t="s">
        <v>151</v>
      </c>
      <c r="G49" s="40" t="s">
        <v>151</v>
      </c>
    </row>
    <row r="50" spans="1:7" ht="10.5" customHeight="1" x14ac:dyDescent="0.25">
      <c r="A50" s="44" t="s">
        <v>248</v>
      </c>
      <c r="B50" s="40">
        <v>1.8</v>
      </c>
      <c r="C50" s="40">
        <v>1.2</v>
      </c>
      <c r="D50" s="40">
        <v>0.5</v>
      </c>
      <c r="E50" s="40" t="s">
        <v>151</v>
      </c>
      <c r="F50" s="40" t="s">
        <v>151</v>
      </c>
      <c r="G50" s="40" t="s">
        <v>151</v>
      </c>
    </row>
    <row r="51" spans="1:7" ht="10.5" customHeight="1" x14ac:dyDescent="0.25">
      <c r="A51" s="44" t="s">
        <v>249</v>
      </c>
      <c r="B51" s="40">
        <v>2.1</v>
      </c>
      <c r="C51" s="40">
        <v>2</v>
      </c>
      <c r="D51" s="40" t="s">
        <v>144</v>
      </c>
      <c r="E51" s="40" t="s">
        <v>151</v>
      </c>
      <c r="F51" s="40" t="s">
        <v>151</v>
      </c>
      <c r="G51" s="40" t="s">
        <v>151</v>
      </c>
    </row>
    <row r="52" spans="1:7" ht="10.5" customHeight="1" x14ac:dyDescent="0.25">
      <c r="A52" s="44" t="s">
        <v>250</v>
      </c>
      <c r="B52" s="40">
        <v>37.299999999999997</v>
      </c>
      <c r="C52" s="40" t="s">
        <v>151</v>
      </c>
      <c r="D52" s="40" t="s">
        <v>151</v>
      </c>
      <c r="E52" s="40">
        <v>9.4</v>
      </c>
      <c r="F52" s="40">
        <v>21.1</v>
      </c>
      <c r="G52" s="40">
        <v>6.8</v>
      </c>
    </row>
    <row r="53" spans="1:7" ht="10.5" customHeight="1" x14ac:dyDescent="0.25">
      <c r="A53" s="43" t="s">
        <v>251</v>
      </c>
      <c r="B53" s="45" t="s">
        <v>3</v>
      </c>
      <c r="C53" s="45" t="s">
        <v>3</v>
      </c>
      <c r="D53" s="45" t="s">
        <v>3</v>
      </c>
      <c r="E53" s="45" t="s">
        <v>3</v>
      </c>
      <c r="F53" s="45" t="s">
        <v>3</v>
      </c>
      <c r="G53" s="45" t="s">
        <v>3</v>
      </c>
    </row>
    <row r="54" spans="1:7" ht="10.5" customHeight="1" x14ac:dyDescent="0.25">
      <c r="A54" s="39" t="s">
        <v>252</v>
      </c>
      <c r="B54" s="46">
        <v>40.200000000000003</v>
      </c>
      <c r="C54" s="46">
        <v>27.3</v>
      </c>
      <c r="D54" s="46">
        <v>2</v>
      </c>
      <c r="E54" s="46">
        <v>2.4</v>
      </c>
      <c r="F54" s="46">
        <v>3.3</v>
      </c>
      <c r="G54" s="46">
        <v>5.2</v>
      </c>
    </row>
    <row r="55" spans="1:7" ht="10.5" customHeight="1" x14ac:dyDescent="0.25">
      <c r="A55" s="44" t="s">
        <v>152</v>
      </c>
      <c r="B55" s="46">
        <v>32.9</v>
      </c>
      <c r="C55" s="46">
        <v>18.100000000000001</v>
      </c>
      <c r="D55" s="46">
        <v>2.5</v>
      </c>
      <c r="E55" s="46">
        <v>3.2</v>
      </c>
      <c r="F55" s="46">
        <v>8.6999999999999993</v>
      </c>
      <c r="G55" s="46">
        <v>0.5</v>
      </c>
    </row>
    <row r="56" spans="1:7" ht="10.5" customHeight="1" x14ac:dyDescent="0.25">
      <c r="A56" s="44" t="s">
        <v>153</v>
      </c>
      <c r="B56" s="46">
        <v>18</v>
      </c>
      <c r="C56" s="46">
        <v>12.6</v>
      </c>
      <c r="D56" s="46">
        <v>0.9</v>
      </c>
      <c r="E56" s="46">
        <v>1.6</v>
      </c>
      <c r="F56" s="46">
        <v>2</v>
      </c>
      <c r="G56" s="46">
        <v>0.8</v>
      </c>
    </row>
    <row r="57" spans="1:7" ht="10.5" customHeight="1" x14ac:dyDescent="0.25">
      <c r="A57" s="39" t="s">
        <v>154</v>
      </c>
      <c r="B57" s="46">
        <v>15.3</v>
      </c>
      <c r="C57" s="46">
        <v>9.5</v>
      </c>
      <c r="D57" s="46">
        <v>1.1000000000000001</v>
      </c>
      <c r="E57" s="46">
        <v>1.4</v>
      </c>
      <c r="F57" s="46">
        <v>3.4</v>
      </c>
      <c r="G57" s="46" t="s">
        <v>144</v>
      </c>
    </row>
    <row r="58" spans="1:7" ht="10.5" customHeight="1" x14ac:dyDescent="0.25">
      <c r="A58" s="39" t="s">
        <v>253</v>
      </c>
      <c r="B58" s="46">
        <v>6.7</v>
      </c>
      <c r="C58" s="46">
        <v>2.8</v>
      </c>
      <c r="D58" s="46">
        <v>0.3</v>
      </c>
      <c r="E58" s="46">
        <v>0.5</v>
      </c>
      <c r="F58" s="46">
        <v>3</v>
      </c>
      <c r="G58" s="46" t="s">
        <v>144</v>
      </c>
    </row>
    <row r="59" spans="1:7" ht="10.5" customHeight="1" x14ac:dyDescent="0.25">
      <c r="A59" s="39" t="s">
        <v>254</v>
      </c>
      <c r="B59" s="46">
        <v>3</v>
      </c>
      <c r="C59" s="46">
        <v>2.2000000000000002</v>
      </c>
      <c r="D59" s="46">
        <v>0.2</v>
      </c>
      <c r="E59" s="46" t="s">
        <v>144</v>
      </c>
      <c r="F59" s="46" t="s">
        <v>144</v>
      </c>
      <c r="G59" s="46" t="s">
        <v>144</v>
      </c>
    </row>
    <row r="60" spans="1:7" ht="10.5" customHeight="1" x14ac:dyDescent="0.25">
      <c r="A60" s="39" t="s">
        <v>155</v>
      </c>
      <c r="B60" s="46">
        <v>1.4</v>
      </c>
      <c r="C60" s="46">
        <v>0.9</v>
      </c>
      <c r="D60" s="46" t="s">
        <v>144</v>
      </c>
      <c r="E60" s="46" t="s">
        <v>144</v>
      </c>
      <c r="F60" s="46">
        <v>0.3</v>
      </c>
      <c r="G60" s="46" t="s">
        <v>151</v>
      </c>
    </row>
    <row r="61" spans="1:7" ht="10.5" customHeight="1" x14ac:dyDescent="0.25">
      <c r="A61" s="39" t="s">
        <v>255</v>
      </c>
      <c r="B61" s="46">
        <v>0.7</v>
      </c>
      <c r="C61" s="46">
        <v>0.5</v>
      </c>
      <c r="D61" s="46" t="s">
        <v>144</v>
      </c>
      <c r="E61" s="46" t="s">
        <v>151</v>
      </c>
      <c r="F61" s="46" t="s">
        <v>144</v>
      </c>
      <c r="G61" s="46" t="s">
        <v>144</v>
      </c>
    </row>
    <row r="62" spans="1:7" ht="10.5" customHeight="1" x14ac:dyDescent="0.25">
      <c r="A62" s="43" t="s">
        <v>256</v>
      </c>
      <c r="B62" s="45" t="s">
        <v>3</v>
      </c>
      <c r="C62" s="45" t="s">
        <v>3</v>
      </c>
      <c r="D62" s="45" t="s">
        <v>3</v>
      </c>
      <c r="E62" s="45" t="s">
        <v>3</v>
      </c>
      <c r="F62" s="45" t="s">
        <v>3</v>
      </c>
      <c r="G62" s="45" t="s">
        <v>3</v>
      </c>
    </row>
    <row r="63" spans="1:7" ht="10.5" customHeight="1" x14ac:dyDescent="0.25">
      <c r="A63" s="39" t="s">
        <v>257</v>
      </c>
      <c r="B63" s="46">
        <v>73.099999999999994</v>
      </c>
      <c r="C63" s="46">
        <v>59.3</v>
      </c>
      <c r="D63" s="46">
        <v>5</v>
      </c>
      <c r="E63" s="46">
        <v>6.4</v>
      </c>
      <c r="F63" s="46" t="s">
        <v>151</v>
      </c>
      <c r="G63" s="46">
        <v>2.4</v>
      </c>
    </row>
    <row r="64" spans="1:7" ht="10.5" customHeight="1" x14ac:dyDescent="0.25">
      <c r="A64" s="44" t="s">
        <v>156</v>
      </c>
      <c r="B64" s="46">
        <v>9.8000000000000007</v>
      </c>
      <c r="C64" s="46">
        <v>5.3</v>
      </c>
      <c r="D64" s="46">
        <v>0.3</v>
      </c>
      <c r="E64" s="46">
        <v>0.5</v>
      </c>
      <c r="F64" s="46" t="s">
        <v>151</v>
      </c>
      <c r="G64" s="46">
        <v>3.7</v>
      </c>
    </row>
    <row r="65" spans="1:7" ht="10.5" customHeight="1" x14ac:dyDescent="0.25">
      <c r="A65" s="44" t="s">
        <v>258</v>
      </c>
      <c r="B65" s="46">
        <v>5.4</v>
      </c>
      <c r="C65" s="46">
        <v>3.6</v>
      </c>
      <c r="D65" s="46">
        <v>0.7</v>
      </c>
      <c r="E65" s="46">
        <v>0.8</v>
      </c>
      <c r="F65" s="46" t="s">
        <v>151</v>
      </c>
      <c r="G65" s="46" t="s">
        <v>144</v>
      </c>
    </row>
    <row r="66" spans="1:7" ht="10.5" customHeight="1" x14ac:dyDescent="0.25">
      <c r="A66" s="39" t="s">
        <v>259</v>
      </c>
      <c r="B66" s="46">
        <v>4.4000000000000004</v>
      </c>
      <c r="C66" s="46">
        <v>3</v>
      </c>
      <c r="D66" s="46">
        <v>0.6</v>
      </c>
      <c r="E66" s="46">
        <v>0.7</v>
      </c>
      <c r="F66" s="46" t="s">
        <v>151</v>
      </c>
      <c r="G66" s="46" t="s">
        <v>144</v>
      </c>
    </row>
    <row r="67" spans="1:7" ht="10.5" customHeight="1" x14ac:dyDescent="0.25">
      <c r="A67" s="39" t="s">
        <v>260</v>
      </c>
      <c r="B67" s="46">
        <v>1.8</v>
      </c>
      <c r="C67" s="46">
        <v>1.3</v>
      </c>
      <c r="D67" s="46" t="s">
        <v>144</v>
      </c>
      <c r="E67" s="46">
        <v>0.5</v>
      </c>
      <c r="F67" s="46" t="s">
        <v>151</v>
      </c>
      <c r="G67" s="46" t="s">
        <v>151</v>
      </c>
    </row>
    <row r="68" spans="1:7" ht="10.5" customHeight="1" x14ac:dyDescent="0.25">
      <c r="A68" s="39" t="s">
        <v>261</v>
      </c>
      <c r="B68" s="46">
        <v>1.2</v>
      </c>
      <c r="C68" s="46">
        <v>0.7</v>
      </c>
      <c r="D68" s="46" t="s">
        <v>144</v>
      </c>
      <c r="E68" s="46" t="s">
        <v>144</v>
      </c>
      <c r="F68" s="46" t="s">
        <v>151</v>
      </c>
      <c r="G68" s="46" t="s">
        <v>144</v>
      </c>
    </row>
    <row r="69" spans="1:7" ht="10.5" customHeight="1" x14ac:dyDescent="0.25">
      <c r="A69" s="39" t="s">
        <v>255</v>
      </c>
      <c r="B69" s="46">
        <v>1.3</v>
      </c>
      <c r="C69" s="46">
        <v>0.7</v>
      </c>
      <c r="D69" s="46">
        <v>0.3</v>
      </c>
      <c r="E69" s="46" t="s">
        <v>144</v>
      </c>
      <c r="F69" s="46" t="s">
        <v>151</v>
      </c>
      <c r="G69" s="46" t="s">
        <v>144</v>
      </c>
    </row>
    <row r="70" spans="1:7" ht="10.5" customHeight="1" x14ac:dyDescent="0.25">
      <c r="A70" s="39" t="s">
        <v>262</v>
      </c>
      <c r="B70" s="46">
        <v>21.1</v>
      </c>
      <c r="C70" s="46" t="s">
        <v>151</v>
      </c>
      <c r="D70" s="46" t="s">
        <v>151</v>
      </c>
      <c r="E70" s="46" t="s">
        <v>151</v>
      </c>
      <c r="F70" s="46">
        <v>21.1</v>
      </c>
      <c r="G70" s="46" t="s">
        <v>151</v>
      </c>
    </row>
    <row r="71" spans="1:7" ht="10.5" customHeight="1" x14ac:dyDescent="0.25">
      <c r="A71" s="43" t="s">
        <v>263</v>
      </c>
      <c r="B71" s="45" t="s">
        <v>3</v>
      </c>
      <c r="C71" s="45" t="s">
        <v>3</v>
      </c>
      <c r="D71" s="45" t="s">
        <v>3</v>
      </c>
      <c r="E71" s="45" t="s">
        <v>3</v>
      </c>
      <c r="F71" s="45" t="s">
        <v>3</v>
      </c>
      <c r="G71" s="45" t="s">
        <v>3</v>
      </c>
    </row>
    <row r="72" spans="1:7" ht="10.5" customHeight="1" x14ac:dyDescent="0.25">
      <c r="A72" s="47" t="s">
        <v>160</v>
      </c>
      <c r="B72" s="46">
        <v>5.3</v>
      </c>
      <c r="C72" s="46" t="s">
        <v>144</v>
      </c>
      <c r="D72" s="46" t="s">
        <v>144</v>
      </c>
      <c r="E72" s="46">
        <v>1</v>
      </c>
      <c r="F72" s="46">
        <v>4.2</v>
      </c>
      <c r="G72" s="46" t="s">
        <v>144</v>
      </c>
    </row>
    <row r="73" spans="1:7" ht="10.5" customHeight="1" x14ac:dyDescent="0.25">
      <c r="A73" s="47">
        <v>3</v>
      </c>
      <c r="B73" s="46">
        <v>9</v>
      </c>
      <c r="C73" s="46">
        <v>0.9</v>
      </c>
      <c r="D73" s="46">
        <v>0.5</v>
      </c>
      <c r="E73" s="46">
        <v>2</v>
      </c>
      <c r="F73" s="46">
        <v>5.2</v>
      </c>
      <c r="G73" s="46">
        <v>0.4</v>
      </c>
    </row>
    <row r="74" spans="1:7" ht="10.5" customHeight="1" x14ac:dyDescent="0.25">
      <c r="A74" s="47">
        <v>4</v>
      </c>
      <c r="B74" s="46">
        <v>16.8</v>
      </c>
      <c r="C74" s="46">
        <v>4.0999999999999996</v>
      </c>
      <c r="D74" s="46">
        <v>1.5</v>
      </c>
      <c r="E74" s="46">
        <v>3</v>
      </c>
      <c r="F74" s="46">
        <v>6.9</v>
      </c>
      <c r="G74" s="46">
        <v>1.3</v>
      </c>
    </row>
    <row r="75" spans="1:7" ht="10.5" customHeight="1" x14ac:dyDescent="0.25">
      <c r="A75" s="47">
        <v>5</v>
      </c>
      <c r="B75" s="46">
        <v>19.399999999999999</v>
      </c>
      <c r="C75" s="46">
        <v>10.4</v>
      </c>
      <c r="D75" s="46">
        <v>1.7</v>
      </c>
      <c r="E75" s="46">
        <v>2.2000000000000002</v>
      </c>
      <c r="F75" s="46">
        <v>3.3</v>
      </c>
      <c r="G75" s="46">
        <v>1.8</v>
      </c>
    </row>
    <row r="76" spans="1:7" ht="10.5" customHeight="1" x14ac:dyDescent="0.25">
      <c r="A76" s="47">
        <v>6</v>
      </c>
      <c r="B76" s="46">
        <v>22.2</v>
      </c>
      <c r="C76" s="46">
        <v>17</v>
      </c>
      <c r="D76" s="46">
        <v>1.5</v>
      </c>
      <c r="E76" s="46">
        <v>0.9</v>
      </c>
      <c r="F76" s="46">
        <v>1.2</v>
      </c>
      <c r="G76" s="46">
        <v>1.6</v>
      </c>
    </row>
    <row r="77" spans="1:7" ht="10.5" customHeight="1" x14ac:dyDescent="0.25">
      <c r="A77" s="47">
        <v>7</v>
      </c>
      <c r="B77" s="46">
        <v>16.899999999999999</v>
      </c>
      <c r="C77" s="46">
        <v>14.4</v>
      </c>
      <c r="D77" s="46">
        <v>0.9</v>
      </c>
      <c r="E77" s="46" t="s">
        <v>144</v>
      </c>
      <c r="F77" s="46">
        <v>0.3</v>
      </c>
      <c r="G77" s="46">
        <v>1</v>
      </c>
    </row>
    <row r="78" spans="1:7" ht="10.5" customHeight="1" x14ac:dyDescent="0.25">
      <c r="A78" s="47">
        <v>8</v>
      </c>
      <c r="B78" s="46">
        <v>12.6</v>
      </c>
      <c r="C78" s="46">
        <v>11.5</v>
      </c>
      <c r="D78" s="46">
        <v>0.6</v>
      </c>
      <c r="E78" s="46" t="s">
        <v>144</v>
      </c>
      <c r="F78" s="46" t="s">
        <v>144</v>
      </c>
      <c r="G78" s="46">
        <v>0.3</v>
      </c>
    </row>
    <row r="79" spans="1:7" ht="10.5" customHeight="1" x14ac:dyDescent="0.25">
      <c r="A79" s="47" t="s">
        <v>264</v>
      </c>
      <c r="B79" s="46">
        <v>16</v>
      </c>
      <c r="C79" s="46">
        <v>15.3</v>
      </c>
      <c r="D79" s="46">
        <v>0.3</v>
      </c>
      <c r="E79" s="46" t="s">
        <v>144</v>
      </c>
      <c r="F79" s="46" t="s">
        <v>144</v>
      </c>
      <c r="G79" s="46">
        <v>0.3</v>
      </c>
    </row>
    <row r="80" spans="1:7" ht="10.5" customHeight="1" x14ac:dyDescent="0.25">
      <c r="A80" s="43" t="s">
        <v>265</v>
      </c>
      <c r="B80" s="43" t="s">
        <v>3</v>
      </c>
      <c r="C80" s="43" t="s">
        <v>3</v>
      </c>
      <c r="D80" s="43" t="s">
        <v>3</v>
      </c>
      <c r="E80" s="43" t="s">
        <v>3</v>
      </c>
      <c r="F80" s="43" t="s">
        <v>3</v>
      </c>
      <c r="G80" s="43" t="s">
        <v>3</v>
      </c>
    </row>
    <row r="81" spans="1:7" ht="10.5" customHeight="1" x14ac:dyDescent="0.25">
      <c r="A81" s="47">
        <v>0</v>
      </c>
      <c r="B81" s="46">
        <v>3.2</v>
      </c>
      <c r="C81" s="46" t="s">
        <v>144</v>
      </c>
      <c r="D81" s="46" t="s">
        <v>144</v>
      </c>
      <c r="E81" s="46">
        <v>0.7</v>
      </c>
      <c r="F81" s="46">
        <v>2.4</v>
      </c>
      <c r="G81" s="46" t="s">
        <v>144</v>
      </c>
    </row>
    <row r="82" spans="1:7" ht="10.5" customHeight="1" x14ac:dyDescent="0.25">
      <c r="A82" s="47">
        <v>1</v>
      </c>
      <c r="B82" s="46">
        <v>11.7</v>
      </c>
      <c r="C82" s="46">
        <v>1.2</v>
      </c>
      <c r="D82" s="46">
        <v>0.3</v>
      </c>
      <c r="E82" s="46">
        <v>2.5</v>
      </c>
      <c r="F82" s="46">
        <v>7.4</v>
      </c>
      <c r="G82" s="46">
        <v>0.3</v>
      </c>
    </row>
    <row r="83" spans="1:7" ht="10.5" customHeight="1" x14ac:dyDescent="0.25">
      <c r="A83" s="47">
        <v>2</v>
      </c>
      <c r="B83" s="46">
        <v>29.8</v>
      </c>
      <c r="C83" s="46">
        <v>10.3</v>
      </c>
      <c r="D83" s="46">
        <v>3.2</v>
      </c>
      <c r="E83" s="46">
        <v>4.7</v>
      </c>
      <c r="F83" s="46">
        <v>9.1999999999999993</v>
      </c>
      <c r="G83" s="46">
        <v>2.4</v>
      </c>
    </row>
    <row r="84" spans="1:7" ht="10.5" customHeight="1" x14ac:dyDescent="0.25">
      <c r="A84" s="47">
        <v>3</v>
      </c>
      <c r="B84" s="46">
        <v>47.6</v>
      </c>
      <c r="C84" s="46">
        <v>38.1</v>
      </c>
      <c r="D84" s="46">
        <v>2.9</v>
      </c>
      <c r="E84" s="46">
        <v>1.4</v>
      </c>
      <c r="F84" s="46">
        <v>1.8</v>
      </c>
      <c r="G84" s="46">
        <v>3.5</v>
      </c>
    </row>
    <row r="85" spans="1:7" ht="10.5" customHeight="1" x14ac:dyDescent="0.25">
      <c r="A85" s="47">
        <v>4</v>
      </c>
      <c r="B85" s="46">
        <v>20.5</v>
      </c>
      <c r="C85" s="46">
        <v>19.100000000000001</v>
      </c>
      <c r="D85" s="46">
        <v>0.5</v>
      </c>
      <c r="E85" s="46" t="s">
        <v>144</v>
      </c>
      <c r="F85" s="46">
        <v>0.4</v>
      </c>
      <c r="G85" s="46">
        <v>0.4</v>
      </c>
    </row>
    <row r="86" spans="1:7" ht="10.5" customHeight="1" x14ac:dyDescent="0.25">
      <c r="A86" s="47" t="s">
        <v>266</v>
      </c>
      <c r="B86" s="46">
        <v>5.3</v>
      </c>
      <c r="C86" s="46">
        <v>5.0999999999999996</v>
      </c>
      <c r="D86" s="46" t="s">
        <v>144</v>
      </c>
      <c r="E86" s="46" t="s">
        <v>144</v>
      </c>
      <c r="F86" s="46" t="s">
        <v>151</v>
      </c>
      <c r="G86" s="46" t="s">
        <v>144</v>
      </c>
    </row>
    <row r="87" spans="1:7" ht="10.5" customHeight="1" x14ac:dyDescent="0.25">
      <c r="A87" s="43" t="s">
        <v>267</v>
      </c>
      <c r="B87" s="45" t="s">
        <v>3</v>
      </c>
      <c r="C87" s="45" t="s">
        <v>3</v>
      </c>
      <c r="D87" s="45" t="s">
        <v>3</v>
      </c>
      <c r="E87" s="45" t="s">
        <v>3</v>
      </c>
      <c r="F87" s="45" t="s">
        <v>3</v>
      </c>
      <c r="G87" s="45" t="s">
        <v>3</v>
      </c>
    </row>
    <row r="88" spans="1:7" ht="10.5" customHeight="1" x14ac:dyDescent="0.25">
      <c r="A88" s="47">
        <v>1</v>
      </c>
      <c r="B88" s="46">
        <v>10.3</v>
      </c>
      <c r="C88" s="46">
        <v>2.1</v>
      </c>
      <c r="D88" s="46">
        <v>0.5</v>
      </c>
      <c r="E88" s="46">
        <v>1.6</v>
      </c>
      <c r="F88" s="46">
        <v>5.6</v>
      </c>
      <c r="G88" s="46">
        <v>0.5</v>
      </c>
    </row>
    <row r="89" spans="1:7" ht="10.5" customHeight="1" x14ac:dyDescent="0.25">
      <c r="A89" s="47">
        <v>2</v>
      </c>
      <c r="B89" s="46">
        <v>31</v>
      </c>
      <c r="C89" s="46">
        <v>11.3</v>
      </c>
      <c r="D89" s="46">
        <v>2.2999999999999998</v>
      </c>
      <c r="E89" s="46">
        <v>4.4000000000000004</v>
      </c>
      <c r="F89" s="46">
        <v>10.5</v>
      </c>
      <c r="G89" s="46">
        <v>2.5</v>
      </c>
    </row>
    <row r="90" spans="1:7" ht="10.5" customHeight="1" x14ac:dyDescent="0.25">
      <c r="A90" s="47">
        <v>3</v>
      </c>
      <c r="B90" s="46">
        <v>32.1</v>
      </c>
      <c r="C90" s="46">
        <v>21.8</v>
      </c>
      <c r="D90" s="46">
        <v>2.1</v>
      </c>
      <c r="E90" s="46">
        <v>2.4</v>
      </c>
      <c r="F90" s="46">
        <v>3.9</v>
      </c>
      <c r="G90" s="46">
        <v>1.9</v>
      </c>
    </row>
    <row r="91" spans="1:7" ht="10.5" customHeight="1" x14ac:dyDescent="0.25">
      <c r="A91" s="47">
        <v>4</v>
      </c>
      <c r="B91" s="46">
        <v>22.5</v>
      </c>
      <c r="C91" s="46">
        <v>18.399999999999999</v>
      </c>
      <c r="D91" s="46">
        <v>1.4</v>
      </c>
      <c r="E91" s="46">
        <v>0.9</v>
      </c>
      <c r="F91" s="46">
        <v>0.8</v>
      </c>
      <c r="G91" s="46">
        <v>1.1000000000000001</v>
      </c>
    </row>
    <row r="92" spans="1:7" ht="10.5" customHeight="1" x14ac:dyDescent="0.25">
      <c r="A92" s="47" t="s">
        <v>266</v>
      </c>
      <c r="B92" s="46">
        <v>22.4</v>
      </c>
      <c r="C92" s="46">
        <v>20.3</v>
      </c>
      <c r="D92" s="46">
        <v>0.8</v>
      </c>
      <c r="E92" s="46" t="s">
        <v>144</v>
      </c>
      <c r="F92" s="46">
        <v>0.4</v>
      </c>
      <c r="G92" s="46">
        <v>0.7</v>
      </c>
    </row>
    <row r="93" spans="1:7" ht="10.5" customHeight="1" x14ac:dyDescent="0.25">
      <c r="A93" s="43" t="s">
        <v>268</v>
      </c>
      <c r="B93" s="45" t="s">
        <v>3</v>
      </c>
      <c r="C93" s="45" t="s">
        <v>3</v>
      </c>
      <c r="D93" s="45" t="s">
        <v>3</v>
      </c>
      <c r="E93" s="45" t="s">
        <v>3</v>
      </c>
      <c r="F93" s="45" t="s">
        <v>3</v>
      </c>
      <c r="G93" s="45" t="s">
        <v>3</v>
      </c>
    </row>
    <row r="94" spans="1:7" ht="10.5" customHeight="1" x14ac:dyDescent="0.25">
      <c r="A94" s="47">
        <v>0</v>
      </c>
      <c r="B94" s="46" t="s">
        <v>144</v>
      </c>
      <c r="C94" s="46" t="s">
        <v>144</v>
      </c>
      <c r="D94" s="46" t="s">
        <v>144</v>
      </c>
      <c r="E94" s="46" t="s">
        <v>151</v>
      </c>
      <c r="F94" s="46" t="s">
        <v>144</v>
      </c>
      <c r="G94" s="46" t="s">
        <v>151</v>
      </c>
    </row>
    <row r="95" spans="1:7" ht="10.5" customHeight="1" x14ac:dyDescent="0.25">
      <c r="A95" s="47">
        <v>1</v>
      </c>
      <c r="B95" s="46">
        <v>53.1</v>
      </c>
      <c r="C95" s="46">
        <v>23.6</v>
      </c>
      <c r="D95" s="46">
        <v>3.3</v>
      </c>
      <c r="E95" s="46">
        <v>7.8</v>
      </c>
      <c r="F95" s="46">
        <v>16</v>
      </c>
      <c r="G95" s="46">
        <v>2.5</v>
      </c>
    </row>
    <row r="96" spans="1:7" ht="10.5" customHeight="1" x14ac:dyDescent="0.25">
      <c r="A96" s="47">
        <v>2</v>
      </c>
      <c r="B96" s="46">
        <v>52.1</v>
      </c>
      <c r="C96" s="46">
        <v>38.4</v>
      </c>
      <c r="D96" s="46">
        <v>3.1</v>
      </c>
      <c r="E96" s="46">
        <v>1.6</v>
      </c>
      <c r="F96" s="46">
        <v>4.8</v>
      </c>
      <c r="G96" s="46">
        <v>4.0999999999999996</v>
      </c>
    </row>
    <row r="97" spans="1:7" ht="10.5" customHeight="1" x14ac:dyDescent="0.25">
      <c r="A97" s="47" t="s">
        <v>269</v>
      </c>
      <c r="B97" s="46">
        <v>12.9</v>
      </c>
      <c r="C97" s="46">
        <v>11.8</v>
      </c>
      <c r="D97" s="46">
        <v>0.6</v>
      </c>
      <c r="E97" s="46" t="s">
        <v>144</v>
      </c>
      <c r="F97" s="46" t="s">
        <v>144</v>
      </c>
      <c r="G97" s="46" t="s">
        <v>144</v>
      </c>
    </row>
    <row r="98" spans="1:7" ht="10.5" customHeight="1" x14ac:dyDescent="0.25">
      <c r="A98" s="43" t="s">
        <v>270</v>
      </c>
      <c r="B98" s="45" t="s">
        <v>3</v>
      </c>
      <c r="C98" s="45" t="s">
        <v>3</v>
      </c>
      <c r="D98" s="45" t="s">
        <v>3</v>
      </c>
      <c r="E98" s="45" t="s">
        <v>3</v>
      </c>
      <c r="F98" s="45" t="s">
        <v>3</v>
      </c>
      <c r="G98" s="45" t="s">
        <v>3</v>
      </c>
    </row>
    <row r="99" spans="1:7" ht="10.5" customHeight="1" x14ac:dyDescent="0.25">
      <c r="A99" s="47">
        <v>0</v>
      </c>
      <c r="B99" s="46">
        <v>85</v>
      </c>
      <c r="C99" s="46">
        <v>47.7</v>
      </c>
      <c r="D99" s="46">
        <v>3.8</v>
      </c>
      <c r="E99" s="46">
        <v>8.4</v>
      </c>
      <c r="F99" s="46">
        <v>19.2</v>
      </c>
      <c r="G99" s="46">
        <v>5.9</v>
      </c>
    </row>
    <row r="100" spans="1:7" ht="10.5" customHeight="1" x14ac:dyDescent="0.25">
      <c r="A100" s="47">
        <v>1</v>
      </c>
      <c r="B100" s="46">
        <v>31.1</v>
      </c>
      <c r="C100" s="46">
        <v>24.2</v>
      </c>
      <c r="D100" s="46">
        <v>3.1</v>
      </c>
      <c r="E100" s="46">
        <v>1</v>
      </c>
      <c r="F100" s="46">
        <v>2</v>
      </c>
      <c r="G100" s="46">
        <v>0.8</v>
      </c>
    </row>
    <row r="101" spans="1:7" ht="10.5" customHeight="1" x14ac:dyDescent="0.25">
      <c r="A101" s="47" t="s">
        <v>271</v>
      </c>
      <c r="B101" s="46">
        <v>2.2000000000000002</v>
      </c>
      <c r="C101" s="46">
        <v>2</v>
      </c>
      <c r="D101" s="46" t="s">
        <v>144</v>
      </c>
      <c r="E101" s="46" t="s">
        <v>151</v>
      </c>
      <c r="F101" s="46" t="s">
        <v>151</v>
      </c>
      <c r="G101" s="46" t="s">
        <v>144</v>
      </c>
    </row>
    <row r="102" spans="1:7" ht="10.5" customHeight="1" x14ac:dyDescent="0.25">
      <c r="A102" s="43" t="s">
        <v>157</v>
      </c>
      <c r="B102" s="45" t="s">
        <v>3</v>
      </c>
      <c r="C102" s="45" t="s">
        <v>3</v>
      </c>
      <c r="D102" s="45" t="s">
        <v>3</v>
      </c>
      <c r="E102" s="45" t="s">
        <v>3</v>
      </c>
      <c r="F102" s="45" t="s">
        <v>3</v>
      </c>
      <c r="G102" s="45" t="s">
        <v>3</v>
      </c>
    </row>
    <row r="103" spans="1:7" ht="10.5" customHeight="1" x14ac:dyDescent="0.25">
      <c r="A103" s="39" t="s">
        <v>162</v>
      </c>
      <c r="B103" s="46">
        <v>35.200000000000003</v>
      </c>
      <c r="C103" s="46">
        <v>32.4</v>
      </c>
      <c r="D103" s="46">
        <v>2.8</v>
      </c>
      <c r="E103" s="46" t="s">
        <v>151</v>
      </c>
      <c r="F103" s="46" t="s">
        <v>151</v>
      </c>
      <c r="G103" s="46" t="s">
        <v>151</v>
      </c>
    </row>
    <row r="104" spans="1:7" ht="10.5" customHeight="1" x14ac:dyDescent="0.25">
      <c r="A104" s="41" t="s">
        <v>272</v>
      </c>
      <c r="B104" s="46">
        <v>20.6</v>
      </c>
      <c r="C104" s="46">
        <v>18.7</v>
      </c>
      <c r="D104" s="46">
        <v>1.9</v>
      </c>
      <c r="E104" s="46" t="s">
        <v>151</v>
      </c>
      <c r="F104" s="46" t="s">
        <v>151</v>
      </c>
      <c r="G104" s="46" t="s">
        <v>151</v>
      </c>
    </row>
    <row r="105" spans="1:7" ht="10.5" customHeight="1" x14ac:dyDescent="0.25">
      <c r="A105" s="41" t="s">
        <v>273</v>
      </c>
      <c r="B105" s="46">
        <v>14.6</v>
      </c>
      <c r="C105" s="46">
        <v>13.7</v>
      </c>
      <c r="D105" s="46">
        <v>0.9</v>
      </c>
      <c r="E105" s="46" t="s">
        <v>151</v>
      </c>
      <c r="F105" s="46" t="s">
        <v>151</v>
      </c>
      <c r="G105" s="46" t="s">
        <v>151</v>
      </c>
    </row>
    <row r="106" spans="1:7" ht="10.5" customHeight="1" x14ac:dyDescent="0.25">
      <c r="A106" s="47" t="s">
        <v>163</v>
      </c>
      <c r="B106" s="46">
        <v>45.7</v>
      </c>
      <c r="C106" s="46">
        <v>41.5</v>
      </c>
      <c r="D106" s="46">
        <v>4.2</v>
      </c>
      <c r="E106" s="46" t="s">
        <v>151</v>
      </c>
      <c r="F106" s="46" t="s">
        <v>151</v>
      </c>
      <c r="G106" s="46" t="s">
        <v>151</v>
      </c>
    </row>
    <row r="107" spans="1:7" ht="10.5" customHeight="1" x14ac:dyDescent="0.25">
      <c r="A107" s="47" t="s">
        <v>250</v>
      </c>
      <c r="B107" s="46">
        <v>37.299999999999997</v>
      </c>
      <c r="C107" s="46" t="s">
        <v>151</v>
      </c>
      <c r="D107" s="46" t="s">
        <v>151</v>
      </c>
      <c r="E107" s="46">
        <v>9.4</v>
      </c>
      <c r="F107" s="46">
        <v>21.1</v>
      </c>
      <c r="G107" s="46">
        <v>6.8</v>
      </c>
    </row>
    <row r="108" spans="1:7" ht="10.5" customHeight="1" x14ac:dyDescent="0.25">
      <c r="A108" s="43" t="s">
        <v>274</v>
      </c>
      <c r="B108" s="45" t="s">
        <v>3</v>
      </c>
      <c r="C108" s="45" t="s">
        <v>3</v>
      </c>
      <c r="D108" s="45" t="s">
        <v>3</v>
      </c>
      <c r="E108" s="45" t="s">
        <v>3</v>
      </c>
      <c r="F108" s="45" t="s">
        <v>3</v>
      </c>
      <c r="G108" s="45" t="s">
        <v>3</v>
      </c>
    </row>
    <row r="109" spans="1:7" ht="10.5" customHeight="1" x14ac:dyDescent="0.25">
      <c r="A109" s="39" t="s">
        <v>162</v>
      </c>
      <c r="B109" s="46">
        <v>45.3</v>
      </c>
      <c r="C109" s="46">
        <v>42.8</v>
      </c>
      <c r="D109" s="46">
        <v>2.6</v>
      </c>
      <c r="E109" s="46" t="s">
        <v>151</v>
      </c>
      <c r="F109" s="46" t="s">
        <v>151</v>
      </c>
      <c r="G109" s="46" t="s">
        <v>151</v>
      </c>
    </row>
    <row r="110" spans="1:7" ht="10.5" customHeight="1" x14ac:dyDescent="0.25">
      <c r="A110" s="41" t="s">
        <v>275</v>
      </c>
      <c r="B110" s="46">
        <v>7.5</v>
      </c>
      <c r="C110" s="46">
        <v>7</v>
      </c>
      <c r="D110" s="46">
        <v>0.5</v>
      </c>
      <c r="E110" s="46" t="s">
        <v>151</v>
      </c>
      <c r="F110" s="46" t="s">
        <v>151</v>
      </c>
      <c r="G110" s="46" t="s">
        <v>151</v>
      </c>
    </row>
    <row r="111" spans="1:7" ht="10.5" customHeight="1" x14ac:dyDescent="0.25">
      <c r="A111" s="41" t="s">
        <v>276</v>
      </c>
      <c r="B111" s="46">
        <v>37.9</v>
      </c>
      <c r="C111" s="46">
        <v>35.799999999999997</v>
      </c>
      <c r="D111" s="46">
        <v>2.1</v>
      </c>
      <c r="E111" s="46" t="s">
        <v>151</v>
      </c>
      <c r="F111" s="46" t="s">
        <v>151</v>
      </c>
      <c r="G111" s="46" t="s">
        <v>151</v>
      </c>
    </row>
    <row r="112" spans="1:7" ht="10.5" customHeight="1" x14ac:dyDescent="0.25">
      <c r="A112" s="44" t="s">
        <v>163</v>
      </c>
      <c r="B112" s="46">
        <v>35.5</v>
      </c>
      <c r="C112" s="46">
        <v>31.1</v>
      </c>
      <c r="D112" s="46">
        <v>4.4000000000000004</v>
      </c>
      <c r="E112" s="46" t="s">
        <v>151</v>
      </c>
      <c r="F112" s="46" t="s">
        <v>151</v>
      </c>
      <c r="G112" s="46" t="s">
        <v>151</v>
      </c>
    </row>
    <row r="113" spans="1:7" ht="10.5" customHeight="1" x14ac:dyDescent="0.25">
      <c r="A113" s="47" t="s">
        <v>250</v>
      </c>
      <c r="B113" s="46">
        <v>37.299999999999997</v>
      </c>
      <c r="C113" s="46" t="s">
        <v>151</v>
      </c>
      <c r="D113" s="46" t="s">
        <v>151</v>
      </c>
      <c r="E113" s="46">
        <v>9.4</v>
      </c>
      <c r="F113" s="46">
        <v>21.1</v>
      </c>
      <c r="G113" s="46">
        <v>6.8</v>
      </c>
    </row>
    <row r="114" spans="1:7" ht="10.5" customHeight="1" x14ac:dyDescent="0.25">
      <c r="A114" s="43" t="s">
        <v>277</v>
      </c>
      <c r="B114" s="45" t="s">
        <v>3</v>
      </c>
      <c r="C114" s="45" t="s">
        <v>3</v>
      </c>
      <c r="D114" s="45" t="s">
        <v>3</v>
      </c>
      <c r="E114" s="45" t="s">
        <v>3</v>
      </c>
      <c r="F114" s="45" t="s">
        <v>3</v>
      </c>
      <c r="G114" s="45" t="s">
        <v>3</v>
      </c>
    </row>
    <row r="115" spans="1:7" ht="10.5" customHeight="1" x14ac:dyDescent="0.25">
      <c r="A115" s="39" t="s">
        <v>162</v>
      </c>
      <c r="B115" s="46">
        <v>46.9</v>
      </c>
      <c r="C115" s="46">
        <v>43.8</v>
      </c>
      <c r="D115" s="46">
        <v>3.1</v>
      </c>
      <c r="E115" s="46" t="s">
        <v>151</v>
      </c>
      <c r="F115" s="46" t="s">
        <v>151</v>
      </c>
      <c r="G115" s="46" t="s">
        <v>151</v>
      </c>
    </row>
    <row r="116" spans="1:7" ht="10.5" customHeight="1" x14ac:dyDescent="0.25">
      <c r="A116" s="41" t="s">
        <v>278</v>
      </c>
      <c r="B116" s="46">
        <v>11.4</v>
      </c>
      <c r="C116" s="46">
        <v>9.9</v>
      </c>
      <c r="D116" s="46">
        <v>1.5</v>
      </c>
      <c r="E116" s="46" t="s">
        <v>151</v>
      </c>
      <c r="F116" s="46" t="s">
        <v>151</v>
      </c>
      <c r="G116" s="46" t="s">
        <v>151</v>
      </c>
    </row>
    <row r="117" spans="1:7" ht="10.5" customHeight="1" x14ac:dyDescent="0.25">
      <c r="A117" s="41" t="s">
        <v>279</v>
      </c>
      <c r="B117" s="46">
        <v>30.3</v>
      </c>
      <c r="C117" s="46">
        <v>28.7</v>
      </c>
      <c r="D117" s="46">
        <v>1.6</v>
      </c>
      <c r="E117" s="46" t="s">
        <v>151</v>
      </c>
      <c r="F117" s="46" t="s">
        <v>151</v>
      </c>
      <c r="G117" s="46" t="s">
        <v>151</v>
      </c>
    </row>
    <row r="118" spans="1:7" ht="10.5" customHeight="1" x14ac:dyDescent="0.25">
      <c r="A118" s="41" t="s">
        <v>280</v>
      </c>
      <c r="B118" s="46">
        <v>5.2</v>
      </c>
      <c r="C118" s="46">
        <v>5.2</v>
      </c>
      <c r="D118" s="46" t="s">
        <v>144</v>
      </c>
      <c r="E118" s="46" t="s">
        <v>151</v>
      </c>
      <c r="F118" s="46" t="s">
        <v>151</v>
      </c>
      <c r="G118" s="46" t="s">
        <v>151</v>
      </c>
    </row>
    <row r="119" spans="1:7" ht="10.5" customHeight="1" x14ac:dyDescent="0.25">
      <c r="A119" s="44" t="s">
        <v>163</v>
      </c>
      <c r="B119" s="40">
        <v>34</v>
      </c>
      <c r="C119" s="40">
        <v>30</v>
      </c>
      <c r="D119" s="40">
        <v>4</v>
      </c>
      <c r="E119" s="40" t="s">
        <v>151</v>
      </c>
      <c r="F119" s="40" t="s">
        <v>151</v>
      </c>
      <c r="G119" s="40" t="s">
        <v>151</v>
      </c>
    </row>
    <row r="120" spans="1:7" ht="10.5" customHeight="1" x14ac:dyDescent="0.25">
      <c r="A120" s="47" t="s">
        <v>250</v>
      </c>
      <c r="B120" s="40">
        <v>37.299999999999997</v>
      </c>
      <c r="C120" s="40" t="s">
        <v>151</v>
      </c>
      <c r="D120" s="40" t="s">
        <v>151</v>
      </c>
      <c r="E120" s="40">
        <v>9.4</v>
      </c>
      <c r="F120" s="40">
        <v>21.1</v>
      </c>
      <c r="G120" s="40">
        <v>6.8</v>
      </c>
    </row>
    <row r="121" spans="1:7" ht="10.5" customHeight="1" x14ac:dyDescent="0.25">
      <c r="A121" s="43" t="s">
        <v>281</v>
      </c>
      <c r="B121" s="45" t="s">
        <v>3</v>
      </c>
      <c r="C121" s="45" t="s">
        <v>3</v>
      </c>
      <c r="D121" s="45" t="s">
        <v>3</v>
      </c>
      <c r="E121" s="45" t="s">
        <v>3</v>
      </c>
      <c r="F121" s="45" t="s">
        <v>3</v>
      </c>
      <c r="G121" s="45" t="s">
        <v>3</v>
      </c>
    </row>
    <row r="122" spans="1:7" ht="10.5" customHeight="1" x14ac:dyDescent="0.25">
      <c r="A122" s="39" t="s">
        <v>282</v>
      </c>
      <c r="B122" s="46">
        <v>37.5</v>
      </c>
      <c r="C122" s="46">
        <v>25.7</v>
      </c>
      <c r="D122" s="46">
        <v>1.9</v>
      </c>
      <c r="E122" s="46">
        <v>2.2000000000000002</v>
      </c>
      <c r="F122" s="46">
        <v>6</v>
      </c>
      <c r="G122" s="46">
        <v>1.8</v>
      </c>
    </row>
    <row r="123" spans="1:7" ht="10.5" customHeight="1" x14ac:dyDescent="0.25">
      <c r="A123" s="44" t="s">
        <v>283</v>
      </c>
      <c r="B123" s="46">
        <v>57.9</v>
      </c>
      <c r="C123" s="46">
        <v>36.5</v>
      </c>
      <c r="D123" s="46">
        <v>3.7</v>
      </c>
      <c r="E123" s="46">
        <v>4.7</v>
      </c>
      <c r="F123" s="46">
        <v>10.1</v>
      </c>
      <c r="G123" s="46">
        <v>2.9</v>
      </c>
    </row>
    <row r="124" spans="1:7" ht="10.5" customHeight="1" x14ac:dyDescent="0.25">
      <c r="A124" s="44" t="s">
        <v>284</v>
      </c>
      <c r="B124" s="46">
        <v>20.9</v>
      </c>
      <c r="C124" s="46">
        <v>11</v>
      </c>
      <c r="D124" s="46">
        <v>1.3</v>
      </c>
      <c r="E124" s="46">
        <v>2.4</v>
      </c>
      <c r="F124" s="46">
        <v>4.2</v>
      </c>
      <c r="G124" s="46">
        <v>2</v>
      </c>
    </row>
    <row r="125" spans="1:7" ht="10.5" customHeight="1" x14ac:dyDescent="0.25">
      <c r="A125" s="39" t="s">
        <v>285</v>
      </c>
      <c r="B125" s="46">
        <v>1.9</v>
      </c>
      <c r="C125" s="46">
        <v>0.6</v>
      </c>
      <c r="D125" s="46" t="s">
        <v>144</v>
      </c>
      <c r="E125" s="46" t="s">
        <v>144</v>
      </c>
      <c r="F125" s="46">
        <v>0.9</v>
      </c>
      <c r="G125" s="46" t="s">
        <v>144</v>
      </c>
    </row>
    <row r="126" spans="1:7" ht="10.5" customHeight="1" x14ac:dyDescent="0.25">
      <c r="A126" s="43" t="s">
        <v>286</v>
      </c>
      <c r="B126" s="45" t="s">
        <v>3</v>
      </c>
      <c r="C126" s="45" t="s">
        <v>3</v>
      </c>
      <c r="D126" s="45" t="s">
        <v>3</v>
      </c>
      <c r="E126" s="45" t="s">
        <v>3</v>
      </c>
      <c r="F126" s="45" t="s">
        <v>3</v>
      </c>
      <c r="G126" s="45" t="s">
        <v>3</v>
      </c>
    </row>
    <row r="127" spans="1:7" ht="10.5" customHeight="1" x14ac:dyDescent="0.25">
      <c r="A127" s="39" t="s">
        <v>180</v>
      </c>
      <c r="B127" s="46">
        <v>56</v>
      </c>
      <c r="C127" s="46">
        <v>36</v>
      </c>
      <c r="D127" s="46">
        <v>3</v>
      </c>
      <c r="E127" s="46">
        <v>3.6</v>
      </c>
      <c r="F127" s="46">
        <v>10.8</v>
      </c>
      <c r="G127" s="46">
        <v>2.6</v>
      </c>
    </row>
    <row r="128" spans="1:7" ht="10.5" customHeight="1" x14ac:dyDescent="0.25">
      <c r="A128" s="44" t="s">
        <v>287</v>
      </c>
      <c r="B128" s="46">
        <v>48.4</v>
      </c>
      <c r="C128" s="46">
        <v>31.3</v>
      </c>
      <c r="D128" s="46">
        <v>2.9</v>
      </c>
      <c r="E128" s="46">
        <v>4</v>
      </c>
      <c r="F128" s="46">
        <v>7.3</v>
      </c>
      <c r="G128" s="46">
        <v>3</v>
      </c>
    </row>
    <row r="129" spans="1:7" ht="10.5" customHeight="1" x14ac:dyDescent="0.25">
      <c r="A129" s="44" t="s">
        <v>288</v>
      </c>
      <c r="B129" s="46">
        <v>9</v>
      </c>
      <c r="C129" s="46">
        <v>4.4000000000000004</v>
      </c>
      <c r="D129" s="46">
        <v>0.7</v>
      </c>
      <c r="E129" s="46">
        <v>1.1000000000000001</v>
      </c>
      <c r="F129" s="46">
        <v>2.1</v>
      </c>
      <c r="G129" s="46">
        <v>0.6</v>
      </c>
    </row>
    <row r="130" spans="1:7" ht="10.5" customHeight="1" x14ac:dyDescent="0.25">
      <c r="A130" s="44" t="s">
        <v>289</v>
      </c>
      <c r="B130" s="46">
        <v>4.8</v>
      </c>
      <c r="C130" s="46">
        <v>2.2000000000000002</v>
      </c>
      <c r="D130" s="46">
        <v>0.3</v>
      </c>
      <c r="E130" s="46">
        <v>0.7</v>
      </c>
      <c r="F130" s="46">
        <v>1</v>
      </c>
      <c r="G130" s="46">
        <v>0.6</v>
      </c>
    </row>
    <row r="131" spans="1:7" ht="10.5" customHeight="1" x14ac:dyDescent="0.25">
      <c r="A131" s="43" t="s">
        <v>290</v>
      </c>
      <c r="B131" s="45" t="s">
        <v>3</v>
      </c>
      <c r="C131" s="45" t="s">
        <v>3</v>
      </c>
      <c r="D131" s="45" t="s">
        <v>3</v>
      </c>
      <c r="E131" s="45" t="s">
        <v>3</v>
      </c>
      <c r="F131" s="45" t="s">
        <v>3</v>
      </c>
      <c r="G131" s="45" t="s">
        <v>3</v>
      </c>
    </row>
    <row r="132" spans="1:7" ht="10.5" customHeight="1" x14ac:dyDescent="0.25">
      <c r="A132" s="39" t="s">
        <v>162</v>
      </c>
      <c r="B132" s="46">
        <v>38.200000000000003</v>
      </c>
      <c r="C132" s="46">
        <v>29</v>
      </c>
      <c r="D132" s="46">
        <v>2.9</v>
      </c>
      <c r="E132" s="46">
        <v>2</v>
      </c>
      <c r="F132" s="46">
        <v>4.2</v>
      </c>
      <c r="G132" s="46" t="s">
        <v>151</v>
      </c>
    </row>
    <row r="133" spans="1:7" ht="10.5" customHeight="1" x14ac:dyDescent="0.25">
      <c r="A133" s="44" t="s">
        <v>163</v>
      </c>
      <c r="B133" s="46">
        <v>73.3</v>
      </c>
      <c r="C133" s="46">
        <v>44.8</v>
      </c>
      <c r="D133" s="46">
        <v>4.0999999999999996</v>
      </c>
      <c r="E133" s="46">
        <v>7.4</v>
      </c>
      <c r="F133" s="46">
        <v>16.899999999999999</v>
      </c>
      <c r="G133" s="46" t="s">
        <v>151</v>
      </c>
    </row>
    <row r="134" spans="1:7" ht="10.5" customHeight="1" x14ac:dyDescent="0.25">
      <c r="A134" s="44" t="s">
        <v>291</v>
      </c>
      <c r="B134" s="46">
        <v>6.8</v>
      </c>
      <c r="C134" s="46" t="s">
        <v>151</v>
      </c>
      <c r="D134" s="46" t="s">
        <v>151</v>
      </c>
      <c r="E134" s="46" t="s">
        <v>151</v>
      </c>
      <c r="F134" s="46" t="s">
        <v>151</v>
      </c>
      <c r="G134" s="46">
        <v>6.8</v>
      </c>
    </row>
    <row r="135" spans="1:7" ht="10.5" customHeight="1" x14ac:dyDescent="0.25">
      <c r="A135" s="43" t="s">
        <v>292</v>
      </c>
      <c r="B135" s="45" t="s">
        <v>3</v>
      </c>
      <c r="C135" s="45" t="s">
        <v>3</v>
      </c>
      <c r="D135" s="45" t="s">
        <v>3</v>
      </c>
      <c r="E135" s="45" t="s">
        <v>3</v>
      </c>
      <c r="F135" s="45" t="s">
        <v>3</v>
      </c>
      <c r="G135" s="45" t="s">
        <v>3</v>
      </c>
    </row>
    <row r="136" spans="1:7" ht="10.5" customHeight="1" x14ac:dyDescent="0.25">
      <c r="A136" s="39" t="s">
        <v>293</v>
      </c>
      <c r="B136" s="46">
        <v>5.8</v>
      </c>
      <c r="C136" s="46" t="s">
        <v>144</v>
      </c>
      <c r="D136" s="46">
        <v>0.1</v>
      </c>
      <c r="E136" s="46">
        <v>0.7</v>
      </c>
      <c r="F136" s="46">
        <v>4.8</v>
      </c>
      <c r="G136" s="46" t="s">
        <v>151</v>
      </c>
    </row>
    <row r="137" spans="1:7" ht="10.5" customHeight="1" x14ac:dyDescent="0.25">
      <c r="A137" s="44" t="s">
        <v>294</v>
      </c>
      <c r="B137" s="46">
        <v>17.8</v>
      </c>
      <c r="C137" s="46">
        <v>1.6</v>
      </c>
      <c r="D137" s="46">
        <v>1.8</v>
      </c>
      <c r="E137" s="46">
        <v>3.5</v>
      </c>
      <c r="F137" s="46">
        <v>10.6</v>
      </c>
      <c r="G137" s="46" t="s">
        <v>144</v>
      </c>
    </row>
    <row r="138" spans="1:7" ht="10.5" customHeight="1" x14ac:dyDescent="0.25">
      <c r="A138" s="44" t="s">
        <v>295</v>
      </c>
      <c r="B138" s="46">
        <v>28.2</v>
      </c>
      <c r="C138" s="46">
        <v>15.3</v>
      </c>
      <c r="D138" s="46">
        <v>2.5</v>
      </c>
      <c r="E138" s="46">
        <v>3</v>
      </c>
      <c r="F138" s="46">
        <v>4.4000000000000004</v>
      </c>
      <c r="G138" s="46">
        <v>3</v>
      </c>
    </row>
    <row r="139" spans="1:7" ht="10.5" customHeight="1" x14ac:dyDescent="0.25">
      <c r="A139" s="48" t="s">
        <v>296</v>
      </c>
      <c r="B139" s="46">
        <v>37.6</v>
      </c>
      <c r="C139" s="46">
        <v>30.2</v>
      </c>
      <c r="D139" s="46">
        <v>1.7</v>
      </c>
      <c r="E139" s="46">
        <v>1.6</v>
      </c>
      <c r="F139" s="46">
        <v>1.1000000000000001</v>
      </c>
      <c r="G139" s="46">
        <v>3.1</v>
      </c>
    </row>
    <row r="140" spans="1:7" ht="10.5" customHeight="1" x14ac:dyDescent="0.25">
      <c r="A140" s="48" t="s">
        <v>297</v>
      </c>
      <c r="B140" s="46">
        <v>12.9</v>
      </c>
      <c r="C140" s="46">
        <v>11.5</v>
      </c>
      <c r="D140" s="46">
        <v>0.4</v>
      </c>
      <c r="E140" s="46">
        <v>0.4</v>
      </c>
      <c r="F140" s="46" t="s">
        <v>144</v>
      </c>
      <c r="G140" s="46">
        <v>0.5</v>
      </c>
    </row>
    <row r="141" spans="1:7" ht="10.5" customHeight="1" x14ac:dyDescent="0.25">
      <c r="A141" s="48" t="s">
        <v>298</v>
      </c>
      <c r="B141" s="46">
        <v>12.2</v>
      </c>
      <c r="C141" s="46">
        <v>11.5</v>
      </c>
      <c r="D141" s="46">
        <v>0.4</v>
      </c>
      <c r="E141" s="46" t="s">
        <v>144</v>
      </c>
      <c r="F141" s="46" t="s">
        <v>144</v>
      </c>
      <c r="G141" s="46" t="s">
        <v>151</v>
      </c>
    </row>
    <row r="142" spans="1:7" ht="10.5" customHeight="1" x14ac:dyDescent="0.25">
      <c r="A142" s="48" t="s">
        <v>299</v>
      </c>
      <c r="B142" s="46">
        <v>3.7</v>
      </c>
      <c r="C142" s="46">
        <v>3.7</v>
      </c>
      <c r="D142" s="46" t="s">
        <v>144</v>
      </c>
      <c r="E142" s="46" t="s">
        <v>144</v>
      </c>
      <c r="F142" s="46" t="s">
        <v>151</v>
      </c>
      <c r="G142" s="46" t="s">
        <v>151</v>
      </c>
    </row>
    <row r="143" spans="1:7" ht="10.5" customHeight="1" x14ac:dyDescent="0.25">
      <c r="A143" s="43" t="s">
        <v>300</v>
      </c>
      <c r="B143" s="45" t="s">
        <v>3</v>
      </c>
      <c r="C143" s="45" t="s">
        <v>3</v>
      </c>
      <c r="D143" s="45" t="s">
        <v>3</v>
      </c>
      <c r="E143" s="45" t="s">
        <v>3</v>
      </c>
      <c r="F143" s="45" t="s">
        <v>3</v>
      </c>
      <c r="G143" s="45" t="s">
        <v>3</v>
      </c>
    </row>
    <row r="144" spans="1:7" ht="10.5" customHeight="1" x14ac:dyDescent="0.25">
      <c r="A144" s="39" t="s">
        <v>301</v>
      </c>
      <c r="B144" s="46">
        <v>48.7</v>
      </c>
      <c r="C144" s="46">
        <v>25.2</v>
      </c>
      <c r="D144" s="46">
        <v>2.8</v>
      </c>
      <c r="E144" s="46">
        <v>5.7</v>
      </c>
      <c r="F144" s="46">
        <v>11</v>
      </c>
      <c r="G144" s="46">
        <v>4</v>
      </c>
    </row>
    <row r="145" spans="1:7" ht="10.5" customHeight="1" x14ac:dyDescent="0.25">
      <c r="A145" s="44" t="s">
        <v>302</v>
      </c>
      <c r="B145" s="46">
        <v>68.3</v>
      </c>
      <c r="C145" s="46">
        <v>47.8</v>
      </c>
      <c r="D145" s="46">
        <v>4.2</v>
      </c>
      <c r="E145" s="46">
        <v>3.7</v>
      </c>
      <c r="F145" s="46">
        <v>9.9</v>
      </c>
      <c r="G145" s="46">
        <v>2.7</v>
      </c>
    </row>
    <row r="146" spans="1:7" ht="10.5" customHeight="1" x14ac:dyDescent="0.25">
      <c r="A146" s="44" t="s">
        <v>303</v>
      </c>
      <c r="B146" s="46">
        <v>1.2</v>
      </c>
      <c r="C146" s="46">
        <v>0.9</v>
      </c>
      <c r="D146" s="46" t="s">
        <v>144</v>
      </c>
      <c r="E146" s="46" t="s">
        <v>144</v>
      </c>
      <c r="F146" s="46" t="s">
        <v>144</v>
      </c>
      <c r="G146" s="46" t="s">
        <v>144</v>
      </c>
    </row>
    <row r="147" spans="1:7" ht="10.5" customHeight="1" x14ac:dyDescent="0.25">
      <c r="A147" s="43" t="s">
        <v>304</v>
      </c>
      <c r="B147" s="45" t="s">
        <v>3</v>
      </c>
      <c r="C147" s="45" t="s">
        <v>3</v>
      </c>
      <c r="D147" s="45" t="s">
        <v>3</v>
      </c>
      <c r="E147" s="45" t="s">
        <v>3</v>
      </c>
      <c r="F147" s="45" t="s">
        <v>3</v>
      </c>
      <c r="G147" s="45" t="s">
        <v>3</v>
      </c>
    </row>
    <row r="148" spans="1:7" ht="10.5" customHeight="1" x14ac:dyDescent="0.25">
      <c r="A148" s="44" t="s">
        <v>305</v>
      </c>
      <c r="B148" s="46">
        <v>47.7</v>
      </c>
      <c r="C148" s="46">
        <v>22.3</v>
      </c>
      <c r="D148" s="46">
        <v>2.8</v>
      </c>
      <c r="E148" s="46">
        <v>4.2</v>
      </c>
      <c r="F148" s="46">
        <v>14.1</v>
      </c>
      <c r="G148" s="46">
        <v>4.2</v>
      </c>
    </row>
    <row r="149" spans="1:7" ht="10.5" customHeight="1" x14ac:dyDescent="0.25">
      <c r="A149" s="39" t="s">
        <v>153</v>
      </c>
      <c r="B149" s="46">
        <v>41.9</v>
      </c>
      <c r="C149" s="46">
        <v>28.6</v>
      </c>
      <c r="D149" s="46">
        <v>2.4</v>
      </c>
      <c r="E149" s="46">
        <v>4</v>
      </c>
      <c r="F149" s="46">
        <v>5</v>
      </c>
      <c r="G149" s="46">
        <v>1.8</v>
      </c>
    </row>
    <row r="150" spans="1:7" ht="10.5" customHeight="1" x14ac:dyDescent="0.25">
      <c r="A150" s="44" t="s">
        <v>306</v>
      </c>
      <c r="B150" s="46">
        <v>25.3</v>
      </c>
      <c r="C150" s="46">
        <v>20.7</v>
      </c>
      <c r="D150" s="46">
        <v>1.6</v>
      </c>
      <c r="E150" s="46">
        <v>0.9</v>
      </c>
      <c r="F150" s="46">
        <v>1.4</v>
      </c>
      <c r="G150" s="46">
        <v>0.7</v>
      </c>
    </row>
    <row r="151" spans="1:7" ht="10.5" customHeight="1" x14ac:dyDescent="0.25">
      <c r="A151" s="48" t="s">
        <v>307</v>
      </c>
      <c r="B151" s="46">
        <v>2</v>
      </c>
      <c r="C151" s="46">
        <v>1</v>
      </c>
      <c r="D151" s="46">
        <v>0.1</v>
      </c>
      <c r="E151" s="46" t="s">
        <v>144</v>
      </c>
      <c r="F151" s="46">
        <v>0.6</v>
      </c>
      <c r="G151" s="46" t="s">
        <v>144</v>
      </c>
    </row>
    <row r="152" spans="1:7" ht="10.5" customHeight="1" x14ac:dyDescent="0.25">
      <c r="A152" s="48" t="s">
        <v>308</v>
      </c>
      <c r="B152" s="46">
        <v>1.4</v>
      </c>
      <c r="C152" s="46">
        <v>1.2</v>
      </c>
      <c r="D152" s="46" t="s">
        <v>144</v>
      </c>
      <c r="E152" s="46" t="s">
        <v>144</v>
      </c>
      <c r="F152" s="46" t="s">
        <v>144</v>
      </c>
      <c r="G152" s="46" t="s">
        <v>151</v>
      </c>
    </row>
    <row r="153" spans="1:7" ht="10.5" customHeight="1" x14ac:dyDescent="0.25">
      <c r="A153" s="43" t="s">
        <v>309</v>
      </c>
      <c r="B153" s="45" t="s">
        <v>3</v>
      </c>
      <c r="C153" s="45" t="s">
        <v>3</v>
      </c>
      <c r="D153" s="45" t="s">
        <v>3</v>
      </c>
      <c r="E153" s="45" t="s">
        <v>3</v>
      </c>
      <c r="F153" s="45" t="s">
        <v>3</v>
      </c>
      <c r="G153" s="45" t="s">
        <v>3</v>
      </c>
    </row>
    <row r="154" spans="1:7" ht="10.5" customHeight="1" x14ac:dyDescent="0.25">
      <c r="A154" s="47">
        <v>0</v>
      </c>
      <c r="B154" s="46">
        <v>75.599999999999994</v>
      </c>
      <c r="C154" s="46">
        <v>45.7</v>
      </c>
      <c r="D154" s="46">
        <v>3.6</v>
      </c>
      <c r="E154" s="46">
        <v>7.3</v>
      </c>
      <c r="F154" s="46">
        <v>13.5</v>
      </c>
      <c r="G154" s="46">
        <v>5.6</v>
      </c>
    </row>
    <row r="155" spans="1:7" ht="10.5" customHeight="1" x14ac:dyDescent="0.25">
      <c r="A155" s="47">
        <v>1</v>
      </c>
      <c r="B155" s="40">
        <v>32.299999999999997</v>
      </c>
      <c r="C155" s="40">
        <v>20.3</v>
      </c>
      <c r="D155" s="40">
        <v>2.5</v>
      </c>
      <c r="E155" s="40">
        <v>1.8</v>
      </c>
      <c r="F155" s="40">
        <v>6.6</v>
      </c>
      <c r="G155" s="40">
        <v>1.1000000000000001</v>
      </c>
    </row>
    <row r="156" spans="1:7" ht="10.5" customHeight="1" x14ac:dyDescent="0.25">
      <c r="A156" s="47">
        <v>2</v>
      </c>
      <c r="B156" s="40">
        <v>7.4</v>
      </c>
      <c r="C156" s="40">
        <v>5.5</v>
      </c>
      <c r="D156" s="40">
        <v>0.7</v>
      </c>
      <c r="E156" s="40" t="s">
        <v>144</v>
      </c>
      <c r="F156" s="40">
        <v>0.9</v>
      </c>
      <c r="G156" s="40" t="s">
        <v>144</v>
      </c>
    </row>
    <row r="157" spans="1:7" ht="10.5" customHeight="1" x14ac:dyDescent="0.25">
      <c r="A157" s="47" t="s">
        <v>269</v>
      </c>
      <c r="B157" s="40">
        <v>2.9</v>
      </c>
      <c r="C157" s="40">
        <v>2.2999999999999998</v>
      </c>
      <c r="D157" s="40">
        <v>0.2</v>
      </c>
      <c r="E157" s="40" t="s">
        <v>144</v>
      </c>
      <c r="F157" s="40">
        <v>0.2</v>
      </c>
      <c r="G157" s="40" t="s">
        <v>151</v>
      </c>
    </row>
    <row r="158" spans="1:7" ht="10.5" customHeight="1" x14ac:dyDescent="0.25">
      <c r="A158" s="43" t="s">
        <v>310</v>
      </c>
      <c r="B158" s="45" t="s">
        <v>3</v>
      </c>
      <c r="C158" s="45" t="s">
        <v>3</v>
      </c>
      <c r="D158" s="45" t="s">
        <v>3</v>
      </c>
      <c r="E158" s="45" t="s">
        <v>3</v>
      </c>
      <c r="F158" s="45" t="s">
        <v>3</v>
      </c>
      <c r="G158" s="45" t="s">
        <v>3</v>
      </c>
    </row>
    <row r="159" spans="1:7" ht="10.5" customHeight="1" x14ac:dyDescent="0.25">
      <c r="A159" s="39" t="s">
        <v>162</v>
      </c>
      <c r="B159" s="46">
        <v>8.9</v>
      </c>
      <c r="C159" s="46">
        <v>7</v>
      </c>
      <c r="D159" s="46">
        <v>0.5</v>
      </c>
      <c r="E159" s="46">
        <v>0.5</v>
      </c>
      <c r="F159" s="46">
        <v>0.6</v>
      </c>
      <c r="G159" s="46">
        <v>0.4</v>
      </c>
    </row>
    <row r="160" spans="1:7" ht="10.5" customHeight="1" x14ac:dyDescent="0.25">
      <c r="A160" s="39" t="s">
        <v>163</v>
      </c>
      <c r="B160" s="46">
        <v>94.6</v>
      </c>
      <c r="C160" s="46">
        <v>61.4</v>
      </c>
      <c r="D160" s="46">
        <v>5.4</v>
      </c>
      <c r="E160" s="46">
        <v>6.8</v>
      </c>
      <c r="F160" s="46">
        <v>15.3</v>
      </c>
      <c r="G160" s="46">
        <v>5.8</v>
      </c>
    </row>
    <row r="161" spans="1:7" ht="10.5" customHeight="1" x14ac:dyDescent="0.25">
      <c r="A161" s="44" t="s">
        <v>311</v>
      </c>
      <c r="B161" s="40">
        <v>14.7</v>
      </c>
      <c r="C161" s="40">
        <v>5.5</v>
      </c>
      <c r="D161" s="40">
        <v>1.1000000000000001</v>
      </c>
      <c r="E161" s="40">
        <v>2.2000000000000002</v>
      </c>
      <c r="F161" s="40">
        <v>5.3</v>
      </c>
      <c r="G161" s="40">
        <v>0.6</v>
      </c>
    </row>
    <row r="162" spans="1:7" ht="10.5" customHeight="1" x14ac:dyDescent="0.25">
      <c r="A162" s="43" t="s">
        <v>312</v>
      </c>
      <c r="B162" s="45" t="s">
        <v>3</v>
      </c>
      <c r="C162" s="45" t="s">
        <v>3</v>
      </c>
      <c r="D162" s="45" t="s">
        <v>3</v>
      </c>
      <c r="E162" s="45" t="s">
        <v>3</v>
      </c>
      <c r="F162" s="45" t="s">
        <v>3</v>
      </c>
      <c r="G162" s="45" t="s">
        <v>3</v>
      </c>
    </row>
    <row r="163" spans="1:7" ht="10.5" customHeight="1" x14ac:dyDescent="0.25">
      <c r="A163" s="39" t="s">
        <v>162</v>
      </c>
      <c r="B163" s="46">
        <v>26.1</v>
      </c>
      <c r="C163" s="46">
        <v>19.3</v>
      </c>
      <c r="D163" s="46">
        <v>1.4</v>
      </c>
      <c r="E163" s="46">
        <v>1.4</v>
      </c>
      <c r="F163" s="46">
        <v>2.2999999999999998</v>
      </c>
      <c r="G163" s="46">
        <v>1.6</v>
      </c>
    </row>
    <row r="164" spans="1:7" ht="10.5" customHeight="1" x14ac:dyDescent="0.25">
      <c r="A164" s="39" t="s">
        <v>163</v>
      </c>
      <c r="B164" s="46">
        <v>57.9</v>
      </c>
      <c r="C164" s="46">
        <v>35.4</v>
      </c>
      <c r="D164" s="46">
        <v>3.2</v>
      </c>
      <c r="E164" s="46">
        <v>4.5</v>
      </c>
      <c r="F164" s="46">
        <v>11.2</v>
      </c>
      <c r="G164" s="46">
        <v>3.6</v>
      </c>
    </row>
    <row r="165" spans="1:7" ht="10.5" customHeight="1" x14ac:dyDescent="0.25">
      <c r="A165" s="44" t="s">
        <v>311</v>
      </c>
      <c r="B165" s="40">
        <v>34.200000000000003</v>
      </c>
      <c r="C165" s="40">
        <v>19.100000000000001</v>
      </c>
      <c r="D165" s="40">
        <v>2.4</v>
      </c>
      <c r="E165" s="40">
        <v>3.4</v>
      </c>
      <c r="F165" s="40">
        <v>7.6</v>
      </c>
      <c r="G165" s="40">
        <v>1.6</v>
      </c>
    </row>
    <row r="166" spans="1:7" ht="10.5" customHeight="1" x14ac:dyDescent="0.25">
      <c r="A166" s="43" t="s">
        <v>313</v>
      </c>
      <c r="B166" s="45" t="s">
        <v>3</v>
      </c>
      <c r="C166" s="45" t="s">
        <v>3</v>
      </c>
      <c r="D166" s="45" t="s">
        <v>3</v>
      </c>
      <c r="E166" s="45" t="s">
        <v>3</v>
      </c>
      <c r="F166" s="45" t="s">
        <v>3</v>
      </c>
      <c r="G166" s="45" t="s">
        <v>3</v>
      </c>
    </row>
    <row r="167" spans="1:7" ht="10.5" customHeight="1" x14ac:dyDescent="0.25">
      <c r="A167" s="39" t="s">
        <v>162</v>
      </c>
      <c r="B167" s="46">
        <v>56.4</v>
      </c>
      <c r="C167" s="46">
        <v>48.5</v>
      </c>
      <c r="D167" s="46">
        <v>3.4</v>
      </c>
      <c r="E167" s="46">
        <v>2.2000000000000002</v>
      </c>
      <c r="F167" s="46" t="s">
        <v>151</v>
      </c>
      <c r="G167" s="46">
        <v>2.4</v>
      </c>
    </row>
    <row r="168" spans="1:7" ht="10.5" customHeight="1" x14ac:dyDescent="0.25">
      <c r="A168" s="39" t="s">
        <v>163</v>
      </c>
      <c r="B168" s="46">
        <v>40.6</v>
      </c>
      <c r="C168" s="46">
        <v>25.4</v>
      </c>
      <c r="D168" s="46">
        <v>3.6</v>
      </c>
      <c r="E168" s="46">
        <v>7.2</v>
      </c>
      <c r="F168" s="46" t="s">
        <v>151</v>
      </c>
      <c r="G168" s="46">
        <v>4.4000000000000004</v>
      </c>
    </row>
    <row r="169" spans="1:7" ht="10.5" customHeight="1" x14ac:dyDescent="0.25">
      <c r="A169" s="39" t="s">
        <v>262</v>
      </c>
      <c r="B169" s="46">
        <v>21.1</v>
      </c>
      <c r="C169" s="46" t="s">
        <v>151</v>
      </c>
      <c r="D169" s="46" t="s">
        <v>151</v>
      </c>
      <c r="E169" s="46" t="s">
        <v>151</v>
      </c>
      <c r="F169" s="46">
        <v>21.1</v>
      </c>
      <c r="G169" s="46" t="s">
        <v>151</v>
      </c>
    </row>
    <row r="170" spans="1:7" ht="10.5" customHeight="1" x14ac:dyDescent="0.25">
      <c r="A170" s="43" t="s">
        <v>314</v>
      </c>
      <c r="B170" s="45" t="s">
        <v>3</v>
      </c>
      <c r="C170" s="45" t="s">
        <v>3</v>
      </c>
      <c r="D170" s="45" t="s">
        <v>3</v>
      </c>
      <c r="E170" s="45" t="s">
        <v>3</v>
      </c>
      <c r="F170" s="45" t="s">
        <v>3</v>
      </c>
      <c r="G170" s="45" t="s">
        <v>3</v>
      </c>
    </row>
    <row r="171" spans="1:7" ht="10.5" customHeight="1" x14ac:dyDescent="0.25">
      <c r="A171" s="39" t="s">
        <v>162</v>
      </c>
      <c r="B171" s="46">
        <v>81.900000000000006</v>
      </c>
      <c r="C171" s="46">
        <v>51.7</v>
      </c>
      <c r="D171" s="46">
        <v>5.4</v>
      </c>
      <c r="E171" s="46">
        <v>7.3</v>
      </c>
      <c r="F171" s="46">
        <v>14.8</v>
      </c>
      <c r="G171" s="46">
        <v>2.8</v>
      </c>
    </row>
    <row r="172" spans="1:7" ht="10.5" customHeight="1" x14ac:dyDescent="0.25">
      <c r="A172" s="41" t="s">
        <v>315</v>
      </c>
      <c r="B172" s="46">
        <v>68.599999999999994</v>
      </c>
      <c r="C172" s="46">
        <v>45.1</v>
      </c>
      <c r="D172" s="46">
        <v>4.8</v>
      </c>
      <c r="E172" s="46">
        <v>6</v>
      </c>
      <c r="F172" s="46">
        <v>11.1</v>
      </c>
      <c r="G172" s="46">
        <v>1.7</v>
      </c>
    </row>
    <row r="173" spans="1:7" ht="10.5" customHeight="1" x14ac:dyDescent="0.25">
      <c r="A173" s="41" t="s">
        <v>316</v>
      </c>
      <c r="B173" s="46">
        <v>13.3</v>
      </c>
      <c r="C173" s="46">
        <v>6.7</v>
      </c>
      <c r="D173" s="46">
        <v>0.6</v>
      </c>
      <c r="E173" s="46">
        <v>1.3</v>
      </c>
      <c r="F173" s="46">
        <v>3.6</v>
      </c>
      <c r="G173" s="46">
        <v>1.2</v>
      </c>
    </row>
    <row r="174" spans="1:7" ht="10.5" customHeight="1" x14ac:dyDescent="0.25">
      <c r="A174" s="39" t="s">
        <v>163</v>
      </c>
      <c r="B174" s="46">
        <v>36.299999999999997</v>
      </c>
      <c r="C174" s="46">
        <v>22.1</v>
      </c>
      <c r="D174" s="46">
        <v>1.6</v>
      </c>
      <c r="E174" s="46">
        <v>2.1</v>
      </c>
      <c r="F174" s="46">
        <v>6.4</v>
      </c>
      <c r="G174" s="46">
        <v>4</v>
      </c>
    </row>
    <row r="175" spans="1:7" ht="10.5" customHeight="1" x14ac:dyDescent="0.25">
      <c r="A175" s="43" t="s">
        <v>317</v>
      </c>
      <c r="B175" s="38" t="s">
        <v>3</v>
      </c>
      <c r="C175" s="38" t="s">
        <v>3</v>
      </c>
      <c r="D175" s="38" t="s">
        <v>3</v>
      </c>
      <c r="E175" s="38" t="s">
        <v>3</v>
      </c>
      <c r="F175" s="38" t="s">
        <v>3</v>
      </c>
      <c r="G175" s="38" t="s">
        <v>3</v>
      </c>
    </row>
    <row r="176" spans="1:7" ht="10.5" customHeight="1" x14ac:dyDescent="0.25">
      <c r="A176" s="44" t="s">
        <v>162</v>
      </c>
      <c r="B176" s="40">
        <v>1.5</v>
      </c>
      <c r="C176" s="40">
        <v>1.5</v>
      </c>
      <c r="D176" s="40" t="s">
        <v>151</v>
      </c>
      <c r="E176" s="40" t="s">
        <v>151</v>
      </c>
      <c r="F176" s="40" t="s">
        <v>151</v>
      </c>
      <c r="G176" s="40" t="s">
        <v>144</v>
      </c>
    </row>
    <row r="177" spans="1:7" ht="10.5" customHeight="1" x14ac:dyDescent="0.25">
      <c r="A177" s="44" t="s">
        <v>163</v>
      </c>
      <c r="B177" s="40">
        <v>86.2</v>
      </c>
      <c r="C177" s="40">
        <v>72.400000000000006</v>
      </c>
      <c r="D177" s="40">
        <v>7</v>
      </c>
      <c r="E177" s="40" t="s">
        <v>151</v>
      </c>
      <c r="F177" s="40" t="s">
        <v>151</v>
      </c>
      <c r="G177" s="40">
        <v>6.8</v>
      </c>
    </row>
    <row r="178" spans="1:7" ht="10.5" customHeight="1" x14ac:dyDescent="0.25">
      <c r="A178" s="39" t="s">
        <v>318</v>
      </c>
      <c r="B178" s="40">
        <v>30.5</v>
      </c>
      <c r="C178" s="40" t="s">
        <v>151</v>
      </c>
      <c r="D178" s="40" t="s">
        <v>151</v>
      </c>
      <c r="E178" s="40">
        <v>9.4</v>
      </c>
      <c r="F178" s="40">
        <v>21.1</v>
      </c>
      <c r="G178" s="40" t="s">
        <v>151</v>
      </c>
    </row>
    <row r="179" spans="1:7" ht="10.5" customHeight="1" x14ac:dyDescent="0.25">
      <c r="A179" s="43" t="s">
        <v>319</v>
      </c>
      <c r="B179" s="45" t="s">
        <v>3</v>
      </c>
      <c r="C179" s="45" t="s">
        <v>3</v>
      </c>
      <c r="D179" s="45" t="s">
        <v>3</v>
      </c>
      <c r="E179" s="45" t="s">
        <v>3</v>
      </c>
      <c r="F179" s="45" t="s">
        <v>3</v>
      </c>
      <c r="G179" s="45" t="s">
        <v>3</v>
      </c>
    </row>
    <row r="180" spans="1:7" ht="10.5" customHeight="1" x14ac:dyDescent="0.25">
      <c r="A180" s="39" t="s">
        <v>162</v>
      </c>
      <c r="B180" s="46">
        <v>12.6</v>
      </c>
      <c r="C180" s="46">
        <v>11.2</v>
      </c>
      <c r="D180" s="46">
        <v>0.2</v>
      </c>
      <c r="E180" s="46">
        <v>0.3</v>
      </c>
      <c r="F180" s="46" t="s">
        <v>151</v>
      </c>
      <c r="G180" s="46">
        <v>0.8</v>
      </c>
    </row>
    <row r="181" spans="1:7" ht="10.5" customHeight="1" x14ac:dyDescent="0.25">
      <c r="A181" s="39" t="s">
        <v>163</v>
      </c>
      <c r="B181" s="46">
        <v>84.5</v>
      </c>
      <c r="C181" s="46">
        <v>62.7</v>
      </c>
      <c r="D181" s="46">
        <v>6.8</v>
      </c>
      <c r="E181" s="46">
        <v>9.1</v>
      </c>
      <c r="F181" s="46" t="s">
        <v>151</v>
      </c>
      <c r="G181" s="46">
        <v>6</v>
      </c>
    </row>
    <row r="182" spans="1:7" ht="10.5" customHeight="1" x14ac:dyDescent="0.25">
      <c r="A182" s="39" t="s">
        <v>262</v>
      </c>
      <c r="B182" s="46">
        <v>21.1</v>
      </c>
      <c r="C182" s="46" t="s">
        <v>151</v>
      </c>
      <c r="D182" s="46" t="s">
        <v>151</v>
      </c>
      <c r="E182" s="46" t="s">
        <v>151</v>
      </c>
      <c r="F182" s="46">
        <v>21.1</v>
      </c>
      <c r="G182" s="46" t="s">
        <v>151</v>
      </c>
    </row>
    <row r="183" spans="1:7" ht="10.5" customHeight="1" x14ac:dyDescent="0.25">
      <c r="A183" s="43" t="s">
        <v>320</v>
      </c>
      <c r="B183" s="45" t="s">
        <v>3</v>
      </c>
      <c r="C183" s="45" t="s">
        <v>3</v>
      </c>
      <c r="D183" s="45" t="s">
        <v>3</v>
      </c>
      <c r="E183" s="45" t="s">
        <v>3</v>
      </c>
      <c r="F183" s="45" t="s">
        <v>3</v>
      </c>
      <c r="G183" s="45" t="s">
        <v>3</v>
      </c>
    </row>
    <row r="184" spans="1:7" ht="10.5" customHeight="1" x14ac:dyDescent="0.25">
      <c r="A184" s="47" t="s">
        <v>162</v>
      </c>
      <c r="B184" s="46">
        <v>8.3000000000000007</v>
      </c>
      <c r="C184" s="46">
        <v>8.1</v>
      </c>
      <c r="D184" s="46" t="s">
        <v>144</v>
      </c>
      <c r="E184" s="46" t="s">
        <v>151</v>
      </c>
      <c r="F184" s="46" t="s">
        <v>151</v>
      </c>
      <c r="G184" s="46" t="s">
        <v>144</v>
      </c>
    </row>
    <row r="185" spans="1:7" ht="10.5" customHeight="1" x14ac:dyDescent="0.25">
      <c r="A185" s="44" t="s">
        <v>163</v>
      </c>
      <c r="B185" s="46">
        <v>79.3</v>
      </c>
      <c r="C185" s="46">
        <v>65.8</v>
      </c>
      <c r="D185" s="46">
        <v>6.9</v>
      </c>
      <c r="E185" s="46" t="s">
        <v>151</v>
      </c>
      <c r="F185" s="46" t="s">
        <v>151</v>
      </c>
      <c r="G185" s="46">
        <v>6.7</v>
      </c>
    </row>
    <row r="186" spans="1:7" ht="10.5" customHeight="1" x14ac:dyDescent="0.25">
      <c r="A186" s="44" t="s">
        <v>318</v>
      </c>
      <c r="B186" s="46">
        <v>30.5</v>
      </c>
      <c r="C186" s="46" t="s">
        <v>151</v>
      </c>
      <c r="D186" s="46" t="s">
        <v>151</v>
      </c>
      <c r="E186" s="46">
        <v>9.4</v>
      </c>
      <c r="F186" s="46">
        <v>21.1</v>
      </c>
      <c r="G186" s="46" t="s">
        <v>151</v>
      </c>
    </row>
    <row r="187" spans="1:7" ht="10.5" customHeight="1" x14ac:dyDescent="0.25">
      <c r="A187" s="49" t="s">
        <v>321</v>
      </c>
      <c r="B187" s="38" t="s">
        <v>3</v>
      </c>
      <c r="C187" s="38" t="s">
        <v>3</v>
      </c>
      <c r="D187" s="38" t="s">
        <v>3</v>
      </c>
      <c r="E187" s="38" t="s">
        <v>3</v>
      </c>
      <c r="F187" s="38" t="s">
        <v>3</v>
      </c>
      <c r="G187" s="38" t="s">
        <v>3</v>
      </c>
    </row>
    <row r="188" spans="1:7" ht="10.5" customHeight="1" x14ac:dyDescent="0.25">
      <c r="A188" s="41" t="s">
        <v>322</v>
      </c>
      <c r="B188" s="46">
        <v>2.7</v>
      </c>
      <c r="C188" s="46">
        <v>2.6</v>
      </c>
      <c r="D188" s="46" t="s">
        <v>144</v>
      </c>
      <c r="E188" s="46" t="s">
        <v>151</v>
      </c>
      <c r="F188" s="46" t="s">
        <v>151</v>
      </c>
      <c r="G188" s="46" t="s">
        <v>144</v>
      </c>
    </row>
    <row r="189" spans="1:7" ht="10.5" customHeight="1" x14ac:dyDescent="0.25">
      <c r="A189" s="41" t="s">
        <v>323</v>
      </c>
      <c r="B189" s="46">
        <v>4.7</v>
      </c>
      <c r="C189" s="46">
        <v>4.7</v>
      </c>
      <c r="D189" s="46" t="s">
        <v>144</v>
      </c>
      <c r="E189" s="46" t="s">
        <v>151</v>
      </c>
      <c r="F189" s="46" t="s">
        <v>151</v>
      </c>
      <c r="G189" s="46" t="s">
        <v>144</v>
      </c>
    </row>
    <row r="190" spans="1:7" ht="10.5" customHeight="1" x14ac:dyDescent="0.25">
      <c r="A190" s="41" t="s">
        <v>324</v>
      </c>
      <c r="B190" s="46">
        <v>0.8</v>
      </c>
      <c r="C190" s="46">
        <v>0.8</v>
      </c>
      <c r="D190" s="46" t="s">
        <v>144</v>
      </c>
      <c r="E190" s="46" t="s">
        <v>151</v>
      </c>
      <c r="F190" s="46" t="s">
        <v>151</v>
      </c>
      <c r="G190" s="46" t="s">
        <v>151</v>
      </c>
    </row>
    <row r="191" spans="1:7" ht="10.5" customHeight="1" x14ac:dyDescent="0.25">
      <c r="A191" s="41" t="s">
        <v>325</v>
      </c>
      <c r="B191" s="46">
        <v>79.3</v>
      </c>
      <c r="C191" s="46">
        <v>65.8</v>
      </c>
      <c r="D191" s="46">
        <v>6.9</v>
      </c>
      <c r="E191" s="46" t="s">
        <v>151</v>
      </c>
      <c r="F191" s="46" t="s">
        <v>151</v>
      </c>
      <c r="G191" s="46">
        <v>6.7</v>
      </c>
    </row>
    <row r="192" spans="1:7" ht="10.5" customHeight="1" x14ac:dyDescent="0.25">
      <c r="A192" s="41" t="s">
        <v>318</v>
      </c>
      <c r="B192" s="46">
        <v>30.5</v>
      </c>
      <c r="C192" s="46" t="s">
        <v>151</v>
      </c>
      <c r="D192" s="46" t="s">
        <v>151</v>
      </c>
      <c r="E192" s="46">
        <v>9.4</v>
      </c>
      <c r="F192" s="46">
        <v>21.1</v>
      </c>
      <c r="G192" s="46" t="s">
        <v>151</v>
      </c>
    </row>
    <row r="193" spans="1:7" ht="10.5" customHeight="1" x14ac:dyDescent="0.25">
      <c r="A193" s="49" t="s">
        <v>326</v>
      </c>
      <c r="B193" s="45" t="s">
        <v>3</v>
      </c>
      <c r="C193" s="45" t="s">
        <v>3</v>
      </c>
      <c r="D193" s="45" t="s">
        <v>3</v>
      </c>
      <c r="E193" s="45" t="s">
        <v>3</v>
      </c>
      <c r="F193" s="45" t="s">
        <v>3</v>
      </c>
      <c r="G193" s="45" t="s">
        <v>3</v>
      </c>
    </row>
    <row r="194" spans="1:7" ht="10.5" customHeight="1" x14ac:dyDescent="0.25">
      <c r="A194" s="41" t="s">
        <v>327</v>
      </c>
      <c r="B194" s="46">
        <v>2.5</v>
      </c>
      <c r="C194" s="46">
        <v>2.5</v>
      </c>
      <c r="D194" s="46" t="s">
        <v>144</v>
      </c>
      <c r="E194" s="46" t="s">
        <v>151</v>
      </c>
      <c r="F194" s="46" t="s">
        <v>151</v>
      </c>
      <c r="G194" s="46" t="s">
        <v>151</v>
      </c>
    </row>
    <row r="195" spans="1:7" ht="10.5" customHeight="1" x14ac:dyDescent="0.25">
      <c r="A195" s="42" t="s">
        <v>328</v>
      </c>
      <c r="B195" s="46">
        <v>0.7</v>
      </c>
      <c r="C195" s="46">
        <v>0.7</v>
      </c>
      <c r="D195" s="46" t="s">
        <v>144</v>
      </c>
      <c r="E195" s="46" t="s">
        <v>151</v>
      </c>
      <c r="F195" s="46" t="s">
        <v>151</v>
      </c>
      <c r="G195" s="46" t="s">
        <v>151</v>
      </c>
    </row>
    <row r="196" spans="1:7" ht="10.5" customHeight="1" x14ac:dyDescent="0.25">
      <c r="A196" s="42" t="s">
        <v>329</v>
      </c>
      <c r="B196" s="46">
        <v>1.1000000000000001</v>
      </c>
      <c r="C196" s="46">
        <v>1.1000000000000001</v>
      </c>
      <c r="D196" s="46" t="s">
        <v>144</v>
      </c>
      <c r="E196" s="46" t="s">
        <v>151</v>
      </c>
      <c r="F196" s="46" t="s">
        <v>151</v>
      </c>
      <c r="G196" s="46" t="s">
        <v>151</v>
      </c>
    </row>
    <row r="197" spans="1:7" ht="10.5" customHeight="1" x14ac:dyDescent="0.25">
      <c r="A197" s="42" t="s">
        <v>330</v>
      </c>
      <c r="B197" s="46">
        <v>0.3</v>
      </c>
      <c r="C197" s="46">
        <v>0.3</v>
      </c>
      <c r="D197" s="46" t="s">
        <v>151</v>
      </c>
      <c r="E197" s="46" t="s">
        <v>151</v>
      </c>
      <c r="F197" s="46" t="s">
        <v>151</v>
      </c>
      <c r="G197" s="46" t="s">
        <v>151</v>
      </c>
    </row>
    <row r="198" spans="1:7" ht="10.5" customHeight="1" x14ac:dyDescent="0.25">
      <c r="A198" s="42" t="s">
        <v>331</v>
      </c>
      <c r="B198" s="46">
        <v>0.3</v>
      </c>
      <c r="C198" s="46">
        <v>0.3</v>
      </c>
      <c r="D198" s="46" t="s">
        <v>151</v>
      </c>
      <c r="E198" s="46" t="s">
        <v>151</v>
      </c>
      <c r="F198" s="46" t="s">
        <v>151</v>
      </c>
      <c r="G198" s="46" t="s">
        <v>151</v>
      </c>
    </row>
    <row r="199" spans="1:7" ht="10.5" customHeight="1" x14ac:dyDescent="0.25">
      <c r="A199" s="42" t="s">
        <v>332</v>
      </c>
      <c r="B199" s="46" t="s">
        <v>144</v>
      </c>
      <c r="C199" s="46" t="s">
        <v>144</v>
      </c>
      <c r="D199" s="46" t="s">
        <v>151</v>
      </c>
      <c r="E199" s="46" t="s">
        <v>151</v>
      </c>
      <c r="F199" s="46" t="s">
        <v>151</v>
      </c>
      <c r="G199" s="46" t="s">
        <v>151</v>
      </c>
    </row>
    <row r="200" spans="1:7" ht="10.5" customHeight="1" x14ac:dyDescent="0.25">
      <c r="A200" s="41" t="s">
        <v>333</v>
      </c>
      <c r="B200" s="46">
        <v>5.4</v>
      </c>
      <c r="C200" s="46">
        <v>5.3</v>
      </c>
      <c r="D200" s="46" t="s">
        <v>144</v>
      </c>
      <c r="E200" s="46" t="s">
        <v>151</v>
      </c>
      <c r="F200" s="46" t="s">
        <v>151</v>
      </c>
      <c r="G200" s="46" t="s">
        <v>144</v>
      </c>
    </row>
    <row r="201" spans="1:7" ht="10.5" customHeight="1" x14ac:dyDescent="0.25">
      <c r="A201" s="41" t="s">
        <v>325</v>
      </c>
      <c r="B201" s="46">
        <v>79.3</v>
      </c>
      <c r="C201" s="46">
        <v>65.8</v>
      </c>
      <c r="D201" s="46">
        <v>6.9</v>
      </c>
      <c r="E201" s="46" t="s">
        <v>151</v>
      </c>
      <c r="F201" s="46" t="s">
        <v>151</v>
      </c>
      <c r="G201" s="46">
        <v>6.7</v>
      </c>
    </row>
    <row r="202" spans="1:7" ht="10.5" customHeight="1" x14ac:dyDescent="0.25">
      <c r="A202" s="41" t="s">
        <v>318</v>
      </c>
      <c r="B202" s="46">
        <v>30.5</v>
      </c>
      <c r="C202" s="46" t="s">
        <v>151</v>
      </c>
      <c r="D202" s="46" t="s">
        <v>151</v>
      </c>
      <c r="E202" s="46">
        <v>9.4</v>
      </c>
      <c r="F202" s="46">
        <v>21.1</v>
      </c>
      <c r="G202" s="46" t="s">
        <v>151</v>
      </c>
    </row>
    <row r="203" spans="1:7" ht="10.5" customHeight="1" x14ac:dyDescent="0.25">
      <c r="A203" s="43" t="s">
        <v>334</v>
      </c>
      <c r="B203" s="38" t="s">
        <v>3</v>
      </c>
      <c r="C203" s="38" t="s">
        <v>3</v>
      </c>
      <c r="D203" s="38" t="s">
        <v>3</v>
      </c>
      <c r="E203" s="38" t="s">
        <v>3</v>
      </c>
      <c r="F203" s="38" t="s">
        <v>3</v>
      </c>
      <c r="G203" s="38" t="s">
        <v>3</v>
      </c>
    </row>
    <row r="204" spans="1:7" ht="10.5" customHeight="1" x14ac:dyDescent="0.25">
      <c r="A204" s="39" t="s">
        <v>162</v>
      </c>
      <c r="B204" s="46">
        <v>8.4</v>
      </c>
      <c r="C204" s="46">
        <v>7.3</v>
      </c>
      <c r="D204" s="46">
        <v>0.3</v>
      </c>
      <c r="E204" s="46" t="s">
        <v>144</v>
      </c>
      <c r="F204" s="46">
        <v>0.3</v>
      </c>
      <c r="G204" s="46">
        <v>0.3</v>
      </c>
    </row>
    <row r="205" spans="1:7" ht="10.5" customHeight="1" x14ac:dyDescent="0.25">
      <c r="A205" s="44" t="s">
        <v>163</v>
      </c>
      <c r="B205" s="46">
        <v>109.8</v>
      </c>
      <c r="C205" s="46">
        <v>66.599999999999994</v>
      </c>
      <c r="D205" s="46">
        <v>6.8</v>
      </c>
      <c r="E205" s="46">
        <v>9.1</v>
      </c>
      <c r="F205" s="46">
        <v>20.8</v>
      </c>
      <c r="G205" s="46">
        <v>6.5</v>
      </c>
    </row>
    <row r="206" spans="1:7" ht="10.5" customHeight="1" x14ac:dyDescent="0.25">
      <c r="A206" s="49" t="s">
        <v>335</v>
      </c>
      <c r="B206" s="38" t="s">
        <v>3</v>
      </c>
      <c r="C206" s="38" t="s">
        <v>3</v>
      </c>
      <c r="D206" s="38" t="s">
        <v>3</v>
      </c>
      <c r="E206" s="38" t="s">
        <v>3</v>
      </c>
      <c r="F206" s="38" t="s">
        <v>3</v>
      </c>
      <c r="G206" s="38" t="s">
        <v>3</v>
      </c>
    </row>
    <row r="207" spans="1:7" ht="10.5" customHeight="1" x14ac:dyDescent="0.25">
      <c r="A207" s="41" t="s">
        <v>322</v>
      </c>
      <c r="B207" s="46">
        <v>4</v>
      </c>
      <c r="C207" s="46">
        <v>3.3</v>
      </c>
      <c r="D207" s="46" t="s">
        <v>144</v>
      </c>
      <c r="E207" s="46" t="s">
        <v>144</v>
      </c>
      <c r="F207" s="46" t="s">
        <v>144</v>
      </c>
      <c r="G207" s="46" t="s">
        <v>144</v>
      </c>
    </row>
    <row r="208" spans="1:7" ht="10.5" customHeight="1" x14ac:dyDescent="0.25">
      <c r="A208" s="41" t="s">
        <v>323</v>
      </c>
      <c r="B208" s="46">
        <v>1.6</v>
      </c>
      <c r="C208" s="46">
        <v>1.5</v>
      </c>
      <c r="D208" s="46" t="s">
        <v>144</v>
      </c>
      <c r="E208" s="46" t="s">
        <v>151</v>
      </c>
      <c r="F208" s="46" t="s">
        <v>144</v>
      </c>
      <c r="G208" s="46" t="s">
        <v>144</v>
      </c>
    </row>
    <row r="209" spans="1:7" ht="10.5" customHeight="1" x14ac:dyDescent="0.25">
      <c r="A209" s="41" t="s">
        <v>324</v>
      </c>
      <c r="B209" s="46">
        <v>2.9</v>
      </c>
      <c r="C209" s="46">
        <v>2.5</v>
      </c>
      <c r="D209" s="46" t="s">
        <v>144</v>
      </c>
      <c r="E209" s="46" t="s">
        <v>144</v>
      </c>
      <c r="F209" s="46" t="s">
        <v>144</v>
      </c>
      <c r="G209" s="46" t="s">
        <v>144</v>
      </c>
    </row>
    <row r="210" spans="1:7" ht="10.5" customHeight="1" x14ac:dyDescent="0.25">
      <c r="A210" s="41" t="s">
        <v>336</v>
      </c>
      <c r="B210" s="46">
        <v>109.8</v>
      </c>
      <c r="C210" s="46">
        <v>66.599999999999994</v>
      </c>
      <c r="D210" s="46">
        <v>6.8</v>
      </c>
      <c r="E210" s="46">
        <v>9.1</v>
      </c>
      <c r="F210" s="46">
        <v>20.8</v>
      </c>
      <c r="G210" s="46">
        <v>6.5</v>
      </c>
    </row>
    <row r="211" spans="1:7" ht="10.5" customHeight="1" x14ac:dyDescent="0.25">
      <c r="A211" s="49" t="s">
        <v>337</v>
      </c>
      <c r="B211" s="38" t="s">
        <v>3</v>
      </c>
      <c r="C211" s="38" t="s">
        <v>3</v>
      </c>
      <c r="D211" s="38" t="s">
        <v>3</v>
      </c>
      <c r="E211" s="38" t="s">
        <v>3</v>
      </c>
      <c r="F211" s="38" t="s">
        <v>3</v>
      </c>
      <c r="G211" s="38" t="s">
        <v>3</v>
      </c>
    </row>
    <row r="212" spans="1:7" ht="10.5" customHeight="1" x14ac:dyDescent="0.25">
      <c r="A212" s="41" t="s">
        <v>328</v>
      </c>
      <c r="B212" s="46">
        <v>4</v>
      </c>
      <c r="C212" s="46">
        <v>3.6</v>
      </c>
      <c r="D212" s="46" t="s">
        <v>144</v>
      </c>
      <c r="E212" s="46" t="s">
        <v>144</v>
      </c>
      <c r="F212" s="46" t="s">
        <v>144</v>
      </c>
      <c r="G212" s="46" t="s">
        <v>144</v>
      </c>
    </row>
    <row r="213" spans="1:7" ht="10.5" customHeight="1" x14ac:dyDescent="0.25">
      <c r="A213" s="41" t="s">
        <v>329</v>
      </c>
      <c r="B213" s="46">
        <v>1.6</v>
      </c>
      <c r="C213" s="46">
        <v>1.4</v>
      </c>
      <c r="D213" s="46" t="s">
        <v>144</v>
      </c>
      <c r="E213" s="46" t="s">
        <v>144</v>
      </c>
      <c r="F213" s="46" t="s">
        <v>144</v>
      </c>
      <c r="G213" s="46" t="s">
        <v>144</v>
      </c>
    </row>
    <row r="214" spans="1:7" ht="10.5" customHeight="1" x14ac:dyDescent="0.25">
      <c r="A214" s="41" t="s">
        <v>332</v>
      </c>
      <c r="B214" s="46">
        <v>0.3</v>
      </c>
      <c r="C214" s="46">
        <v>0.3</v>
      </c>
      <c r="D214" s="46" t="s">
        <v>151</v>
      </c>
      <c r="E214" s="46" t="s">
        <v>151</v>
      </c>
      <c r="F214" s="46" t="s">
        <v>151</v>
      </c>
      <c r="G214" s="46" t="s">
        <v>151</v>
      </c>
    </row>
    <row r="215" spans="1:7" ht="10.5" customHeight="1" x14ac:dyDescent="0.25">
      <c r="A215" s="41" t="s">
        <v>338</v>
      </c>
      <c r="B215" s="46">
        <v>2.5</v>
      </c>
      <c r="C215" s="46">
        <v>2</v>
      </c>
      <c r="D215" s="46" t="s">
        <v>144</v>
      </c>
      <c r="E215" s="46" t="s">
        <v>144</v>
      </c>
      <c r="F215" s="46" t="s">
        <v>144</v>
      </c>
      <c r="G215" s="46" t="s">
        <v>144</v>
      </c>
    </row>
    <row r="216" spans="1:7" ht="10.5" customHeight="1" x14ac:dyDescent="0.25">
      <c r="A216" s="41" t="s">
        <v>336</v>
      </c>
      <c r="B216" s="46">
        <v>109.8</v>
      </c>
      <c r="C216" s="46">
        <v>66.599999999999994</v>
      </c>
      <c r="D216" s="46">
        <v>6.8</v>
      </c>
      <c r="E216" s="46">
        <v>9.1</v>
      </c>
      <c r="F216" s="46">
        <v>20.8</v>
      </c>
      <c r="G216" s="46">
        <v>6.5</v>
      </c>
    </row>
    <row r="217" spans="1:7" ht="10.5" customHeight="1" x14ac:dyDescent="0.25">
      <c r="A217" s="43" t="s">
        <v>339</v>
      </c>
      <c r="B217" s="45" t="s">
        <v>3</v>
      </c>
      <c r="C217" s="45" t="s">
        <v>3</v>
      </c>
      <c r="D217" s="45" t="s">
        <v>3</v>
      </c>
      <c r="E217" s="45" t="s">
        <v>3</v>
      </c>
      <c r="F217" s="45" t="s">
        <v>3</v>
      </c>
      <c r="G217" s="45" t="s">
        <v>3</v>
      </c>
    </row>
    <row r="218" spans="1:7" ht="10.5" customHeight="1" x14ac:dyDescent="0.25">
      <c r="A218" s="39" t="s">
        <v>340</v>
      </c>
      <c r="B218" s="40">
        <v>5.6</v>
      </c>
      <c r="C218" s="40">
        <v>4.8</v>
      </c>
      <c r="D218" s="40">
        <v>0.3</v>
      </c>
      <c r="E218" s="40" t="s">
        <v>144</v>
      </c>
      <c r="F218" s="40" t="s">
        <v>144</v>
      </c>
      <c r="G218" s="40">
        <v>0.3</v>
      </c>
    </row>
    <row r="219" spans="1:7" ht="10.5" customHeight="1" x14ac:dyDescent="0.25">
      <c r="A219" s="44" t="s">
        <v>341</v>
      </c>
      <c r="B219" s="40">
        <v>2.4</v>
      </c>
      <c r="C219" s="40">
        <v>2.2000000000000002</v>
      </c>
      <c r="D219" s="40" t="s">
        <v>144</v>
      </c>
      <c r="E219" s="40" t="s">
        <v>144</v>
      </c>
      <c r="F219" s="40" t="s">
        <v>151</v>
      </c>
      <c r="G219" s="40" t="s">
        <v>144</v>
      </c>
    </row>
    <row r="220" spans="1:7" ht="10.5" customHeight="1" x14ac:dyDescent="0.25">
      <c r="A220" s="44" t="s">
        <v>342</v>
      </c>
      <c r="B220" s="40">
        <v>4.2</v>
      </c>
      <c r="C220" s="40">
        <v>3.8</v>
      </c>
      <c r="D220" s="40">
        <v>0.1</v>
      </c>
      <c r="E220" s="40" t="s">
        <v>144</v>
      </c>
      <c r="F220" s="40" t="s">
        <v>144</v>
      </c>
      <c r="G220" s="40" t="s">
        <v>144</v>
      </c>
    </row>
    <row r="221" spans="1:7" ht="10.5" customHeight="1" x14ac:dyDescent="0.25">
      <c r="A221" s="44" t="s">
        <v>343</v>
      </c>
      <c r="B221" s="40">
        <v>6.5</v>
      </c>
      <c r="C221" s="40">
        <v>5.6</v>
      </c>
      <c r="D221" s="40">
        <v>0.4</v>
      </c>
      <c r="E221" s="40" t="s">
        <v>144</v>
      </c>
      <c r="F221" s="40" t="s">
        <v>144</v>
      </c>
      <c r="G221" s="40" t="s">
        <v>144</v>
      </c>
    </row>
    <row r="222" spans="1:7" ht="10.5" customHeight="1" x14ac:dyDescent="0.25">
      <c r="A222" s="44" t="s">
        <v>344</v>
      </c>
      <c r="B222" s="40">
        <v>6.6</v>
      </c>
      <c r="C222" s="40">
        <v>6.1</v>
      </c>
      <c r="D222" s="40">
        <v>0.3</v>
      </c>
      <c r="E222" s="40" t="s">
        <v>144</v>
      </c>
      <c r="F222" s="40" t="s">
        <v>144</v>
      </c>
      <c r="G222" s="40" t="s">
        <v>144</v>
      </c>
    </row>
    <row r="223" spans="1:7" ht="10.5" customHeight="1" x14ac:dyDescent="0.25">
      <c r="A223" s="44" t="s">
        <v>345</v>
      </c>
      <c r="B223" s="40">
        <v>2.6</v>
      </c>
      <c r="C223" s="40">
        <v>2.2999999999999998</v>
      </c>
      <c r="D223" s="40" t="s">
        <v>144</v>
      </c>
      <c r="E223" s="40" t="s">
        <v>144</v>
      </c>
      <c r="F223" s="40" t="s">
        <v>144</v>
      </c>
      <c r="G223" s="40" t="s">
        <v>144</v>
      </c>
    </row>
    <row r="224" spans="1:7" ht="10.5" customHeight="1" x14ac:dyDescent="0.25">
      <c r="A224" s="21" t="s">
        <v>158</v>
      </c>
      <c r="B224" s="13"/>
      <c r="C224" s="13"/>
      <c r="D224" s="13"/>
      <c r="E224" s="13"/>
      <c r="F224" s="13"/>
      <c r="G224" s="13"/>
    </row>
    <row r="225" spans="1:7" ht="10.5" customHeight="1" x14ac:dyDescent="0.25">
      <c r="A225" s="16" t="s">
        <v>159</v>
      </c>
      <c r="B225" s="13">
        <v>26.1</v>
      </c>
      <c r="C225" s="13" t="s">
        <v>151</v>
      </c>
      <c r="D225" s="13" t="s">
        <v>151</v>
      </c>
      <c r="E225" s="13" t="s">
        <v>151</v>
      </c>
      <c r="F225" s="13">
        <v>19.100000000000001</v>
      </c>
      <c r="G225" s="13">
        <v>6.9</v>
      </c>
    </row>
    <row r="226" spans="1:7" ht="10.5" customHeight="1" x14ac:dyDescent="0.25">
      <c r="A226" s="16"/>
      <c r="B226" s="13"/>
      <c r="C226" s="13"/>
      <c r="D226" s="13"/>
      <c r="E226" s="13"/>
      <c r="F226" s="13"/>
      <c r="G226" s="13"/>
    </row>
    <row r="227" spans="1:7" ht="10.5" customHeight="1" x14ac:dyDescent="0.25">
      <c r="A227" s="19" t="s">
        <v>165</v>
      </c>
      <c r="B227" s="13"/>
      <c r="C227" s="13"/>
      <c r="D227" s="13"/>
      <c r="E227" s="13"/>
      <c r="F227" s="13"/>
      <c r="G227" s="13"/>
    </row>
    <row r="228" spans="1:7" ht="10.5" customHeight="1" x14ac:dyDescent="0.25">
      <c r="A228" s="19" t="s">
        <v>166</v>
      </c>
      <c r="B228" s="13"/>
      <c r="C228" s="13"/>
      <c r="D228" s="13"/>
      <c r="E228" s="13"/>
      <c r="F228" s="13"/>
      <c r="G228" s="13"/>
    </row>
    <row r="229" spans="1:7" ht="10.5" customHeight="1" x14ac:dyDescent="0.25">
      <c r="A229" s="15" t="s">
        <v>162</v>
      </c>
      <c r="B229" s="13">
        <v>63</v>
      </c>
      <c r="C229" s="13">
        <v>57.3</v>
      </c>
      <c r="D229" s="13">
        <v>3.7</v>
      </c>
      <c r="E229" s="13" t="s">
        <v>151</v>
      </c>
      <c r="F229" s="13" t="s">
        <v>151</v>
      </c>
      <c r="G229" s="13">
        <v>2</v>
      </c>
    </row>
    <row r="230" spans="1:7" ht="10.5" customHeight="1" x14ac:dyDescent="0.25">
      <c r="A230" s="16" t="s">
        <v>123</v>
      </c>
      <c r="B230" s="13">
        <v>42.8</v>
      </c>
      <c r="C230" s="13">
        <v>39.799999999999997</v>
      </c>
      <c r="D230" s="13">
        <v>2.8</v>
      </c>
      <c r="E230" s="13" t="s">
        <v>151</v>
      </c>
      <c r="F230" s="13" t="s">
        <v>151</v>
      </c>
      <c r="G230" s="13" t="s">
        <v>144</v>
      </c>
    </row>
    <row r="231" spans="1:7" ht="10.5" customHeight="1" x14ac:dyDescent="0.25">
      <c r="A231" s="17" t="s">
        <v>167</v>
      </c>
      <c r="B231" s="13">
        <v>9.8000000000000007</v>
      </c>
      <c r="C231" s="13">
        <v>8.3000000000000007</v>
      </c>
      <c r="D231" s="13">
        <v>1.4</v>
      </c>
      <c r="E231" s="13" t="s">
        <v>151</v>
      </c>
      <c r="F231" s="13" t="s">
        <v>151</v>
      </c>
      <c r="G231" s="13" t="s">
        <v>144</v>
      </c>
    </row>
    <row r="232" spans="1:7" ht="10.5" customHeight="1" x14ac:dyDescent="0.25">
      <c r="A232" s="17" t="s">
        <v>168</v>
      </c>
      <c r="B232" s="13">
        <v>28.7</v>
      </c>
      <c r="C232" s="13">
        <v>27.2</v>
      </c>
      <c r="D232" s="13">
        <v>1.4</v>
      </c>
      <c r="E232" s="13" t="s">
        <v>151</v>
      </c>
      <c r="F232" s="13" t="s">
        <v>151</v>
      </c>
      <c r="G232" s="13" t="s">
        <v>144</v>
      </c>
    </row>
    <row r="233" spans="1:7" ht="10.5" customHeight="1" x14ac:dyDescent="0.25">
      <c r="A233" s="17" t="s">
        <v>169</v>
      </c>
      <c r="B233" s="13">
        <v>4.3</v>
      </c>
      <c r="C233" s="13">
        <v>4.3</v>
      </c>
      <c r="D233" s="13" t="s">
        <v>144</v>
      </c>
      <c r="E233" s="13" t="s">
        <v>151</v>
      </c>
      <c r="F233" s="13" t="s">
        <v>151</v>
      </c>
      <c r="G233" s="13" t="s">
        <v>144</v>
      </c>
    </row>
    <row r="234" spans="1:7" ht="10.5" customHeight="1" x14ac:dyDescent="0.25">
      <c r="A234" s="16" t="s">
        <v>122</v>
      </c>
      <c r="B234" s="13">
        <v>15.6</v>
      </c>
      <c r="C234" s="13">
        <v>14</v>
      </c>
      <c r="D234" s="13">
        <v>0.7</v>
      </c>
      <c r="E234" s="13" t="s">
        <v>151</v>
      </c>
      <c r="F234" s="13" t="s">
        <v>151</v>
      </c>
      <c r="G234" s="13">
        <v>0.9</v>
      </c>
    </row>
    <row r="235" spans="1:7" ht="10.5" customHeight="1" x14ac:dyDescent="0.25">
      <c r="A235" s="17" t="s">
        <v>167</v>
      </c>
      <c r="B235" s="13">
        <v>6</v>
      </c>
      <c r="C235" s="13">
        <v>5.2</v>
      </c>
      <c r="D235" s="13">
        <v>0.5</v>
      </c>
      <c r="E235" s="13" t="s">
        <v>151</v>
      </c>
      <c r="F235" s="13" t="s">
        <v>151</v>
      </c>
      <c r="G235" s="13">
        <v>0.4</v>
      </c>
    </row>
    <row r="236" spans="1:7" ht="10.5" customHeight="1" x14ac:dyDescent="0.25">
      <c r="A236" s="17" t="s">
        <v>168</v>
      </c>
      <c r="B236" s="13">
        <v>7.9</v>
      </c>
      <c r="C236" s="13">
        <v>7.4</v>
      </c>
      <c r="D236" s="13">
        <v>0.2</v>
      </c>
      <c r="E236" s="13" t="s">
        <v>151</v>
      </c>
      <c r="F236" s="13" t="s">
        <v>151</v>
      </c>
      <c r="G236" s="13">
        <v>0.3</v>
      </c>
    </row>
    <row r="237" spans="1:7" ht="10.5" customHeight="1" x14ac:dyDescent="0.25">
      <c r="A237" s="17" t="s">
        <v>169</v>
      </c>
      <c r="B237" s="13">
        <v>1.6</v>
      </c>
      <c r="C237" s="13">
        <v>1.4</v>
      </c>
      <c r="D237" s="13" t="s">
        <v>144</v>
      </c>
      <c r="E237" s="13" t="s">
        <v>151</v>
      </c>
      <c r="F237" s="13" t="s">
        <v>151</v>
      </c>
      <c r="G237" s="13">
        <v>0.2</v>
      </c>
    </row>
    <row r="238" spans="1:7" ht="10.5" customHeight="1" x14ac:dyDescent="0.25">
      <c r="A238" s="16" t="s">
        <v>170</v>
      </c>
      <c r="B238" s="13">
        <v>4.5999999999999996</v>
      </c>
      <c r="C238" s="13">
        <v>3.5</v>
      </c>
      <c r="D238" s="13">
        <v>0.2</v>
      </c>
      <c r="E238" s="13" t="s">
        <v>151</v>
      </c>
      <c r="F238" s="13" t="s">
        <v>151</v>
      </c>
      <c r="G238" s="13">
        <v>1</v>
      </c>
    </row>
    <row r="239" spans="1:7" ht="10.5" customHeight="1" x14ac:dyDescent="0.25">
      <c r="A239" s="15" t="s">
        <v>163</v>
      </c>
      <c r="B239" s="13">
        <v>22.5</v>
      </c>
      <c r="C239" s="13">
        <v>14.6</v>
      </c>
      <c r="D239" s="13">
        <v>3</v>
      </c>
      <c r="E239" s="13" t="s">
        <v>151</v>
      </c>
      <c r="F239" s="13" t="s">
        <v>151</v>
      </c>
      <c r="G239" s="13">
        <v>4.9000000000000004</v>
      </c>
    </row>
    <row r="240" spans="1:7" ht="10.5" customHeight="1" x14ac:dyDescent="0.25">
      <c r="A240" s="15" t="s">
        <v>171</v>
      </c>
      <c r="B240" s="13">
        <v>28.1</v>
      </c>
      <c r="C240" s="13" t="s">
        <v>151</v>
      </c>
      <c r="D240" s="13" t="s">
        <v>151</v>
      </c>
      <c r="E240" s="13">
        <v>9</v>
      </c>
      <c r="F240" s="13">
        <v>19.100000000000001</v>
      </c>
      <c r="G240" s="13" t="s">
        <v>151</v>
      </c>
    </row>
    <row r="241" spans="1:7" ht="10.5" customHeight="1" x14ac:dyDescent="0.25">
      <c r="A241" s="22"/>
      <c r="B241" s="13"/>
      <c r="C241" s="13"/>
      <c r="D241" s="13"/>
      <c r="E241" s="13"/>
      <c r="F241" s="13"/>
      <c r="G241" s="13"/>
    </row>
    <row r="242" spans="1:7" ht="10.5" customHeight="1" x14ac:dyDescent="0.25">
      <c r="A242" s="23" t="s">
        <v>172</v>
      </c>
      <c r="B242" s="13"/>
      <c r="C242" s="13"/>
      <c r="D242" s="13"/>
      <c r="E242" s="13"/>
      <c r="F242" s="13"/>
      <c r="G242" s="13"/>
    </row>
    <row r="243" spans="1:7" ht="10.5" customHeight="1" x14ac:dyDescent="0.25">
      <c r="A243" s="15" t="s">
        <v>162</v>
      </c>
      <c r="B243" s="13">
        <v>50.2</v>
      </c>
      <c r="C243" s="13">
        <v>36.799999999999997</v>
      </c>
      <c r="D243" s="13">
        <v>2.2999999999999998</v>
      </c>
      <c r="E243" s="13">
        <v>3.3</v>
      </c>
      <c r="F243" s="13">
        <v>4.7</v>
      </c>
      <c r="G243" s="13">
        <v>3.1</v>
      </c>
    </row>
    <row r="244" spans="1:7" ht="10.5" customHeight="1" x14ac:dyDescent="0.25">
      <c r="A244" s="15" t="s">
        <v>163</v>
      </c>
      <c r="B244" s="13">
        <v>63.4</v>
      </c>
      <c r="C244" s="13">
        <v>35.1</v>
      </c>
      <c r="D244" s="13">
        <v>4.4000000000000004</v>
      </c>
      <c r="E244" s="13">
        <v>5.7</v>
      </c>
      <c r="F244" s="13">
        <v>14.4</v>
      </c>
      <c r="G244" s="13">
        <v>3.8</v>
      </c>
    </row>
    <row r="245" spans="1:7" ht="10.5" customHeight="1" x14ac:dyDescent="0.25">
      <c r="A245" s="24"/>
      <c r="B245" s="13"/>
      <c r="C245" s="13"/>
      <c r="D245" s="13"/>
      <c r="E245" s="13"/>
      <c r="F245" s="13"/>
      <c r="G245" s="13"/>
    </row>
    <row r="246" spans="1:7" ht="10.5" customHeight="1" x14ac:dyDescent="0.25">
      <c r="A246" s="23" t="s">
        <v>173</v>
      </c>
      <c r="B246" s="13"/>
      <c r="C246" s="13"/>
      <c r="D246" s="13"/>
      <c r="E246" s="13"/>
      <c r="F246" s="13"/>
      <c r="G246" s="13"/>
    </row>
    <row r="247" spans="1:7" ht="10.5" customHeight="1" x14ac:dyDescent="0.25">
      <c r="A247" s="15" t="s">
        <v>174</v>
      </c>
      <c r="B247" s="13">
        <v>40.6</v>
      </c>
      <c r="C247" s="13">
        <v>27.7</v>
      </c>
      <c r="D247" s="13">
        <v>2.1</v>
      </c>
      <c r="E247" s="13">
        <v>2.4</v>
      </c>
      <c r="F247" s="13">
        <v>6.7</v>
      </c>
      <c r="G247" s="13">
        <v>1.7</v>
      </c>
    </row>
    <row r="248" spans="1:7" ht="10.5" customHeight="1" x14ac:dyDescent="0.25">
      <c r="A248" s="15" t="s">
        <v>175</v>
      </c>
      <c r="B248" s="13">
        <v>49.2</v>
      </c>
      <c r="C248" s="13">
        <v>31.4</v>
      </c>
      <c r="D248" s="13">
        <v>3</v>
      </c>
      <c r="E248" s="13">
        <v>3.7</v>
      </c>
      <c r="F248" s="13">
        <v>8.3000000000000007</v>
      </c>
      <c r="G248" s="13">
        <v>2.9</v>
      </c>
    </row>
    <row r="249" spans="1:7" ht="10.5" customHeight="1" x14ac:dyDescent="0.25">
      <c r="A249" s="15" t="s">
        <v>176</v>
      </c>
      <c r="B249" s="13">
        <v>22.8</v>
      </c>
      <c r="C249" s="13">
        <v>12.2</v>
      </c>
      <c r="D249" s="13">
        <v>1.6</v>
      </c>
      <c r="E249" s="13">
        <v>2.8</v>
      </c>
      <c r="F249" s="13">
        <v>3.8</v>
      </c>
      <c r="G249" s="13">
        <v>2.2999999999999998</v>
      </c>
    </row>
    <row r="250" spans="1:7" ht="10.5" customHeight="1" x14ac:dyDescent="0.25">
      <c r="A250" s="15" t="s">
        <v>177</v>
      </c>
      <c r="B250" s="13">
        <v>1</v>
      </c>
      <c r="C250" s="13">
        <v>0.5</v>
      </c>
      <c r="D250" s="13" t="s">
        <v>144</v>
      </c>
      <c r="E250" s="13">
        <v>0.1</v>
      </c>
      <c r="F250" s="13">
        <v>0.3</v>
      </c>
      <c r="G250" s="13" t="s">
        <v>144</v>
      </c>
    </row>
    <row r="251" spans="1:7" ht="10.5" customHeight="1" x14ac:dyDescent="0.25">
      <c r="A251" s="24"/>
      <c r="B251" s="13"/>
      <c r="C251" s="13"/>
      <c r="D251" s="13"/>
      <c r="E251" s="13"/>
      <c r="F251" s="13"/>
      <c r="G251" s="13"/>
    </row>
    <row r="252" spans="1:7" ht="10.5" customHeight="1" x14ac:dyDescent="0.25">
      <c r="A252" s="23" t="s">
        <v>178</v>
      </c>
      <c r="B252" s="13"/>
      <c r="C252" s="13"/>
      <c r="D252" s="13"/>
      <c r="E252" s="13"/>
      <c r="F252" s="13"/>
      <c r="G252" s="13"/>
    </row>
    <row r="253" spans="1:7" ht="10.5" customHeight="1" x14ac:dyDescent="0.25">
      <c r="A253" s="15" t="s">
        <v>162</v>
      </c>
      <c r="B253" s="13">
        <v>25.5</v>
      </c>
      <c r="C253" s="13">
        <v>22.2</v>
      </c>
      <c r="D253" s="13">
        <v>1</v>
      </c>
      <c r="E253" s="13">
        <v>0.7</v>
      </c>
      <c r="F253" s="13">
        <v>0.5</v>
      </c>
      <c r="G253" s="13">
        <v>1.1000000000000001</v>
      </c>
    </row>
    <row r="254" spans="1:7" ht="10.5" customHeight="1" x14ac:dyDescent="0.25">
      <c r="A254" s="15" t="s">
        <v>163</v>
      </c>
      <c r="B254" s="13">
        <v>88.1</v>
      </c>
      <c r="C254" s="13">
        <v>49.6</v>
      </c>
      <c r="D254" s="13">
        <v>5.7</v>
      </c>
      <c r="E254" s="13">
        <v>8.3000000000000007</v>
      </c>
      <c r="F254" s="13">
        <v>18.600000000000001</v>
      </c>
      <c r="G254" s="13">
        <v>5.8</v>
      </c>
    </row>
    <row r="255" spans="1:7" ht="10.5" customHeight="1" x14ac:dyDescent="0.25">
      <c r="A255" s="24"/>
      <c r="B255" s="13"/>
      <c r="C255" s="13"/>
      <c r="D255" s="13"/>
      <c r="E255" s="13"/>
      <c r="F255" s="13"/>
      <c r="G255" s="13"/>
    </row>
    <row r="256" spans="1:7" ht="10.5" customHeight="1" x14ac:dyDescent="0.25">
      <c r="A256" s="23" t="s">
        <v>179</v>
      </c>
      <c r="B256" s="13"/>
      <c r="C256" s="13"/>
      <c r="D256" s="13"/>
      <c r="E256" s="13"/>
      <c r="F256" s="13"/>
      <c r="G256" s="13"/>
    </row>
    <row r="257" spans="1:7" ht="10.5" customHeight="1" x14ac:dyDescent="0.25">
      <c r="A257" s="15" t="s">
        <v>180</v>
      </c>
      <c r="B257" s="13">
        <v>60.1</v>
      </c>
      <c r="C257" s="13">
        <v>39.9</v>
      </c>
      <c r="D257" s="13">
        <v>3.3</v>
      </c>
      <c r="E257" s="13">
        <v>3.6</v>
      </c>
      <c r="F257" s="13">
        <v>10.199999999999999</v>
      </c>
      <c r="G257" s="13">
        <v>3.1</v>
      </c>
    </row>
    <row r="258" spans="1:7" ht="10.5" customHeight="1" x14ac:dyDescent="0.25">
      <c r="A258" s="15" t="s">
        <v>181</v>
      </c>
      <c r="B258" s="13">
        <v>36</v>
      </c>
      <c r="C258" s="13">
        <v>22.7</v>
      </c>
      <c r="D258" s="13">
        <v>2.2000000000000002</v>
      </c>
      <c r="E258" s="13">
        <v>3.2</v>
      </c>
      <c r="F258" s="13">
        <v>5.7</v>
      </c>
      <c r="G258" s="13">
        <v>2.2999999999999998</v>
      </c>
    </row>
    <row r="259" spans="1:7" ht="10.5" customHeight="1" x14ac:dyDescent="0.25">
      <c r="A259" s="15" t="s">
        <v>182</v>
      </c>
      <c r="B259" s="13">
        <v>9.1</v>
      </c>
      <c r="C259" s="13">
        <v>5.0999999999999996</v>
      </c>
      <c r="D259" s="13">
        <v>0.6</v>
      </c>
      <c r="E259" s="13">
        <v>1</v>
      </c>
      <c r="F259" s="13">
        <v>1.7</v>
      </c>
      <c r="G259" s="13">
        <v>0.7</v>
      </c>
    </row>
    <row r="260" spans="1:7" ht="10.5" customHeight="1" x14ac:dyDescent="0.25">
      <c r="A260" s="15" t="s">
        <v>183</v>
      </c>
      <c r="B260" s="13">
        <v>8.4</v>
      </c>
      <c r="C260" s="13">
        <v>4.2</v>
      </c>
      <c r="D260" s="13">
        <v>0.7</v>
      </c>
      <c r="E260" s="13">
        <v>1.2</v>
      </c>
      <c r="F260" s="13">
        <v>1.5</v>
      </c>
      <c r="G260" s="13">
        <v>0.8</v>
      </c>
    </row>
    <row r="261" spans="1:7" ht="10.5" customHeight="1" x14ac:dyDescent="0.25">
      <c r="B261" s="13"/>
      <c r="C261" s="13"/>
      <c r="D261" s="13"/>
      <c r="E261" s="13"/>
      <c r="F261" s="13"/>
      <c r="G261" s="13"/>
    </row>
    <row r="262" spans="1:7" ht="10.5" customHeight="1" x14ac:dyDescent="0.25">
      <c r="A262" s="23" t="s">
        <v>184</v>
      </c>
      <c r="B262" s="13"/>
      <c r="C262" s="13"/>
      <c r="D262" s="13"/>
      <c r="E262" s="13"/>
      <c r="F262" s="13"/>
      <c r="G262" s="13"/>
    </row>
    <row r="263" spans="1:7" ht="10.5" customHeight="1" x14ac:dyDescent="0.25">
      <c r="A263" s="23" t="s">
        <v>185</v>
      </c>
      <c r="B263" s="13"/>
      <c r="C263" s="13"/>
      <c r="D263" s="13"/>
      <c r="E263" s="13"/>
      <c r="F263" s="13"/>
      <c r="G263" s="13"/>
    </row>
    <row r="264" spans="1:7" ht="10.5" customHeight="1" x14ac:dyDescent="0.25">
      <c r="A264" s="15" t="s">
        <v>162</v>
      </c>
      <c r="B264" s="13">
        <v>40.799999999999997</v>
      </c>
      <c r="C264" s="13">
        <v>32.200000000000003</v>
      </c>
      <c r="D264" s="13">
        <v>2.1</v>
      </c>
      <c r="E264" s="13">
        <v>1.6</v>
      </c>
      <c r="F264" s="13">
        <v>2.4</v>
      </c>
      <c r="G264" s="13">
        <v>2.4</v>
      </c>
    </row>
    <row r="265" spans="1:7" ht="10.5" customHeight="1" x14ac:dyDescent="0.25">
      <c r="A265" s="15" t="s">
        <v>163</v>
      </c>
      <c r="B265" s="13">
        <v>72.900000000000006</v>
      </c>
      <c r="C265" s="13">
        <v>39.6</v>
      </c>
      <c r="D265" s="13">
        <v>4.5999999999999996</v>
      </c>
      <c r="E265" s="13">
        <v>7.4</v>
      </c>
      <c r="F265" s="13">
        <v>16.7</v>
      </c>
      <c r="G265" s="13">
        <v>4.5</v>
      </c>
    </row>
    <row r="266" spans="1:7" ht="10.5" customHeight="1" x14ac:dyDescent="0.25">
      <c r="B266" s="13"/>
      <c r="C266" s="13"/>
      <c r="D266" s="13"/>
      <c r="E266" s="13"/>
      <c r="F266" s="13"/>
      <c r="G266" s="13"/>
    </row>
    <row r="267" spans="1:7" ht="10.5" customHeight="1" x14ac:dyDescent="0.25">
      <c r="A267" s="23" t="s">
        <v>186</v>
      </c>
      <c r="B267" s="13"/>
      <c r="C267" s="13"/>
      <c r="D267" s="13"/>
      <c r="E267" s="13"/>
      <c r="F267" s="13"/>
      <c r="G267" s="13"/>
    </row>
    <row r="268" spans="1:7" ht="10.5" customHeight="1" x14ac:dyDescent="0.25">
      <c r="A268" s="15" t="s">
        <v>162</v>
      </c>
      <c r="B268" s="13">
        <v>30.7</v>
      </c>
      <c r="C268" s="13">
        <v>24.8</v>
      </c>
      <c r="D268" s="13">
        <v>2</v>
      </c>
      <c r="E268" s="13">
        <v>1.3</v>
      </c>
      <c r="F268" s="13">
        <v>2.6</v>
      </c>
      <c r="G268" s="13" t="s">
        <v>151</v>
      </c>
    </row>
    <row r="269" spans="1:7" ht="10.5" customHeight="1" x14ac:dyDescent="0.25">
      <c r="A269" s="15" t="s">
        <v>163</v>
      </c>
      <c r="B269" s="13">
        <v>76</v>
      </c>
      <c r="C269" s="13">
        <v>47</v>
      </c>
      <c r="D269" s="13">
        <v>4.7</v>
      </c>
      <c r="E269" s="13">
        <v>7.8</v>
      </c>
      <c r="F269" s="13">
        <v>16.5</v>
      </c>
      <c r="G269" s="13" t="s">
        <v>151</v>
      </c>
    </row>
    <row r="270" spans="1:7" ht="10.5" customHeight="1" x14ac:dyDescent="0.25">
      <c r="A270" s="15" t="s">
        <v>187</v>
      </c>
      <c r="B270" s="13">
        <v>6.9</v>
      </c>
      <c r="C270" s="13" t="s">
        <v>151</v>
      </c>
      <c r="D270" s="13" t="s">
        <v>151</v>
      </c>
      <c r="E270" s="13" t="s">
        <v>151</v>
      </c>
      <c r="F270" s="13" t="s">
        <v>151</v>
      </c>
      <c r="G270" s="13">
        <v>6.9</v>
      </c>
    </row>
    <row r="271" spans="1:7" ht="10.5" customHeight="1" x14ac:dyDescent="0.25">
      <c r="A271" s="16"/>
      <c r="B271" s="13"/>
      <c r="C271" s="13"/>
      <c r="D271" s="13"/>
      <c r="E271" s="13"/>
      <c r="F271" s="13"/>
      <c r="G271" s="13"/>
    </row>
    <row r="272" spans="1:7" ht="10.5" customHeight="1" x14ac:dyDescent="0.25">
      <c r="A272" s="25" t="s">
        <v>188</v>
      </c>
      <c r="B272" s="13"/>
      <c r="C272" s="13"/>
      <c r="D272" s="13"/>
      <c r="E272" s="13"/>
      <c r="F272" s="13"/>
      <c r="G272" s="13"/>
    </row>
    <row r="273" spans="1:7" ht="10.5" customHeight="1" x14ac:dyDescent="0.25">
      <c r="A273" s="25" t="s">
        <v>189</v>
      </c>
      <c r="B273" s="13"/>
      <c r="C273" s="13"/>
      <c r="D273" s="13"/>
      <c r="E273" s="13"/>
      <c r="F273" s="13"/>
      <c r="G273" s="13"/>
    </row>
    <row r="274" spans="1:7" ht="10.5" customHeight="1" x14ac:dyDescent="0.25">
      <c r="A274" s="16" t="s">
        <v>162</v>
      </c>
      <c r="B274" s="13">
        <v>18</v>
      </c>
      <c r="C274" s="13">
        <v>15.7</v>
      </c>
      <c r="D274" s="13">
        <v>1.1000000000000001</v>
      </c>
      <c r="E274" s="13">
        <v>0.3</v>
      </c>
      <c r="F274" s="13">
        <v>0.8</v>
      </c>
      <c r="G274" s="13" t="s">
        <v>151</v>
      </c>
    </row>
    <row r="275" spans="1:7" ht="10.5" customHeight="1" x14ac:dyDescent="0.25">
      <c r="A275" s="16" t="s">
        <v>163</v>
      </c>
      <c r="B275" s="13">
        <v>12.7</v>
      </c>
      <c r="C275" s="13">
        <v>9.1</v>
      </c>
      <c r="D275" s="13">
        <v>0.9</v>
      </c>
      <c r="E275" s="13">
        <v>1</v>
      </c>
      <c r="F275" s="13">
        <v>1.8</v>
      </c>
      <c r="G275" s="13" t="s">
        <v>151</v>
      </c>
    </row>
    <row r="276" spans="1:7" ht="10.5" customHeight="1" x14ac:dyDescent="0.25">
      <c r="A276" s="24"/>
      <c r="B276" s="13"/>
      <c r="C276" s="13"/>
      <c r="D276" s="13"/>
      <c r="E276" s="13"/>
      <c r="F276" s="13"/>
      <c r="G276" s="13"/>
    </row>
    <row r="277" spans="1:7" ht="10.5" customHeight="1" x14ac:dyDescent="0.25">
      <c r="A277" s="23" t="s">
        <v>190</v>
      </c>
      <c r="B277" s="13"/>
      <c r="C277" s="13"/>
      <c r="D277" s="13"/>
      <c r="E277" s="13"/>
      <c r="F277" s="13"/>
      <c r="G277" s="13"/>
    </row>
    <row r="278" spans="1:7" ht="10.5" customHeight="1" x14ac:dyDescent="0.25">
      <c r="A278" s="15" t="s">
        <v>191</v>
      </c>
      <c r="B278" s="13">
        <v>47.2</v>
      </c>
      <c r="C278" s="13">
        <v>25.4</v>
      </c>
      <c r="D278" s="13">
        <v>2.6</v>
      </c>
      <c r="E278" s="13">
        <v>5</v>
      </c>
      <c r="F278" s="13">
        <v>9.9</v>
      </c>
      <c r="G278" s="13">
        <v>4.3</v>
      </c>
    </row>
    <row r="279" spans="1:7" ht="10.5" customHeight="1" x14ac:dyDescent="0.25">
      <c r="A279" s="15" t="s">
        <v>192</v>
      </c>
      <c r="B279" s="13">
        <v>64.099999999999994</v>
      </c>
      <c r="C279" s="13">
        <v>44.7</v>
      </c>
      <c r="D279" s="13">
        <v>4</v>
      </c>
      <c r="E279" s="13">
        <v>4</v>
      </c>
      <c r="F279" s="13">
        <v>8.9</v>
      </c>
      <c r="G279" s="13">
        <v>2.6</v>
      </c>
    </row>
    <row r="280" spans="1:7" ht="10.5" customHeight="1" x14ac:dyDescent="0.25">
      <c r="A280" s="15" t="s">
        <v>193</v>
      </c>
      <c r="B280" s="13">
        <v>1.6</v>
      </c>
      <c r="C280" s="13">
        <v>1.3</v>
      </c>
      <c r="D280" s="13">
        <v>0.1</v>
      </c>
      <c r="E280" s="13" t="s">
        <v>144</v>
      </c>
      <c r="F280" s="13">
        <v>0.2</v>
      </c>
      <c r="G280" s="13" t="s">
        <v>144</v>
      </c>
    </row>
    <row r="281" spans="1:7" ht="10.5" customHeight="1" x14ac:dyDescent="0.25">
      <c r="A281" s="17"/>
      <c r="B281" s="13"/>
      <c r="C281" s="13"/>
      <c r="D281" s="13"/>
      <c r="E281" s="13"/>
      <c r="F281" s="13"/>
      <c r="G281" s="13"/>
    </row>
    <row r="282" spans="1:7" ht="10.5" customHeight="1" x14ac:dyDescent="0.25">
      <c r="A282" s="20" t="s">
        <v>194</v>
      </c>
      <c r="B282" s="13"/>
      <c r="C282" s="13"/>
      <c r="D282" s="13"/>
      <c r="E282" s="13"/>
      <c r="F282" s="13"/>
      <c r="G282" s="13"/>
    </row>
    <row r="283" spans="1:7" ht="10.5" customHeight="1" x14ac:dyDescent="0.25">
      <c r="A283" s="15" t="s">
        <v>164</v>
      </c>
      <c r="B283" s="13">
        <v>16.8</v>
      </c>
      <c r="C283" s="13">
        <v>13.5</v>
      </c>
      <c r="D283" s="13">
        <v>0.9</v>
      </c>
      <c r="E283" s="13">
        <v>1</v>
      </c>
      <c r="F283" s="13">
        <v>1</v>
      </c>
      <c r="G283" s="13">
        <v>0.4</v>
      </c>
    </row>
    <row r="284" spans="1:7" ht="10.5" customHeight="1" x14ac:dyDescent="0.25">
      <c r="A284" s="15" t="s">
        <v>195</v>
      </c>
      <c r="B284" s="13">
        <v>18</v>
      </c>
      <c r="C284" s="13">
        <v>14.2</v>
      </c>
      <c r="D284" s="13">
        <v>0.9</v>
      </c>
      <c r="E284" s="13">
        <v>1</v>
      </c>
      <c r="F284" s="13">
        <v>0.8</v>
      </c>
      <c r="G284" s="13">
        <v>1.1000000000000001</v>
      </c>
    </row>
    <row r="285" spans="1:7" ht="10.5" customHeight="1" x14ac:dyDescent="0.25">
      <c r="A285" s="15" t="s">
        <v>161</v>
      </c>
      <c r="B285" s="13">
        <v>78.099999999999994</v>
      </c>
      <c r="C285" s="13">
        <v>43.6</v>
      </c>
      <c r="D285" s="13">
        <v>4.9000000000000004</v>
      </c>
      <c r="E285" s="13">
        <v>7</v>
      </c>
      <c r="F285" s="13">
        <v>17.2</v>
      </c>
      <c r="G285" s="13">
        <v>5.4</v>
      </c>
    </row>
    <row r="286" spans="1:7" ht="10.5" customHeight="1" x14ac:dyDescent="0.25">
      <c r="A286" s="22"/>
      <c r="B286" s="13"/>
      <c r="C286" s="13"/>
      <c r="D286" s="13"/>
      <c r="E286" s="13"/>
      <c r="F286" s="13"/>
      <c r="G286" s="13"/>
    </row>
    <row r="287" spans="1:7" ht="10.5" customHeight="1" x14ac:dyDescent="0.25">
      <c r="A287" s="20" t="s">
        <v>196</v>
      </c>
      <c r="B287" s="13"/>
      <c r="C287" s="13"/>
      <c r="D287" s="13"/>
      <c r="E287" s="13"/>
      <c r="F287" s="13"/>
      <c r="G287" s="13"/>
    </row>
    <row r="288" spans="1:7" ht="10.5" customHeight="1" x14ac:dyDescent="0.25">
      <c r="A288" s="15" t="s">
        <v>162</v>
      </c>
      <c r="B288" s="13">
        <v>68.099999999999994</v>
      </c>
      <c r="C288" s="13">
        <v>47</v>
      </c>
      <c r="D288" s="13">
        <v>3.9</v>
      </c>
      <c r="E288" s="13">
        <v>4.3</v>
      </c>
      <c r="F288" s="13">
        <v>9.1999999999999993</v>
      </c>
      <c r="G288" s="13">
        <v>3.7</v>
      </c>
    </row>
    <row r="289" spans="1:9" ht="10.5" customHeight="1" x14ac:dyDescent="0.25">
      <c r="A289" s="15" t="s">
        <v>163</v>
      </c>
      <c r="B289" s="13">
        <v>44.7</v>
      </c>
      <c r="C289" s="13">
        <v>24.4</v>
      </c>
      <c r="D289" s="13">
        <v>2.8</v>
      </c>
      <c r="E289" s="13">
        <v>4.5999999999999996</v>
      </c>
      <c r="F289" s="13">
        <v>9.8000000000000007</v>
      </c>
      <c r="G289" s="13">
        <v>3.2</v>
      </c>
    </row>
    <row r="290" spans="1:9" ht="10.5" customHeight="1" x14ac:dyDescent="0.25">
      <c r="A290" s="15" t="s">
        <v>197</v>
      </c>
      <c r="B290" s="13">
        <v>0.8</v>
      </c>
      <c r="C290" s="13">
        <v>0.4</v>
      </c>
      <c r="D290" s="13" t="s">
        <v>144</v>
      </c>
      <c r="E290" s="13">
        <v>0.1</v>
      </c>
      <c r="F290" s="13">
        <v>0.2</v>
      </c>
      <c r="G290" s="13" t="s">
        <v>144</v>
      </c>
    </row>
    <row r="291" spans="1:9" ht="10.5" customHeight="1" x14ac:dyDescent="0.25">
      <c r="A291" s="22"/>
      <c r="B291" s="13"/>
      <c r="C291" s="13"/>
      <c r="D291" s="13"/>
      <c r="E291" s="13"/>
      <c r="F291" s="13"/>
      <c r="G291" s="13"/>
    </row>
    <row r="292" spans="1:9" ht="10.5" customHeight="1" x14ac:dyDescent="0.25">
      <c r="A292" s="23" t="s">
        <v>198</v>
      </c>
      <c r="B292" s="13"/>
      <c r="C292" s="13"/>
      <c r="D292" s="13"/>
      <c r="E292" s="13"/>
      <c r="F292" s="13"/>
      <c r="G292" s="13"/>
    </row>
    <row r="293" spans="1:9" ht="10.5" customHeight="1" x14ac:dyDescent="0.25">
      <c r="A293" s="15" t="s">
        <v>162</v>
      </c>
      <c r="B293" s="13">
        <v>4.5999999999999996</v>
      </c>
      <c r="C293" s="13">
        <v>3.6</v>
      </c>
      <c r="D293" s="13">
        <v>0.3</v>
      </c>
      <c r="E293" s="13">
        <v>0.1</v>
      </c>
      <c r="F293" s="13">
        <v>0.4</v>
      </c>
      <c r="G293" s="13">
        <v>0.2</v>
      </c>
    </row>
    <row r="294" spans="1:9" ht="10.5" customHeight="1" x14ac:dyDescent="0.25">
      <c r="A294" s="15" t="s">
        <v>163</v>
      </c>
      <c r="B294" s="13">
        <v>109</v>
      </c>
      <c r="C294" s="13">
        <v>68.2</v>
      </c>
      <c r="D294" s="13">
        <v>6.5</v>
      </c>
      <c r="E294" s="13">
        <v>8.9</v>
      </c>
      <c r="F294" s="13">
        <v>18.7</v>
      </c>
      <c r="G294" s="13">
        <v>6.7</v>
      </c>
    </row>
    <row r="295" spans="1:9" ht="10.5" customHeight="1" x14ac:dyDescent="0.25">
      <c r="A295" s="22"/>
      <c r="B295" s="13"/>
      <c r="C295" s="13"/>
      <c r="D295" s="13"/>
      <c r="E295" s="13"/>
      <c r="F295" s="13"/>
      <c r="G295" s="13"/>
    </row>
    <row r="296" spans="1:9" ht="10.5" customHeight="1" x14ac:dyDescent="0.25">
      <c r="A296" s="23" t="s">
        <v>199</v>
      </c>
      <c r="B296" s="13"/>
      <c r="C296" s="13"/>
      <c r="D296" s="13"/>
      <c r="E296" s="13"/>
      <c r="F296" s="13"/>
      <c r="G296" s="13"/>
    </row>
    <row r="297" spans="1:9" ht="10.5" customHeight="1" x14ac:dyDescent="0.25">
      <c r="A297" s="23" t="s">
        <v>200</v>
      </c>
      <c r="B297" s="13"/>
      <c r="C297" s="13"/>
      <c r="D297" s="13"/>
      <c r="E297" s="13"/>
      <c r="F297" s="13"/>
      <c r="G297" s="13"/>
    </row>
    <row r="298" spans="1:9" ht="10.5" customHeight="1" x14ac:dyDescent="0.25">
      <c r="A298" s="15" t="s">
        <v>162</v>
      </c>
      <c r="B298" s="13">
        <v>49.6</v>
      </c>
      <c r="C298" s="13">
        <v>41.1</v>
      </c>
      <c r="D298" s="13">
        <v>2.8</v>
      </c>
      <c r="E298" s="13">
        <v>1.4</v>
      </c>
      <c r="F298" s="13">
        <v>1.5</v>
      </c>
      <c r="G298" s="13">
        <v>2.7</v>
      </c>
    </row>
    <row r="299" spans="1:9" ht="10.5" customHeight="1" x14ac:dyDescent="0.25">
      <c r="A299" s="15" t="s">
        <v>163</v>
      </c>
      <c r="B299" s="13">
        <v>52.3</v>
      </c>
      <c r="C299" s="13">
        <v>27.7</v>
      </c>
      <c r="D299" s="13">
        <v>3.2</v>
      </c>
      <c r="E299" s="13">
        <v>5.4</v>
      </c>
      <c r="F299" s="13">
        <v>12.4</v>
      </c>
      <c r="G299" s="13">
        <v>3.7</v>
      </c>
    </row>
    <row r="300" spans="1:9" ht="10.5" customHeight="1" x14ac:dyDescent="0.25">
      <c r="A300" s="15" t="s">
        <v>197</v>
      </c>
      <c r="B300" s="13">
        <v>0.5</v>
      </c>
      <c r="C300" s="13">
        <v>0.3</v>
      </c>
      <c r="D300" s="13" t="s">
        <v>144</v>
      </c>
      <c r="E300" s="13" t="s">
        <v>144</v>
      </c>
      <c r="F300" s="13">
        <v>0.1</v>
      </c>
      <c r="G300" s="13" t="s">
        <v>144</v>
      </c>
    </row>
    <row r="301" spans="1:9" ht="10.5" customHeight="1" x14ac:dyDescent="0.25">
      <c r="A301" s="15" t="s">
        <v>201</v>
      </c>
      <c r="B301" s="13">
        <v>11.2</v>
      </c>
      <c r="C301" s="13">
        <v>2.7</v>
      </c>
      <c r="D301" s="13">
        <v>0.7</v>
      </c>
      <c r="E301" s="13">
        <v>2.2000000000000002</v>
      </c>
      <c r="F301" s="13">
        <v>5</v>
      </c>
      <c r="G301" s="13">
        <v>0.6</v>
      </c>
    </row>
    <row r="302" spans="1:9" ht="10.5" customHeight="1" x14ac:dyDescent="0.25">
      <c r="A302" s="26"/>
      <c r="B302" s="27"/>
      <c r="C302" s="27"/>
      <c r="D302" s="27"/>
      <c r="E302" s="27"/>
      <c r="F302" s="27"/>
      <c r="G302" s="27"/>
    </row>
    <row r="303" spans="1:9" ht="10.5" customHeight="1" x14ac:dyDescent="0.25">
      <c r="B303" s="13"/>
      <c r="C303" s="13"/>
      <c r="D303" s="13"/>
      <c r="E303" s="13"/>
      <c r="F303" s="13"/>
      <c r="G303" s="13"/>
    </row>
    <row r="304" spans="1:9" ht="10.5" customHeight="1" x14ac:dyDescent="0.25">
      <c r="A304" s="104" t="s">
        <v>202</v>
      </c>
      <c r="B304" s="104"/>
      <c r="C304" s="104"/>
      <c r="D304" s="104"/>
      <c r="E304" s="104"/>
      <c r="F304" s="104"/>
      <c r="G304" s="104"/>
      <c r="H304" s="28"/>
      <c r="I304" s="28"/>
    </row>
    <row r="305" spans="1:9" ht="10.5" customHeight="1" x14ac:dyDescent="0.25">
      <c r="A305" s="104"/>
      <c r="B305" s="104"/>
      <c r="C305" s="104"/>
      <c r="D305" s="104"/>
      <c r="E305" s="104"/>
      <c r="F305" s="104"/>
      <c r="G305" s="104"/>
      <c r="H305" s="28"/>
      <c r="I305" s="28"/>
    </row>
    <row r="306" spans="1:9" ht="10.5" customHeight="1" x14ac:dyDescent="0.25">
      <c r="A306" s="104"/>
      <c r="B306" s="104"/>
      <c r="C306" s="104"/>
      <c r="D306" s="104"/>
      <c r="E306" s="104"/>
      <c r="F306" s="104"/>
      <c r="G306" s="104"/>
      <c r="H306" s="28"/>
      <c r="I306" s="28"/>
    </row>
    <row r="307" spans="1:9" ht="10.5" customHeight="1" x14ac:dyDescent="0.25">
      <c r="A307" s="104"/>
      <c r="B307" s="104"/>
      <c r="C307" s="104"/>
      <c r="D307" s="104"/>
      <c r="E307" s="104"/>
      <c r="F307" s="104"/>
      <c r="G307" s="104"/>
      <c r="H307" s="28"/>
      <c r="I307" s="28"/>
    </row>
    <row r="308" spans="1:9" ht="10.5" customHeight="1" x14ac:dyDescent="0.25">
      <c r="A308" s="104"/>
      <c r="B308" s="104"/>
      <c r="C308" s="104"/>
      <c r="D308" s="104"/>
      <c r="E308" s="104"/>
      <c r="F308" s="104"/>
      <c r="G308" s="104"/>
      <c r="H308" s="28"/>
      <c r="I308" s="28"/>
    </row>
    <row r="309" spans="1:9" ht="10.5" customHeight="1" x14ac:dyDescent="0.25">
      <c r="A309" s="104"/>
      <c r="B309" s="104"/>
      <c r="C309" s="104"/>
      <c r="D309" s="104"/>
      <c r="E309" s="104"/>
      <c r="F309" s="104"/>
      <c r="G309" s="104"/>
      <c r="H309" s="28"/>
      <c r="I309" s="28"/>
    </row>
    <row r="310" spans="1:9" ht="10.5" customHeight="1" x14ac:dyDescent="0.25">
      <c r="A310" s="104"/>
      <c r="B310" s="104"/>
      <c r="C310" s="104"/>
      <c r="D310" s="104"/>
      <c r="E310" s="104"/>
      <c r="F310" s="104"/>
      <c r="G310" s="104"/>
      <c r="H310" s="28"/>
      <c r="I310" s="28"/>
    </row>
    <row r="311" spans="1:9" ht="10.5" customHeight="1" x14ac:dyDescent="0.25">
      <c r="A311" s="104"/>
      <c r="B311" s="104"/>
      <c r="C311" s="104"/>
      <c r="D311" s="104"/>
      <c r="E311" s="104"/>
      <c r="F311" s="104"/>
      <c r="G311" s="104"/>
      <c r="H311" s="28"/>
      <c r="I311" s="28"/>
    </row>
    <row r="312" spans="1:9" ht="10.5" customHeight="1" x14ac:dyDescent="0.25">
      <c r="A312" s="104"/>
      <c r="B312" s="104"/>
      <c r="C312" s="104"/>
      <c r="D312" s="104"/>
      <c r="E312" s="104"/>
      <c r="F312" s="104"/>
      <c r="G312" s="104"/>
      <c r="H312" s="28"/>
      <c r="I312" s="28"/>
    </row>
    <row r="313" spans="1:9" ht="10.5" customHeight="1" x14ac:dyDescent="0.25">
      <c r="A313" s="104"/>
      <c r="B313" s="104"/>
      <c r="C313" s="104"/>
      <c r="D313" s="104"/>
      <c r="E313" s="104"/>
      <c r="F313" s="104"/>
      <c r="G313" s="104"/>
      <c r="H313" s="28"/>
      <c r="I313" s="28"/>
    </row>
    <row r="314" spans="1:9" ht="10.5" customHeight="1" x14ac:dyDescent="0.25">
      <c r="A314" s="104"/>
      <c r="B314" s="104"/>
      <c r="C314" s="104"/>
      <c r="D314" s="104"/>
      <c r="E314" s="104"/>
      <c r="F314" s="104"/>
      <c r="G314" s="104"/>
      <c r="H314" s="28"/>
      <c r="I314" s="28"/>
    </row>
    <row r="315" spans="1:9" ht="10.5" customHeight="1" x14ac:dyDescent="0.25">
      <c r="A315" s="104"/>
      <c r="B315" s="104"/>
      <c r="C315" s="104"/>
      <c r="D315" s="104"/>
      <c r="E315" s="104"/>
      <c r="F315" s="104"/>
      <c r="G315" s="104"/>
      <c r="H315" s="28"/>
      <c r="I315" s="28"/>
    </row>
    <row r="316" spans="1:9" ht="10.5" customHeight="1" x14ac:dyDescent="0.25">
      <c r="A316" s="104"/>
      <c r="B316" s="104"/>
      <c r="C316" s="104"/>
      <c r="D316" s="104"/>
      <c r="E316" s="104"/>
      <c r="F316" s="104"/>
      <c r="G316" s="104"/>
      <c r="H316" s="28"/>
      <c r="I316" s="28"/>
    </row>
    <row r="317" spans="1:9" ht="10.5" customHeight="1" x14ac:dyDescent="0.25">
      <c r="A317" s="104"/>
      <c r="B317" s="104"/>
      <c r="C317" s="104"/>
      <c r="D317" s="104"/>
      <c r="E317" s="104"/>
      <c r="F317" s="104"/>
      <c r="G317" s="104"/>
      <c r="H317" s="28"/>
      <c r="I317" s="28"/>
    </row>
    <row r="318" spans="1:9" x14ac:dyDescent="0.25">
      <c r="A318" s="5"/>
      <c r="B318" s="5"/>
      <c r="C318" s="5"/>
      <c r="D318" s="5"/>
      <c r="E318" s="5"/>
      <c r="F318" s="5"/>
      <c r="G318" s="5"/>
      <c r="H318" s="28"/>
      <c r="I318" s="28"/>
    </row>
    <row r="319" spans="1:9" x14ac:dyDescent="0.25">
      <c r="A319" s="5"/>
      <c r="B319" s="5"/>
      <c r="C319" s="5"/>
      <c r="D319" s="5"/>
      <c r="E319" s="5"/>
      <c r="F319" s="5"/>
      <c r="G319" s="5"/>
      <c r="H319" s="28"/>
      <c r="I319" s="28"/>
    </row>
    <row r="320" spans="1:9" x14ac:dyDescent="0.25">
      <c r="A320" s="5"/>
      <c r="B320" s="5"/>
      <c r="C320" s="5"/>
      <c r="D320" s="5"/>
      <c r="E320" s="5"/>
      <c r="F320" s="5"/>
      <c r="G320" s="5"/>
      <c r="H320" s="28"/>
      <c r="I320" s="28"/>
    </row>
  </sheetData>
  <mergeCells count="4">
    <mergeCell ref="A2:G2"/>
    <mergeCell ref="B3:G3"/>
    <mergeCell ref="C4:G4"/>
    <mergeCell ref="A304:G31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O195"/>
  <sheetViews>
    <sheetView topLeftCell="G1" zoomScale="120" zoomScaleNormal="120" workbookViewId="0">
      <selection activeCell="P188" sqref="P188"/>
    </sheetView>
  </sheetViews>
  <sheetFormatPr defaultRowHeight="15" x14ac:dyDescent="0.25"/>
  <cols>
    <col min="1" max="1" width="3.28515625" customWidth="1"/>
    <col min="2" max="2" width="20.85546875" customWidth="1"/>
    <col min="3" max="3" width="18.7109375" customWidth="1"/>
    <col min="4" max="4" width="17.140625" customWidth="1"/>
    <col min="5" max="5" width="25.7109375" customWidth="1"/>
    <col min="6" max="6" width="19" customWidth="1"/>
    <col min="7" max="7" width="18.85546875" customWidth="1"/>
    <col min="8" max="8" width="35" customWidth="1"/>
    <col min="9" max="9" width="20.5703125" customWidth="1"/>
    <col min="10" max="10" width="12" customWidth="1"/>
    <col min="11" max="41" width="11.28515625" customWidth="1"/>
  </cols>
  <sheetData>
    <row r="1" spans="1:41" ht="18.75" x14ac:dyDescent="0.3">
      <c r="A1" s="52" t="s">
        <v>73</v>
      </c>
      <c r="B1" s="52"/>
      <c r="C1" s="52"/>
      <c r="D1" s="52"/>
      <c r="E1" s="52"/>
      <c r="F1" s="52"/>
      <c r="G1" s="52"/>
    </row>
    <row r="2" spans="1:41" x14ac:dyDescent="0.25">
      <c r="H2" s="1" t="s">
        <v>360</v>
      </c>
    </row>
    <row r="3" spans="1:41" x14ac:dyDescent="0.25">
      <c r="I3" s="1" t="s">
        <v>75</v>
      </c>
      <c r="J3" s="1"/>
      <c r="K3" s="1">
        <v>2020</v>
      </c>
      <c r="L3" s="1">
        <v>2021</v>
      </c>
      <c r="M3" s="1">
        <v>2022</v>
      </c>
      <c r="N3" s="1">
        <v>2023</v>
      </c>
      <c r="O3" s="1">
        <v>2024</v>
      </c>
      <c r="P3" s="1">
        <v>2025</v>
      </c>
      <c r="Q3" s="1">
        <v>2026</v>
      </c>
      <c r="R3" s="1">
        <v>2027</v>
      </c>
      <c r="S3" s="1">
        <v>2028</v>
      </c>
      <c r="T3" s="1">
        <v>2029</v>
      </c>
      <c r="U3" s="1">
        <v>2030</v>
      </c>
      <c r="V3" s="1">
        <v>2031</v>
      </c>
      <c r="W3" s="1">
        <v>2032</v>
      </c>
      <c r="X3" s="1">
        <v>2033</v>
      </c>
      <c r="Y3" s="1">
        <v>2034</v>
      </c>
      <c r="Z3" s="1">
        <v>2035</v>
      </c>
      <c r="AA3" s="1">
        <v>2036</v>
      </c>
      <c r="AB3" s="1">
        <v>2037</v>
      </c>
      <c r="AC3" s="1">
        <v>2038</v>
      </c>
      <c r="AD3" s="1">
        <v>2039</v>
      </c>
      <c r="AE3" s="1">
        <v>2040</v>
      </c>
      <c r="AF3" s="1">
        <v>2041</v>
      </c>
      <c r="AG3" s="1">
        <v>2042</v>
      </c>
      <c r="AH3" s="1">
        <v>2043</v>
      </c>
      <c r="AI3" s="1">
        <v>2044</v>
      </c>
      <c r="AJ3" s="1">
        <v>2045</v>
      </c>
      <c r="AK3" s="1">
        <v>2046</v>
      </c>
      <c r="AL3" s="1">
        <v>2047</v>
      </c>
      <c r="AM3" s="1">
        <v>2048</v>
      </c>
      <c r="AN3" s="1">
        <v>2049</v>
      </c>
      <c r="AO3" s="1">
        <v>2050</v>
      </c>
    </row>
    <row r="4" spans="1:41" x14ac:dyDescent="0.25">
      <c r="H4" s="14" t="s">
        <v>385</v>
      </c>
      <c r="I4" s="1" t="s">
        <v>76</v>
      </c>
      <c r="J4" s="55"/>
      <c r="K4" s="55">
        <f t="shared" ref="K4:AO4" si="0">INDEX(Table4,MATCH($H4,Table4_A,0),MATCH(K$3,Table4_1,0))*Percent_urban*quadrillion</f>
        <v>519955878172588.81</v>
      </c>
      <c r="L4" s="55">
        <f t="shared" si="0"/>
        <v>559459879018612.5</v>
      </c>
      <c r="M4" s="55">
        <f t="shared" si="0"/>
        <v>566011164128595.5</v>
      </c>
      <c r="N4" s="55">
        <f t="shared" si="0"/>
        <v>563094051607445</v>
      </c>
      <c r="O4" s="55">
        <f t="shared" si="0"/>
        <v>561635895939086.38</v>
      </c>
      <c r="P4" s="55">
        <f t="shared" si="0"/>
        <v>560468570219966.13</v>
      </c>
      <c r="Q4" s="55">
        <f t="shared" si="0"/>
        <v>558563353637901.88</v>
      </c>
      <c r="R4" s="55">
        <f t="shared" si="0"/>
        <v>555876181049069.44</v>
      </c>
      <c r="S4" s="55">
        <f t="shared" si="0"/>
        <v>553002332487309.69</v>
      </c>
      <c r="T4" s="55">
        <f t="shared" si="0"/>
        <v>549884923857867.94</v>
      </c>
      <c r="U4" s="55">
        <f t="shared" si="0"/>
        <v>546576032148900.19</v>
      </c>
      <c r="V4" s="55">
        <f t="shared" si="0"/>
        <v>543053224196277.44</v>
      </c>
      <c r="W4" s="55">
        <f t="shared" si="0"/>
        <v>539462315566835.88</v>
      </c>
      <c r="X4" s="55">
        <f t="shared" si="0"/>
        <v>536070901861252.06</v>
      </c>
      <c r="Y4" s="55">
        <f t="shared" si="0"/>
        <v>532807677664974.63</v>
      </c>
      <c r="Z4" s="55">
        <f t="shared" si="0"/>
        <v>530041989001692</v>
      </c>
      <c r="AA4" s="55">
        <f t="shared" si="0"/>
        <v>527221018612521.13</v>
      </c>
      <c r="AB4" s="55">
        <f t="shared" si="0"/>
        <v>524378416243654.75</v>
      </c>
      <c r="AC4" s="55">
        <f t="shared" si="0"/>
        <v>521438069373942.44</v>
      </c>
      <c r="AD4" s="55">
        <f t="shared" si="0"/>
        <v>518416802876480.63</v>
      </c>
      <c r="AE4" s="55">
        <f t="shared" si="0"/>
        <v>515559779187817.25</v>
      </c>
      <c r="AF4" s="55">
        <f t="shared" si="0"/>
        <v>512554536379018.63</v>
      </c>
      <c r="AG4" s="55">
        <f t="shared" si="0"/>
        <v>509546890016920.44</v>
      </c>
      <c r="AH4" s="55">
        <f t="shared" si="0"/>
        <v>506741142131979.63</v>
      </c>
      <c r="AI4" s="55">
        <f t="shared" si="0"/>
        <v>503907352791878.13</v>
      </c>
      <c r="AJ4" s="55">
        <f t="shared" si="0"/>
        <v>500954186971235.19</v>
      </c>
      <c r="AK4" s="55">
        <f t="shared" si="0"/>
        <v>498252593062605.75</v>
      </c>
      <c r="AL4" s="55">
        <f t="shared" si="0"/>
        <v>495537379018612.5</v>
      </c>
      <c r="AM4" s="55">
        <f t="shared" si="0"/>
        <v>492967179357022</v>
      </c>
      <c r="AN4" s="55">
        <f t="shared" si="0"/>
        <v>490765524534687</v>
      </c>
      <c r="AO4" s="55">
        <f t="shared" si="0"/>
        <v>488708884094754.69</v>
      </c>
    </row>
    <row r="5" spans="1:41" x14ac:dyDescent="0.25">
      <c r="I5" s="1" t="s">
        <v>77</v>
      </c>
      <c r="J5" s="9"/>
      <c r="K5" s="9">
        <v>0</v>
      </c>
      <c r="L5" s="9">
        <v>0</v>
      </c>
      <c r="M5" s="9">
        <v>0</v>
      </c>
      <c r="N5" s="9">
        <v>0</v>
      </c>
      <c r="O5" s="9">
        <v>0</v>
      </c>
      <c r="P5" s="9">
        <v>0</v>
      </c>
      <c r="Q5" s="9">
        <v>0</v>
      </c>
      <c r="R5" s="9">
        <v>0</v>
      </c>
      <c r="S5" s="9">
        <v>0</v>
      </c>
      <c r="T5" s="9">
        <v>0</v>
      </c>
      <c r="U5" s="9">
        <v>0</v>
      </c>
      <c r="V5" s="9">
        <v>0</v>
      </c>
      <c r="W5" s="9">
        <v>0</v>
      </c>
      <c r="X5" s="9">
        <v>0</v>
      </c>
      <c r="Y5" s="9">
        <v>0</v>
      </c>
      <c r="Z5" s="9">
        <v>0</v>
      </c>
      <c r="AA5" s="9">
        <v>0</v>
      </c>
      <c r="AB5" s="9">
        <v>0</v>
      </c>
      <c r="AC5" s="9">
        <v>0</v>
      </c>
      <c r="AD5" s="9">
        <v>0</v>
      </c>
      <c r="AE5" s="9">
        <v>0</v>
      </c>
      <c r="AF5" s="9">
        <v>0</v>
      </c>
      <c r="AG5" s="9">
        <v>0</v>
      </c>
      <c r="AH5" s="9">
        <v>0</v>
      </c>
      <c r="AI5" s="9">
        <v>0</v>
      </c>
      <c r="AJ5" s="9">
        <v>0</v>
      </c>
      <c r="AK5" s="9">
        <v>0</v>
      </c>
      <c r="AL5" s="9">
        <v>0</v>
      </c>
      <c r="AM5" s="9">
        <v>0</v>
      </c>
      <c r="AN5" s="9">
        <v>0</v>
      </c>
      <c r="AO5" s="9">
        <v>0</v>
      </c>
    </row>
    <row r="6" spans="1:41" x14ac:dyDescent="0.25">
      <c r="H6" s="14" t="s">
        <v>400</v>
      </c>
      <c r="I6" s="1" t="s">
        <v>78</v>
      </c>
      <c r="J6" s="55"/>
      <c r="K6" s="55">
        <f t="shared" ref="K6:T7" si="1">INDEX(Table4,MATCH($H6,Table4_A,0),MATCH(K$3,Table4_1,0))*Percent_urban*quadrillion</f>
        <v>2825936130287648</v>
      </c>
      <c r="L6" s="55">
        <f t="shared" si="1"/>
        <v>2729488747038917.5</v>
      </c>
      <c r="M6" s="55">
        <f t="shared" si="1"/>
        <v>2834728328257191</v>
      </c>
      <c r="N6" s="55">
        <f t="shared" si="1"/>
        <v>2832669284263959</v>
      </c>
      <c r="O6" s="55">
        <f t="shared" si="1"/>
        <v>2836047077834179.5</v>
      </c>
      <c r="P6" s="55">
        <f t="shared" si="1"/>
        <v>2832751005076142</v>
      </c>
      <c r="Q6" s="55">
        <f t="shared" si="1"/>
        <v>2822527090524534.5</v>
      </c>
      <c r="R6" s="55">
        <f t="shared" si="1"/>
        <v>2808414226734348.5</v>
      </c>
      <c r="S6" s="55">
        <f t="shared" si="1"/>
        <v>2794725990693739.5</v>
      </c>
      <c r="T6" s="55">
        <f t="shared" si="1"/>
        <v>2779819153130288</v>
      </c>
      <c r="U6" s="55">
        <f t="shared" ref="U6:AD7" si="2">INDEX(Table4,MATCH($H6,Table4_A,0),MATCH(U$3,Table4_1,0))*Percent_urban*quadrillion</f>
        <v>2762187487309644.5</v>
      </c>
      <c r="V6" s="55">
        <f t="shared" si="2"/>
        <v>2746514717428088</v>
      </c>
      <c r="W6" s="55">
        <f t="shared" si="2"/>
        <v>2732892178510998</v>
      </c>
      <c r="X6" s="55">
        <f t="shared" si="2"/>
        <v>2720142930626057.5</v>
      </c>
      <c r="Y6" s="55">
        <f t="shared" si="2"/>
        <v>2708023413705583.5</v>
      </c>
      <c r="Z6" s="55">
        <f t="shared" si="2"/>
        <v>2697769855329949</v>
      </c>
      <c r="AA6" s="55">
        <f t="shared" si="2"/>
        <v>2688117986463620.5</v>
      </c>
      <c r="AB6" s="55">
        <f t="shared" si="2"/>
        <v>2678661606598984.5</v>
      </c>
      <c r="AC6" s="55">
        <f t="shared" si="2"/>
        <v>2670370950084602</v>
      </c>
      <c r="AD6" s="55">
        <f t="shared" si="2"/>
        <v>2662851032994924</v>
      </c>
      <c r="AE6" s="55">
        <f t="shared" ref="AE6:AO7" si="3">INDEX(Table4,MATCH($H6,Table4_A,0),MATCH(AE$3,Table4_1,0))*Percent_urban*quadrillion</f>
        <v>2656446364636210</v>
      </c>
      <c r="AF6" s="55">
        <f t="shared" si="3"/>
        <v>2649636296954314.5</v>
      </c>
      <c r="AG6" s="55">
        <f t="shared" si="3"/>
        <v>2642311067681895</v>
      </c>
      <c r="AH6" s="55">
        <f t="shared" si="3"/>
        <v>2634756699661590.5</v>
      </c>
      <c r="AI6" s="55">
        <f t="shared" si="3"/>
        <v>2627195120981387</v>
      </c>
      <c r="AJ6" s="55">
        <f t="shared" si="3"/>
        <v>2619587073604060.5</v>
      </c>
      <c r="AK6" s="55">
        <f t="shared" si="3"/>
        <v>2612411665820643</v>
      </c>
      <c r="AL6" s="55">
        <f t="shared" si="3"/>
        <v>2605149730118443</v>
      </c>
      <c r="AM6" s="55">
        <f t="shared" si="3"/>
        <v>2598396546531302.5</v>
      </c>
      <c r="AN6" s="55">
        <f t="shared" si="3"/>
        <v>2591226747038917</v>
      </c>
      <c r="AO6" s="55">
        <f t="shared" si="3"/>
        <v>2583665969543147</v>
      </c>
    </row>
    <row r="7" spans="1:41" x14ac:dyDescent="0.25">
      <c r="H7" s="14" t="s">
        <v>407</v>
      </c>
      <c r="I7" s="1" t="s">
        <v>79</v>
      </c>
      <c r="J7" s="55"/>
      <c r="K7" s="55">
        <f t="shared" si="1"/>
        <v>298572595600676.81</v>
      </c>
      <c r="L7" s="55">
        <f t="shared" si="1"/>
        <v>320437719966159.06</v>
      </c>
      <c r="M7" s="55">
        <f t="shared" si="1"/>
        <v>320223803722504.19</v>
      </c>
      <c r="N7" s="55">
        <f t="shared" si="1"/>
        <v>311887479695431.44</v>
      </c>
      <c r="O7" s="55">
        <f t="shared" si="1"/>
        <v>304059907783417.88</v>
      </c>
      <c r="P7" s="55">
        <f t="shared" si="1"/>
        <v>297425299492385.75</v>
      </c>
      <c r="Q7" s="55">
        <f t="shared" si="1"/>
        <v>290989384940778.31</v>
      </c>
      <c r="R7" s="55">
        <f t="shared" si="1"/>
        <v>285095872250423.06</v>
      </c>
      <c r="S7" s="55">
        <f t="shared" si="1"/>
        <v>279780814720812.19</v>
      </c>
      <c r="T7" s="55">
        <f t="shared" si="1"/>
        <v>274817477157360.38</v>
      </c>
      <c r="U7" s="55">
        <f t="shared" si="2"/>
        <v>270029598984771.59</v>
      </c>
      <c r="V7" s="55">
        <f t="shared" si="2"/>
        <v>265563796954314.69</v>
      </c>
      <c r="W7" s="55">
        <f t="shared" si="2"/>
        <v>261238202199661.59</v>
      </c>
      <c r="X7" s="55">
        <f t="shared" si="2"/>
        <v>257104090524534.69</v>
      </c>
      <c r="Y7" s="55">
        <f t="shared" si="2"/>
        <v>253092560067681.88</v>
      </c>
      <c r="Z7" s="55">
        <f t="shared" si="2"/>
        <v>249467200507614.22</v>
      </c>
      <c r="AA7" s="55">
        <f t="shared" si="2"/>
        <v>246042938240270.75</v>
      </c>
      <c r="AB7" s="55">
        <f t="shared" si="2"/>
        <v>242578616751269.03</v>
      </c>
      <c r="AC7" s="55">
        <f t="shared" si="2"/>
        <v>239043791032148.88</v>
      </c>
      <c r="AD7" s="55">
        <f t="shared" si="2"/>
        <v>235779765651438.25</v>
      </c>
      <c r="AE7" s="55">
        <f t="shared" si="3"/>
        <v>232374731810490.69</v>
      </c>
      <c r="AF7" s="55">
        <f t="shared" si="3"/>
        <v>228993733502538.03</v>
      </c>
      <c r="AG7" s="55">
        <f t="shared" si="3"/>
        <v>225623951776649.72</v>
      </c>
      <c r="AH7" s="55">
        <f t="shared" si="3"/>
        <v>222269392554991.53</v>
      </c>
      <c r="AI7" s="55">
        <f t="shared" si="3"/>
        <v>218879581218274.13</v>
      </c>
      <c r="AJ7" s="55">
        <f t="shared" si="3"/>
        <v>215417663282571.91</v>
      </c>
      <c r="AK7" s="55">
        <f t="shared" si="3"/>
        <v>212019038917089.66</v>
      </c>
      <c r="AL7" s="55">
        <f t="shared" si="3"/>
        <v>208649257191201.34</v>
      </c>
      <c r="AM7" s="55">
        <f t="shared" si="3"/>
        <v>205362798646362.09</v>
      </c>
      <c r="AN7" s="55">
        <f t="shared" si="3"/>
        <v>202021859560067.66</v>
      </c>
      <c r="AO7" s="55">
        <f t="shared" si="3"/>
        <v>198664095600676.81</v>
      </c>
    </row>
    <row r="8" spans="1:41" x14ac:dyDescent="0.25">
      <c r="I8" s="1" t="s">
        <v>81</v>
      </c>
      <c r="J8" s="9"/>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c r="AH8" s="9">
        <v>0</v>
      </c>
      <c r="AI8" s="9">
        <v>0</v>
      </c>
      <c r="AJ8" s="9">
        <v>0</v>
      </c>
      <c r="AK8" s="9">
        <v>0</v>
      </c>
      <c r="AL8" s="9">
        <v>0</v>
      </c>
      <c r="AM8" s="9">
        <v>0</v>
      </c>
      <c r="AN8" s="9">
        <v>0</v>
      </c>
      <c r="AO8" s="9">
        <v>0</v>
      </c>
    </row>
    <row r="9" spans="1:41" x14ac:dyDescent="0.25">
      <c r="H9" s="14" t="s">
        <v>416</v>
      </c>
      <c r="I9" s="1" t="s">
        <v>207</v>
      </c>
      <c r="J9" s="55"/>
      <c r="K9" s="55">
        <f t="shared" ref="K9:AO9" si="4">INDEX(Table4,MATCH($H9,Table4_A,0),MATCH(K$3,Table4_1,0))*Percent_urban*quadrillion</f>
        <v>366552293570219.94</v>
      </c>
      <c r="L9" s="55">
        <f t="shared" si="4"/>
        <v>363947642978003.38</v>
      </c>
      <c r="M9" s="55">
        <f t="shared" si="4"/>
        <v>354672330795262.25</v>
      </c>
      <c r="N9" s="55">
        <f t="shared" si="4"/>
        <v>355902148900169.19</v>
      </c>
      <c r="O9" s="55">
        <f t="shared" si="4"/>
        <v>357001373942470.38</v>
      </c>
      <c r="P9" s="55">
        <f t="shared" si="4"/>
        <v>354532924703891.69</v>
      </c>
      <c r="Q9" s="55">
        <f t="shared" si="4"/>
        <v>351860173434856.13</v>
      </c>
      <c r="R9" s="55">
        <f t="shared" si="4"/>
        <v>349124128595600.69</v>
      </c>
      <c r="S9" s="55">
        <f t="shared" si="4"/>
        <v>345844880710659.88</v>
      </c>
      <c r="T9" s="55">
        <f t="shared" si="4"/>
        <v>342193082064297.81</v>
      </c>
      <c r="U9" s="55">
        <f t="shared" si="4"/>
        <v>338419503384094.75</v>
      </c>
      <c r="V9" s="55">
        <f t="shared" si="4"/>
        <v>333883197123519.5</v>
      </c>
      <c r="W9" s="55">
        <f t="shared" si="4"/>
        <v>329244339255499.19</v>
      </c>
      <c r="X9" s="55">
        <f t="shared" si="4"/>
        <v>324285007614213.19</v>
      </c>
      <c r="Y9" s="55">
        <f t="shared" si="4"/>
        <v>319003599830795.25</v>
      </c>
      <c r="Z9" s="55">
        <f t="shared" si="4"/>
        <v>312969078680203</v>
      </c>
      <c r="AA9" s="55">
        <f t="shared" si="4"/>
        <v>306300820642978</v>
      </c>
      <c r="AB9" s="55">
        <f t="shared" si="4"/>
        <v>300557930626057.5</v>
      </c>
      <c r="AC9" s="55">
        <f t="shared" si="4"/>
        <v>295879013536379</v>
      </c>
      <c r="AD9" s="55">
        <f t="shared" si="4"/>
        <v>290716982233502.5</v>
      </c>
      <c r="AE9" s="55">
        <f t="shared" si="4"/>
        <v>286831237732656.5</v>
      </c>
      <c r="AF9" s="55">
        <f t="shared" si="4"/>
        <v>283237124365482.19</v>
      </c>
      <c r="AG9" s="55">
        <f t="shared" si="4"/>
        <v>279691082064297.78</v>
      </c>
      <c r="AH9" s="55">
        <f t="shared" si="4"/>
        <v>276225158206429.78</v>
      </c>
      <c r="AI9" s="55">
        <f t="shared" si="4"/>
        <v>273274395939086.31</v>
      </c>
      <c r="AJ9" s="55">
        <f t="shared" si="4"/>
        <v>271000634517766.47</v>
      </c>
      <c r="AK9" s="55">
        <f t="shared" si="4"/>
        <v>268786160744500.84</v>
      </c>
      <c r="AL9" s="55">
        <f t="shared" si="4"/>
        <v>266207148054145.47</v>
      </c>
      <c r="AM9" s="55">
        <f t="shared" si="4"/>
        <v>263252379864636.22</v>
      </c>
      <c r="AN9" s="55">
        <f t="shared" si="4"/>
        <v>260646928087986.44</v>
      </c>
      <c r="AO9" s="55">
        <f t="shared" si="4"/>
        <v>258130407783417.91</v>
      </c>
    </row>
    <row r="10" spans="1:41" x14ac:dyDescent="0.25">
      <c r="I10" s="1" t="s">
        <v>349</v>
      </c>
      <c r="J10" s="9"/>
      <c r="K10" s="9">
        <v>0</v>
      </c>
      <c r="L10" s="9">
        <v>0</v>
      </c>
      <c r="M10" s="9">
        <v>0</v>
      </c>
      <c r="N10" s="9">
        <v>0</v>
      </c>
      <c r="O10" s="9">
        <v>0</v>
      </c>
      <c r="P10" s="9">
        <v>0</v>
      </c>
      <c r="Q10" s="9">
        <v>0</v>
      </c>
      <c r="R10" s="9">
        <v>0</v>
      </c>
      <c r="S10" s="9">
        <v>0</v>
      </c>
      <c r="T10" s="9">
        <v>0</v>
      </c>
      <c r="U10" s="9">
        <v>0</v>
      </c>
      <c r="V10" s="9">
        <v>0</v>
      </c>
      <c r="W10" s="9">
        <v>0</v>
      </c>
      <c r="X10" s="9">
        <v>0</v>
      </c>
      <c r="Y10" s="9">
        <v>0</v>
      </c>
      <c r="Z10" s="9">
        <v>0</v>
      </c>
      <c r="AA10" s="9">
        <v>0</v>
      </c>
      <c r="AB10" s="9">
        <v>0</v>
      </c>
      <c r="AC10" s="9">
        <v>0</v>
      </c>
      <c r="AD10" s="9">
        <v>0</v>
      </c>
      <c r="AE10" s="9">
        <v>0</v>
      </c>
      <c r="AF10" s="9">
        <v>0</v>
      </c>
      <c r="AG10" s="9">
        <v>0</v>
      </c>
      <c r="AH10" s="9">
        <v>0</v>
      </c>
      <c r="AI10" s="9">
        <v>0</v>
      </c>
      <c r="AJ10" s="9">
        <v>0</v>
      </c>
      <c r="AK10" s="9">
        <v>0</v>
      </c>
      <c r="AL10" s="9">
        <v>0</v>
      </c>
      <c r="AM10" s="9">
        <v>0</v>
      </c>
      <c r="AN10" s="9">
        <v>0</v>
      </c>
      <c r="AO10" s="9">
        <v>0</v>
      </c>
    </row>
    <row r="11" spans="1:41" x14ac:dyDescent="0.25">
      <c r="I11" s="1" t="s">
        <v>350</v>
      </c>
      <c r="J11" s="9"/>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c r="AH11" s="9">
        <v>0</v>
      </c>
      <c r="AI11" s="9">
        <v>0</v>
      </c>
      <c r="AJ11" s="9">
        <v>0</v>
      </c>
      <c r="AK11" s="9">
        <v>0</v>
      </c>
      <c r="AL11" s="9">
        <v>0</v>
      </c>
      <c r="AM11" s="9">
        <v>0</v>
      </c>
      <c r="AN11" s="9">
        <v>0</v>
      </c>
      <c r="AO11" s="9">
        <v>0</v>
      </c>
    </row>
    <row r="12" spans="1:41" x14ac:dyDescent="0.25">
      <c r="H12" s="14" t="s">
        <v>411</v>
      </c>
      <c r="I12" s="1" t="s">
        <v>351</v>
      </c>
      <c r="J12" s="55"/>
      <c r="K12" s="55">
        <f t="shared" ref="K12:AO12" si="5">INDEX(Table4,MATCH($H12,Table4_A,0),MATCH(K$3,Table4_1,0))*Percent_urban*quadrillion</f>
        <v>241017108291032.13</v>
      </c>
      <c r="L12" s="55">
        <f t="shared" si="5"/>
        <v>255774124365482.25</v>
      </c>
      <c r="M12" s="55">
        <f t="shared" si="5"/>
        <v>253516386632825.72</v>
      </c>
      <c r="N12" s="55">
        <f t="shared" si="5"/>
        <v>251400458544839.28</v>
      </c>
      <c r="O12" s="55">
        <f t="shared" si="5"/>
        <v>249394292724196.28</v>
      </c>
      <c r="P12" s="55">
        <f t="shared" si="5"/>
        <v>247351272419627.75</v>
      </c>
      <c r="Q12" s="55">
        <f t="shared" si="5"/>
        <v>245412406091370.53</v>
      </c>
      <c r="R12" s="55">
        <f t="shared" si="5"/>
        <v>243551254653130.28</v>
      </c>
      <c r="S12" s="55">
        <f t="shared" si="5"/>
        <v>241578738578680.19</v>
      </c>
      <c r="T12" s="55">
        <f t="shared" si="5"/>
        <v>239440377326565.16</v>
      </c>
      <c r="U12" s="55">
        <f t="shared" si="5"/>
        <v>236859762267343.47</v>
      </c>
      <c r="V12" s="55">
        <f t="shared" si="5"/>
        <v>234332025380710.66</v>
      </c>
      <c r="W12" s="55">
        <f t="shared" si="5"/>
        <v>231953308798646.38</v>
      </c>
      <c r="X12" s="55">
        <f t="shared" si="5"/>
        <v>229771683587140.44</v>
      </c>
      <c r="Y12" s="55">
        <f t="shared" si="5"/>
        <v>227694212351945.84</v>
      </c>
      <c r="Z12" s="55">
        <f t="shared" si="5"/>
        <v>225828253807106.63</v>
      </c>
      <c r="AA12" s="55">
        <f t="shared" si="5"/>
        <v>224019179357022</v>
      </c>
      <c r="AB12" s="55">
        <f t="shared" si="5"/>
        <v>222137998307952.63</v>
      </c>
      <c r="AC12" s="55">
        <f t="shared" si="5"/>
        <v>220260823181049.09</v>
      </c>
      <c r="AD12" s="55">
        <f t="shared" si="5"/>
        <v>218476585448392.53</v>
      </c>
      <c r="AE12" s="55">
        <f t="shared" si="5"/>
        <v>216834157360406.09</v>
      </c>
      <c r="AF12" s="55">
        <f t="shared" si="5"/>
        <v>215242203891708.94</v>
      </c>
      <c r="AG12" s="55">
        <f t="shared" si="5"/>
        <v>213641437394247</v>
      </c>
      <c r="AH12" s="55">
        <f t="shared" si="5"/>
        <v>212121590524534.66</v>
      </c>
      <c r="AI12" s="55">
        <f t="shared" si="5"/>
        <v>210589725888324.91</v>
      </c>
      <c r="AJ12" s="55">
        <f t="shared" si="5"/>
        <v>209052252961082.94</v>
      </c>
      <c r="AK12" s="55">
        <f t="shared" si="5"/>
        <v>207489943316412.88</v>
      </c>
      <c r="AL12" s="55">
        <f t="shared" si="5"/>
        <v>205880363790186.09</v>
      </c>
      <c r="AM12" s="55">
        <f t="shared" si="5"/>
        <v>204260368866328.25</v>
      </c>
      <c r="AN12" s="55">
        <f t="shared" si="5"/>
        <v>202625151438240.25</v>
      </c>
      <c r="AO12" s="55">
        <f t="shared" si="5"/>
        <v>200990735194585.44</v>
      </c>
    </row>
    <row r="13" spans="1:41" x14ac:dyDescent="0.25">
      <c r="I13" s="1" t="s">
        <v>352</v>
      </c>
      <c r="J13" s="9"/>
      <c r="K13" s="9">
        <v>0</v>
      </c>
      <c r="L13" s="9">
        <v>0</v>
      </c>
      <c r="M13" s="9">
        <v>0</v>
      </c>
      <c r="N13" s="9">
        <v>0</v>
      </c>
      <c r="O13" s="9">
        <v>0</v>
      </c>
      <c r="P13" s="9">
        <v>0</v>
      </c>
      <c r="Q13" s="9">
        <v>0</v>
      </c>
      <c r="R13" s="9">
        <v>0</v>
      </c>
      <c r="S13" s="9">
        <v>0</v>
      </c>
      <c r="T13" s="9">
        <v>0</v>
      </c>
      <c r="U13" s="9">
        <v>0</v>
      </c>
      <c r="V13" s="9">
        <v>0</v>
      </c>
      <c r="W13" s="9">
        <v>0</v>
      </c>
      <c r="X13" s="9">
        <v>0</v>
      </c>
      <c r="Y13" s="9">
        <v>0</v>
      </c>
      <c r="Z13" s="9">
        <v>0</v>
      </c>
      <c r="AA13" s="9">
        <v>0</v>
      </c>
      <c r="AB13" s="9">
        <v>0</v>
      </c>
      <c r="AC13" s="9">
        <v>0</v>
      </c>
      <c r="AD13" s="9">
        <v>0</v>
      </c>
      <c r="AE13" s="9">
        <v>0</v>
      </c>
      <c r="AF13" s="9">
        <v>0</v>
      </c>
      <c r="AG13" s="9">
        <v>0</v>
      </c>
      <c r="AH13" s="9">
        <v>0</v>
      </c>
      <c r="AI13" s="9">
        <v>0</v>
      </c>
      <c r="AJ13" s="9">
        <v>0</v>
      </c>
      <c r="AK13" s="9">
        <v>0</v>
      </c>
      <c r="AL13" s="9">
        <v>0</v>
      </c>
      <c r="AM13" s="9">
        <v>0</v>
      </c>
      <c r="AN13" s="9">
        <v>0</v>
      </c>
      <c r="AO13" s="9">
        <v>0</v>
      </c>
    </row>
    <row r="15" spans="1:41" x14ac:dyDescent="0.25">
      <c r="H15" s="1" t="s">
        <v>361</v>
      </c>
    </row>
    <row r="16" spans="1:41" x14ac:dyDescent="0.25">
      <c r="I16" s="1" t="s">
        <v>75</v>
      </c>
      <c r="J16" s="1"/>
      <c r="K16" s="1">
        <v>2020</v>
      </c>
      <c r="L16" s="1">
        <v>2021</v>
      </c>
      <c r="M16" s="1">
        <v>2022</v>
      </c>
      <c r="N16" s="1">
        <v>2023</v>
      </c>
      <c r="O16" s="1">
        <v>2024</v>
      </c>
      <c r="P16" s="1">
        <v>2025</v>
      </c>
      <c r="Q16" s="1">
        <v>2026</v>
      </c>
      <c r="R16" s="1">
        <v>2027</v>
      </c>
      <c r="S16" s="1">
        <v>2028</v>
      </c>
      <c r="T16" s="1">
        <v>2029</v>
      </c>
      <c r="U16" s="1">
        <v>2030</v>
      </c>
      <c r="V16" s="1">
        <v>2031</v>
      </c>
      <c r="W16" s="1">
        <v>2032</v>
      </c>
      <c r="X16" s="1">
        <v>2033</v>
      </c>
      <c r="Y16" s="1">
        <v>2034</v>
      </c>
      <c r="Z16" s="1">
        <v>2035</v>
      </c>
      <c r="AA16" s="1">
        <v>2036</v>
      </c>
      <c r="AB16" s="1">
        <v>2037</v>
      </c>
      <c r="AC16" s="1">
        <v>2038</v>
      </c>
      <c r="AD16" s="1">
        <v>2039</v>
      </c>
      <c r="AE16" s="1">
        <v>2040</v>
      </c>
      <c r="AF16" s="1">
        <v>2041</v>
      </c>
      <c r="AG16" s="1">
        <v>2042</v>
      </c>
      <c r="AH16" s="1">
        <v>2043</v>
      </c>
      <c r="AI16" s="1">
        <v>2044</v>
      </c>
      <c r="AJ16" s="1">
        <v>2045</v>
      </c>
      <c r="AK16" s="1">
        <v>2046</v>
      </c>
      <c r="AL16" s="1">
        <v>2047</v>
      </c>
      <c r="AM16" s="1">
        <v>2048</v>
      </c>
      <c r="AN16" s="1">
        <v>2049</v>
      </c>
      <c r="AO16" s="1">
        <v>2050</v>
      </c>
    </row>
    <row r="17" spans="7:41" x14ac:dyDescent="0.25">
      <c r="G17" s="53" t="s">
        <v>397</v>
      </c>
      <c r="H17" s="14" t="s">
        <v>386</v>
      </c>
      <c r="I17" s="1" t="s">
        <v>76</v>
      </c>
      <c r="J17" s="55"/>
      <c r="K17" s="55">
        <f t="shared" ref="K17:AO17" si="6">SUM(INDEX(Table4,MATCH($G17,Table4_A,0),MATCH(K$16,Table4_1,0)),INDEX(Table4,MATCH($H17,Table4_A,0),MATCH(K$16,Table4_1,0)))*Percent_urban*quadrillion</f>
        <v>707904131979695.38</v>
      </c>
      <c r="L17" s="55">
        <f t="shared" si="6"/>
        <v>681393740270727.5</v>
      </c>
      <c r="M17" s="55">
        <f t="shared" si="6"/>
        <v>758776138747885</v>
      </c>
      <c r="N17" s="55">
        <f t="shared" si="6"/>
        <v>771484526226734.38</v>
      </c>
      <c r="O17" s="55">
        <f t="shared" si="6"/>
        <v>785206412013536.38</v>
      </c>
      <c r="P17" s="55">
        <f t="shared" si="6"/>
        <v>799480313874788.5</v>
      </c>
      <c r="Q17" s="55">
        <f t="shared" si="6"/>
        <v>813298341793570.25</v>
      </c>
      <c r="R17" s="55">
        <f t="shared" si="6"/>
        <v>826579576142132.13</v>
      </c>
      <c r="S17" s="55">
        <f t="shared" si="6"/>
        <v>839730217428088</v>
      </c>
      <c r="T17" s="55">
        <f t="shared" si="6"/>
        <v>852768692893401</v>
      </c>
      <c r="U17" s="55">
        <f t="shared" si="6"/>
        <v>865355300338409.5</v>
      </c>
      <c r="V17" s="55">
        <f t="shared" si="6"/>
        <v>878070097292724.25</v>
      </c>
      <c r="W17" s="55">
        <f t="shared" si="6"/>
        <v>891304061759729.25</v>
      </c>
      <c r="X17" s="55">
        <f t="shared" si="6"/>
        <v>905005917935702.13</v>
      </c>
      <c r="Y17" s="55">
        <f t="shared" si="6"/>
        <v>919428840101522.88</v>
      </c>
      <c r="Z17" s="55">
        <f t="shared" si="6"/>
        <v>935144873942470.38</v>
      </c>
      <c r="AA17" s="55">
        <f t="shared" si="6"/>
        <v>951205417089678.38</v>
      </c>
      <c r="AB17" s="55">
        <f t="shared" si="6"/>
        <v>968127233502538</v>
      </c>
      <c r="AC17" s="55">
        <f t="shared" si="6"/>
        <v>984769436548223.5</v>
      </c>
      <c r="AD17" s="55">
        <f t="shared" si="6"/>
        <v>1001337930626057.8</v>
      </c>
      <c r="AE17" s="55">
        <f t="shared" si="6"/>
        <v>1018487283417935.5</v>
      </c>
      <c r="AF17" s="55">
        <f t="shared" si="6"/>
        <v>1035369040609136.9</v>
      </c>
      <c r="AG17" s="55">
        <f t="shared" si="6"/>
        <v>1053099252115059.3</v>
      </c>
      <c r="AH17" s="55">
        <f t="shared" si="6"/>
        <v>1070919997461928.8</v>
      </c>
      <c r="AI17" s="55">
        <f t="shared" si="6"/>
        <v>1089634063451776.8</v>
      </c>
      <c r="AJ17" s="55">
        <f t="shared" si="6"/>
        <v>1108247981387478.9</v>
      </c>
      <c r="AK17" s="55">
        <f t="shared" si="6"/>
        <v>1127635042301184.5</v>
      </c>
      <c r="AL17" s="55">
        <f t="shared" si="6"/>
        <v>1147308927241962.8</v>
      </c>
      <c r="AM17" s="55">
        <f t="shared" si="6"/>
        <v>1168436160744500.8</v>
      </c>
      <c r="AN17" s="55">
        <f t="shared" si="6"/>
        <v>1190052116751269.3</v>
      </c>
      <c r="AO17" s="55">
        <f t="shared" si="6"/>
        <v>1212596645516074.5</v>
      </c>
    </row>
    <row r="18" spans="7:41" x14ac:dyDescent="0.25">
      <c r="I18" s="1" t="s">
        <v>77</v>
      </c>
      <c r="J18" s="9"/>
      <c r="K18" s="9">
        <v>0</v>
      </c>
      <c r="L18" s="9">
        <v>0</v>
      </c>
      <c r="M18" s="9">
        <v>0</v>
      </c>
      <c r="N18" s="9">
        <v>0</v>
      </c>
      <c r="O18" s="9">
        <v>0</v>
      </c>
      <c r="P18" s="9">
        <v>0</v>
      </c>
      <c r="Q18" s="9">
        <v>0</v>
      </c>
      <c r="R18" s="9">
        <v>0</v>
      </c>
      <c r="S18" s="9">
        <v>0</v>
      </c>
      <c r="T18" s="9">
        <v>0</v>
      </c>
      <c r="U18" s="9">
        <v>0</v>
      </c>
      <c r="V18" s="9">
        <v>0</v>
      </c>
      <c r="W18" s="9">
        <v>0</v>
      </c>
      <c r="X18" s="9">
        <v>0</v>
      </c>
      <c r="Y18" s="9">
        <v>0</v>
      </c>
      <c r="Z18" s="9">
        <v>0</v>
      </c>
      <c r="AA18" s="9">
        <v>0</v>
      </c>
      <c r="AB18" s="9">
        <v>0</v>
      </c>
      <c r="AC18" s="9">
        <v>0</v>
      </c>
      <c r="AD18" s="9">
        <v>0</v>
      </c>
      <c r="AE18" s="9">
        <v>0</v>
      </c>
      <c r="AF18" s="9">
        <v>0</v>
      </c>
      <c r="AG18" s="9">
        <v>0</v>
      </c>
      <c r="AH18" s="9">
        <v>0</v>
      </c>
      <c r="AI18" s="9">
        <v>0</v>
      </c>
      <c r="AJ18" s="9">
        <v>0</v>
      </c>
      <c r="AK18" s="9">
        <v>0</v>
      </c>
      <c r="AL18" s="9">
        <v>0</v>
      </c>
      <c r="AM18" s="9">
        <v>0</v>
      </c>
      <c r="AN18" s="9">
        <v>0</v>
      </c>
      <c r="AO18" s="9">
        <v>0</v>
      </c>
    </row>
    <row r="19" spans="7:41" x14ac:dyDescent="0.25">
      <c r="H19" s="14" t="s">
        <v>401</v>
      </c>
      <c r="I19" s="1" t="s">
        <v>78</v>
      </c>
      <c r="J19" s="55"/>
      <c r="K19" s="55">
        <f t="shared" ref="K19:AO19" si="7">INDEX(Table4,MATCH($H19,Table4_A,0),MATCH(K$16,Table4_1,0))*Percent_urban*quadrillion</f>
        <v>46963829103214.891</v>
      </c>
      <c r="L19" s="55">
        <f t="shared" si="7"/>
        <v>44403243654822.328</v>
      </c>
      <c r="M19" s="55">
        <f t="shared" si="7"/>
        <v>48305011844331.641</v>
      </c>
      <c r="N19" s="55">
        <f t="shared" si="7"/>
        <v>48224893401015.227</v>
      </c>
      <c r="O19" s="55">
        <f t="shared" si="7"/>
        <v>48201659052453.469</v>
      </c>
      <c r="P19" s="55">
        <f t="shared" si="7"/>
        <v>48089493231810.492</v>
      </c>
      <c r="Q19" s="55">
        <f t="shared" si="7"/>
        <v>47907624365482.234</v>
      </c>
      <c r="R19" s="55">
        <f t="shared" si="7"/>
        <v>47704123519458.539</v>
      </c>
      <c r="S19" s="55">
        <f t="shared" si="7"/>
        <v>47529465313028.766</v>
      </c>
      <c r="T19" s="55">
        <f t="shared" si="7"/>
        <v>47350801184433.164</v>
      </c>
      <c r="U19" s="55">
        <f t="shared" si="7"/>
        <v>47117656514382.406</v>
      </c>
      <c r="V19" s="55">
        <f t="shared" si="7"/>
        <v>46897330795262.266</v>
      </c>
      <c r="W19" s="55">
        <f t="shared" si="7"/>
        <v>46694631133671.742</v>
      </c>
      <c r="X19" s="55">
        <f t="shared" si="7"/>
        <v>46487124365482.234</v>
      </c>
      <c r="Y19" s="55">
        <f t="shared" si="7"/>
        <v>46323682741116.75</v>
      </c>
      <c r="Z19" s="55">
        <f t="shared" si="7"/>
        <v>46243564297800.336</v>
      </c>
      <c r="AA19" s="55">
        <f t="shared" si="7"/>
        <v>46241961928934.008</v>
      </c>
      <c r="AB19" s="55">
        <f t="shared" si="7"/>
        <v>46348519458544.836</v>
      </c>
      <c r="AC19" s="55">
        <f t="shared" si="7"/>
        <v>46473504230118.445</v>
      </c>
      <c r="AD19" s="55">
        <f t="shared" si="7"/>
        <v>46618518612521.148</v>
      </c>
      <c r="AE19" s="55">
        <f t="shared" si="7"/>
        <v>46779556683587.141</v>
      </c>
      <c r="AF19" s="55">
        <f t="shared" si="7"/>
        <v>46903740270727.578</v>
      </c>
      <c r="AG19" s="55">
        <f t="shared" si="7"/>
        <v>47041543993231.813</v>
      </c>
      <c r="AH19" s="55">
        <f t="shared" si="7"/>
        <v>47158516920473.773</v>
      </c>
      <c r="AI19" s="55">
        <f t="shared" si="7"/>
        <v>47303531302876.477</v>
      </c>
      <c r="AJ19" s="55">
        <f t="shared" si="7"/>
        <v>47425311336717.422</v>
      </c>
      <c r="AK19" s="55">
        <f t="shared" si="7"/>
        <v>47568723350253.805</v>
      </c>
      <c r="AL19" s="55">
        <f t="shared" si="7"/>
        <v>47696912859560.07</v>
      </c>
      <c r="AM19" s="55">
        <f t="shared" si="7"/>
        <v>47861956852791.875</v>
      </c>
      <c r="AN19" s="55">
        <f t="shared" si="7"/>
        <v>48014983079526.227</v>
      </c>
      <c r="AO19" s="55">
        <f t="shared" si="7"/>
        <v>48178424703891.703</v>
      </c>
    </row>
    <row r="20" spans="7:41" x14ac:dyDescent="0.25">
      <c r="I20" s="1" t="s">
        <v>79</v>
      </c>
      <c r="J20" s="9"/>
      <c r="K20" s="9">
        <v>0</v>
      </c>
      <c r="L20" s="9">
        <v>0</v>
      </c>
      <c r="M20" s="9">
        <v>0</v>
      </c>
      <c r="N20" s="9">
        <v>0</v>
      </c>
      <c r="O20" s="9">
        <v>0</v>
      </c>
      <c r="P20" s="9">
        <v>0</v>
      </c>
      <c r="Q20" s="9">
        <v>0</v>
      </c>
      <c r="R20" s="9">
        <v>0</v>
      </c>
      <c r="S20" s="9">
        <v>0</v>
      </c>
      <c r="T20" s="9">
        <v>0</v>
      </c>
      <c r="U20" s="9">
        <v>0</v>
      </c>
      <c r="V20" s="9">
        <v>0</v>
      </c>
      <c r="W20" s="9">
        <v>0</v>
      </c>
      <c r="X20" s="9">
        <v>0</v>
      </c>
      <c r="Y20" s="9">
        <v>0</v>
      </c>
      <c r="Z20" s="9">
        <v>0</v>
      </c>
      <c r="AA20" s="9">
        <v>0</v>
      </c>
      <c r="AB20" s="9">
        <v>0</v>
      </c>
      <c r="AC20" s="9">
        <v>0</v>
      </c>
      <c r="AD20" s="9">
        <v>0</v>
      </c>
      <c r="AE20" s="9">
        <v>0</v>
      </c>
      <c r="AF20" s="9">
        <v>0</v>
      </c>
      <c r="AG20" s="9">
        <v>0</v>
      </c>
      <c r="AH20" s="9">
        <v>0</v>
      </c>
      <c r="AI20" s="9">
        <v>0</v>
      </c>
      <c r="AJ20" s="9">
        <v>0</v>
      </c>
      <c r="AK20" s="9">
        <v>0</v>
      </c>
      <c r="AL20" s="9">
        <v>0</v>
      </c>
      <c r="AM20" s="9">
        <v>0</v>
      </c>
      <c r="AN20" s="9">
        <v>0</v>
      </c>
      <c r="AO20" s="9">
        <v>0</v>
      </c>
    </row>
    <row r="21" spans="7:41" x14ac:dyDescent="0.25">
      <c r="I21" s="1" t="s">
        <v>81</v>
      </c>
      <c r="J21" s="9"/>
      <c r="K21" s="9">
        <v>0</v>
      </c>
      <c r="L21" s="9">
        <v>0</v>
      </c>
      <c r="M21" s="9">
        <v>0</v>
      </c>
      <c r="N21" s="9">
        <v>0</v>
      </c>
      <c r="O21" s="9">
        <v>0</v>
      </c>
      <c r="P21" s="9">
        <v>0</v>
      </c>
      <c r="Q21" s="9">
        <v>0</v>
      </c>
      <c r="R21" s="9">
        <v>0</v>
      </c>
      <c r="S21" s="9">
        <v>0</v>
      </c>
      <c r="T21" s="9">
        <v>0</v>
      </c>
      <c r="U21" s="9">
        <v>0</v>
      </c>
      <c r="V21" s="9">
        <v>0</v>
      </c>
      <c r="W21" s="9">
        <v>0</v>
      </c>
      <c r="X21" s="9">
        <v>0</v>
      </c>
      <c r="Y21" s="9">
        <v>0</v>
      </c>
      <c r="Z21" s="9">
        <v>0</v>
      </c>
      <c r="AA21" s="9">
        <v>0</v>
      </c>
      <c r="AB21" s="9">
        <v>0</v>
      </c>
      <c r="AC21" s="9">
        <v>0</v>
      </c>
      <c r="AD21" s="9">
        <v>0</v>
      </c>
      <c r="AE21" s="9">
        <v>0</v>
      </c>
      <c r="AF21" s="9">
        <v>0</v>
      </c>
      <c r="AG21" s="9">
        <v>0</v>
      </c>
      <c r="AH21" s="9">
        <v>0</v>
      </c>
      <c r="AI21" s="9">
        <v>0</v>
      </c>
      <c r="AJ21" s="9">
        <v>0</v>
      </c>
      <c r="AK21" s="9">
        <v>0</v>
      </c>
      <c r="AL21" s="9">
        <v>0</v>
      </c>
      <c r="AM21" s="9">
        <v>0</v>
      </c>
      <c r="AN21" s="9">
        <v>0</v>
      </c>
      <c r="AO21" s="9">
        <v>0</v>
      </c>
    </row>
    <row r="22" spans="7:41" x14ac:dyDescent="0.25">
      <c r="I22" s="1" t="s">
        <v>207</v>
      </c>
      <c r="J22" s="9"/>
      <c r="K22" s="9">
        <v>0</v>
      </c>
      <c r="L22" s="9">
        <v>0</v>
      </c>
      <c r="M22" s="9">
        <v>0</v>
      </c>
      <c r="N22" s="9">
        <v>0</v>
      </c>
      <c r="O22" s="9">
        <v>0</v>
      </c>
      <c r="P22" s="9">
        <v>0</v>
      </c>
      <c r="Q22" s="9">
        <v>0</v>
      </c>
      <c r="R22" s="9">
        <v>0</v>
      </c>
      <c r="S22" s="9">
        <v>0</v>
      </c>
      <c r="T22" s="9">
        <v>0</v>
      </c>
      <c r="U22" s="9">
        <v>0</v>
      </c>
      <c r="V22" s="9">
        <v>0</v>
      </c>
      <c r="W22" s="9">
        <v>0</v>
      </c>
      <c r="X22" s="9">
        <v>0</v>
      </c>
      <c r="Y22" s="9">
        <v>0</v>
      </c>
      <c r="Z22" s="9">
        <v>0</v>
      </c>
      <c r="AA22" s="9">
        <v>0</v>
      </c>
      <c r="AB22" s="9">
        <v>0</v>
      </c>
      <c r="AC22" s="9">
        <v>0</v>
      </c>
      <c r="AD22" s="9">
        <v>0</v>
      </c>
      <c r="AE22" s="9">
        <v>0</v>
      </c>
      <c r="AF22" s="9">
        <v>0</v>
      </c>
      <c r="AG22" s="9">
        <v>0</v>
      </c>
      <c r="AH22" s="9">
        <v>0</v>
      </c>
      <c r="AI22" s="9">
        <v>0</v>
      </c>
      <c r="AJ22" s="9">
        <v>0</v>
      </c>
      <c r="AK22" s="9">
        <v>0</v>
      </c>
      <c r="AL22" s="9">
        <v>0</v>
      </c>
      <c r="AM22" s="9">
        <v>0</v>
      </c>
      <c r="AN22" s="9">
        <v>0</v>
      </c>
      <c r="AO22" s="9">
        <v>0</v>
      </c>
    </row>
    <row r="23" spans="7:41" x14ac:dyDescent="0.25">
      <c r="I23" s="1" t="s">
        <v>349</v>
      </c>
      <c r="J23" s="9"/>
      <c r="K23" s="9">
        <v>0</v>
      </c>
      <c r="L23" s="9">
        <v>0</v>
      </c>
      <c r="M23" s="9">
        <v>0</v>
      </c>
      <c r="N23" s="9">
        <v>0</v>
      </c>
      <c r="O23" s="9">
        <v>0</v>
      </c>
      <c r="P23" s="9">
        <v>0</v>
      </c>
      <c r="Q23" s="9">
        <v>0</v>
      </c>
      <c r="R23" s="9">
        <v>0</v>
      </c>
      <c r="S23" s="9">
        <v>0</v>
      </c>
      <c r="T23" s="9">
        <v>0</v>
      </c>
      <c r="U23" s="9">
        <v>0</v>
      </c>
      <c r="V23" s="9">
        <v>0</v>
      </c>
      <c r="W23" s="9">
        <v>0</v>
      </c>
      <c r="X23" s="9">
        <v>0</v>
      </c>
      <c r="Y23" s="9">
        <v>0</v>
      </c>
      <c r="Z23" s="9">
        <v>0</v>
      </c>
      <c r="AA23" s="9">
        <v>0</v>
      </c>
      <c r="AB23" s="9">
        <v>0</v>
      </c>
      <c r="AC23" s="9">
        <v>0</v>
      </c>
      <c r="AD23" s="9">
        <v>0</v>
      </c>
      <c r="AE23" s="9">
        <v>0</v>
      </c>
      <c r="AF23" s="9">
        <v>0</v>
      </c>
      <c r="AG23" s="9">
        <v>0</v>
      </c>
      <c r="AH23" s="9">
        <v>0</v>
      </c>
      <c r="AI23" s="9">
        <v>0</v>
      </c>
      <c r="AJ23" s="9">
        <v>0</v>
      </c>
      <c r="AK23" s="9">
        <v>0</v>
      </c>
      <c r="AL23" s="9">
        <v>0</v>
      </c>
      <c r="AM23" s="9">
        <v>0</v>
      </c>
      <c r="AN23" s="9">
        <v>0</v>
      </c>
      <c r="AO23" s="9">
        <v>0</v>
      </c>
    </row>
    <row r="24" spans="7:41" x14ac:dyDescent="0.25">
      <c r="I24" s="1" t="s">
        <v>350</v>
      </c>
      <c r="J24" s="9"/>
      <c r="K24" s="9">
        <v>0</v>
      </c>
      <c r="L24" s="9">
        <v>0</v>
      </c>
      <c r="M24" s="9">
        <v>0</v>
      </c>
      <c r="N24" s="9">
        <v>0</v>
      </c>
      <c r="O24" s="9">
        <v>0</v>
      </c>
      <c r="P24" s="9">
        <v>0</v>
      </c>
      <c r="Q24" s="9">
        <v>0</v>
      </c>
      <c r="R24" s="9">
        <v>0</v>
      </c>
      <c r="S24" s="9">
        <v>0</v>
      </c>
      <c r="T24" s="9">
        <v>0</v>
      </c>
      <c r="U24" s="9">
        <v>0</v>
      </c>
      <c r="V24" s="9">
        <v>0</v>
      </c>
      <c r="W24" s="9">
        <v>0</v>
      </c>
      <c r="X24" s="9">
        <v>0</v>
      </c>
      <c r="Y24" s="9">
        <v>0</v>
      </c>
      <c r="Z24" s="9">
        <v>0</v>
      </c>
      <c r="AA24" s="9">
        <v>0</v>
      </c>
      <c r="AB24" s="9">
        <v>0</v>
      </c>
      <c r="AC24" s="9">
        <v>0</v>
      </c>
      <c r="AD24" s="9">
        <v>0</v>
      </c>
      <c r="AE24" s="9">
        <v>0</v>
      </c>
      <c r="AF24" s="9">
        <v>0</v>
      </c>
      <c r="AG24" s="9">
        <v>0</v>
      </c>
      <c r="AH24" s="9">
        <v>0</v>
      </c>
      <c r="AI24" s="9">
        <v>0</v>
      </c>
      <c r="AJ24" s="9">
        <v>0</v>
      </c>
      <c r="AK24" s="9">
        <v>0</v>
      </c>
      <c r="AL24" s="9">
        <v>0</v>
      </c>
      <c r="AM24" s="9">
        <v>0</v>
      </c>
      <c r="AN24" s="9">
        <v>0</v>
      </c>
      <c r="AO24" s="9">
        <v>0</v>
      </c>
    </row>
    <row r="25" spans="7:41" x14ac:dyDescent="0.25">
      <c r="I25" s="1" t="s">
        <v>351</v>
      </c>
      <c r="J25" s="9"/>
      <c r="K25" s="9">
        <v>0</v>
      </c>
      <c r="L25" s="9">
        <v>0</v>
      </c>
      <c r="M25" s="9">
        <v>0</v>
      </c>
      <c r="N25" s="9">
        <v>0</v>
      </c>
      <c r="O25" s="9">
        <v>0</v>
      </c>
      <c r="P25" s="9">
        <v>0</v>
      </c>
      <c r="Q25" s="9">
        <v>0</v>
      </c>
      <c r="R25" s="9">
        <v>0</v>
      </c>
      <c r="S25" s="9">
        <v>0</v>
      </c>
      <c r="T25" s="9">
        <v>0</v>
      </c>
      <c r="U25" s="9">
        <v>0</v>
      </c>
      <c r="V25" s="9">
        <v>0</v>
      </c>
      <c r="W25" s="9">
        <v>0</v>
      </c>
      <c r="X25" s="9">
        <v>0</v>
      </c>
      <c r="Y25" s="9">
        <v>0</v>
      </c>
      <c r="Z25" s="9">
        <v>0</v>
      </c>
      <c r="AA25" s="9">
        <v>0</v>
      </c>
      <c r="AB25" s="9">
        <v>0</v>
      </c>
      <c r="AC25" s="9">
        <v>0</v>
      </c>
      <c r="AD25" s="9">
        <v>0</v>
      </c>
      <c r="AE25" s="9">
        <v>0</v>
      </c>
      <c r="AF25" s="9">
        <v>0</v>
      </c>
      <c r="AG25" s="9">
        <v>0</v>
      </c>
      <c r="AH25" s="9">
        <v>0</v>
      </c>
      <c r="AI25" s="9">
        <v>0</v>
      </c>
      <c r="AJ25" s="9">
        <v>0</v>
      </c>
      <c r="AK25" s="9">
        <v>0</v>
      </c>
      <c r="AL25" s="9">
        <v>0</v>
      </c>
      <c r="AM25" s="9">
        <v>0</v>
      </c>
      <c r="AN25" s="9">
        <v>0</v>
      </c>
      <c r="AO25" s="9">
        <v>0</v>
      </c>
    </row>
    <row r="26" spans="7:41" x14ac:dyDescent="0.25">
      <c r="I26" s="1" t="s">
        <v>352</v>
      </c>
      <c r="J26" s="9"/>
      <c r="K26" s="9">
        <v>0</v>
      </c>
      <c r="L26" s="9">
        <v>0</v>
      </c>
      <c r="M26" s="9">
        <v>0</v>
      </c>
      <c r="N26" s="9">
        <v>0</v>
      </c>
      <c r="O26" s="9">
        <v>0</v>
      </c>
      <c r="P26" s="9">
        <v>0</v>
      </c>
      <c r="Q26" s="9">
        <v>0</v>
      </c>
      <c r="R26" s="9">
        <v>0</v>
      </c>
      <c r="S26" s="9">
        <v>0</v>
      </c>
      <c r="T26" s="9">
        <v>0</v>
      </c>
      <c r="U26" s="9">
        <v>0</v>
      </c>
      <c r="V26" s="9">
        <v>0</v>
      </c>
      <c r="W26" s="9">
        <v>0</v>
      </c>
      <c r="X26" s="9">
        <v>0</v>
      </c>
      <c r="Y26" s="9">
        <v>0</v>
      </c>
      <c r="Z26" s="9">
        <v>0</v>
      </c>
      <c r="AA26" s="9">
        <v>0</v>
      </c>
      <c r="AB26" s="9">
        <v>0</v>
      </c>
      <c r="AC26" s="9">
        <v>0</v>
      </c>
      <c r="AD26" s="9">
        <v>0</v>
      </c>
      <c r="AE26" s="9">
        <v>0</v>
      </c>
      <c r="AF26" s="9">
        <v>0</v>
      </c>
      <c r="AG26" s="9">
        <v>0</v>
      </c>
      <c r="AH26" s="9">
        <v>0</v>
      </c>
      <c r="AI26" s="9">
        <v>0</v>
      </c>
      <c r="AJ26" s="9">
        <v>0</v>
      </c>
      <c r="AK26" s="9">
        <v>0</v>
      </c>
      <c r="AL26" s="9">
        <v>0</v>
      </c>
      <c r="AM26" s="9">
        <v>0</v>
      </c>
      <c r="AN26" s="9">
        <v>0</v>
      </c>
      <c r="AO26" s="9">
        <v>0</v>
      </c>
    </row>
    <row r="28" spans="7:41" x14ac:dyDescent="0.25">
      <c r="H28" s="1" t="s">
        <v>362</v>
      </c>
    </row>
    <row r="29" spans="7:41" x14ac:dyDescent="0.25">
      <c r="I29" s="1" t="s">
        <v>75</v>
      </c>
      <c r="J29" s="1"/>
      <c r="K29" s="1">
        <v>2020</v>
      </c>
      <c r="L29" s="1">
        <v>2021</v>
      </c>
      <c r="M29" s="1">
        <v>2022</v>
      </c>
      <c r="N29" s="1">
        <v>2023</v>
      </c>
      <c r="O29" s="1">
        <v>2024</v>
      </c>
      <c r="P29" s="1">
        <v>2025</v>
      </c>
      <c r="Q29" s="1">
        <v>2026</v>
      </c>
      <c r="R29" s="1">
        <v>2027</v>
      </c>
      <c r="S29" s="1">
        <v>2028</v>
      </c>
      <c r="T29" s="1">
        <v>2029</v>
      </c>
      <c r="U29" s="1">
        <v>2030</v>
      </c>
      <c r="V29" s="1">
        <v>2031</v>
      </c>
      <c r="W29" s="1">
        <v>2032</v>
      </c>
      <c r="X29" s="1">
        <v>2033</v>
      </c>
      <c r="Y29" s="1">
        <v>2034</v>
      </c>
      <c r="Z29" s="1">
        <v>2035</v>
      </c>
      <c r="AA29" s="1">
        <v>2036</v>
      </c>
      <c r="AB29" s="1">
        <v>2037</v>
      </c>
      <c r="AC29" s="1">
        <v>2038</v>
      </c>
      <c r="AD29" s="1">
        <v>2039</v>
      </c>
      <c r="AE29" s="1">
        <v>2040</v>
      </c>
      <c r="AF29" s="1">
        <v>2041</v>
      </c>
      <c r="AG29" s="1">
        <v>2042</v>
      </c>
      <c r="AH29" s="1">
        <v>2043</v>
      </c>
      <c r="AI29" s="1">
        <v>2044</v>
      </c>
      <c r="AJ29" s="1">
        <v>2045</v>
      </c>
      <c r="AK29" s="1">
        <v>2046</v>
      </c>
      <c r="AL29" s="1">
        <v>2047</v>
      </c>
      <c r="AM29" s="1">
        <v>2048</v>
      </c>
      <c r="AN29" s="1">
        <v>2049</v>
      </c>
      <c r="AO29" s="1">
        <v>2050</v>
      </c>
    </row>
    <row r="30" spans="7:41" x14ac:dyDescent="0.25">
      <c r="H30" s="14" t="s">
        <v>392</v>
      </c>
      <c r="I30" s="1" t="s">
        <v>76</v>
      </c>
      <c r="J30" s="55"/>
      <c r="K30" s="55">
        <f t="shared" ref="K30:AO30" si="8">INDEX(Table4,MATCH($H30,Table4_A,0),MATCH(K$16,Table4_1,0))*Percent_urban*quadrillion</f>
        <v>169246205583756.34</v>
      </c>
      <c r="L30" s="55">
        <f t="shared" si="8"/>
        <v>163968803722504.22</v>
      </c>
      <c r="M30" s="55">
        <f t="shared" si="8"/>
        <v>162256672588832.5</v>
      </c>
      <c r="N30" s="55">
        <f t="shared" si="8"/>
        <v>161783172588832.5</v>
      </c>
      <c r="O30" s="55">
        <f t="shared" si="8"/>
        <v>162160530456852.78</v>
      </c>
      <c r="P30" s="55">
        <f t="shared" si="8"/>
        <v>161431452622673.44</v>
      </c>
      <c r="Q30" s="55">
        <f t="shared" si="8"/>
        <v>160936320642978</v>
      </c>
      <c r="R30" s="55">
        <f t="shared" si="8"/>
        <v>160908279187817.25</v>
      </c>
      <c r="S30" s="55">
        <f t="shared" si="8"/>
        <v>161341719966159.03</v>
      </c>
      <c r="T30" s="55">
        <f t="shared" si="8"/>
        <v>161996287648054.13</v>
      </c>
      <c r="U30" s="55">
        <f t="shared" si="8"/>
        <v>160607835025380.69</v>
      </c>
      <c r="V30" s="55">
        <f t="shared" si="8"/>
        <v>159599143824027.06</v>
      </c>
      <c r="W30" s="55">
        <f t="shared" si="8"/>
        <v>158948582064297.78</v>
      </c>
      <c r="X30" s="55">
        <f t="shared" si="8"/>
        <v>158606476311336.69</v>
      </c>
      <c r="Y30" s="55">
        <f t="shared" si="8"/>
        <v>158590452622673.44</v>
      </c>
      <c r="Z30" s="55">
        <f t="shared" si="8"/>
        <v>158863656514382.38</v>
      </c>
      <c r="AA30" s="55">
        <f t="shared" si="8"/>
        <v>159233803722504.22</v>
      </c>
      <c r="AB30" s="55">
        <f t="shared" si="8"/>
        <v>159636799492385.78</v>
      </c>
      <c r="AC30" s="55">
        <f t="shared" si="8"/>
        <v>160042198815566.84</v>
      </c>
      <c r="AD30" s="55">
        <f t="shared" si="8"/>
        <v>160467627749577</v>
      </c>
      <c r="AE30" s="55">
        <f t="shared" si="8"/>
        <v>158230720812182.72</v>
      </c>
      <c r="AF30" s="55">
        <f t="shared" si="8"/>
        <v>156493752961082.91</v>
      </c>
      <c r="AG30" s="55">
        <f t="shared" si="8"/>
        <v>155142154822335.03</v>
      </c>
      <c r="AH30" s="55">
        <f t="shared" si="8"/>
        <v>154174324027072.75</v>
      </c>
      <c r="AI30" s="55">
        <f t="shared" si="8"/>
        <v>153526165820642.97</v>
      </c>
      <c r="AJ30" s="55">
        <f t="shared" si="8"/>
        <v>153056671742808.78</v>
      </c>
      <c r="AK30" s="55">
        <f t="shared" si="8"/>
        <v>152728987309644.66</v>
      </c>
      <c r="AL30" s="55">
        <f t="shared" si="8"/>
        <v>152467801184433.16</v>
      </c>
      <c r="AM30" s="55">
        <f t="shared" si="8"/>
        <v>152291540609137.06</v>
      </c>
      <c r="AN30" s="55">
        <f t="shared" si="8"/>
        <v>152236258883248.72</v>
      </c>
      <c r="AO30" s="55">
        <f t="shared" si="8"/>
        <v>152375664974619.28</v>
      </c>
    </row>
    <row r="31" spans="7:41" x14ac:dyDescent="0.25">
      <c r="I31" s="1" t="s">
        <v>77</v>
      </c>
      <c r="J31" s="9"/>
      <c r="K31" s="9">
        <v>0</v>
      </c>
      <c r="L31" s="9">
        <v>0</v>
      </c>
      <c r="M31" s="9">
        <v>0</v>
      </c>
      <c r="N31" s="9">
        <v>0</v>
      </c>
      <c r="O31" s="9">
        <v>0</v>
      </c>
      <c r="P31" s="9">
        <v>0</v>
      </c>
      <c r="Q31" s="9">
        <v>0</v>
      </c>
      <c r="R31" s="9">
        <v>0</v>
      </c>
      <c r="S31" s="9">
        <v>0</v>
      </c>
      <c r="T31" s="9">
        <v>0</v>
      </c>
      <c r="U31" s="9">
        <v>0</v>
      </c>
      <c r="V31" s="9">
        <v>0</v>
      </c>
      <c r="W31" s="9">
        <v>0</v>
      </c>
      <c r="X31" s="9">
        <v>0</v>
      </c>
      <c r="Y31" s="9">
        <v>0</v>
      </c>
      <c r="Z31" s="9">
        <v>0</v>
      </c>
      <c r="AA31" s="9">
        <v>0</v>
      </c>
      <c r="AB31" s="9">
        <v>0</v>
      </c>
      <c r="AC31" s="9">
        <v>0</v>
      </c>
      <c r="AD31" s="9">
        <v>0</v>
      </c>
      <c r="AE31" s="9">
        <v>0</v>
      </c>
      <c r="AF31" s="9">
        <v>0</v>
      </c>
      <c r="AG31" s="9">
        <v>0</v>
      </c>
      <c r="AH31" s="9">
        <v>0</v>
      </c>
      <c r="AI31" s="9">
        <v>0</v>
      </c>
      <c r="AJ31" s="9">
        <v>0</v>
      </c>
      <c r="AK31" s="9">
        <v>0</v>
      </c>
      <c r="AL31" s="9">
        <v>0</v>
      </c>
      <c r="AM31" s="9">
        <v>0</v>
      </c>
      <c r="AN31" s="9">
        <v>0</v>
      </c>
      <c r="AO31" s="9">
        <v>0</v>
      </c>
    </row>
    <row r="32" spans="7:41" x14ac:dyDescent="0.25">
      <c r="I32" s="1" t="s">
        <v>78</v>
      </c>
      <c r="J32" s="9"/>
      <c r="K32" s="9">
        <v>0</v>
      </c>
      <c r="L32" s="9">
        <v>0</v>
      </c>
      <c r="M32" s="9">
        <v>0</v>
      </c>
      <c r="N32" s="9">
        <v>0</v>
      </c>
      <c r="O32" s="9">
        <v>0</v>
      </c>
      <c r="P32" s="9">
        <v>0</v>
      </c>
      <c r="Q32" s="9">
        <v>0</v>
      </c>
      <c r="R32" s="9">
        <v>0</v>
      </c>
      <c r="S32" s="9">
        <v>0</v>
      </c>
      <c r="T32" s="9">
        <v>0</v>
      </c>
      <c r="U32" s="9">
        <v>0</v>
      </c>
      <c r="V32" s="9">
        <v>0</v>
      </c>
      <c r="W32" s="9">
        <v>0</v>
      </c>
      <c r="X32" s="9">
        <v>0</v>
      </c>
      <c r="Y32" s="9">
        <v>0</v>
      </c>
      <c r="Z32" s="9">
        <v>0</v>
      </c>
      <c r="AA32" s="9">
        <v>0</v>
      </c>
      <c r="AB32" s="9">
        <v>0</v>
      </c>
      <c r="AC32" s="9">
        <v>0</v>
      </c>
      <c r="AD32" s="9">
        <v>0</v>
      </c>
      <c r="AE32" s="9">
        <v>0</v>
      </c>
      <c r="AF32" s="9">
        <v>0</v>
      </c>
      <c r="AG32" s="9">
        <v>0</v>
      </c>
      <c r="AH32" s="9">
        <v>0</v>
      </c>
      <c r="AI32" s="9">
        <v>0</v>
      </c>
      <c r="AJ32" s="9">
        <v>0</v>
      </c>
      <c r="AK32" s="9">
        <v>0</v>
      </c>
      <c r="AL32" s="9">
        <v>0</v>
      </c>
      <c r="AM32" s="9">
        <v>0</v>
      </c>
      <c r="AN32" s="9">
        <v>0</v>
      </c>
      <c r="AO32" s="9">
        <v>0</v>
      </c>
    </row>
    <row r="33" spans="2:41" x14ac:dyDescent="0.25">
      <c r="I33" s="1" t="s">
        <v>79</v>
      </c>
      <c r="J33" s="9"/>
      <c r="K33" s="9">
        <v>0</v>
      </c>
      <c r="L33" s="9">
        <v>0</v>
      </c>
      <c r="M33" s="9">
        <v>0</v>
      </c>
      <c r="N33" s="9">
        <v>0</v>
      </c>
      <c r="O33" s="9">
        <v>0</v>
      </c>
      <c r="P33" s="9">
        <v>0</v>
      </c>
      <c r="Q33" s="9">
        <v>0</v>
      </c>
      <c r="R33" s="9">
        <v>0</v>
      </c>
      <c r="S33" s="9">
        <v>0</v>
      </c>
      <c r="T33" s="9">
        <v>0</v>
      </c>
      <c r="U33" s="9">
        <v>0</v>
      </c>
      <c r="V33" s="9">
        <v>0</v>
      </c>
      <c r="W33" s="9">
        <v>0</v>
      </c>
      <c r="X33" s="9">
        <v>0</v>
      </c>
      <c r="Y33" s="9">
        <v>0</v>
      </c>
      <c r="Z33" s="9">
        <v>0</v>
      </c>
      <c r="AA33" s="9">
        <v>0</v>
      </c>
      <c r="AB33" s="9">
        <v>0</v>
      </c>
      <c r="AC33" s="9">
        <v>0</v>
      </c>
      <c r="AD33" s="9">
        <v>0</v>
      </c>
      <c r="AE33" s="9">
        <v>0</v>
      </c>
      <c r="AF33" s="9">
        <v>0</v>
      </c>
      <c r="AG33" s="9">
        <v>0</v>
      </c>
      <c r="AH33" s="9">
        <v>0</v>
      </c>
      <c r="AI33" s="9">
        <v>0</v>
      </c>
      <c r="AJ33" s="9">
        <v>0</v>
      </c>
      <c r="AK33" s="9">
        <v>0</v>
      </c>
      <c r="AL33" s="9">
        <v>0</v>
      </c>
      <c r="AM33" s="9">
        <v>0</v>
      </c>
      <c r="AN33" s="9">
        <v>0</v>
      </c>
      <c r="AO33" s="9">
        <v>0</v>
      </c>
    </row>
    <row r="34" spans="2:41" x14ac:dyDescent="0.25">
      <c r="I34" s="1" t="s">
        <v>81</v>
      </c>
      <c r="J34" s="9"/>
      <c r="K34" s="9">
        <v>0</v>
      </c>
      <c r="L34" s="9">
        <v>0</v>
      </c>
      <c r="M34" s="9">
        <v>0</v>
      </c>
      <c r="N34" s="9">
        <v>0</v>
      </c>
      <c r="O34" s="9">
        <v>0</v>
      </c>
      <c r="P34" s="9">
        <v>0</v>
      </c>
      <c r="Q34" s="9">
        <v>0</v>
      </c>
      <c r="R34" s="9">
        <v>0</v>
      </c>
      <c r="S34" s="9">
        <v>0</v>
      </c>
      <c r="T34" s="9">
        <v>0</v>
      </c>
      <c r="U34" s="9">
        <v>0</v>
      </c>
      <c r="V34" s="9">
        <v>0</v>
      </c>
      <c r="W34" s="9">
        <v>0</v>
      </c>
      <c r="X34" s="9">
        <v>0</v>
      </c>
      <c r="Y34" s="9">
        <v>0</v>
      </c>
      <c r="Z34" s="9">
        <v>0</v>
      </c>
      <c r="AA34" s="9">
        <v>0</v>
      </c>
      <c r="AB34" s="9">
        <v>0</v>
      </c>
      <c r="AC34" s="9">
        <v>0</v>
      </c>
      <c r="AD34" s="9">
        <v>0</v>
      </c>
      <c r="AE34" s="9">
        <v>0</v>
      </c>
      <c r="AF34" s="9">
        <v>0</v>
      </c>
      <c r="AG34" s="9">
        <v>0</v>
      </c>
      <c r="AH34" s="9">
        <v>0</v>
      </c>
      <c r="AI34" s="9">
        <v>0</v>
      </c>
      <c r="AJ34" s="9">
        <v>0</v>
      </c>
      <c r="AK34" s="9">
        <v>0</v>
      </c>
      <c r="AL34" s="9">
        <v>0</v>
      </c>
      <c r="AM34" s="9">
        <v>0</v>
      </c>
      <c r="AN34" s="9">
        <v>0</v>
      </c>
      <c r="AO34" s="9">
        <v>0</v>
      </c>
    </row>
    <row r="35" spans="2:41" x14ac:dyDescent="0.25">
      <c r="I35" s="1" t="s">
        <v>207</v>
      </c>
      <c r="J35" s="9"/>
      <c r="K35" s="9">
        <v>0</v>
      </c>
      <c r="L35" s="9">
        <v>0</v>
      </c>
      <c r="M35" s="9">
        <v>0</v>
      </c>
      <c r="N35" s="9">
        <v>0</v>
      </c>
      <c r="O35" s="9">
        <v>0</v>
      </c>
      <c r="P35" s="9">
        <v>0</v>
      </c>
      <c r="Q35" s="9">
        <v>0</v>
      </c>
      <c r="R35" s="9">
        <v>0</v>
      </c>
      <c r="S35" s="9">
        <v>0</v>
      </c>
      <c r="T35" s="9">
        <v>0</v>
      </c>
      <c r="U35" s="9">
        <v>0</v>
      </c>
      <c r="V35" s="9">
        <v>0</v>
      </c>
      <c r="W35" s="9">
        <v>0</v>
      </c>
      <c r="X35" s="9">
        <v>0</v>
      </c>
      <c r="Y35" s="9">
        <v>0</v>
      </c>
      <c r="Z35" s="9">
        <v>0</v>
      </c>
      <c r="AA35" s="9">
        <v>0</v>
      </c>
      <c r="AB35" s="9">
        <v>0</v>
      </c>
      <c r="AC35" s="9">
        <v>0</v>
      </c>
      <c r="AD35" s="9">
        <v>0</v>
      </c>
      <c r="AE35" s="9">
        <v>0</v>
      </c>
      <c r="AF35" s="9">
        <v>0</v>
      </c>
      <c r="AG35" s="9">
        <v>0</v>
      </c>
      <c r="AH35" s="9">
        <v>0</v>
      </c>
      <c r="AI35" s="9">
        <v>0</v>
      </c>
      <c r="AJ35" s="9">
        <v>0</v>
      </c>
      <c r="AK35" s="9">
        <v>0</v>
      </c>
      <c r="AL35" s="9">
        <v>0</v>
      </c>
      <c r="AM35" s="9">
        <v>0</v>
      </c>
      <c r="AN35" s="9">
        <v>0</v>
      </c>
      <c r="AO35" s="9">
        <v>0</v>
      </c>
    </row>
    <row r="36" spans="2:41" x14ac:dyDescent="0.25">
      <c r="I36" s="1" t="s">
        <v>349</v>
      </c>
      <c r="J36" s="9"/>
      <c r="K36" s="9">
        <v>0</v>
      </c>
      <c r="L36" s="9">
        <v>0</v>
      </c>
      <c r="M36" s="9">
        <v>0</v>
      </c>
      <c r="N36" s="9">
        <v>0</v>
      </c>
      <c r="O36" s="9">
        <v>0</v>
      </c>
      <c r="P36" s="9">
        <v>0</v>
      </c>
      <c r="Q36" s="9">
        <v>0</v>
      </c>
      <c r="R36" s="9">
        <v>0</v>
      </c>
      <c r="S36" s="9">
        <v>0</v>
      </c>
      <c r="T36" s="9">
        <v>0</v>
      </c>
      <c r="U36" s="9">
        <v>0</v>
      </c>
      <c r="V36" s="9">
        <v>0</v>
      </c>
      <c r="W36" s="9">
        <v>0</v>
      </c>
      <c r="X36" s="9">
        <v>0</v>
      </c>
      <c r="Y36" s="9">
        <v>0</v>
      </c>
      <c r="Z36" s="9">
        <v>0</v>
      </c>
      <c r="AA36" s="9">
        <v>0</v>
      </c>
      <c r="AB36" s="9">
        <v>0</v>
      </c>
      <c r="AC36" s="9">
        <v>0</v>
      </c>
      <c r="AD36" s="9">
        <v>0</v>
      </c>
      <c r="AE36" s="9">
        <v>0</v>
      </c>
      <c r="AF36" s="9">
        <v>0</v>
      </c>
      <c r="AG36" s="9">
        <v>0</v>
      </c>
      <c r="AH36" s="9">
        <v>0</v>
      </c>
      <c r="AI36" s="9">
        <v>0</v>
      </c>
      <c r="AJ36" s="9">
        <v>0</v>
      </c>
      <c r="AK36" s="9">
        <v>0</v>
      </c>
      <c r="AL36" s="9">
        <v>0</v>
      </c>
      <c r="AM36" s="9">
        <v>0</v>
      </c>
      <c r="AN36" s="9">
        <v>0</v>
      </c>
      <c r="AO36" s="9">
        <v>0</v>
      </c>
    </row>
    <row r="37" spans="2:41" x14ac:dyDescent="0.25">
      <c r="I37" s="1" t="s">
        <v>350</v>
      </c>
      <c r="J37" s="9"/>
      <c r="K37" s="9">
        <v>0</v>
      </c>
      <c r="L37" s="9">
        <v>0</v>
      </c>
      <c r="M37" s="9">
        <v>0</v>
      </c>
      <c r="N37" s="9">
        <v>0</v>
      </c>
      <c r="O37" s="9">
        <v>0</v>
      </c>
      <c r="P37" s="9">
        <v>0</v>
      </c>
      <c r="Q37" s="9">
        <v>0</v>
      </c>
      <c r="R37" s="9">
        <v>0</v>
      </c>
      <c r="S37" s="9">
        <v>0</v>
      </c>
      <c r="T37" s="9">
        <v>0</v>
      </c>
      <c r="U37" s="9">
        <v>0</v>
      </c>
      <c r="V37" s="9">
        <v>0</v>
      </c>
      <c r="W37" s="9">
        <v>0</v>
      </c>
      <c r="X37" s="9">
        <v>0</v>
      </c>
      <c r="Y37" s="9">
        <v>0</v>
      </c>
      <c r="Z37" s="9">
        <v>0</v>
      </c>
      <c r="AA37" s="9">
        <v>0</v>
      </c>
      <c r="AB37" s="9">
        <v>0</v>
      </c>
      <c r="AC37" s="9">
        <v>0</v>
      </c>
      <c r="AD37" s="9">
        <v>0</v>
      </c>
      <c r="AE37" s="9">
        <v>0</v>
      </c>
      <c r="AF37" s="9">
        <v>0</v>
      </c>
      <c r="AG37" s="9">
        <v>0</v>
      </c>
      <c r="AH37" s="9">
        <v>0</v>
      </c>
      <c r="AI37" s="9">
        <v>0</v>
      </c>
      <c r="AJ37" s="9">
        <v>0</v>
      </c>
      <c r="AK37" s="9">
        <v>0</v>
      </c>
      <c r="AL37" s="9">
        <v>0</v>
      </c>
      <c r="AM37" s="9">
        <v>0</v>
      </c>
      <c r="AN37" s="9">
        <v>0</v>
      </c>
      <c r="AO37" s="9">
        <v>0</v>
      </c>
    </row>
    <row r="38" spans="2:41" x14ac:dyDescent="0.25">
      <c r="I38" s="1" t="s">
        <v>351</v>
      </c>
      <c r="J38" s="9"/>
      <c r="K38" s="9">
        <v>0</v>
      </c>
      <c r="L38" s="9">
        <v>0</v>
      </c>
      <c r="M38" s="9">
        <v>0</v>
      </c>
      <c r="N38" s="9">
        <v>0</v>
      </c>
      <c r="O38" s="9">
        <v>0</v>
      </c>
      <c r="P38" s="9">
        <v>0</v>
      </c>
      <c r="Q38" s="9">
        <v>0</v>
      </c>
      <c r="R38" s="9">
        <v>0</v>
      </c>
      <c r="S38" s="9">
        <v>0</v>
      </c>
      <c r="T38" s="9">
        <v>0</v>
      </c>
      <c r="U38" s="9">
        <v>0</v>
      </c>
      <c r="V38" s="9">
        <v>0</v>
      </c>
      <c r="W38" s="9">
        <v>0</v>
      </c>
      <c r="X38" s="9">
        <v>0</v>
      </c>
      <c r="Y38" s="9">
        <v>0</v>
      </c>
      <c r="Z38" s="9">
        <v>0</v>
      </c>
      <c r="AA38" s="9">
        <v>0</v>
      </c>
      <c r="AB38" s="9">
        <v>0</v>
      </c>
      <c r="AC38" s="9">
        <v>0</v>
      </c>
      <c r="AD38" s="9">
        <v>0</v>
      </c>
      <c r="AE38" s="9">
        <v>0</v>
      </c>
      <c r="AF38" s="9">
        <v>0</v>
      </c>
      <c r="AG38" s="9">
        <v>0</v>
      </c>
      <c r="AH38" s="9">
        <v>0</v>
      </c>
      <c r="AI38" s="9">
        <v>0</v>
      </c>
      <c r="AJ38" s="9">
        <v>0</v>
      </c>
      <c r="AK38" s="9">
        <v>0</v>
      </c>
      <c r="AL38" s="9">
        <v>0</v>
      </c>
      <c r="AM38" s="9">
        <v>0</v>
      </c>
      <c r="AN38" s="9">
        <v>0</v>
      </c>
      <c r="AO38" s="9">
        <v>0</v>
      </c>
    </row>
    <row r="39" spans="2:41" x14ac:dyDescent="0.25">
      <c r="I39" s="1" t="s">
        <v>352</v>
      </c>
      <c r="J39" s="9"/>
      <c r="K39" s="9">
        <v>0</v>
      </c>
      <c r="L39" s="9">
        <v>0</v>
      </c>
      <c r="M39" s="9">
        <v>0</v>
      </c>
      <c r="N39" s="9">
        <v>0</v>
      </c>
      <c r="O39" s="9">
        <v>0</v>
      </c>
      <c r="P39" s="9">
        <v>0</v>
      </c>
      <c r="Q39" s="9">
        <v>0</v>
      </c>
      <c r="R39" s="9">
        <v>0</v>
      </c>
      <c r="S39" s="9">
        <v>0</v>
      </c>
      <c r="T39" s="9">
        <v>0</v>
      </c>
      <c r="U39" s="9">
        <v>0</v>
      </c>
      <c r="V39" s="9">
        <v>0</v>
      </c>
      <c r="W39" s="9">
        <v>0</v>
      </c>
      <c r="X39" s="9">
        <v>0</v>
      </c>
      <c r="Y39" s="9">
        <v>0</v>
      </c>
      <c r="Z39" s="9">
        <v>0</v>
      </c>
      <c r="AA39" s="9">
        <v>0</v>
      </c>
      <c r="AB39" s="9">
        <v>0</v>
      </c>
      <c r="AC39" s="9">
        <v>0</v>
      </c>
      <c r="AD39" s="9">
        <v>0</v>
      </c>
      <c r="AE39" s="9">
        <v>0</v>
      </c>
      <c r="AF39" s="9">
        <v>0</v>
      </c>
      <c r="AG39" s="9">
        <v>0</v>
      </c>
      <c r="AH39" s="9">
        <v>0</v>
      </c>
      <c r="AI39" s="9">
        <v>0</v>
      </c>
      <c r="AJ39" s="9">
        <v>0</v>
      </c>
      <c r="AK39" s="9">
        <v>0</v>
      </c>
      <c r="AL39" s="9">
        <v>0</v>
      </c>
      <c r="AM39" s="9">
        <v>0</v>
      </c>
      <c r="AN39" s="9">
        <v>0</v>
      </c>
      <c r="AO39" s="9">
        <v>0</v>
      </c>
    </row>
    <row r="41" spans="2:41" x14ac:dyDescent="0.25">
      <c r="H41" s="1" t="s">
        <v>363</v>
      </c>
    </row>
    <row r="42" spans="2:41" x14ac:dyDescent="0.25">
      <c r="I42" s="1" t="s">
        <v>75</v>
      </c>
      <c r="J42" s="1"/>
      <c r="K42" s="1">
        <v>2020</v>
      </c>
      <c r="L42" s="1">
        <v>2021</v>
      </c>
      <c r="M42" s="1">
        <v>2022</v>
      </c>
      <c r="N42" s="1">
        <v>2023</v>
      </c>
      <c r="O42" s="1">
        <v>2024</v>
      </c>
      <c r="P42" s="1">
        <v>2025</v>
      </c>
      <c r="Q42" s="1">
        <v>2026</v>
      </c>
      <c r="R42" s="1">
        <v>2027</v>
      </c>
      <c r="S42" s="1">
        <v>2028</v>
      </c>
      <c r="T42" s="1">
        <v>2029</v>
      </c>
      <c r="U42" s="1">
        <v>2030</v>
      </c>
      <c r="V42" s="1">
        <v>2031</v>
      </c>
      <c r="W42" s="1">
        <v>2032</v>
      </c>
      <c r="X42" s="1">
        <v>2033</v>
      </c>
      <c r="Y42" s="1">
        <v>2034</v>
      </c>
      <c r="Z42" s="1">
        <v>2035</v>
      </c>
      <c r="AA42" s="1">
        <v>2036</v>
      </c>
      <c r="AB42" s="1">
        <v>2037</v>
      </c>
      <c r="AC42" s="1">
        <v>2038</v>
      </c>
      <c r="AD42" s="1">
        <v>2039</v>
      </c>
      <c r="AE42" s="1">
        <v>2040</v>
      </c>
      <c r="AF42" s="1">
        <v>2041</v>
      </c>
      <c r="AG42" s="1">
        <v>2042</v>
      </c>
      <c r="AH42" s="1">
        <v>2043</v>
      </c>
      <c r="AI42" s="1">
        <v>2044</v>
      </c>
      <c r="AJ42" s="1">
        <v>2045</v>
      </c>
      <c r="AK42" s="1">
        <v>2046</v>
      </c>
      <c r="AL42" s="1">
        <v>2047</v>
      </c>
      <c r="AM42" s="1">
        <v>2048</v>
      </c>
      <c r="AN42" s="1">
        <v>2049</v>
      </c>
      <c r="AO42" s="1">
        <v>2050</v>
      </c>
    </row>
    <row r="43" spans="2:41" x14ac:dyDescent="0.25">
      <c r="B43" s="53" t="s">
        <v>387</v>
      </c>
      <c r="C43" s="53" t="s">
        <v>388</v>
      </c>
      <c r="D43" s="53" t="s">
        <v>389</v>
      </c>
      <c r="E43" s="53" t="s">
        <v>390</v>
      </c>
      <c r="F43" s="53" t="s">
        <v>391</v>
      </c>
      <c r="G43" s="53" t="s">
        <v>393</v>
      </c>
      <c r="H43" s="53" t="s">
        <v>394</v>
      </c>
      <c r="I43" s="1" t="s">
        <v>76</v>
      </c>
      <c r="J43" s="55"/>
      <c r="K43" s="55">
        <f t="shared" ref="K43:AO43" si="9">SUM(INDEX(Table4,MATCH($G43,Table4_A,0),MATCH(K$42,Table4_1,0)),INDEX(Table4,MATCH($F43,Table4_A,0),MATCH(K$42,Table4_1,0)),INDEX(Table4,MATCH($E43,Table4_A,0),MATCH(K$42,Table4_1,0)),INDEX(Table4,MATCH($D43,Table4_A,0),MATCH(K$42,Table4_1,0)),INDEX(Table4,MATCH($C43,Table4_A,0),MATCH(K$42,Table4_1,0)),INDEX(Table4,MATCH($B43,Table4_A,0),MATCH(K$42,Table4_1,0)),INDEX(Table4,MATCH($H43,Table4_A,0),MATCH(K$42,Table4_1,0)))
*Percent_urban*quadrillion</f>
        <v>1048848167512690.1</v>
      </c>
      <c r="L43" s="55">
        <f t="shared" si="9"/>
        <v>1052637769881556.8</v>
      </c>
      <c r="M43" s="55">
        <f t="shared" si="9"/>
        <v>1057534609137055.9</v>
      </c>
      <c r="N43" s="55">
        <f t="shared" si="9"/>
        <v>1061350650592216.5</v>
      </c>
      <c r="O43" s="55">
        <f t="shared" si="9"/>
        <v>1066237875634517.9</v>
      </c>
      <c r="P43" s="55">
        <f t="shared" si="9"/>
        <v>1071123498307952.5</v>
      </c>
      <c r="Q43" s="55">
        <f t="shared" si="9"/>
        <v>1075272031302876.5</v>
      </c>
      <c r="R43" s="55">
        <f t="shared" si="9"/>
        <v>1078748370558375.6</v>
      </c>
      <c r="S43" s="55">
        <f t="shared" si="9"/>
        <v>1081941090524534.6</v>
      </c>
      <c r="T43" s="55">
        <f t="shared" si="9"/>
        <v>1085148231810490.6</v>
      </c>
      <c r="U43" s="55">
        <f t="shared" si="9"/>
        <v>1088474749576988.3</v>
      </c>
      <c r="V43" s="55">
        <f t="shared" si="9"/>
        <v>1091794857868020.4</v>
      </c>
      <c r="W43" s="55">
        <f t="shared" si="9"/>
        <v>1095646952622673.5</v>
      </c>
      <c r="X43" s="55">
        <f t="shared" si="9"/>
        <v>1100170439932318.3</v>
      </c>
      <c r="Y43" s="55">
        <f t="shared" si="9"/>
        <v>1105504725888324.9</v>
      </c>
      <c r="Z43" s="55">
        <f t="shared" si="9"/>
        <v>1111885358714043.9</v>
      </c>
      <c r="AA43" s="55">
        <f t="shared" si="9"/>
        <v>1118918956852792</v>
      </c>
      <c r="AB43" s="55">
        <f t="shared" si="9"/>
        <v>1126324304568527.8</v>
      </c>
      <c r="AC43" s="55">
        <f t="shared" si="9"/>
        <v>1133956387478849.5</v>
      </c>
      <c r="AD43" s="55">
        <f t="shared" si="9"/>
        <v>1141574850253807</v>
      </c>
      <c r="AE43" s="55">
        <f t="shared" si="9"/>
        <v>1149415241116751</v>
      </c>
      <c r="AF43" s="55">
        <f t="shared" si="9"/>
        <v>1157409459390862.8</v>
      </c>
      <c r="AG43" s="55">
        <f t="shared" si="9"/>
        <v>1165679285109983</v>
      </c>
      <c r="AH43" s="55">
        <f t="shared" si="9"/>
        <v>1174161424703891.5</v>
      </c>
      <c r="AI43" s="55">
        <f t="shared" si="9"/>
        <v>1182786175126903.5</v>
      </c>
      <c r="AJ43" s="55">
        <f t="shared" si="9"/>
        <v>1191434159898477</v>
      </c>
      <c r="AK43" s="55">
        <f t="shared" si="9"/>
        <v>1200408226734348.5</v>
      </c>
      <c r="AL43" s="55">
        <f t="shared" si="9"/>
        <v>1209578583756345</v>
      </c>
      <c r="AM43" s="55">
        <f t="shared" si="9"/>
        <v>1219045379018612.8</v>
      </c>
      <c r="AN43" s="55">
        <f t="shared" si="9"/>
        <v>1229013715736040.8</v>
      </c>
      <c r="AO43" s="55">
        <f t="shared" si="9"/>
        <v>1239195167512690.3</v>
      </c>
    </row>
    <row r="44" spans="2:41" x14ac:dyDescent="0.25">
      <c r="I44" s="1" t="s">
        <v>77</v>
      </c>
      <c r="J44" s="9"/>
      <c r="K44" s="9">
        <v>0</v>
      </c>
      <c r="L44" s="9">
        <v>0</v>
      </c>
      <c r="M44" s="9">
        <v>0</v>
      </c>
      <c r="N44" s="9">
        <v>0</v>
      </c>
      <c r="O44" s="9">
        <v>0</v>
      </c>
      <c r="P44" s="9">
        <v>0</v>
      </c>
      <c r="Q44" s="9">
        <v>0</v>
      </c>
      <c r="R44" s="9">
        <v>0</v>
      </c>
      <c r="S44" s="9">
        <v>0</v>
      </c>
      <c r="T44" s="9">
        <v>0</v>
      </c>
      <c r="U44" s="9">
        <v>0</v>
      </c>
      <c r="V44" s="9">
        <v>0</v>
      </c>
      <c r="W44" s="9">
        <v>0</v>
      </c>
      <c r="X44" s="9">
        <v>0</v>
      </c>
      <c r="Y44" s="9">
        <v>0</v>
      </c>
      <c r="Z44" s="9">
        <v>0</v>
      </c>
      <c r="AA44" s="9">
        <v>0</v>
      </c>
      <c r="AB44" s="9">
        <v>0</v>
      </c>
      <c r="AC44" s="9">
        <v>0</v>
      </c>
      <c r="AD44" s="9">
        <v>0</v>
      </c>
      <c r="AE44" s="9">
        <v>0</v>
      </c>
      <c r="AF44" s="9">
        <v>0</v>
      </c>
      <c r="AG44" s="9">
        <v>0</v>
      </c>
      <c r="AH44" s="9">
        <v>0</v>
      </c>
      <c r="AI44" s="9">
        <v>0</v>
      </c>
      <c r="AJ44" s="9">
        <v>0</v>
      </c>
      <c r="AK44" s="9">
        <v>0</v>
      </c>
      <c r="AL44" s="9">
        <v>0</v>
      </c>
      <c r="AM44" s="9">
        <v>0</v>
      </c>
      <c r="AN44" s="9">
        <v>0</v>
      </c>
      <c r="AO44" s="9">
        <v>0</v>
      </c>
    </row>
    <row r="45" spans="2:41" x14ac:dyDescent="0.25">
      <c r="F45" s="53" t="s">
        <v>402</v>
      </c>
      <c r="G45" s="53" t="s">
        <v>403</v>
      </c>
      <c r="H45" s="53" t="s">
        <v>404</v>
      </c>
      <c r="I45" s="1" t="s">
        <v>78</v>
      </c>
      <c r="J45" s="55"/>
      <c r="K45" s="55">
        <f t="shared" ref="K45:AO45" si="10">SUM(INDEX(Table4,MATCH($G45,Table4_A,0),MATCH(K$42,Table4_1,0)),INDEX(Table4,MATCH($H45,Table4_A,0),MATCH(K$42,Table4_1,0)),INDEX(Table4,MATCH($F45,Table4_A,0),MATCH(K$42,Table4_1,0)))*Percent_urban*quadrillion</f>
        <v>921491890016920.5</v>
      </c>
      <c r="L45" s="55">
        <f t="shared" si="10"/>
        <v>919190888324873.13</v>
      </c>
      <c r="M45" s="55">
        <f t="shared" si="10"/>
        <v>922337940778341.88</v>
      </c>
      <c r="N45" s="55">
        <f t="shared" si="10"/>
        <v>928422135363790.13</v>
      </c>
      <c r="O45" s="55">
        <f t="shared" si="10"/>
        <v>936998013536379</v>
      </c>
      <c r="P45" s="55">
        <f t="shared" si="10"/>
        <v>945254219120135.25</v>
      </c>
      <c r="Q45" s="55">
        <f t="shared" si="10"/>
        <v>952798972927241.88</v>
      </c>
      <c r="R45" s="55">
        <f t="shared" si="10"/>
        <v>959476845177665.13</v>
      </c>
      <c r="S45" s="55">
        <f t="shared" si="10"/>
        <v>966445547377326.5</v>
      </c>
      <c r="T45" s="55">
        <f t="shared" si="10"/>
        <v>973550450930626</v>
      </c>
      <c r="U45" s="55">
        <f t="shared" si="10"/>
        <v>978859900169204.63</v>
      </c>
      <c r="V45" s="55">
        <f t="shared" si="10"/>
        <v>984287123519458.63</v>
      </c>
      <c r="W45" s="55">
        <f t="shared" si="10"/>
        <v>990278380710659.75</v>
      </c>
      <c r="X45" s="55">
        <f t="shared" si="10"/>
        <v>996562871404399.38</v>
      </c>
      <c r="Y45" s="55">
        <f t="shared" si="10"/>
        <v>1002642258883248.6</v>
      </c>
      <c r="Z45" s="55">
        <f t="shared" si="10"/>
        <v>1008873070219966.3</v>
      </c>
      <c r="AA45" s="55">
        <f t="shared" si="10"/>
        <v>1014867532148900.3</v>
      </c>
      <c r="AB45" s="55">
        <f t="shared" si="10"/>
        <v>1020519888324873</v>
      </c>
      <c r="AC45" s="55">
        <f t="shared" si="10"/>
        <v>1025967141285956.1</v>
      </c>
      <c r="AD45" s="55">
        <f t="shared" si="10"/>
        <v>1031386352791878.1</v>
      </c>
      <c r="AE45" s="55">
        <f t="shared" si="10"/>
        <v>1036840816412859.5</v>
      </c>
      <c r="AF45" s="55">
        <f t="shared" si="10"/>
        <v>1042121423011844.3</v>
      </c>
      <c r="AG45" s="55">
        <f t="shared" si="10"/>
        <v>1047321911167512.8</v>
      </c>
      <c r="AH45" s="55">
        <f t="shared" si="10"/>
        <v>1052726701353638.1</v>
      </c>
      <c r="AI45" s="55">
        <f t="shared" si="10"/>
        <v>1058369443316413</v>
      </c>
      <c r="AJ45" s="55">
        <f t="shared" si="10"/>
        <v>1064325448392555</v>
      </c>
      <c r="AK45" s="55">
        <f t="shared" si="10"/>
        <v>1070647594754653</v>
      </c>
      <c r="AL45" s="55">
        <f t="shared" si="10"/>
        <v>1077171639593908.6</v>
      </c>
      <c r="AM45" s="55">
        <f t="shared" si="10"/>
        <v>1084012953468697.1</v>
      </c>
      <c r="AN45" s="55">
        <f t="shared" si="10"/>
        <v>1090901537225042.1</v>
      </c>
      <c r="AO45" s="55">
        <f t="shared" si="10"/>
        <v>1097633088832487.5</v>
      </c>
    </row>
    <row r="46" spans="2:41" x14ac:dyDescent="0.25">
      <c r="H46" s="14" t="s">
        <v>408</v>
      </c>
      <c r="I46" s="1" t="s">
        <v>79</v>
      </c>
      <c r="J46" s="55"/>
      <c r="K46" s="55">
        <f t="shared" ref="K46:AO46" si="11">INDEX(Table4,MATCH($H46,Table4_A,0),MATCH(K$42,Table4_1,0))*Percent_urban*quadrillion</f>
        <v>39064951776649.742</v>
      </c>
      <c r="L46" s="55">
        <f t="shared" si="11"/>
        <v>37742196277495.766</v>
      </c>
      <c r="M46" s="55">
        <f t="shared" si="11"/>
        <v>36235969543147.211</v>
      </c>
      <c r="N46" s="55">
        <f t="shared" si="11"/>
        <v>34537458544839.258</v>
      </c>
      <c r="O46" s="55">
        <f t="shared" si="11"/>
        <v>33036840101522.844</v>
      </c>
      <c r="P46" s="55">
        <f t="shared" si="11"/>
        <v>31823846869712.355</v>
      </c>
      <c r="Q46" s="55">
        <f t="shared" si="11"/>
        <v>30768686971235.191</v>
      </c>
      <c r="R46" s="55">
        <f t="shared" si="11"/>
        <v>29909016074450.086</v>
      </c>
      <c r="S46" s="55">
        <f t="shared" si="11"/>
        <v>29239225888324.871</v>
      </c>
      <c r="T46" s="55">
        <f t="shared" si="11"/>
        <v>28735280879864.637</v>
      </c>
      <c r="U46" s="55">
        <f t="shared" si="11"/>
        <v>28371543147208.121</v>
      </c>
      <c r="V46" s="55">
        <f t="shared" si="11"/>
        <v>27986974619289.336</v>
      </c>
      <c r="W46" s="55">
        <f t="shared" si="11"/>
        <v>27578370558375.637</v>
      </c>
      <c r="X46" s="55">
        <f t="shared" si="11"/>
        <v>27158549915397.629</v>
      </c>
      <c r="Y46" s="55">
        <f t="shared" si="11"/>
        <v>26727512690355.332</v>
      </c>
      <c r="Z46" s="55">
        <f t="shared" si="11"/>
        <v>26309294416243.656</v>
      </c>
      <c r="AA46" s="55">
        <f t="shared" si="11"/>
        <v>25901491539763.113</v>
      </c>
      <c r="AB46" s="55">
        <f t="shared" si="11"/>
        <v>25476062605752.957</v>
      </c>
      <c r="AC46" s="55">
        <f t="shared" si="11"/>
        <v>25032206429780.031</v>
      </c>
      <c r="AD46" s="55">
        <f t="shared" si="11"/>
        <v>24613988155668.355</v>
      </c>
      <c r="AE46" s="55">
        <f t="shared" si="11"/>
        <v>24176541455160.746</v>
      </c>
      <c r="AF46" s="55">
        <f t="shared" si="11"/>
        <v>23750311336717.43</v>
      </c>
      <c r="AG46" s="55">
        <f t="shared" si="11"/>
        <v>23343309644670.051</v>
      </c>
      <c r="AH46" s="55">
        <f t="shared" si="11"/>
        <v>22960343485617.598</v>
      </c>
      <c r="AI46" s="55">
        <f t="shared" si="11"/>
        <v>22592599830795.262</v>
      </c>
      <c r="AJ46" s="55">
        <f t="shared" si="11"/>
        <v>22232868020304.57</v>
      </c>
      <c r="AK46" s="55">
        <f t="shared" si="11"/>
        <v>21896370558375.637</v>
      </c>
      <c r="AL46" s="55">
        <f t="shared" si="11"/>
        <v>21579902707275.801</v>
      </c>
      <c r="AM46" s="55">
        <f t="shared" si="11"/>
        <v>21282663282571.91</v>
      </c>
      <c r="AN46" s="55">
        <f t="shared" si="11"/>
        <v>20986225042301.184</v>
      </c>
      <c r="AO46" s="55">
        <f t="shared" si="11"/>
        <v>20693792724196.277</v>
      </c>
    </row>
    <row r="47" spans="2:41" x14ac:dyDescent="0.25">
      <c r="I47" s="1" t="s">
        <v>81</v>
      </c>
      <c r="J47" s="9"/>
      <c r="K47" s="9">
        <v>0</v>
      </c>
      <c r="L47" s="9">
        <v>0</v>
      </c>
      <c r="M47" s="9">
        <v>0</v>
      </c>
      <c r="N47" s="9">
        <v>0</v>
      </c>
      <c r="O47" s="9">
        <v>0</v>
      </c>
      <c r="P47" s="9">
        <v>0</v>
      </c>
      <c r="Q47" s="9">
        <v>0</v>
      </c>
      <c r="R47" s="9">
        <v>0</v>
      </c>
      <c r="S47" s="9">
        <v>0</v>
      </c>
      <c r="T47" s="9">
        <v>0</v>
      </c>
      <c r="U47" s="9">
        <v>0</v>
      </c>
      <c r="V47" s="9">
        <v>0</v>
      </c>
      <c r="W47" s="9">
        <v>0</v>
      </c>
      <c r="X47" s="9">
        <v>0</v>
      </c>
      <c r="Y47" s="9">
        <v>0</v>
      </c>
      <c r="Z47" s="9">
        <v>0</v>
      </c>
      <c r="AA47" s="9">
        <v>0</v>
      </c>
      <c r="AB47" s="9">
        <v>0</v>
      </c>
      <c r="AC47" s="9">
        <v>0</v>
      </c>
      <c r="AD47" s="9">
        <v>0</v>
      </c>
      <c r="AE47" s="9">
        <v>0</v>
      </c>
      <c r="AF47" s="9">
        <v>0</v>
      </c>
      <c r="AG47" s="9">
        <v>0</v>
      </c>
      <c r="AH47" s="9">
        <v>0</v>
      </c>
      <c r="AI47" s="9">
        <v>0</v>
      </c>
      <c r="AJ47" s="9">
        <v>0</v>
      </c>
      <c r="AK47" s="9">
        <v>0</v>
      </c>
      <c r="AL47" s="9">
        <v>0</v>
      </c>
      <c r="AM47" s="9">
        <v>0</v>
      </c>
      <c r="AN47" s="9">
        <v>0</v>
      </c>
      <c r="AO47" s="9">
        <v>0</v>
      </c>
    </row>
    <row r="48" spans="2:41" x14ac:dyDescent="0.25">
      <c r="I48" s="1" t="s">
        <v>207</v>
      </c>
      <c r="J48" s="9"/>
      <c r="K48" s="9">
        <v>0</v>
      </c>
      <c r="L48" s="9">
        <v>0</v>
      </c>
      <c r="M48" s="9">
        <v>0</v>
      </c>
      <c r="N48" s="9">
        <v>0</v>
      </c>
      <c r="O48" s="9">
        <v>0</v>
      </c>
      <c r="P48" s="9">
        <v>0</v>
      </c>
      <c r="Q48" s="9">
        <v>0</v>
      </c>
      <c r="R48" s="9">
        <v>0</v>
      </c>
      <c r="S48" s="9">
        <v>0</v>
      </c>
      <c r="T48" s="9">
        <v>0</v>
      </c>
      <c r="U48" s="9">
        <v>0</v>
      </c>
      <c r="V48" s="9">
        <v>0</v>
      </c>
      <c r="W48" s="9">
        <v>0</v>
      </c>
      <c r="X48" s="9">
        <v>0</v>
      </c>
      <c r="Y48" s="9">
        <v>0</v>
      </c>
      <c r="Z48" s="9">
        <v>0</v>
      </c>
      <c r="AA48" s="9">
        <v>0</v>
      </c>
      <c r="AB48" s="9">
        <v>0</v>
      </c>
      <c r="AC48" s="9">
        <v>0</v>
      </c>
      <c r="AD48" s="9">
        <v>0</v>
      </c>
      <c r="AE48" s="9">
        <v>0</v>
      </c>
      <c r="AF48" s="9">
        <v>0</v>
      </c>
      <c r="AG48" s="9">
        <v>0</v>
      </c>
      <c r="AH48" s="9">
        <v>0</v>
      </c>
      <c r="AI48" s="9">
        <v>0</v>
      </c>
      <c r="AJ48" s="9">
        <v>0</v>
      </c>
      <c r="AK48" s="9">
        <v>0</v>
      </c>
      <c r="AL48" s="9">
        <v>0</v>
      </c>
      <c r="AM48" s="9">
        <v>0</v>
      </c>
      <c r="AN48" s="9">
        <v>0</v>
      </c>
      <c r="AO48" s="9">
        <v>0</v>
      </c>
    </row>
    <row r="49" spans="6:41" x14ac:dyDescent="0.25">
      <c r="I49" s="1" t="s">
        <v>349</v>
      </c>
      <c r="J49" s="9"/>
      <c r="K49" s="9">
        <v>0</v>
      </c>
      <c r="L49" s="9">
        <v>0</v>
      </c>
      <c r="M49" s="9">
        <v>0</v>
      </c>
      <c r="N49" s="9">
        <v>0</v>
      </c>
      <c r="O49" s="9">
        <v>0</v>
      </c>
      <c r="P49" s="9">
        <v>0</v>
      </c>
      <c r="Q49" s="9">
        <v>0</v>
      </c>
      <c r="R49" s="9">
        <v>0</v>
      </c>
      <c r="S49" s="9">
        <v>0</v>
      </c>
      <c r="T49" s="9">
        <v>0</v>
      </c>
      <c r="U49" s="9">
        <v>0</v>
      </c>
      <c r="V49" s="9">
        <v>0</v>
      </c>
      <c r="W49" s="9">
        <v>0</v>
      </c>
      <c r="X49" s="9">
        <v>0</v>
      </c>
      <c r="Y49" s="9">
        <v>0</v>
      </c>
      <c r="Z49" s="9">
        <v>0</v>
      </c>
      <c r="AA49" s="9">
        <v>0</v>
      </c>
      <c r="AB49" s="9">
        <v>0</v>
      </c>
      <c r="AC49" s="9">
        <v>0</v>
      </c>
      <c r="AD49" s="9">
        <v>0</v>
      </c>
      <c r="AE49" s="9">
        <v>0</v>
      </c>
      <c r="AF49" s="9">
        <v>0</v>
      </c>
      <c r="AG49" s="9">
        <v>0</v>
      </c>
      <c r="AH49" s="9">
        <v>0</v>
      </c>
      <c r="AI49" s="9">
        <v>0</v>
      </c>
      <c r="AJ49" s="9">
        <v>0</v>
      </c>
      <c r="AK49" s="9">
        <v>0</v>
      </c>
      <c r="AL49" s="9">
        <v>0</v>
      </c>
      <c r="AM49" s="9">
        <v>0</v>
      </c>
      <c r="AN49" s="9">
        <v>0</v>
      </c>
      <c r="AO49" s="9">
        <v>0</v>
      </c>
    </row>
    <row r="50" spans="6:41" x14ac:dyDescent="0.25">
      <c r="I50" s="1" t="s">
        <v>350</v>
      </c>
      <c r="J50" s="9"/>
      <c r="K50" s="9">
        <v>0</v>
      </c>
      <c r="L50" s="9">
        <v>0</v>
      </c>
      <c r="M50" s="9">
        <v>0</v>
      </c>
      <c r="N50" s="9">
        <v>0</v>
      </c>
      <c r="O50" s="9">
        <v>0</v>
      </c>
      <c r="P50" s="9">
        <v>0</v>
      </c>
      <c r="Q50" s="9">
        <v>0</v>
      </c>
      <c r="R50" s="9">
        <v>0</v>
      </c>
      <c r="S50" s="9">
        <v>0</v>
      </c>
      <c r="T50" s="9">
        <v>0</v>
      </c>
      <c r="U50" s="9">
        <v>0</v>
      </c>
      <c r="V50" s="9">
        <v>0</v>
      </c>
      <c r="W50" s="9">
        <v>0</v>
      </c>
      <c r="X50" s="9">
        <v>0</v>
      </c>
      <c r="Y50" s="9">
        <v>0</v>
      </c>
      <c r="Z50" s="9">
        <v>0</v>
      </c>
      <c r="AA50" s="9">
        <v>0</v>
      </c>
      <c r="AB50" s="9">
        <v>0</v>
      </c>
      <c r="AC50" s="9">
        <v>0</v>
      </c>
      <c r="AD50" s="9">
        <v>0</v>
      </c>
      <c r="AE50" s="9">
        <v>0</v>
      </c>
      <c r="AF50" s="9">
        <v>0</v>
      </c>
      <c r="AG50" s="9">
        <v>0</v>
      </c>
      <c r="AH50" s="9">
        <v>0</v>
      </c>
      <c r="AI50" s="9">
        <v>0</v>
      </c>
      <c r="AJ50" s="9">
        <v>0</v>
      </c>
      <c r="AK50" s="9">
        <v>0</v>
      </c>
      <c r="AL50" s="9">
        <v>0</v>
      </c>
      <c r="AM50" s="9">
        <v>0</v>
      </c>
      <c r="AN50" s="9">
        <v>0</v>
      </c>
      <c r="AO50" s="9">
        <v>0</v>
      </c>
    </row>
    <row r="51" spans="6:41" x14ac:dyDescent="0.25">
      <c r="G51" s="14" t="s">
        <v>412</v>
      </c>
      <c r="H51" s="14" t="s">
        <v>413</v>
      </c>
      <c r="I51" s="1" t="s">
        <v>351</v>
      </c>
      <c r="J51" s="55"/>
      <c r="K51" s="55">
        <f t="shared" ref="K51:AO51" si="12">SUM(INDEX(Table4,MATCH($G51,Table4_A,0),MATCH(K$42,Table4_1,0)),INDEX(Table4,MATCH($H51,Table4_A,0),MATCH(K$42,Table4_1,0)))*Percent_urban*quadrillion</f>
        <v>66028012690355.328</v>
      </c>
      <c r="L51" s="55">
        <f t="shared" si="12"/>
        <v>64560242808798.641</v>
      </c>
      <c r="M51" s="55">
        <f t="shared" si="12"/>
        <v>63094075296108.289</v>
      </c>
      <c r="N51" s="55">
        <f t="shared" si="12"/>
        <v>61685593062605.758</v>
      </c>
      <c r="O51" s="55">
        <f t="shared" si="12"/>
        <v>60459780879864.641</v>
      </c>
      <c r="P51" s="55">
        <f t="shared" si="12"/>
        <v>59388597292724.195</v>
      </c>
      <c r="Q51" s="55">
        <f t="shared" si="12"/>
        <v>58468036379018.609</v>
      </c>
      <c r="R51" s="55">
        <f t="shared" si="12"/>
        <v>57647623519458.547</v>
      </c>
      <c r="S51" s="55">
        <f t="shared" si="12"/>
        <v>56885697123519.453</v>
      </c>
      <c r="T51" s="55">
        <f t="shared" si="12"/>
        <v>56179853637901.867</v>
      </c>
      <c r="U51" s="55">
        <f t="shared" si="12"/>
        <v>55451576988155.664</v>
      </c>
      <c r="V51" s="55">
        <f t="shared" si="12"/>
        <v>54639175972927.234</v>
      </c>
      <c r="W51" s="55">
        <f t="shared" si="12"/>
        <v>53793125211505.914</v>
      </c>
      <c r="X51" s="55">
        <f t="shared" si="12"/>
        <v>52967905245346.867</v>
      </c>
      <c r="Y51" s="55">
        <f t="shared" si="12"/>
        <v>52152299492385.781</v>
      </c>
      <c r="Z51" s="55">
        <f t="shared" si="12"/>
        <v>51378355329949.242</v>
      </c>
      <c r="AA51" s="55">
        <f t="shared" si="12"/>
        <v>50638060913705.586</v>
      </c>
      <c r="AB51" s="55">
        <f t="shared" si="12"/>
        <v>49906579526226.734</v>
      </c>
      <c r="AC51" s="55">
        <f t="shared" si="12"/>
        <v>49167887478849.414</v>
      </c>
      <c r="AD51" s="55">
        <f t="shared" si="12"/>
        <v>48453230964467.008</v>
      </c>
      <c r="AE51" s="55">
        <f t="shared" si="12"/>
        <v>47773826565143.828</v>
      </c>
      <c r="AF51" s="55">
        <f t="shared" si="12"/>
        <v>47125668358714.039</v>
      </c>
      <c r="AG51" s="55">
        <f t="shared" si="12"/>
        <v>46508756345177.664</v>
      </c>
      <c r="AH51" s="55">
        <f t="shared" si="12"/>
        <v>45942318950930.625</v>
      </c>
      <c r="AI51" s="55">
        <f t="shared" si="12"/>
        <v>45411133671742.797</v>
      </c>
      <c r="AJ51" s="55">
        <f t="shared" si="12"/>
        <v>44916001692047.375</v>
      </c>
      <c r="AK51" s="55">
        <f t="shared" si="12"/>
        <v>44447308798646.359</v>
      </c>
      <c r="AL51" s="55">
        <f t="shared" si="12"/>
        <v>43996241962774.953</v>
      </c>
      <c r="AM51" s="55">
        <f t="shared" si="12"/>
        <v>43563602368866.336</v>
      </c>
      <c r="AN51" s="55">
        <f t="shared" si="12"/>
        <v>43145384094754.648</v>
      </c>
      <c r="AO51" s="55">
        <f t="shared" si="12"/>
        <v>42738382402707.266</v>
      </c>
    </row>
    <row r="52" spans="6:41" x14ac:dyDescent="0.25">
      <c r="I52" s="1" t="s">
        <v>352</v>
      </c>
      <c r="J52" s="9"/>
      <c r="K52" s="9">
        <v>0</v>
      </c>
      <c r="L52" s="9">
        <v>0</v>
      </c>
      <c r="M52" s="9">
        <v>0</v>
      </c>
      <c r="N52" s="9">
        <v>0</v>
      </c>
      <c r="O52" s="9">
        <v>0</v>
      </c>
      <c r="P52" s="9">
        <v>0</v>
      </c>
      <c r="Q52" s="9">
        <v>0</v>
      </c>
      <c r="R52" s="9">
        <v>0</v>
      </c>
      <c r="S52" s="9">
        <v>0</v>
      </c>
      <c r="T52" s="9">
        <v>0</v>
      </c>
      <c r="U52" s="9">
        <v>0</v>
      </c>
      <c r="V52" s="9">
        <v>0</v>
      </c>
      <c r="W52" s="9">
        <v>0</v>
      </c>
      <c r="X52" s="9">
        <v>0</v>
      </c>
      <c r="Y52" s="9">
        <v>0</v>
      </c>
      <c r="Z52" s="9">
        <v>0</v>
      </c>
      <c r="AA52" s="9">
        <v>0</v>
      </c>
      <c r="AB52" s="9">
        <v>0</v>
      </c>
      <c r="AC52" s="9">
        <v>0</v>
      </c>
      <c r="AD52" s="9">
        <v>0</v>
      </c>
      <c r="AE52" s="9">
        <v>0</v>
      </c>
      <c r="AF52" s="9">
        <v>0</v>
      </c>
      <c r="AG52" s="9">
        <v>0</v>
      </c>
      <c r="AH52" s="9">
        <v>0</v>
      </c>
      <c r="AI52" s="9">
        <v>0</v>
      </c>
      <c r="AJ52" s="9">
        <v>0</v>
      </c>
      <c r="AK52" s="9">
        <v>0</v>
      </c>
      <c r="AL52" s="9">
        <v>0</v>
      </c>
      <c r="AM52" s="9">
        <v>0</v>
      </c>
      <c r="AN52" s="9">
        <v>0</v>
      </c>
      <c r="AO52" s="9">
        <v>0</v>
      </c>
    </row>
    <row r="54" spans="6:41" x14ac:dyDescent="0.25">
      <c r="H54" s="1" t="s">
        <v>364</v>
      </c>
    </row>
    <row r="55" spans="6:41" x14ac:dyDescent="0.25">
      <c r="I55" s="1" t="s">
        <v>75</v>
      </c>
      <c r="J55" s="1"/>
      <c r="K55" s="1">
        <v>2020</v>
      </c>
      <c r="L55" s="1">
        <v>2021</v>
      </c>
      <c r="M55" s="1">
        <v>2022</v>
      </c>
      <c r="N55" s="1">
        <v>2023</v>
      </c>
      <c r="O55" s="1">
        <v>2024</v>
      </c>
      <c r="P55" s="1">
        <v>2025</v>
      </c>
      <c r="Q55" s="1">
        <v>2026</v>
      </c>
      <c r="R55" s="1">
        <v>2027</v>
      </c>
      <c r="S55" s="1">
        <v>2028</v>
      </c>
      <c r="T55" s="1">
        <v>2029</v>
      </c>
      <c r="U55" s="1">
        <v>2030</v>
      </c>
      <c r="V55" s="1">
        <v>2031</v>
      </c>
      <c r="W55" s="1">
        <v>2032</v>
      </c>
      <c r="X55" s="1">
        <v>2033</v>
      </c>
      <c r="Y55" s="1">
        <v>2034</v>
      </c>
      <c r="Z55" s="1">
        <v>2035</v>
      </c>
      <c r="AA55" s="1">
        <v>2036</v>
      </c>
      <c r="AB55" s="1">
        <v>2037</v>
      </c>
      <c r="AC55" s="1">
        <v>2038</v>
      </c>
      <c r="AD55" s="1">
        <v>2039</v>
      </c>
      <c r="AE55" s="1">
        <v>2040</v>
      </c>
      <c r="AF55" s="1">
        <v>2041</v>
      </c>
      <c r="AG55" s="1">
        <v>2042</v>
      </c>
      <c r="AH55" s="1">
        <v>2043</v>
      </c>
      <c r="AI55" s="1">
        <v>2044</v>
      </c>
      <c r="AJ55" s="1">
        <v>2045</v>
      </c>
      <c r="AK55" s="1">
        <v>2046</v>
      </c>
      <c r="AL55" s="1">
        <v>2047</v>
      </c>
      <c r="AM55" s="1">
        <v>2048</v>
      </c>
      <c r="AN55" s="1">
        <v>2049</v>
      </c>
      <c r="AO55" s="1">
        <v>2050</v>
      </c>
    </row>
    <row r="56" spans="6:41" x14ac:dyDescent="0.25">
      <c r="F56" s="53" t="s">
        <v>398</v>
      </c>
      <c r="G56" s="53" t="s">
        <v>395</v>
      </c>
      <c r="H56" s="53" t="s">
        <v>396</v>
      </c>
      <c r="I56" s="1" t="s">
        <v>76</v>
      </c>
      <c r="J56" s="55"/>
      <c r="K56" s="55">
        <f t="shared" ref="K56:AO56" si="13">SUM(INDEX(Table4,MATCH($G56,Table4_A,0),MATCH(K$55,Table4_1,0)),INDEX(Table4,MATCH($H56,Table4_A,0),MATCH(K$55,Table4_1,0)),INDEX(Table4,MATCH($F56,Table4_A,0),MATCH(K$55,Table4_1,0)))*Percent_urban*quadrillion</f>
        <v>1664881281725888.5</v>
      </c>
      <c r="L56" s="55">
        <f t="shared" si="13"/>
        <v>1688747764805414.8</v>
      </c>
      <c r="M56" s="55">
        <f t="shared" si="13"/>
        <v>1617431934856175.8</v>
      </c>
      <c r="N56" s="55">
        <f t="shared" si="13"/>
        <v>1628248725888325</v>
      </c>
      <c r="O56" s="55">
        <f t="shared" si="13"/>
        <v>1638805131979695.5</v>
      </c>
      <c r="P56" s="55">
        <f t="shared" si="13"/>
        <v>1651647317258883.5</v>
      </c>
      <c r="Q56" s="55">
        <f t="shared" si="13"/>
        <v>1671660103214890</v>
      </c>
      <c r="R56" s="55">
        <f t="shared" si="13"/>
        <v>1690555236886632.8</v>
      </c>
      <c r="S56" s="55">
        <f t="shared" si="13"/>
        <v>1710502325719120</v>
      </c>
      <c r="T56" s="55">
        <f t="shared" si="13"/>
        <v>1730846000846023.3</v>
      </c>
      <c r="U56" s="55">
        <f t="shared" si="13"/>
        <v>1751611098984771.5</v>
      </c>
      <c r="V56" s="55">
        <f t="shared" si="13"/>
        <v>1771430799492385.5</v>
      </c>
      <c r="W56" s="55">
        <f t="shared" si="13"/>
        <v>1792202307106599</v>
      </c>
      <c r="X56" s="55">
        <f t="shared" si="13"/>
        <v>1813343160744500.8</v>
      </c>
      <c r="Y56" s="55">
        <f t="shared" si="13"/>
        <v>1838309670050761</v>
      </c>
      <c r="Z56" s="55">
        <f t="shared" si="13"/>
        <v>1863741667512690</v>
      </c>
      <c r="AA56" s="55">
        <f t="shared" si="13"/>
        <v>1889476512690355.5</v>
      </c>
      <c r="AB56" s="55">
        <f t="shared" si="13"/>
        <v>1914958984771573.8</v>
      </c>
      <c r="AC56" s="55">
        <f t="shared" si="13"/>
        <v>1940092140439932</v>
      </c>
      <c r="AD56" s="55">
        <f t="shared" si="13"/>
        <v>1965736451776649.8</v>
      </c>
      <c r="AE56" s="55">
        <f t="shared" si="13"/>
        <v>1991634738578680.3</v>
      </c>
      <c r="AF56" s="55">
        <f t="shared" si="13"/>
        <v>2016984214043993</v>
      </c>
      <c r="AG56" s="55">
        <f t="shared" si="13"/>
        <v>2042184669204737.5</v>
      </c>
      <c r="AH56" s="55">
        <f t="shared" si="13"/>
        <v>2067534144670050.8</v>
      </c>
      <c r="AI56" s="55">
        <f t="shared" si="13"/>
        <v>2092746617597292.8</v>
      </c>
      <c r="AJ56" s="55">
        <f t="shared" si="13"/>
        <v>2118500691201354</v>
      </c>
      <c r="AK56" s="55">
        <f t="shared" si="13"/>
        <v>2144044854483925.5</v>
      </c>
      <c r="AL56" s="55">
        <f t="shared" si="13"/>
        <v>2169398335871404.8</v>
      </c>
      <c r="AM56" s="55">
        <f t="shared" si="13"/>
        <v>2196782018612521</v>
      </c>
      <c r="AN56" s="55">
        <f t="shared" si="13"/>
        <v>2224648815566835.5</v>
      </c>
      <c r="AO56" s="55">
        <f t="shared" si="13"/>
        <v>2252713505076142</v>
      </c>
    </row>
    <row r="57" spans="6:41" x14ac:dyDescent="0.25">
      <c r="I57" s="1" t="s">
        <v>77</v>
      </c>
      <c r="J57" s="9"/>
      <c r="K57" s="9">
        <v>0</v>
      </c>
      <c r="L57" s="9">
        <v>0</v>
      </c>
      <c r="M57" s="9">
        <v>0</v>
      </c>
      <c r="N57" s="9">
        <v>0</v>
      </c>
      <c r="O57" s="9">
        <v>0</v>
      </c>
      <c r="P57" s="9">
        <v>0</v>
      </c>
      <c r="Q57" s="9">
        <v>0</v>
      </c>
      <c r="R57" s="9">
        <v>0</v>
      </c>
      <c r="S57" s="9">
        <v>0</v>
      </c>
      <c r="T57" s="9">
        <v>0</v>
      </c>
      <c r="U57" s="9">
        <v>0</v>
      </c>
      <c r="V57" s="9">
        <v>0</v>
      </c>
      <c r="W57" s="9">
        <v>0</v>
      </c>
      <c r="X57" s="9">
        <v>0</v>
      </c>
      <c r="Y57" s="9">
        <v>0</v>
      </c>
      <c r="Z57" s="9">
        <v>0</v>
      </c>
      <c r="AA57" s="9">
        <v>0</v>
      </c>
      <c r="AB57" s="9">
        <v>0</v>
      </c>
      <c r="AC57" s="9">
        <v>0</v>
      </c>
      <c r="AD57" s="9">
        <v>0</v>
      </c>
      <c r="AE57" s="9">
        <v>0</v>
      </c>
      <c r="AF57" s="9">
        <v>0</v>
      </c>
      <c r="AG57" s="9">
        <v>0</v>
      </c>
      <c r="AH57" s="9">
        <v>0</v>
      </c>
      <c r="AI57" s="9">
        <v>0</v>
      </c>
      <c r="AJ57" s="9">
        <v>0</v>
      </c>
      <c r="AK57" s="9">
        <v>0</v>
      </c>
      <c r="AL57" s="9">
        <v>0</v>
      </c>
      <c r="AM57" s="9">
        <v>0</v>
      </c>
      <c r="AN57" s="9">
        <v>0</v>
      </c>
      <c r="AO57" s="9">
        <v>0</v>
      </c>
    </row>
    <row r="58" spans="6:41" x14ac:dyDescent="0.25">
      <c r="H58" s="14" t="s">
        <v>405</v>
      </c>
      <c r="I58" s="1" t="s">
        <v>78</v>
      </c>
      <c r="J58" s="55"/>
      <c r="K58" s="55">
        <f t="shared" ref="K58:T59" si="14">INDEX(Table4,MATCH($H58,Table4_A,0),MATCH(K$55,Table4_1,0))*Percent_urban*quadrillion</f>
        <v>186974013536379.03</v>
      </c>
      <c r="L58" s="55">
        <f t="shared" si="14"/>
        <v>185758616751269.03</v>
      </c>
      <c r="M58" s="55">
        <f t="shared" si="14"/>
        <v>185475798646362.09</v>
      </c>
      <c r="N58" s="55">
        <f t="shared" si="14"/>
        <v>185703335025380.69</v>
      </c>
      <c r="O58" s="55">
        <f t="shared" si="14"/>
        <v>186204075296108.31</v>
      </c>
      <c r="P58" s="55">
        <f t="shared" si="14"/>
        <v>186399564297800.34</v>
      </c>
      <c r="Q58" s="55">
        <f t="shared" si="14"/>
        <v>186289000846023.69</v>
      </c>
      <c r="R58" s="55">
        <f t="shared" si="14"/>
        <v>185905233502538.06</v>
      </c>
      <c r="S58" s="55">
        <f t="shared" si="14"/>
        <v>185455769035533</v>
      </c>
      <c r="T58" s="55">
        <f t="shared" si="14"/>
        <v>184921379018612.5</v>
      </c>
      <c r="U58" s="55">
        <f t="shared" ref="U58:AD59" si="15">INDEX(Table4,MATCH($H58,Table4_A,0),MATCH(U$55,Table4_1,0))*Percent_urban*quadrillion</f>
        <v>183818148054145.5</v>
      </c>
      <c r="V58" s="55">
        <f t="shared" si="15"/>
        <v>182936043993231.81</v>
      </c>
      <c r="W58" s="55">
        <f t="shared" si="15"/>
        <v>182279873942470.38</v>
      </c>
      <c r="X58" s="55">
        <f t="shared" si="15"/>
        <v>181819994077834.16</v>
      </c>
      <c r="Y58" s="55">
        <f t="shared" si="15"/>
        <v>181428214890016.94</v>
      </c>
      <c r="Z58" s="55">
        <f t="shared" si="15"/>
        <v>181114951776649.75</v>
      </c>
      <c r="AA58" s="55">
        <f t="shared" si="15"/>
        <v>180831332487309.63</v>
      </c>
      <c r="AB58" s="55">
        <f t="shared" si="15"/>
        <v>180550917935702.19</v>
      </c>
      <c r="AC58" s="55">
        <f t="shared" si="15"/>
        <v>180288930626057.53</v>
      </c>
      <c r="AD58" s="55">
        <f t="shared" si="15"/>
        <v>180048575296108.28</v>
      </c>
      <c r="AE58" s="55">
        <f t="shared" ref="AE58:AO59" si="16">INDEX(Table4,MATCH($H58,Table4_A,0),MATCH(AE$55,Table4_1,0))*Percent_urban*quadrillion</f>
        <v>179812225888324.84</v>
      </c>
      <c r="AF58" s="55">
        <f t="shared" si="16"/>
        <v>179543829103214.88</v>
      </c>
      <c r="AG58" s="55">
        <f t="shared" si="16"/>
        <v>179250595600676.81</v>
      </c>
      <c r="AH58" s="55">
        <f t="shared" si="16"/>
        <v>178958964467005.06</v>
      </c>
      <c r="AI58" s="55">
        <f t="shared" si="16"/>
        <v>178664929780033.84</v>
      </c>
      <c r="AJ58" s="55">
        <f t="shared" si="16"/>
        <v>178373298646362.09</v>
      </c>
      <c r="AK58" s="55">
        <f t="shared" si="16"/>
        <v>178097691201353.63</v>
      </c>
      <c r="AL58" s="55">
        <f t="shared" si="16"/>
        <v>177826089678511</v>
      </c>
      <c r="AM58" s="55">
        <f t="shared" si="16"/>
        <v>177590541455160.72</v>
      </c>
      <c r="AN58" s="55">
        <f t="shared" si="16"/>
        <v>177351788494077.84</v>
      </c>
      <c r="AO58" s="55">
        <f t="shared" si="16"/>
        <v>177082590524534.69</v>
      </c>
    </row>
    <row r="59" spans="6:41" x14ac:dyDescent="0.25">
      <c r="H59" s="14" t="s">
        <v>409</v>
      </c>
      <c r="I59" s="1" t="s">
        <v>79</v>
      </c>
      <c r="J59" s="55"/>
      <c r="K59" s="55">
        <f t="shared" si="14"/>
        <v>6290098984771.5732</v>
      </c>
      <c r="L59" s="55">
        <f t="shared" si="14"/>
        <v>6330959390862.9434</v>
      </c>
      <c r="M59" s="55">
        <f t="shared" si="14"/>
        <v>6322146362098.1387</v>
      </c>
      <c r="N59" s="55">
        <f t="shared" si="14"/>
        <v>6259653976311.3369</v>
      </c>
      <c r="O59" s="55">
        <f t="shared" si="14"/>
        <v>6200366328257.1914</v>
      </c>
      <c r="P59" s="55">
        <f t="shared" si="14"/>
        <v>6159505922165.8213</v>
      </c>
      <c r="Q59" s="55">
        <f t="shared" si="14"/>
        <v>6121049069373.9424</v>
      </c>
      <c r="R59" s="55">
        <f t="shared" si="14"/>
        <v>6088200507614.2129</v>
      </c>
      <c r="S59" s="55">
        <f t="shared" si="14"/>
        <v>6061761421319.7969</v>
      </c>
      <c r="T59" s="55">
        <f t="shared" si="14"/>
        <v>6037725888324.873</v>
      </c>
      <c r="U59" s="55">
        <f t="shared" si="15"/>
        <v>6012889170896.7852</v>
      </c>
      <c r="V59" s="55">
        <f t="shared" si="15"/>
        <v>5992058375634.5176</v>
      </c>
      <c r="W59" s="55">
        <f t="shared" si="15"/>
        <v>5972028764805.4141</v>
      </c>
      <c r="X59" s="55">
        <f t="shared" si="15"/>
        <v>5952800338409.4756</v>
      </c>
      <c r="Y59" s="55">
        <f t="shared" si="15"/>
        <v>5935174280879.8643</v>
      </c>
      <c r="Z59" s="55">
        <f t="shared" si="15"/>
        <v>5922355329949.2383</v>
      </c>
      <c r="AA59" s="55">
        <f t="shared" si="15"/>
        <v>5912741116751.2695</v>
      </c>
      <c r="AB59" s="55">
        <f t="shared" si="15"/>
        <v>5899120981387.4785</v>
      </c>
      <c r="AC59" s="55">
        <f t="shared" si="15"/>
        <v>5882296108291.0322</v>
      </c>
      <c r="AD59" s="55">
        <f t="shared" si="15"/>
        <v>5869477157360.4053</v>
      </c>
      <c r="AE59" s="55">
        <f t="shared" si="16"/>
        <v>5850248730964.4678</v>
      </c>
      <c r="AF59" s="55">
        <f t="shared" si="16"/>
        <v>5831821489001.6914</v>
      </c>
      <c r="AG59" s="55">
        <f t="shared" si="16"/>
        <v>5813394247038.917</v>
      </c>
      <c r="AH59" s="55">
        <f t="shared" si="16"/>
        <v>5797370558375.6348</v>
      </c>
      <c r="AI59" s="55">
        <f t="shared" si="16"/>
        <v>5779744500846.0234</v>
      </c>
      <c r="AJ59" s="55">
        <f t="shared" si="16"/>
        <v>5760516074450.084</v>
      </c>
      <c r="AK59" s="55">
        <f t="shared" si="16"/>
        <v>5742890016920.4736</v>
      </c>
      <c r="AL59" s="55">
        <f t="shared" si="16"/>
        <v>5726866328257.1914</v>
      </c>
      <c r="AM59" s="55">
        <f t="shared" si="16"/>
        <v>5713246192893.4004</v>
      </c>
      <c r="AN59" s="55">
        <f t="shared" si="16"/>
        <v>5698023688663.2822</v>
      </c>
      <c r="AO59" s="55">
        <f t="shared" si="16"/>
        <v>5682000000000</v>
      </c>
    </row>
    <row r="60" spans="6:41" x14ac:dyDescent="0.25">
      <c r="I60" s="1" t="s">
        <v>81</v>
      </c>
      <c r="J60" s="9"/>
      <c r="K60" s="9">
        <v>0</v>
      </c>
      <c r="L60" s="9">
        <v>0</v>
      </c>
      <c r="M60" s="9">
        <v>0</v>
      </c>
      <c r="N60" s="9">
        <v>0</v>
      </c>
      <c r="O60" s="9">
        <v>0</v>
      </c>
      <c r="P60" s="9">
        <v>0</v>
      </c>
      <c r="Q60" s="9">
        <v>0</v>
      </c>
      <c r="R60" s="9">
        <v>0</v>
      </c>
      <c r="S60" s="9">
        <v>0</v>
      </c>
      <c r="T60" s="9">
        <v>0</v>
      </c>
      <c r="U60" s="9">
        <v>0</v>
      </c>
      <c r="V60" s="9">
        <v>0</v>
      </c>
      <c r="W60" s="9">
        <v>0</v>
      </c>
      <c r="X60" s="9">
        <v>0</v>
      </c>
      <c r="Y60" s="9">
        <v>0</v>
      </c>
      <c r="Z60" s="9">
        <v>0</v>
      </c>
      <c r="AA60" s="9">
        <v>0</v>
      </c>
      <c r="AB60" s="9">
        <v>0</v>
      </c>
      <c r="AC60" s="9">
        <v>0</v>
      </c>
      <c r="AD60" s="9">
        <v>0</v>
      </c>
      <c r="AE60" s="9">
        <v>0</v>
      </c>
      <c r="AF60" s="9">
        <v>0</v>
      </c>
      <c r="AG60" s="9">
        <v>0</v>
      </c>
      <c r="AH60" s="9">
        <v>0</v>
      </c>
      <c r="AI60" s="9">
        <v>0</v>
      </c>
      <c r="AJ60" s="9">
        <v>0</v>
      </c>
      <c r="AK60" s="9">
        <v>0</v>
      </c>
      <c r="AL60" s="9">
        <v>0</v>
      </c>
      <c r="AM60" s="9">
        <v>0</v>
      </c>
      <c r="AN60" s="9">
        <v>0</v>
      </c>
      <c r="AO60" s="9">
        <v>0</v>
      </c>
    </row>
    <row r="61" spans="6:41" x14ac:dyDescent="0.25">
      <c r="I61" s="1" t="s">
        <v>207</v>
      </c>
      <c r="J61" s="9"/>
      <c r="K61" s="9">
        <v>0</v>
      </c>
      <c r="L61" s="9">
        <v>0</v>
      </c>
      <c r="M61" s="9">
        <v>0</v>
      </c>
      <c r="N61" s="9">
        <v>0</v>
      </c>
      <c r="O61" s="9">
        <v>0</v>
      </c>
      <c r="P61" s="9">
        <v>0</v>
      </c>
      <c r="Q61" s="9">
        <v>0</v>
      </c>
      <c r="R61" s="9">
        <v>0</v>
      </c>
      <c r="S61" s="9">
        <v>0</v>
      </c>
      <c r="T61" s="9">
        <v>0</v>
      </c>
      <c r="U61" s="9">
        <v>0</v>
      </c>
      <c r="V61" s="9">
        <v>0</v>
      </c>
      <c r="W61" s="9">
        <v>0</v>
      </c>
      <c r="X61" s="9">
        <v>0</v>
      </c>
      <c r="Y61" s="9">
        <v>0</v>
      </c>
      <c r="Z61" s="9">
        <v>0</v>
      </c>
      <c r="AA61" s="9">
        <v>0</v>
      </c>
      <c r="AB61" s="9">
        <v>0</v>
      </c>
      <c r="AC61" s="9">
        <v>0</v>
      </c>
      <c r="AD61" s="9">
        <v>0</v>
      </c>
      <c r="AE61" s="9">
        <v>0</v>
      </c>
      <c r="AF61" s="9">
        <v>0</v>
      </c>
      <c r="AG61" s="9">
        <v>0</v>
      </c>
      <c r="AH61" s="9">
        <v>0</v>
      </c>
      <c r="AI61" s="9">
        <v>0</v>
      </c>
      <c r="AJ61" s="9">
        <v>0</v>
      </c>
      <c r="AK61" s="9">
        <v>0</v>
      </c>
      <c r="AL61" s="9">
        <v>0</v>
      </c>
      <c r="AM61" s="9">
        <v>0</v>
      </c>
      <c r="AN61" s="9">
        <v>0</v>
      </c>
      <c r="AO61" s="9">
        <v>0</v>
      </c>
    </row>
    <row r="62" spans="6:41" x14ac:dyDescent="0.25">
      <c r="I62" s="1" t="s">
        <v>349</v>
      </c>
      <c r="J62" s="9"/>
      <c r="K62" s="9">
        <v>0</v>
      </c>
      <c r="L62" s="9">
        <v>0</v>
      </c>
      <c r="M62" s="9">
        <v>0</v>
      </c>
      <c r="N62" s="9">
        <v>0</v>
      </c>
      <c r="O62" s="9">
        <v>0</v>
      </c>
      <c r="P62" s="9">
        <v>0</v>
      </c>
      <c r="Q62" s="9">
        <v>0</v>
      </c>
      <c r="R62" s="9">
        <v>0</v>
      </c>
      <c r="S62" s="9">
        <v>0</v>
      </c>
      <c r="T62" s="9">
        <v>0</v>
      </c>
      <c r="U62" s="9">
        <v>0</v>
      </c>
      <c r="V62" s="9">
        <v>0</v>
      </c>
      <c r="W62" s="9">
        <v>0</v>
      </c>
      <c r="X62" s="9">
        <v>0</v>
      </c>
      <c r="Y62" s="9">
        <v>0</v>
      </c>
      <c r="Z62" s="9">
        <v>0</v>
      </c>
      <c r="AA62" s="9">
        <v>0</v>
      </c>
      <c r="AB62" s="9">
        <v>0</v>
      </c>
      <c r="AC62" s="9">
        <v>0</v>
      </c>
      <c r="AD62" s="9">
        <v>0</v>
      </c>
      <c r="AE62" s="9">
        <v>0</v>
      </c>
      <c r="AF62" s="9">
        <v>0</v>
      </c>
      <c r="AG62" s="9">
        <v>0</v>
      </c>
      <c r="AH62" s="9">
        <v>0</v>
      </c>
      <c r="AI62" s="9">
        <v>0</v>
      </c>
      <c r="AJ62" s="9">
        <v>0</v>
      </c>
      <c r="AK62" s="9">
        <v>0</v>
      </c>
      <c r="AL62" s="9">
        <v>0</v>
      </c>
      <c r="AM62" s="9">
        <v>0</v>
      </c>
      <c r="AN62" s="9">
        <v>0</v>
      </c>
      <c r="AO62" s="9">
        <v>0</v>
      </c>
    </row>
    <row r="63" spans="6:41" x14ac:dyDescent="0.25">
      <c r="I63" s="1" t="s">
        <v>350</v>
      </c>
      <c r="J63" s="9"/>
      <c r="K63" s="9">
        <v>0</v>
      </c>
      <c r="L63" s="9">
        <v>0</v>
      </c>
      <c r="M63" s="9">
        <v>0</v>
      </c>
      <c r="N63" s="9">
        <v>0</v>
      </c>
      <c r="O63" s="9">
        <v>0</v>
      </c>
      <c r="P63" s="9">
        <v>0</v>
      </c>
      <c r="Q63" s="9">
        <v>0</v>
      </c>
      <c r="R63" s="9">
        <v>0</v>
      </c>
      <c r="S63" s="9">
        <v>0</v>
      </c>
      <c r="T63" s="9">
        <v>0</v>
      </c>
      <c r="U63" s="9">
        <v>0</v>
      </c>
      <c r="V63" s="9">
        <v>0</v>
      </c>
      <c r="W63" s="9">
        <v>0</v>
      </c>
      <c r="X63" s="9">
        <v>0</v>
      </c>
      <c r="Y63" s="9">
        <v>0</v>
      </c>
      <c r="Z63" s="9">
        <v>0</v>
      </c>
      <c r="AA63" s="9">
        <v>0</v>
      </c>
      <c r="AB63" s="9">
        <v>0</v>
      </c>
      <c r="AC63" s="9">
        <v>0</v>
      </c>
      <c r="AD63" s="9">
        <v>0</v>
      </c>
      <c r="AE63" s="9">
        <v>0</v>
      </c>
      <c r="AF63" s="9">
        <v>0</v>
      </c>
      <c r="AG63" s="9">
        <v>0</v>
      </c>
      <c r="AH63" s="9">
        <v>0</v>
      </c>
      <c r="AI63" s="9">
        <v>0</v>
      </c>
      <c r="AJ63" s="9">
        <v>0</v>
      </c>
      <c r="AK63" s="9">
        <v>0</v>
      </c>
      <c r="AL63" s="9">
        <v>0</v>
      </c>
      <c r="AM63" s="9">
        <v>0</v>
      </c>
      <c r="AN63" s="9">
        <v>0</v>
      </c>
      <c r="AO63" s="9">
        <v>0</v>
      </c>
    </row>
    <row r="64" spans="6:41" x14ac:dyDescent="0.25">
      <c r="H64" s="14" t="s">
        <v>414</v>
      </c>
      <c r="I64" s="1" t="s">
        <v>351</v>
      </c>
      <c r="J64" s="55"/>
      <c r="K64" s="55">
        <f t="shared" ref="K64:AO64" si="17">INDEX(Table4,MATCH($H64,Table4_A,0),MATCH(K$55,Table4_1,0))*Percent_urban*quadrillion</f>
        <v>57638810490693.742</v>
      </c>
      <c r="L64" s="55">
        <f t="shared" si="17"/>
        <v>59463107445008.453</v>
      </c>
      <c r="M64" s="55">
        <f t="shared" si="17"/>
        <v>61107939086294.422</v>
      </c>
      <c r="N64" s="55">
        <f t="shared" si="17"/>
        <v>62639803722504.234</v>
      </c>
      <c r="O64" s="55">
        <f t="shared" si="17"/>
        <v>64200510998307.953</v>
      </c>
      <c r="P64" s="55">
        <f t="shared" si="17"/>
        <v>65790862098138.742</v>
      </c>
      <c r="Q64" s="55">
        <f t="shared" si="17"/>
        <v>67427681895093.055</v>
      </c>
      <c r="R64" s="55">
        <f t="shared" si="17"/>
        <v>69074115905245.344</v>
      </c>
      <c r="S64" s="55">
        <f t="shared" si="17"/>
        <v>70666870558375.625</v>
      </c>
      <c r="T64" s="55">
        <f t="shared" si="17"/>
        <v>72197132825719.109</v>
      </c>
      <c r="U64" s="55">
        <f t="shared" si="17"/>
        <v>73537514382402.703</v>
      </c>
      <c r="V64" s="55">
        <f t="shared" si="17"/>
        <v>74866679357022</v>
      </c>
      <c r="W64" s="55">
        <f t="shared" si="17"/>
        <v>76234301184433.172</v>
      </c>
      <c r="X64" s="55">
        <f t="shared" si="17"/>
        <v>77654000000000</v>
      </c>
      <c r="Y64" s="55">
        <f t="shared" si="17"/>
        <v>79081710659898.484</v>
      </c>
      <c r="Z64" s="55">
        <f t="shared" si="17"/>
        <v>80552685279187.828</v>
      </c>
      <c r="AA64" s="55">
        <f t="shared" si="17"/>
        <v>82035677664974.625</v>
      </c>
      <c r="AB64" s="55">
        <f t="shared" si="17"/>
        <v>83480213197969.547</v>
      </c>
      <c r="AC64" s="55">
        <f t="shared" si="17"/>
        <v>84906321489001.688</v>
      </c>
      <c r="AD64" s="55">
        <f t="shared" si="17"/>
        <v>86355664128595.609</v>
      </c>
      <c r="AE64" s="55">
        <f t="shared" si="17"/>
        <v>87839457698815.563</v>
      </c>
      <c r="AF64" s="55">
        <f t="shared" si="17"/>
        <v>89340076142131.984</v>
      </c>
      <c r="AG64" s="55">
        <f t="shared" si="17"/>
        <v>90851911167512.688</v>
      </c>
      <c r="AH64" s="55">
        <f t="shared" si="17"/>
        <v>92410214890016.906</v>
      </c>
      <c r="AI64" s="55">
        <f t="shared" si="17"/>
        <v>93983741116751.25</v>
      </c>
      <c r="AJ64" s="55">
        <f t="shared" si="17"/>
        <v>95570887478849.406</v>
      </c>
      <c r="AK64" s="55">
        <f t="shared" si="17"/>
        <v>97153226734348.547</v>
      </c>
      <c r="AL64" s="55">
        <f t="shared" si="17"/>
        <v>98726752961082.906</v>
      </c>
      <c r="AM64" s="55">
        <f t="shared" si="17"/>
        <v>100297074450084.59</v>
      </c>
      <c r="AN64" s="55">
        <f t="shared" si="17"/>
        <v>101864992385786.81</v>
      </c>
      <c r="AO64" s="55">
        <f t="shared" si="17"/>
        <v>103433711505922.16</v>
      </c>
    </row>
    <row r="65" spans="8:41" x14ac:dyDescent="0.25">
      <c r="I65" s="1" t="s">
        <v>352</v>
      </c>
      <c r="J65" s="9"/>
      <c r="K65" s="9">
        <v>0</v>
      </c>
      <c r="L65" s="9">
        <v>0</v>
      </c>
      <c r="M65" s="9">
        <v>0</v>
      </c>
      <c r="N65" s="9">
        <v>0</v>
      </c>
      <c r="O65" s="9">
        <v>0</v>
      </c>
      <c r="P65" s="9">
        <v>0</v>
      </c>
      <c r="Q65" s="9">
        <v>0</v>
      </c>
      <c r="R65" s="9">
        <v>0</v>
      </c>
      <c r="S65" s="9">
        <v>0</v>
      </c>
      <c r="T65" s="9">
        <v>0</v>
      </c>
      <c r="U65" s="9">
        <v>0</v>
      </c>
      <c r="V65" s="9">
        <v>0</v>
      </c>
      <c r="W65" s="9">
        <v>0</v>
      </c>
      <c r="X65" s="9">
        <v>0</v>
      </c>
      <c r="Y65" s="9">
        <v>0</v>
      </c>
      <c r="Z65" s="9">
        <v>0</v>
      </c>
      <c r="AA65" s="9">
        <v>0</v>
      </c>
      <c r="AB65" s="9">
        <v>0</v>
      </c>
      <c r="AC65" s="9">
        <v>0</v>
      </c>
      <c r="AD65" s="9">
        <v>0</v>
      </c>
      <c r="AE65" s="9">
        <v>0</v>
      </c>
      <c r="AF65" s="9">
        <v>0</v>
      </c>
      <c r="AG65" s="9">
        <v>0</v>
      </c>
      <c r="AH65" s="9">
        <v>0</v>
      </c>
      <c r="AI65" s="9">
        <v>0</v>
      </c>
      <c r="AJ65" s="9">
        <v>0</v>
      </c>
      <c r="AK65" s="9">
        <v>0</v>
      </c>
      <c r="AL65" s="9">
        <v>0</v>
      </c>
      <c r="AM65" s="9">
        <v>0</v>
      </c>
      <c r="AN65" s="9">
        <v>0</v>
      </c>
      <c r="AO65" s="9">
        <v>0</v>
      </c>
    </row>
    <row r="67" spans="8:41" x14ac:dyDescent="0.25">
      <c r="H67" s="1" t="s">
        <v>365</v>
      </c>
    </row>
    <row r="68" spans="8:41" x14ac:dyDescent="0.25">
      <c r="I68" s="1" t="s">
        <v>75</v>
      </c>
      <c r="J68" s="1"/>
      <c r="K68" s="1">
        <v>2020</v>
      </c>
      <c r="L68" s="1">
        <v>2021</v>
      </c>
      <c r="M68" s="1">
        <v>2022</v>
      </c>
      <c r="N68" s="1">
        <v>2023</v>
      </c>
      <c r="O68" s="1">
        <v>2024</v>
      </c>
      <c r="P68" s="1">
        <v>2025</v>
      </c>
      <c r="Q68" s="1">
        <v>2026</v>
      </c>
      <c r="R68" s="1">
        <v>2027</v>
      </c>
      <c r="S68" s="1">
        <v>2028</v>
      </c>
      <c r="T68" s="1">
        <v>2029</v>
      </c>
      <c r="U68" s="1">
        <v>2030</v>
      </c>
      <c r="V68" s="1">
        <v>2031</v>
      </c>
      <c r="W68" s="1">
        <v>2032</v>
      </c>
      <c r="X68" s="1">
        <v>2033</v>
      </c>
      <c r="Y68" s="1">
        <v>2034</v>
      </c>
      <c r="Z68" s="1">
        <v>2035</v>
      </c>
      <c r="AA68" s="1">
        <v>2036</v>
      </c>
      <c r="AB68" s="1">
        <v>2037</v>
      </c>
      <c r="AC68" s="1">
        <v>2038</v>
      </c>
      <c r="AD68" s="1">
        <v>2039</v>
      </c>
      <c r="AE68" s="1">
        <v>2040</v>
      </c>
      <c r="AF68" s="1">
        <v>2041</v>
      </c>
      <c r="AG68" s="1">
        <v>2042</v>
      </c>
      <c r="AH68" s="1">
        <v>2043</v>
      </c>
      <c r="AI68" s="1">
        <v>2044</v>
      </c>
      <c r="AJ68" s="1">
        <v>2045</v>
      </c>
      <c r="AK68" s="1">
        <v>2046</v>
      </c>
      <c r="AL68" s="1">
        <v>2047</v>
      </c>
      <c r="AM68" s="1">
        <v>2048</v>
      </c>
      <c r="AN68" s="1">
        <v>2049</v>
      </c>
      <c r="AO68" s="1">
        <v>2050</v>
      </c>
    </row>
    <row r="69" spans="8:41" x14ac:dyDescent="0.25">
      <c r="H69" s="14" t="s">
        <v>385</v>
      </c>
      <c r="I69" s="1" t="s">
        <v>76</v>
      </c>
      <c r="J69" s="55"/>
      <c r="K69" s="55">
        <f t="shared" ref="K69:AO69" si="18">INDEX(Table4,MATCH($H69,Table4_A,0),MATCH(K$68,Table4_1,0))*Percent_rural*quadrillion</f>
        <v>129028121827411.16</v>
      </c>
      <c r="L69" s="55">
        <f t="shared" si="18"/>
        <v>138831120981387.47</v>
      </c>
      <c r="M69" s="55">
        <f t="shared" si="18"/>
        <v>140456835871404.39</v>
      </c>
      <c r="N69" s="55">
        <f t="shared" si="18"/>
        <v>139732948392554.98</v>
      </c>
      <c r="O69" s="55">
        <f t="shared" si="18"/>
        <v>139371104060913.72</v>
      </c>
      <c r="P69" s="55">
        <f t="shared" si="18"/>
        <v>139081429780033.84</v>
      </c>
      <c r="Q69" s="55">
        <f t="shared" si="18"/>
        <v>138608646362098.13</v>
      </c>
      <c r="R69" s="55">
        <f t="shared" si="18"/>
        <v>137941818950930.64</v>
      </c>
      <c r="S69" s="55">
        <f t="shared" si="18"/>
        <v>137228667512690.36</v>
      </c>
      <c r="T69" s="55">
        <f t="shared" si="18"/>
        <v>136455076142131.95</v>
      </c>
      <c r="U69" s="55">
        <f t="shared" si="18"/>
        <v>135633967851099.83</v>
      </c>
      <c r="V69" s="55">
        <f t="shared" si="18"/>
        <v>134759775803722.5</v>
      </c>
      <c r="W69" s="55">
        <f t="shared" si="18"/>
        <v>133868684433164.13</v>
      </c>
      <c r="X69" s="55">
        <f t="shared" si="18"/>
        <v>133027098138747.89</v>
      </c>
      <c r="Y69" s="55">
        <f t="shared" si="18"/>
        <v>132217322335025.36</v>
      </c>
      <c r="Z69" s="55">
        <f t="shared" si="18"/>
        <v>131531010998307.94</v>
      </c>
      <c r="AA69" s="55">
        <f t="shared" si="18"/>
        <v>130830981387478.84</v>
      </c>
      <c r="AB69" s="55">
        <f t="shared" si="18"/>
        <v>130125583756345.17</v>
      </c>
      <c r="AC69" s="55">
        <f t="shared" si="18"/>
        <v>129395930626057.53</v>
      </c>
      <c r="AD69" s="55">
        <f t="shared" si="18"/>
        <v>128646197123519.47</v>
      </c>
      <c r="AE69" s="55">
        <f t="shared" si="18"/>
        <v>127937220812182.73</v>
      </c>
      <c r="AF69" s="55">
        <f t="shared" si="18"/>
        <v>127191463620981.38</v>
      </c>
      <c r="AG69" s="55">
        <f t="shared" si="18"/>
        <v>126445109983079.53</v>
      </c>
      <c r="AH69" s="55">
        <f t="shared" si="18"/>
        <v>125748857868020.31</v>
      </c>
      <c r="AI69" s="55">
        <f t="shared" si="18"/>
        <v>125045647208121.81</v>
      </c>
      <c r="AJ69" s="55">
        <f t="shared" si="18"/>
        <v>124312813028764.8</v>
      </c>
      <c r="AK69" s="55">
        <f t="shared" si="18"/>
        <v>123642406937394.23</v>
      </c>
      <c r="AL69" s="55">
        <f t="shared" si="18"/>
        <v>122968620981387.47</v>
      </c>
      <c r="AM69" s="55">
        <f t="shared" si="18"/>
        <v>122330820642978</v>
      </c>
      <c r="AN69" s="55">
        <f t="shared" si="18"/>
        <v>121784475465313.03</v>
      </c>
      <c r="AO69" s="55">
        <f t="shared" si="18"/>
        <v>121274115905245.36</v>
      </c>
    </row>
    <row r="70" spans="8:41" x14ac:dyDescent="0.25">
      <c r="I70" s="1" t="s">
        <v>77</v>
      </c>
      <c r="J70" s="9"/>
      <c r="K70" s="9">
        <v>0</v>
      </c>
      <c r="L70" s="9">
        <v>0</v>
      </c>
      <c r="M70" s="9">
        <v>0</v>
      </c>
      <c r="N70" s="9">
        <v>0</v>
      </c>
      <c r="O70" s="9">
        <v>0</v>
      </c>
      <c r="P70" s="9">
        <v>0</v>
      </c>
      <c r="Q70" s="9">
        <v>0</v>
      </c>
      <c r="R70" s="9">
        <v>0</v>
      </c>
      <c r="S70" s="9">
        <v>0</v>
      </c>
      <c r="T70" s="9">
        <v>0</v>
      </c>
      <c r="U70" s="9">
        <v>0</v>
      </c>
      <c r="V70" s="9">
        <v>0</v>
      </c>
      <c r="W70" s="9">
        <v>0</v>
      </c>
      <c r="X70" s="9">
        <v>0</v>
      </c>
      <c r="Y70" s="9">
        <v>0</v>
      </c>
      <c r="Z70" s="9">
        <v>0</v>
      </c>
      <c r="AA70" s="9">
        <v>0</v>
      </c>
      <c r="AB70" s="9">
        <v>0</v>
      </c>
      <c r="AC70" s="9">
        <v>0</v>
      </c>
      <c r="AD70" s="9">
        <v>0</v>
      </c>
      <c r="AE70" s="9">
        <v>0</v>
      </c>
      <c r="AF70" s="9">
        <v>0</v>
      </c>
      <c r="AG70" s="9">
        <v>0</v>
      </c>
      <c r="AH70" s="9">
        <v>0</v>
      </c>
      <c r="AI70" s="9">
        <v>0</v>
      </c>
      <c r="AJ70" s="9">
        <v>0</v>
      </c>
      <c r="AK70" s="9">
        <v>0</v>
      </c>
      <c r="AL70" s="9">
        <v>0</v>
      </c>
      <c r="AM70" s="9">
        <v>0</v>
      </c>
      <c r="AN70" s="9">
        <v>0</v>
      </c>
      <c r="AO70" s="9">
        <v>0</v>
      </c>
    </row>
    <row r="71" spans="8:41" x14ac:dyDescent="0.25">
      <c r="H71" s="14" t="s">
        <v>400</v>
      </c>
      <c r="I71" s="1" t="s">
        <v>78</v>
      </c>
      <c r="J71" s="55"/>
      <c r="K71" s="55">
        <f t="shared" ref="K71:T72" si="19">INDEX(Table4,MATCH($H71,Table4_A,0),MATCH(K$68,Table4_1,0))*Percent_rural*quadrillion</f>
        <v>701261869712351.88</v>
      </c>
      <c r="L71" s="55">
        <f t="shared" si="19"/>
        <v>677328252961082.88</v>
      </c>
      <c r="M71" s="55">
        <f t="shared" si="19"/>
        <v>703443671742808.75</v>
      </c>
      <c r="N71" s="55">
        <f t="shared" si="19"/>
        <v>702932715736040.5</v>
      </c>
      <c r="O71" s="55">
        <f t="shared" si="19"/>
        <v>703770922165820.63</v>
      </c>
      <c r="P71" s="55">
        <f t="shared" si="19"/>
        <v>702952994923857.88</v>
      </c>
      <c r="Q71" s="55">
        <f t="shared" si="19"/>
        <v>700415909475465.25</v>
      </c>
      <c r="R71" s="55">
        <f t="shared" si="19"/>
        <v>696913773265651.38</v>
      </c>
      <c r="S71" s="55">
        <f t="shared" si="19"/>
        <v>693517009306260.63</v>
      </c>
      <c r="T71" s="55">
        <f t="shared" si="19"/>
        <v>689817846869712.38</v>
      </c>
      <c r="U71" s="55">
        <f t="shared" ref="U71:AD72" si="20">INDEX(Table4,MATCH($H71,Table4_A,0),MATCH(U$68,Table4_1,0))*Percent_rural*quadrillion</f>
        <v>685442512690355.38</v>
      </c>
      <c r="V71" s="55">
        <f t="shared" si="20"/>
        <v>681553282571912</v>
      </c>
      <c r="W71" s="55">
        <f t="shared" si="20"/>
        <v>678172821489001.63</v>
      </c>
      <c r="X71" s="55">
        <f t="shared" si="20"/>
        <v>675009069373942.5</v>
      </c>
      <c r="Y71" s="55">
        <f t="shared" si="20"/>
        <v>672001586294416.25</v>
      </c>
      <c r="Z71" s="55">
        <f t="shared" si="20"/>
        <v>669457144670050.75</v>
      </c>
      <c r="AA71" s="55">
        <f t="shared" si="20"/>
        <v>667062013536379</v>
      </c>
      <c r="AB71" s="55">
        <f t="shared" si="20"/>
        <v>664715393401015.13</v>
      </c>
      <c r="AC71" s="55">
        <f t="shared" si="20"/>
        <v>662658049915397.5</v>
      </c>
      <c r="AD71" s="55">
        <f t="shared" si="20"/>
        <v>660791967005076.13</v>
      </c>
      <c r="AE71" s="55">
        <f t="shared" ref="AE71:AO72" si="21">INDEX(Table4,MATCH($H71,Table4_A,0),MATCH(AE$68,Table4_1,0))*Percent_rural*quadrillion</f>
        <v>659202635363790.25</v>
      </c>
      <c r="AF71" s="55">
        <f t="shared" si="21"/>
        <v>657512703045685.25</v>
      </c>
      <c r="AG71" s="55">
        <f t="shared" si="21"/>
        <v>655694932318105</v>
      </c>
      <c r="AH71" s="55">
        <f t="shared" si="21"/>
        <v>653820300338409.38</v>
      </c>
      <c r="AI71" s="55">
        <f t="shared" si="21"/>
        <v>651943879018612.5</v>
      </c>
      <c r="AJ71" s="55">
        <f t="shared" si="21"/>
        <v>650055926395939</v>
      </c>
      <c r="AK71" s="55">
        <f t="shared" si="21"/>
        <v>648275334179357</v>
      </c>
      <c r="AL71" s="55">
        <f t="shared" si="21"/>
        <v>646473269881556.63</v>
      </c>
      <c r="AM71" s="55">
        <f t="shared" si="21"/>
        <v>644797453468697.13</v>
      </c>
      <c r="AN71" s="55">
        <f t="shared" si="21"/>
        <v>643018252961083</v>
      </c>
      <c r="AO71" s="55">
        <f t="shared" si="21"/>
        <v>641142030456852.75</v>
      </c>
    </row>
    <row r="72" spans="8:41" x14ac:dyDescent="0.25">
      <c r="H72" s="14" t="s">
        <v>407</v>
      </c>
      <c r="I72" s="1" t="s">
        <v>79</v>
      </c>
      <c r="J72" s="55"/>
      <c r="K72" s="55">
        <f t="shared" si="19"/>
        <v>74091404399323.172</v>
      </c>
      <c r="L72" s="55">
        <f t="shared" si="19"/>
        <v>79517280033840.938</v>
      </c>
      <c r="M72" s="55">
        <f t="shared" si="19"/>
        <v>79464196277495.766</v>
      </c>
      <c r="N72" s="55">
        <f t="shared" si="19"/>
        <v>77395520304568.516</v>
      </c>
      <c r="O72" s="55">
        <f t="shared" si="19"/>
        <v>75453092216582.063</v>
      </c>
      <c r="P72" s="55">
        <f t="shared" si="19"/>
        <v>73806700507614.219</v>
      </c>
      <c r="Q72" s="55">
        <f t="shared" si="19"/>
        <v>72209615059221.656</v>
      </c>
      <c r="R72" s="55">
        <f t="shared" si="19"/>
        <v>70747127749576.984</v>
      </c>
      <c r="S72" s="55">
        <f t="shared" si="19"/>
        <v>69428185279187.813</v>
      </c>
      <c r="T72" s="55">
        <f t="shared" si="19"/>
        <v>68196522842639.594</v>
      </c>
      <c r="U72" s="55">
        <f t="shared" si="20"/>
        <v>67008401015228.422</v>
      </c>
      <c r="V72" s="55">
        <f t="shared" si="20"/>
        <v>65900203045685.281</v>
      </c>
      <c r="W72" s="55">
        <f t="shared" si="20"/>
        <v>64826797800338.414</v>
      </c>
      <c r="X72" s="55">
        <f t="shared" si="20"/>
        <v>63800909475465.313</v>
      </c>
      <c r="Y72" s="55">
        <f t="shared" si="20"/>
        <v>62805439932318.102</v>
      </c>
      <c r="Z72" s="55">
        <f t="shared" si="20"/>
        <v>61905799492385.789</v>
      </c>
      <c r="AA72" s="55">
        <f t="shared" si="20"/>
        <v>61056061759729.273</v>
      </c>
      <c r="AB72" s="55">
        <f t="shared" si="20"/>
        <v>60196383248730.969</v>
      </c>
      <c r="AC72" s="55">
        <f t="shared" si="20"/>
        <v>59319208967851.094</v>
      </c>
      <c r="AD72" s="55">
        <f t="shared" si="20"/>
        <v>58509234348561.766</v>
      </c>
      <c r="AE72" s="55">
        <f t="shared" si="21"/>
        <v>57664268189509.305</v>
      </c>
      <c r="AF72" s="55">
        <f t="shared" si="21"/>
        <v>56825266497461.922</v>
      </c>
      <c r="AG72" s="55">
        <f t="shared" si="21"/>
        <v>55989048223350.258</v>
      </c>
      <c r="AH72" s="55">
        <f t="shared" si="21"/>
        <v>55156607445008.453</v>
      </c>
      <c r="AI72" s="55">
        <f t="shared" si="21"/>
        <v>54315418781725.891</v>
      </c>
      <c r="AJ72" s="55">
        <f t="shared" si="21"/>
        <v>53456336717428.086</v>
      </c>
      <c r="AK72" s="55">
        <f t="shared" si="21"/>
        <v>52612961082910.32</v>
      </c>
      <c r="AL72" s="55">
        <f t="shared" si="21"/>
        <v>51776742808798.641</v>
      </c>
      <c r="AM72" s="55">
        <f t="shared" si="21"/>
        <v>50961201353637.898</v>
      </c>
      <c r="AN72" s="55">
        <f t="shared" si="21"/>
        <v>50132140439932.313</v>
      </c>
      <c r="AO72" s="55">
        <f t="shared" si="21"/>
        <v>49298904399323.18</v>
      </c>
    </row>
    <row r="73" spans="8:41" x14ac:dyDescent="0.25">
      <c r="I73" s="1" t="s">
        <v>81</v>
      </c>
      <c r="J73" s="9"/>
      <c r="K73" s="9">
        <v>0</v>
      </c>
      <c r="L73" s="9">
        <v>0</v>
      </c>
      <c r="M73" s="9">
        <v>0</v>
      </c>
      <c r="N73" s="9">
        <v>0</v>
      </c>
      <c r="O73" s="9">
        <v>0</v>
      </c>
      <c r="P73" s="9">
        <v>0</v>
      </c>
      <c r="Q73" s="9">
        <v>0</v>
      </c>
      <c r="R73" s="9">
        <v>0</v>
      </c>
      <c r="S73" s="9">
        <v>0</v>
      </c>
      <c r="T73" s="9">
        <v>0</v>
      </c>
      <c r="U73" s="9">
        <v>0</v>
      </c>
      <c r="V73" s="9">
        <v>0</v>
      </c>
      <c r="W73" s="9">
        <v>0</v>
      </c>
      <c r="X73" s="9">
        <v>0</v>
      </c>
      <c r="Y73" s="9">
        <v>0</v>
      </c>
      <c r="Z73" s="9">
        <v>0</v>
      </c>
      <c r="AA73" s="9">
        <v>0</v>
      </c>
      <c r="AB73" s="9">
        <v>0</v>
      </c>
      <c r="AC73" s="9">
        <v>0</v>
      </c>
      <c r="AD73" s="9">
        <v>0</v>
      </c>
      <c r="AE73" s="9">
        <v>0</v>
      </c>
      <c r="AF73" s="9">
        <v>0</v>
      </c>
      <c r="AG73" s="9">
        <v>0</v>
      </c>
      <c r="AH73" s="9">
        <v>0</v>
      </c>
      <c r="AI73" s="9">
        <v>0</v>
      </c>
      <c r="AJ73" s="9">
        <v>0</v>
      </c>
      <c r="AK73" s="9">
        <v>0</v>
      </c>
      <c r="AL73" s="9">
        <v>0</v>
      </c>
      <c r="AM73" s="9">
        <v>0</v>
      </c>
      <c r="AN73" s="9">
        <v>0</v>
      </c>
      <c r="AO73" s="9">
        <v>0</v>
      </c>
    </row>
    <row r="74" spans="8:41" x14ac:dyDescent="0.25">
      <c r="H74" s="14" t="s">
        <v>416</v>
      </c>
      <c r="I74" s="1" t="s">
        <v>207</v>
      </c>
      <c r="J74" s="55"/>
      <c r="K74" s="55">
        <f t="shared" ref="K74:AO74" si="22">INDEX(Table4,MATCH($H74,Table4_A,0),MATCH(K$68,Table4_1,0))*Percent_rural*quadrillion</f>
        <v>90960706429780.031</v>
      </c>
      <c r="L74" s="55">
        <f t="shared" si="22"/>
        <v>90314357021996.609</v>
      </c>
      <c r="M74" s="55">
        <f t="shared" si="22"/>
        <v>88012669204737.734</v>
      </c>
      <c r="N74" s="55">
        <f t="shared" si="22"/>
        <v>88317851099830.797</v>
      </c>
      <c r="O74" s="55">
        <f t="shared" si="22"/>
        <v>88590626057529.609</v>
      </c>
      <c r="P74" s="55">
        <f t="shared" si="22"/>
        <v>87978075296108.281</v>
      </c>
      <c r="Q74" s="55">
        <f t="shared" si="22"/>
        <v>87314826565143.813</v>
      </c>
      <c r="R74" s="55">
        <f t="shared" si="22"/>
        <v>86635871404399.328</v>
      </c>
      <c r="S74" s="55">
        <f t="shared" si="22"/>
        <v>85822119289340.109</v>
      </c>
      <c r="T74" s="55">
        <f t="shared" si="22"/>
        <v>84915917935702.203</v>
      </c>
      <c r="U74" s="55">
        <f t="shared" si="22"/>
        <v>83979496615905.25</v>
      </c>
      <c r="V74" s="55">
        <f t="shared" si="22"/>
        <v>82853802876480.547</v>
      </c>
      <c r="W74" s="55">
        <f t="shared" si="22"/>
        <v>81702660744500.844</v>
      </c>
      <c r="X74" s="55">
        <f t="shared" si="22"/>
        <v>80471992385786.797</v>
      </c>
      <c r="Y74" s="55">
        <f t="shared" si="22"/>
        <v>79161400169204.734</v>
      </c>
      <c r="Z74" s="55">
        <f t="shared" si="22"/>
        <v>77663921319796.953</v>
      </c>
      <c r="AA74" s="55">
        <f t="shared" si="22"/>
        <v>76009179357021.984</v>
      </c>
      <c r="AB74" s="55">
        <f t="shared" si="22"/>
        <v>74584069373942.469</v>
      </c>
      <c r="AC74" s="55">
        <f t="shared" si="22"/>
        <v>73422986463620.984</v>
      </c>
      <c r="AD74" s="55">
        <f t="shared" si="22"/>
        <v>72142017766497.453</v>
      </c>
      <c r="AE74" s="55">
        <f t="shared" si="22"/>
        <v>71177762267343.484</v>
      </c>
      <c r="AF74" s="55">
        <f t="shared" si="22"/>
        <v>70285875634517.758</v>
      </c>
      <c r="AG74" s="55">
        <f t="shared" si="22"/>
        <v>69405917935702.195</v>
      </c>
      <c r="AH74" s="55">
        <f t="shared" si="22"/>
        <v>68545841793570.219</v>
      </c>
      <c r="AI74" s="55">
        <f t="shared" si="22"/>
        <v>67813604060913.703</v>
      </c>
      <c r="AJ74" s="55">
        <f t="shared" si="22"/>
        <v>67249365482233.492</v>
      </c>
      <c r="AK74" s="55">
        <f t="shared" si="22"/>
        <v>66699839255499.164</v>
      </c>
      <c r="AL74" s="55">
        <f t="shared" si="22"/>
        <v>66059851945854.484</v>
      </c>
      <c r="AM74" s="55">
        <f t="shared" si="22"/>
        <v>65326620135363.789</v>
      </c>
      <c r="AN74" s="55">
        <f t="shared" si="22"/>
        <v>64680071912013.523</v>
      </c>
      <c r="AO74" s="55">
        <f t="shared" si="22"/>
        <v>64055592216582.055</v>
      </c>
    </row>
    <row r="75" spans="8:41" x14ac:dyDescent="0.25">
      <c r="I75" s="1" t="s">
        <v>349</v>
      </c>
      <c r="J75" s="9"/>
      <c r="K75" s="9">
        <v>0</v>
      </c>
      <c r="L75" s="9">
        <v>0</v>
      </c>
      <c r="M75" s="9">
        <v>0</v>
      </c>
      <c r="N75" s="9">
        <v>0</v>
      </c>
      <c r="O75" s="9">
        <v>0</v>
      </c>
      <c r="P75" s="9">
        <v>0</v>
      </c>
      <c r="Q75" s="9">
        <v>0</v>
      </c>
      <c r="R75" s="9">
        <v>0</v>
      </c>
      <c r="S75" s="9">
        <v>0</v>
      </c>
      <c r="T75" s="9">
        <v>0</v>
      </c>
      <c r="U75" s="9">
        <v>0</v>
      </c>
      <c r="V75" s="9">
        <v>0</v>
      </c>
      <c r="W75" s="9">
        <v>0</v>
      </c>
      <c r="X75" s="9">
        <v>0</v>
      </c>
      <c r="Y75" s="9">
        <v>0</v>
      </c>
      <c r="Z75" s="9">
        <v>0</v>
      </c>
      <c r="AA75" s="9">
        <v>0</v>
      </c>
      <c r="AB75" s="9">
        <v>0</v>
      </c>
      <c r="AC75" s="9">
        <v>0</v>
      </c>
      <c r="AD75" s="9">
        <v>0</v>
      </c>
      <c r="AE75" s="9">
        <v>0</v>
      </c>
      <c r="AF75" s="9">
        <v>0</v>
      </c>
      <c r="AG75" s="9">
        <v>0</v>
      </c>
      <c r="AH75" s="9">
        <v>0</v>
      </c>
      <c r="AI75" s="9">
        <v>0</v>
      </c>
      <c r="AJ75" s="9">
        <v>0</v>
      </c>
      <c r="AK75" s="9">
        <v>0</v>
      </c>
      <c r="AL75" s="9">
        <v>0</v>
      </c>
      <c r="AM75" s="9">
        <v>0</v>
      </c>
      <c r="AN75" s="9">
        <v>0</v>
      </c>
      <c r="AO75" s="9">
        <v>0</v>
      </c>
    </row>
    <row r="76" spans="8:41" x14ac:dyDescent="0.25">
      <c r="I76" s="1" t="s">
        <v>350</v>
      </c>
      <c r="J76" s="9"/>
      <c r="K76" s="9">
        <v>0</v>
      </c>
      <c r="L76" s="9">
        <v>0</v>
      </c>
      <c r="M76" s="9">
        <v>0</v>
      </c>
      <c r="N76" s="9">
        <v>0</v>
      </c>
      <c r="O76" s="9">
        <v>0</v>
      </c>
      <c r="P76" s="9">
        <v>0</v>
      </c>
      <c r="Q76" s="9">
        <v>0</v>
      </c>
      <c r="R76" s="9">
        <v>0</v>
      </c>
      <c r="S76" s="9">
        <v>0</v>
      </c>
      <c r="T76" s="9">
        <v>0</v>
      </c>
      <c r="U76" s="9">
        <v>0</v>
      </c>
      <c r="V76" s="9">
        <v>0</v>
      </c>
      <c r="W76" s="9">
        <v>0</v>
      </c>
      <c r="X76" s="9">
        <v>0</v>
      </c>
      <c r="Y76" s="9">
        <v>0</v>
      </c>
      <c r="Z76" s="9">
        <v>0</v>
      </c>
      <c r="AA76" s="9">
        <v>0</v>
      </c>
      <c r="AB76" s="9">
        <v>0</v>
      </c>
      <c r="AC76" s="9">
        <v>0</v>
      </c>
      <c r="AD76" s="9">
        <v>0</v>
      </c>
      <c r="AE76" s="9">
        <v>0</v>
      </c>
      <c r="AF76" s="9">
        <v>0</v>
      </c>
      <c r="AG76" s="9">
        <v>0</v>
      </c>
      <c r="AH76" s="9">
        <v>0</v>
      </c>
      <c r="AI76" s="9">
        <v>0</v>
      </c>
      <c r="AJ76" s="9">
        <v>0</v>
      </c>
      <c r="AK76" s="9">
        <v>0</v>
      </c>
      <c r="AL76" s="9">
        <v>0</v>
      </c>
      <c r="AM76" s="9">
        <v>0</v>
      </c>
      <c r="AN76" s="9">
        <v>0</v>
      </c>
      <c r="AO76" s="9">
        <v>0</v>
      </c>
    </row>
    <row r="77" spans="8:41" x14ac:dyDescent="0.25">
      <c r="H77" s="14" t="s">
        <v>411</v>
      </c>
      <c r="I77" s="1" t="s">
        <v>351</v>
      </c>
      <c r="J77" s="55"/>
      <c r="K77" s="55">
        <f t="shared" ref="K77:AO77" si="23">INDEX(Table4,MATCH($H77,Table4_A,0),MATCH(K$68,Table4_1,0))*Percent_rural*quadrillion</f>
        <v>59808891708967.844</v>
      </c>
      <c r="L77" s="55">
        <f t="shared" si="23"/>
        <v>63470875634517.766</v>
      </c>
      <c r="M77" s="55">
        <f t="shared" si="23"/>
        <v>62910613367174.281</v>
      </c>
      <c r="N77" s="55">
        <f t="shared" si="23"/>
        <v>62385541455160.742</v>
      </c>
      <c r="O77" s="55">
        <f t="shared" si="23"/>
        <v>61887707275803.719</v>
      </c>
      <c r="P77" s="55">
        <f t="shared" si="23"/>
        <v>61380727580372.25</v>
      </c>
      <c r="Q77" s="55">
        <f t="shared" si="23"/>
        <v>60899593908629.438</v>
      </c>
      <c r="R77" s="55">
        <f t="shared" si="23"/>
        <v>60437745346869.711</v>
      </c>
      <c r="S77" s="55">
        <f t="shared" si="23"/>
        <v>59948261421319.797</v>
      </c>
      <c r="T77" s="55">
        <f t="shared" si="23"/>
        <v>59417622673434.859</v>
      </c>
      <c r="U77" s="55">
        <f t="shared" si="23"/>
        <v>58777237732656.508</v>
      </c>
      <c r="V77" s="55">
        <f t="shared" si="23"/>
        <v>58149974619289.344</v>
      </c>
      <c r="W77" s="55">
        <f t="shared" si="23"/>
        <v>57559691201353.641</v>
      </c>
      <c r="X77" s="55">
        <f t="shared" si="23"/>
        <v>57018316412859.555</v>
      </c>
      <c r="Y77" s="55">
        <f t="shared" si="23"/>
        <v>56502787648054.141</v>
      </c>
      <c r="Z77" s="55">
        <f t="shared" si="23"/>
        <v>56039746192893.406</v>
      </c>
      <c r="AA77" s="55">
        <f t="shared" si="23"/>
        <v>55590820642978.008</v>
      </c>
      <c r="AB77" s="55">
        <f t="shared" si="23"/>
        <v>55124001692047.375</v>
      </c>
      <c r="AC77" s="55">
        <f t="shared" si="23"/>
        <v>54658176818950.93</v>
      </c>
      <c r="AD77" s="55">
        <f t="shared" si="23"/>
        <v>54215414551607.445</v>
      </c>
      <c r="AE77" s="55">
        <f t="shared" si="23"/>
        <v>53807842639593.906</v>
      </c>
      <c r="AF77" s="55">
        <f t="shared" si="23"/>
        <v>53412796108291.031</v>
      </c>
      <c r="AG77" s="55">
        <f t="shared" si="23"/>
        <v>53015562605752.953</v>
      </c>
      <c r="AH77" s="55">
        <f t="shared" si="23"/>
        <v>52638409475465.313</v>
      </c>
      <c r="AI77" s="55">
        <f t="shared" si="23"/>
        <v>52258274111675.125</v>
      </c>
      <c r="AJ77" s="55">
        <f t="shared" si="23"/>
        <v>51876747038917.094</v>
      </c>
      <c r="AK77" s="55">
        <f t="shared" si="23"/>
        <v>51489056683587.141</v>
      </c>
      <c r="AL77" s="55">
        <f t="shared" si="23"/>
        <v>51089636209813.867</v>
      </c>
      <c r="AM77" s="55">
        <f t="shared" si="23"/>
        <v>50687631133671.742</v>
      </c>
      <c r="AN77" s="55">
        <f t="shared" si="23"/>
        <v>50281848561759.727</v>
      </c>
      <c r="AO77" s="55">
        <f t="shared" si="23"/>
        <v>49876264805414.555</v>
      </c>
    </row>
    <row r="78" spans="8:41" x14ac:dyDescent="0.25">
      <c r="I78" s="1" t="s">
        <v>352</v>
      </c>
      <c r="J78" s="9"/>
      <c r="K78" s="9">
        <v>0</v>
      </c>
      <c r="L78" s="9">
        <v>0</v>
      </c>
      <c r="M78" s="9">
        <v>0</v>
      </c>
      <c r="N78" s="9">
        <v>0</v>
      </c>
      <c r="O78" s="9">
        <v>0</v>
      </c>
      <c r="P78" s="9">
        <v>0</v>
      </c>
      <c r="Q78" s="9">
        <v>0</v>
      </c>
      <c r="R78" s="9">
        <v>0</v>
      </c>
      <c r="S78" s="9">
        <v>0</v>
      </c>
      <c r="T78" s="9">
        <v>0</v>
      </c>
      <c r="U78" s="9">
        <v>0</v>
      </c>
      <c r="V78" s="9">
        <v>0</v>
      </c>
      <c r="W78" s="9">
        <v>0</v>
      </c>
      <c r="X78" s="9">
        <v>0</v>
      </c>
      <c r="Y78" s="9">
        <v>0</v>
      </c>
      <c r="Z78" s="9">
        <v>0</v>
      </c>
      <c r="AA78" s="9">
        <v>0</v>
      </c>
      <c r="AB78" s="9">
        <v>0</v>
      </c>
      <c r="AC78" s="9">
        <v>0</v>
      </c>
      <c r="AD78" s="9">
        <v>0</v>
      </c>
      <c r="AE78" s="9">
        <v>0</v>
      </c>
      <c r="AF78" s="9">
        <v>0</v>
      </c>
      <c r="AG78" s="9">
        <v>0</v>
      </c>
      <c r="AH78" s="9">
        <v>0</v>
      </c>
      <c r="AI78" s="9">
        <v>0</v>
      </c>
      <c r="AJ78" s="9">
        <v>0</v>
      </c>
      <c r="AK78" s="9">
        <v>0</v>
      </c>
      <c r="AL78" s="9">
        <v>0</v>
      </c>
      <c r="AM78" s="9">
        <v>0</v>
      </c>
      <c r="AN78" s="9">
        <v>0</v>
      </c>
      <c r="AO78" s="9">
        <v>0</v>
      </c>
    </row>
    <row r="80" spans="8:41" x14ac:dyDescent="0.25">
      <c r="H80" s="1" t="s">
        <v>366</v>
      </c>
    </row>
    <row r="81" spans="7:41" x14ac:dyDescent="0.25">
      <c r="I81" s="1" t="s">
        <v>75</v>
      </c>
      <c r="J81" s="1"/>
      <c r="K81" s="1">
        <v>2020</v>
      </c>
      <c r="L81" s="1">
        <v>2021</v>
      </c>
      <c r="M81" s="1">
        <v>2022</v>
      </c>
      <c r="N81" s="1">
        <v>2023</v>
      </c>
      <c r="O81" s="1">
        <v>2024</v>
      </c>
      <c r="P81" s="1">
        <v>2025</v>
      </c>
      <c r="Q81" s="1">
        <v>2026</v>
      </c>
      <c r="R81" s="1">
        <v>2027</v>
      </c>
      <c r="S81" s="1">
        <v>2028</v>
      </c>
      <c r="T81" s="1">
        <v>2029</v>
      </c>
      <c r="U81" s="1">
        <v>2030</v>
      </c>
      <c r="V81" s="1">
        <v>2031</v>
      </c>
      <c r="W81" s="1">
        <v>2032</v>
      </c>
      <c r="X81" s="1">
        <v>2033</v>
      </c>
      <c r="Y81" s="1">
        <v>2034</v>
      </c>
      <c r="Z81" s="1">
        <v>2035</v>
      </c>
      <c r="AA81" s="1">
        <v>2036</v>
      </c>
      <c r="AB81" s="1">
        <v>2037</v>
      </c>
      <c r="AC81" s="1">
        <v>2038</v>
      </c>
      <c r="AD81" s="1">
        <v>2039</v>
      </c>
      <c r="AE81" s="1">
        <v>2040</v>
      </c>
      <c r="AF81" s="1">
        <v>2041</v>
      </c>
      <c r="AG81" s="1">
        <v>2042</v>
      </c>
      <c r="AH81" s="1">
        <v>2043</v>
      </c>
      <c r="AI81" s="1">
        <v>2044</v>
      </c>
      <c r="AJ81" s="1">
        <v>2045</v>
      </c>
      <c r="AK81" s="1">
        <v>2046</v>
      </c>
      <c r="AL81" s="1">
        <v>2047</v>
      </c>
      <c r="AM81" s="1">
        <v>2048</v>
      </c>
      <c r="AN81" s="1">
        <v>2049</v>
      </c>
      <c r="AO81" s="1">
        <v>2050</v>
      </c>
    </row>
    <row r="82" spans="7:41" x14ac:dyDescent="0.25">
      <c r="G82" s="53" t="s">
        <v>397</v>
      </c>
      <c r="H82" s="14" t="s">
        <v>386</v>
      </c>
      <c r="I82" s="1" t="s">
        <v>76</v>
      </c>
      <c r="J82" s="55"/>
      <c r="K82" s="55">
        <f t="shared" ref="K82:AO82" si="24">SUM(INDEX(Table4,MATCH($G82,Table4_A,0),MATCH(K$16,Table4_1,0)),INDEX(Table4,MATCH($H82,Table4_A,0),MATCH(K$16,Table4_1,0)))*Percent_rural*quadrillion</f>
        <v>175667868020304.53</v>
      </c>
      <c r="L82" s="55">
        <f t="shared" si="24"/>
        <v>169089259729272.41</v>
      </c>
      <c r="M82" s="55">
        <f t="shared" si="24"/>
        <v>188291861252115.06</v>
      </c>
      <c r="N82" s="55">
        <f t="shared" si="24"/>
        <v>191445473773265.66</v>
      </c>
      <c r="O82" s="55">
        <f t="shared" si="24"/>
        <v>194850587986463.63</v>
      </c>
      <c r="P82" s="55">
        <f t="shared" si="24"/>
        <v>198392686125211.5</v>
      </c>
      <c r="Q82" s="55">
        <f t="shared" si="24"/>
        <v>201821658206429.78</v>
      </c>
      <c r="R82" s="55">
        <f t="shared" si="24"/>
        <v>205117423857868.03</v>
      </c>
      <c r="S82" s="55">
        <f t="shared" si="24"/>
        <v>208380782571912</v>
      </c>
      <c r="T82" s="55">
        <f t="shared" si="24"/>
        <v>211616307106598.97</v>
      </c>
      <c r="U82" s="55">
        <f t="shared" si="24"/>
        <v>214739699661590.5</v>
      </c>
      <c r="V82" s="55">
        <f t="shared" si="24"/>
        <v>217894902707275.81</v>
      </c>
      <c r="W82" s="55">
        <f t="shared" si="24"/>
        <v>221178938240270.72</v>
      </c>
      <c r="X82" s="55">
        <f t="shared" si="24"/>
        <v>224579082064297.81</v>
      </c>
      <c r="Y82" s="55">
        <f t="shared" si="24"/>
        <v>228158159898477.19</v>
      </c>
      <c r="Z82" s="55">
        <f t="shared" si="24"/>
        <v>232058126057529.59</v>
      </c>
      <c r="AA82" s="55">
        <f t="shared" si="24"/>
        <v>236043582910321.5</v>
      </c>
      <c r="AB82" s="55">
        <f t="shared" si="24"/>
        <v>240242766497461.91</v>
      </c>
      <c r="AC82" s="55">
        <f t="shared" si="24"/>
        <v>244372563451776.69</v>
      </c>
      <c r="AD82" s="55">
        <f t="shared" si="24"/>
        <v>248484069373942.53</v>
      </c>
      <c r="AE82" s="55">
        <f t="shared" si="24"/>
        <v>252739716582064.28</v>
      </c>
      <c r="AF82" s="55">
        <f t="shared" si="24"/>
        <v>256928959390862.91</v>
      </c>
      <c r="AG82" s="55">
        <f t="shared" si="24"/>
        <v>261328747884940.81</v>
      </c>
      <c r="AH82" s="55">
        <f t="shared" si="24"/>
        <v>265751002538071.03</v>
      </c>
      <c r="AI82" s="55">
        <f t="shared" si="24"/>
        <v>270394936548223.38</v>
      </c>
      <c r="AJ82" s="55">
        <f t="shared" si="24"/>
        <v>275014018612521.13</v>
      </c>
      <c r="AK82" s="55">
        <f t="shared" si="24"/>
        <v>279824957698815.59</v>
      </c>
      <c r="AL82" s="55">
        <f t="shared" si="24"/>
        <v>284707072758037.19</v>
      </c>
      <c r="AM82" s="55">
        <f t="shared" si="24"/>
        <v>289949839255499.19</v>
      </c>
      <c r="AN82" s="55">
        <f t="shared" si="24"/>
        <v>295313883248731</v>
      </c>
      <c r="AO82" s="55">
        <f t="shared" si="24"/>
        <v>300908354483925.5</v>
      </c>
    </row>
    <row r="83" spans="7:41" x14ac:dyDescent="0.25">
      <c r="I83" s="1" t="s">
        <v>77</v>
      </c>
      <c r="J83" s="9"/>
      <c r="K83" s="9">
        <v>0</v>
      </c>
      <c r="L83" s="9">
        <v>0</v>
      </c>
      <c r="M83" s="9">
        <v>0</v>
      </c>
      <c r="N83" s="9">
        <v>0</v>
      </c>
      <c r="O83" s="9">
        <v>0</v>
      </c>
      <c r="P83" s="9">
        <v>0</v>
      </c>
      <c r="Q83" s="9">
        <v>0</v>
      </c>
      <c r="R83" s="9">
        <v>0</v>
      </c>
      <c r="S83" s="9">
        <v>0</v>
      </c>
      <c r="T83" s="9">
        <v>0</v>
      </c>
      <c r="U83" s="9">
        <v>0</v>
      </c>
      <c r="V83" s="9">
        <v>0</v>
      </c>
      <c r="W83" s="9">
        <v>0</v>
      </c>
      <c r="X83" s="9">
        <v>0</v>
      </c>
      <c r="Y83" s="9">
        <v>0</v>
      </c>
      <c r="Z83" s="9">
        <v>0</v>
      </c>
      <c r="AA83" s="9">
        <v>0</v>
      </c>
      <c r="AB83" s="9">
        <v>0</v>
      </c>
      <c r="AC83" s="9">
        <v>0</v>
      </c>
      <c r="AD83" s="9">
        <v>0</v>
      </c>
      <c r="AE83" s="9">
        <v>0</v>
      </c>
      <c r="AF83" s="9">
        <v>0</v>
      </c>
      <c r="AG83" s="9">
        <v>0</v>
      </c>
      <c r="AH83" s="9">
        <v>0</v>
      </c>
      <c r="AI83" s="9">
        <v>0</v>
      </c>
      <c r="AJ83" s="9">
        <v>0</v>
      </c>
      <c r="AK83" s="9">
        <v>0</v>
      </c>
      <c r="AL83" s="9">
        <v>0</v>
      </c>
      <c r="AM83" s="9">
        <v>0</v>
      </c>
      <c r="AN83" s="9">
        <v>0</v>
      </c>
      <c r="AO83" s="9">
        <v>0</v>
      </c>
    </row>
    <row r="84" spans="7:41" x14ac:dyDescent="0.25">
      <c r="H84" s="14" t="s">
        <v>401</v>
      </c>
      <c r="I84" s="1" t="s">
        <v>78</v>
      </c>
      <c r="J84" s="55"/>
      <c r="K84" s="55">
        <f t="shared" ref="K84:AO84" si="25">INDEX(Table4,MATCH($H84,Table4_A,0),MATCH(K$68,Table4_1,0))*Percent_rural*quadrillion</f>
        <v>11654170896785.109</v>
      </c>
      <c r="L84" s="55">
        <f t="shared" si="25"/>
        <v>11018756345177.666</v>
      </c>
      <c r="M84" s="55">
        <f t="shared" si="25"/>
        <v>11986988155668.359</v>
      </c>
      <c r="N84" s="55">
        <f t="shared" si="25"/>
        <v>11967106598984.771</v>
      </c>
      <c r="O84" s="55">
        <f t="shared" si="25"/>
        <v>11961340947546.531</v>
      </c>
      <c r="P84" s="55">
        <f t="shared" si="25"/>
        <v>11933506768189.508</v>
      </c>
      <c r="Q84" s="55">
        <f t="shared" si="25"/>
        <v>11888375634517.766</v>
      </c>
      <c r="R84" s="55">
        <f t="shared" si="25"/>
        <v>11837876480541.455</v>
      </c>
      <c r="S84" s="55">
        <f t="shared" si="25"/>
        <v>11794534686971.236</v>
      </c>
      <c r="T84" s="55">
        <f t="shared" si="25"/>
        <v>11750198815566.836</v>
      </c>
      <c r="U84" s="55">
        <f t="shared" si="25"/>
        <v>11692343485617.598</v>
      </c>
      <c r="V84" s="55">
        <f t="shared" si="25"/>
        <v>11637669204737.732</v>
      </c>
      <c r="W84" s="55">
        <f t="shared" si="25"/>
        <v>11587368866328.256</v>
      </c>
      <c r="X84" s="55">
        <f t="shared" si="25"/>
        <v>11535875634517.766</v>
      </c>
      <c r="Y84" s="55">
        <f t="shared" si="25"/>
        <v>11495317258883.25</v>
      </c>
      <c r="Z84" s="55">
        <f t="shared" si="25"/>
        <v>11475435702199.66</v>
      </c>
      <c r="AA84" s="55">
        <f t="shared" si="25"/>
        <v>11475038071065.99</v>
      </c>
      <c r="AB84" s="55">
        <f t="shared" si="25"/>
        <v>11501480541455.16</v>
      </c>
      <c r="AC84" s="55">
        <f t="shared" si="25"/>
        <v>11532495769881.557</v>
      </c>
      <c r="AD84" s="55">
        <f t="shared" si="25"/>
        <v>11568481387478.85</v>
      </c>
      <c r="AE84" s="55">
        <f t="shared" si="25"/>
        <v>11608443316412.859</v>
      </c>
      <c r="AF84" s="55">
        <f t="shared" si="25"/>
        <v>11639259729272.42</v>
      </c>
      <c r="AG84" s="55">
        <f t="shared" si="25"/>
        <v>11673456006768.191</v>
      </c>
      <c r="AH84" s="55">
        <f t="shared" si="25"/>
        <v>11702483079526.225</v>
      </c>
      <c r="AI84" s="55">
        <f t="shared" si="25"/>
        <v>11738468697123.52</v>
      </c>
      <c r="AJ84" s="55">
        <f t="shared" si="25"/>
        <v>11768688663282.57</v>
      </c>
      <c r="AK84" s="55">
        <f t="shared" si="25"/>
        <v>11804276649746.193</v>
      </c>
      <c r="AL84" s="55">
        <f t="shared" si="25"/>
        <v>11836087140439.932</v>
      </c>
      <c r="AM84" s="55">
        <f t="shared" si="25"/>
        <v>11877043147208.121</v>
      </c>
      <c r="AN84" s="55">
        <f t="shared" si="25"/>
        <v>11915016920473.771</v>
      </c>
      <c r="AO84" s="55">
        <f t="shared" si="25"/>
        <v>11955575296108.291</v>
      </c>
    </row>
    <row r="85" spans="7:41" x14ac:dyDescent="0.25">
      <c r="I85" s="1" t="s">
        <v>79</v>
      </c>
      <c r="J85" s="9"/>
      <c r="K85" s="9">
        <v>0</v>
      </c>
      <c r="L85" s="9">
        <v>0</v>
      </c>
      <c r="M85" s="9">
        <v>0</v>
      </c>
      <c r="N85" s="9">
        <v>0</v>
      </c>
      <c r="O85" s="9">
        <v>0</v>
      </c>
      <c r="P85" s="9">
        <v>0</v>
      </c>
      <c r="Q85" s="9">
        <v>0</v>
      </c>
      <c r="R85" s="9">
        <v>0</v>
      </c>
      <c r="S85" s="9">
        <v>0</v>
      </c>
      <c r="T85" s="9">
        <v>0</v>
      </c>
      <c r="U85" s="9">
        <v>0</v>
      </c>
      <c r="V85" s="9">
        <v>0</v>
      </c>
      <c r="W85" s="9">
        <v>0</v>
      </c>
      <c r="X85" s="9">
        <v>0</v>
      </c>
      <c r="Y85" s="9">
        <v>0</v>
      </c>
      <c r="Z85" s="9">
        <v>0</v>
      </c>
      <c r="AA85" s="9">
        <v>0</v>
      </c>
      <c r="AB85" s="9">
        <v>0</v>
      </c>
      <c r="AC85" s="9">
        <v>0</v>
      </c>
      <c r="AD85" s="9">
        <v>0</v>
      </c>
      <c r="AE85" s="9">
        <v>0</v>
      </c>
      <c r="AF85" s="9">
        <v>0</v>
      </c>
      <c r="AG85" s="9">
        <v>0</v>
      </c>
      <c r="AH85" s="9">
        <v>0</v>
      </c>
      <c r="AI85" s="9">
        <v>0</v>
      </c>
      <c r="AJ85" s="9">
        <v>0</v>
      </c>
      <c r="AK85" s="9">
        <v>0</v>
      </c>
      <c r="AL85" s="9">
        <v>0</v>
      </c>
      <c r="AM85" s="9">
        <v>0</v>
      </c>
      <c r="AN85" s="9">
        <v>0</v>
      </c>
      <c r="AO85" s="9">
        <v>0</v>
      </c>
    </row>
    <row r="86" spans="7:41" x14ac:dyDescent="0.25">
      <c r="I86" s="1" t="s">
        <v>81</v>
      </c>
      <c r="J86" s="9"/>
      <c r="K86" s="9">
        <v>0</v>
      </c>
      <c r="L86" s="9">
        <v>0</v>
      </c>
      <c r="M86" s="9">
        <v>0</v>
      </c>
      <c r="N86" s="9">
        <v>0</v>
      </c>
      <c r="O86" s="9">
        <v>0</v>
      </c>
      <c r="P86" s="9">
        <v>0</v>
      </c>
      <c r="Q86" s="9">
        <v>0</v>
      </c>
      <c r="R86" s="9">
        <v>0</v>
      </c>
      <c r="S86" s="9">
        <v>0</v>
      </c>
      <c r="T86" s="9">
        <v>0</v>
      </c>
      <c r="U86" s="9">
        <v>0</v>
      </c>
      <c r="V86" s="9">
        <v>0</v>
      </c>
      <c r="W86" s="9">
        <v>0</v>
      </c>
      <c r="X86" s="9">
        <v>0</v>
      </c>
      <c r="Y86" s="9">
        <v>0</v>
      </c>
      <c r="Z86" s="9">
        <v>0</v>
      </c>
      <c r="AA86" s="9">
        <v>0</v>
      </c>
      <c r="AB86" s="9">
        <v>0</v>
      </c>
      <c r="AC86" s="9">
        <v>0</v>
      </c>
      <c r="AD86" s="9">
        <v>0</v>
      </c>
      <c r="AE86" s="9">
        <v>0</v>
      </c>
      <c r="AF86" s="9">
        <v>0</v>
      </c>
      <c r="AG86" s="9">
        <v>0</v>
      </c>
      <c r="AH86" s="9">
        <v>0</v>
      </c>
      <c r="AI86" s="9">
        <v>0</v>
      </c>
      <c r="AJ86" s="9">
        <v>0</v>
      </c>
      <c r="AK86" s="9">
        <v>0</v>
      </c>
      <c r="AL86" s="9">
        <v>0</v>
      </c>
      <c r="AM86" s="9">
        <v>0</v>
      </c>
      <c r="AN86" s="9">
        <v>0</v>
      </c>
      <c r="AO86" s="9">
        <v>0</v>
      </c>
    </row>
    <row r="87" spans="7:41" x14ac:dyDescent="0.25">
      <c r="I87" s="1" t="s">
        <v>207</v>
      </c>
      <c r="J87" s="9"/>
      <c r="K87" s="9">
        <v>0</v>
      </c>
      <c r="L87" s="9">
        <v>0</v>
      </c>
      <c r="M87" s="9">
        <v>0</v>
      </c>
      <c r="N87" s="9">
        <v>0</v>
      </c>
      <c r="O87" s="9">
        <v>0</v>
      </c>
      <c r="P87" s="9">
        <v>0</v>
      </c>
      <c r="Q87" s="9">
        <v>0</v>
      </c>
      <c r="R87" s="9">
        <v>0</v>
      </c>
      <c r="S87" s="9">
        <v>0</v>
      </c>
      <c r="T87" s="9">
        <v>0</v>
      </c>
      <c r="U87" s="9">
        <v>0</v>
      </c>
      <c r="V87" s="9">
        <v>0</v>
      </c>
      <c r="W87" s="9">
        <v>0</v>
      </c>
      <c r="X87" s="9">
        <v>0</v>
      </c>
      <c r="Y87" s="9">
        <v>0</v>
      </c>
      <c r="Z87" s="9">
        <v>0</v>
      </c>
      <c r="AA87" s="9">
        <v>0</v>
      </c>
      <c r="AB87" s="9">
        <v>0</v>
      </c>
      <c r="AC87" s="9">
        <v>0</v>
      </c>
      <c r="AD87" s="9">
        <v>0</v>
      </c>
      <c r="AE87" s="9">
        <v>0</v>
      </c>
      <c r="AF87" s="9">
        <v>0</v>
      </c>
      <c r="AG87" s="9">
        <v>0</v>
      </c>
      <c r="AH87" s="9">
        <v>0</v>
      </c>
      <c r="AI87" s="9">
        <v>0</v>
      </c>
      <c r="AJ87" s="9">
        <v>0</v>
      </c>
      <c r="AK87" s="9">
        <v>0</v>
      </c>
      <c r="AL87" s="9">
        <v>0</v>
      </c>
      <c r="AM87" s="9">
        <v>0</v>
      </c>
      <c r="AN87" s="9">
        <v>0</v>
      </c>
      <c r="AO87" s="9">
        <v>0</v>
      </c>
    </row>
    <row r="88" spans="7:41" x14ac:dyDescent="0.25">
      <c r="I88" s="1" t="s">
        <v>349</v>
      </c>
      <c r="J88" s="9"/>
      <c r="K88" s="9">
        <v>0</v>
      </c>
      <c r="L88" s="9">
        <v>0</v>
      </c>
      <c r="M88" s="9">
        <v>0</v>
      </c>
      <c r="N88" s="9">
        <v>0</v>
      </c>
      <c r="O88" s="9">
        <v>0</v>
      </c>
      <c r="P88" s="9">
        <v>0</v>
      </c>
      <c r="Q88" s="9">
        <v>0</v>
      </c>
      <c r="R88" s="9">
        <v>0</v>
      </c>
      <c r="S88" s="9">
        <v>0</v>
      </c>
      <c r="T88" s="9">
        <v>0</v>
      </c>
      <c r="U88" s="9">
        <v>0</v>
      </c>
      <c r="V88" s="9">
        <v>0</v>
      </c>
      <c r="W88" s="9">
        <v>0</v>
      </c>
      <c r="X88" s="9">
        <v>0</v>
      </c>
      <c r="Y88" s="9">
        <v>0</v>
      </c>
      <c r="Z88" s="9">
        <v>0</v>
      </c>
      <c r="AA88" s="9">
        <v>0</v>
      </c>
      <c r="AB88" s="9">
        <v>0</v>
      </c>
      <c r="AC88" s="9">
        <v>0</v>
      </c>
      <c r="AD88" s="9">
        <v>0</v>
      </c>
      <c r="AE88" s="9">
        <v>0</v>
      </c>
      <c r="AF88" s="9">
        <v>0</v>
      </c>
      <c r="AG88" s="9">
        <v>0</v>
      </c>
      <c r="AH88" s="9">
        <v>0</v>
      </c>
      <c r="AI88" s="9">
        <v>0</v>
      </c>
      <c r="AJ88" s="9">
        <v>0</v>
      </c>
      <c r="AK88" s="9">
        <v>0</v>
      </c>
      <c r="AL88" s="9">
        <v>0</v>
      </c>
      <c r="AM88" s="9">
        <v>0</v>
      </c>
      <c r="AN88" s="9">
        <v>0</v>
      </c>
      <c r="AO88" s="9">
        <v>0</v>
      </c>
    </row>
    <row r="89" spans="7:41" x14ac:dyDescent="0.25">
      <c r="I89" s="1" t="s">
        <v>350</v>
      </c>
      <c r="J89" s="9"/>
      <c r="K89" s="9">
        <v>0</v>
      </c>
      <c r="L89" s="9">
        <v>0</v>
      </c>
      <c r="M89" s="9">
        <v>0</v>
      </c>
      <c r="N89" s="9">
        <v>0</v>
      </c>
      <c r="O89" s="9">
        <v>0</v>
      </c>
      <c r="P89" s="9">
        <v>0</v>
      </c>
      <c r="Q89" s="9">
        <v>0</v>
      </c>
      <c r="R89" s="9">
        <v>0</v>
      </c>
      <c r="S89" s="9">
        <v>0</v>
      </c>
      <c r="T89" s="9">
        <v>0</v>
      </c>
      <c r="U89" s="9">
        <v>0</v>
      </c>
      <c r="V89" s="9">
        <v>0</v>
      </c>
      <c r="W89" s="9">
        <v>0</v>
      </c>
      <c r="X89" s="9">
        <v>0</v>
      </c>
      <c r="Y89" s="9">
        <v>0</v>
      </c>
      <c r="Z89" s="9">
        <v>0</v>
      </c>
      <c r="AA89" s="9">
        <v>0</v>
      </c>
      <c r="AB89" s="9">
        <v>0</v>
      </c>
      <c r="AC89" s="9">
        <v>0</v>
      </c>
      <c r="AD89" s="9">
        <v>0</v>
      </c>
      <c r="AE89" s="9">
        <v>0</v>
      </c>
      <c r="AF89" s="9">
        <v>0</v>
      </c>
      <c r="AG89" s="9">
        <v>0</v>
      </c>
      <c r="AH89" s="9">
        <v>0</v>
      </c>
      <c r="AI89" s="9">
        <v>0</v>
      </c>
      <c r="AJ89" s="9">
        <v>0</v>
      </c>
      <c r="AK89" s="9">
        <v>0</v>
      </c>
      <c r="AL89" s="9">
        <v>0</v>
      </c>
      <c r="AM89" s="9">
        <v>0</v>
      </c>
      <c r="AN89" s="9">
        <v>0</v>
      </c>
      <c r="AO89" s="9">
        <v>0</v>
      </c>
    </row>
    <row r="90" spans="7:41" x14ac:dyDescent="0.25">
      <c r="I90" s="1" t="s">
        <v>351</v>
      </c>
      <c r="J90" s="9"/>
      <c r="K90" s="9">
        <v>0</v>
      </c>
      <c r="L90" s="9">
        <v>0</v>
      </c>
      <c r="M90" s="9">
        <v>0</v>
      </c>
      <c r="N90" s="9">
        <v>0</v>
      </c>
      <c r="O90" s="9">
        <v>0</v>
      </c>
      <c r="P90" s="9">
        <v>0</v>
      </c>
      <c r="Q90" s="9">
        <v>0</v>
      </c>
      <c r="R90" s="9">
        <v>0</v>
      </c>
      <c r="S90" s="9">
        <v>0</v>
      </c>
      <c r="T90" s="9">
        <v>0</v>
      </c>
      <c r="U90" s="9">
        <v>0</v>
      </c>
      <c r="V90" s="9">
        <v>0</v>
      </c>
      <c r="W90" s="9">
        <v>0</v>
      </c>
      <c r="X90" s="9">
        <v>0</v>
      </c>
      <c r="Y90" s="9">
        <v>0</v>
      </c>
      <c r="Z90" s="9">
        <v>0</v>
      </c>
      <c r="AA90" s="9">
        <v>0</v>
      </c>
      <c r="AB90" s="9">
        <v>0</v>
      </c>
      <c r="AC90" s="9">
        <v>0</v>
      </c>
      <c r="AD90" s="9">
        <v>0</v>
      </c>
      <c r="AE90" s="9">
        <v>0</v>
      </c>
      <c r="AF90" s="9">
        <v>0</v>
      </c>
      <c r="AG90" s="9">
        <v>0</v>
      </c>
      <c r="AH90" s="9">
        <v>0</v>
      </c>
      <c r="AI90" s="9">
        <v>0</v>
      </c>
      <c r="AJ90" s="9">
        <v>0</v>
      </c>
      <c r="AK90" s="9">
        <v>0</v>
      </c>
      <c r="AL90" s="9">
        <v>0</v>
      </c>
      <c r="AM90" s="9">
        <v>0</v>
      </c>
      <c r="AN90" s="9">
        <v>0</v>
      </c>
      <c r="AO90" s="9">
        <v>0</v>
      </c>
    </row>
    <row r="91" spans="7:41" x14ac:dyDescent="0.25">
      <c r="I91" s="1" t="s">
        <v>352</v>
      </c>
      <c r="J91" s="9"/>
      <c r="K91" s="9">
        <v>0</v>
      </c>
      <c r="L91" s="9">
        <v>0</v>
      </c>
      <c r="M91" s="9">
        <v>0</v>
      </c>
      <c r="N91" s="9">
        <v>0</v>
      </c>
      <c r="O91" s="9">
        <v>0</v>
      </c>
      <c r="P91" s="9">
        <v>0</v>
      </c>
      <c r="Q91" s="9">
        <v>0</v>
      </c>
      <c r="R91" s="9">
        <v>0</v>
      </c>
      <c r="S91" s="9">
        <v>0</v>
      </c>
      <c r="T91" s="9">
        <v>0</v>
      </c>
      <c r="U91" s="9">
        <v>0</v>
      </c>
      <c r="V91" s="9">
        <v>0</v>
      </c>
      <c r="W91" s="9">
        <v>0</v>
      </c>
      <c r="X91" s="9">
        <v>0</v>
      </c>
      <c r="Y91" s="9">
        <v>0</v>
      </c>
      <c r="Z91" s="9">
        <v>0</v>
      </c>
      <c r="AA91" s="9">
        <v>0</v>
      </c>
      <c r="AB91" s="9">
        <v>0</v>
      </c>
      <c r="AC91" s="9">
        <v>0</v>
      </c>
      <c r="AD91" s="9">
        <v>0</v>
      </c>
      <c r="AE91" s="9">
        <v>0</v>
      </c>
      <c r="AF91" s="9">
        <v>0</v>
      </c>
      <c r="AG91" s="9">
        <v>0</v>
      </c>
      <c r="AH91" s="9">
        <v>0</v>
      </c>
      <c r="AI91" s="9">
        <v>0</v>
      </c>
      <c r="AJ91" s="9">
        <v>0</v>
      </c>
      <c r="AK91" s="9">
        <v>0</v>
      </c>
      <c r="AL91" s="9">
        <v>0</v>
      </c>
      <c r="AM91" s="9">
        <v>0</v>
      </c>
      <c r="AN91" s="9">
        <v>0</v>
      </c>
      <c r="AO91" s="9">
        <v>0</v>
      </c>
    </row>
    <row r="93" spans="7:41" x14ac:dyDescent="0.25">
      <c r="H93" s="1" t="s">
        <v>367</v>
      </c>
    </row>
    <row r="94" spans="7:41" x14ac:dyDescent="0.25">
      <c r="I94" s="1" t="s">
        <v>75</v>
      </c>
      <c r="J94" s="1"/>
      <c r="K94" s="1">
        <v>2020</v>
      </c>
      <c r="L94" s="1">
        <v>2021</v>
      </c>
      <c r="M94" s="1">
        <v>2022</v>
      </c>
      <c r="N94" s="1">
        <v>2023</v>
      </c>
      <c r="O94" s="1">
        <v>2024</v>
      </c>
      <c r="P94" s="1">
        <v>2025</v>
      </c>
      <c r="Q94" s="1">
        <v>2026</v>
      </c>
      <c r="R94" s="1">
        <v>2027</v>
      </c>
      <c r="S94" s="1">
        <v>2028</v>
      </c>
      <c r="T94" s="1">
        <v>2029</v>
      </c>
      <c r="U94" s="1">
        <v>2030</v>
      </c>
      <c r="V94" s="1">
        <v>2031</v>
      </c>
      <c r="W94" s="1">
        <v>2032</v>
      </c>
      <c r="X94" s="1">
        <v>2033</v>
      </c>
      <c r="Y94" s="1">
        <v>2034</v>
      </c>
      <c r="Z94" s="1">
        <v>2035</v>
      </c>
      <c r="AA94" s="1">
        <v>2036</v>
      </c>
      <c r="AB94" s="1">
        <v>2037</v>
      </c>
      <c r="AC94" s="1">
        <v>2038</v>
      </c>
      <c r="AD94" s="1">
        <v>2039</v>
      </c>
      <c r="AE94" s="1">
        <v>2040</v>
      </c>
      <c r="AF94" s="1">
        <v>2041</v>
      </c>
      <c r="AG94" s="1">
        <v>2042</v>
      </c>
      <c r="AH94" s="1">
        <v>2043</v>
      </c>
      <c r="AI94" s="1">
        <v>2044</v>
      </c>
      <c r="AJ94" s="1">
        <v>2045</v>
      </c>
      <c r="AK94" s="1">
        <v>2046</v>
      </c>
      <c r="AL94" s="1">
        <v>2047</v>
      </c>
      <c r="AM94" s="1">
        <v>2048</v>
      </c>
      <c r="AN94" s="1">
        <v>2049</v>
      </c>
      <c r="AO94" s="1">
        <v>2050</v>
      </c>
    </row>
    <row r="95" spans="7:41" x14ac:dyDescent="0.25">
      <c r="H95" s="14" t="s">
        <v>392</v>
      </c>
      <c r="I95" s="1" t="s">
        <v>76</v>
      </c>
      <c r="J95" s="55"/>
      <c r="K95" s="55">
        <f t="shared" ref="K95:AO95" si="26">INDEX(Table4,MATCH($H95,Table4_A,0),MATCH(K$68,Table4_1,0))*Percent_rural*quadrillion</f>
        <v>41998794416243.648</v>
      </c>
      <c r="L95" s="55">
        <f t="shared" si="26"/>
        <v>40689196277495.773</v>
      </c>
      <c r="M95" s="55">
        <f t="shared" si="26"/>
        <v>40264327411167.516</v>
      </c>
      <c r="N95" s="55">
        <f t="shared" si="26"/>
        <v>40146827411167.516</v>
      </c>
      <c r="O95" s="55">
        <f t="shared" si="26"/>
        <v>40240469543147.211</v>
      </c>
      <c r="P95" s="55">
        <f t="shared" si="26"/>
        <v>40059547377326.57</v>
      </c>
      <c r="Q95" s="55">
        <f t="shared" si="26"/>
        <v>39936679357022</v>
      </c>
      <c r="R95" s="55">
        <f t="shared" si="26"/>
        <v>39929720812182.742</v>
      </c>
      <c r="S95" s="55">
        <f t="shared" si="26"/>
        <v>40037280033840.945</v>
      </c>
      <c r="T95" s="55">
        <f t="shared" si="26"/>
        <v>40199712351945.852</v>
      </c>
      <c r="U95" s="55">
        <f t="shared" si="26"/>
        <v>39855164974619.289</v>
      </c>
      <c r="V95" s="55">
        <f t="shared" si="26"/>
        <v>39604856175972.922</v>
      </c>
      <c r="W95" s="55">
        <f t="shared" si="26"/>
        <v>39443417935702.195</v>
      </c>
      <c r="X95" s="55">
        <f t="shared" si="26"/>
        <v>39358523688663.281</v>
      </c>
      <c r="Y95" s="55">
        <f t="shared" si="26"/>
        <v>39354547377326.57</v>
      </c>
      <c r="Z95" s="55">
        <f t="shared" si="26"/>
        <v>39422343485617.594</v>
      </c>
      <c r="AA95" s="55">
        <f t="shared" si="26"/>
        <v>39514196277495.773</v>
      </c>
      <c r="AB95" s="55">
        <f t="shared" si="26"/>
        <v>39614200507614.219</v>
      </c>
      <c r="AC95" s="55">
        <f t="shared" si="26"/>
        <v>39714801184433.164</v>
      </c>
      <c r="AD95" s="55">
        <f t="shared" si="26"/>
        <v>39820372250423.008</v>
      </c>
      <c r="AE95" s="55">
        <f t="shared" si="26"/>
        <v>39265279187817.266</v>
      </c>
      <c r="AF95" s="55">
        <f t="shared" si="26"/>
        <v>38834247038917.086</v>
      </c>
      <c r="AG95" s="55">
        <f t="shared" si="26"/>
        <v>38498845177664.977</v>
      </c>
      <c r="AH95" s="55">
        <f t="shared" si="26"/>
        <v>38258675972927.234</v>
      </c>
      <c r="AI95" s="55">
        <f t="shared" si="26"/>
        <v>38097834179357.016</v>
      </c>
      <c r="AJ95" s="55">
        <f t="shared" si="26"/>
        <v>37981328257191.203</v>
      </c>
      <c r="AK95" s="55">
        <f t="shared" si="26"/>
        <v>37900012690355.328</v>
      </c>
      <c r="AL95" s="55">
        <f t="shared" si="26"/>
        <v>37835198815566.836</v>
      </c>
      <c r="AM95" s="55">
        <f t="shared" si="26"/>
        <v>37791459390862.945</v>
      </c>
      <c r="AN95" s="55">
        <f t="shared" si="26"/>
        <v>37777741116751.266</v>
      </c>
      <c r="AO95" s="55">
        <f t="shared" si="26"/>
        <v>37812335025380.703</v>
      </c>
    </row>
    <row r="96" spans="7:41" x14ac:dyDescent="0.25">
      <c r="I96" s="1" t="s">
        <v>77</v>
      </c>
      <c r="J96" s="9"/>
      <c r="K96" s="9">
        <v>0</v>
      </c>
      <c r="L96" s="9">
        <v>0</v>
      </c>
      <c r="M96" s="9">
        <v>0</v>
      </c>
      <c r="N96" s="9">
        <v>0</v>
      </c>
      <c r="O96" s="9">
        <v>0</v>
      </c>
      <c r="P96" s="9">
        <v>0</v>
      </c>
      <c r="Q96" s="9">
        <v>0</v>
      </c>
      <c r="R96" s="9">
        <v>0</v>
      </c>
      <c r="S96" s="9">
        <v>0</v>
      </c>
      <c r="T96" s="9">
        <v>0</v>
      </c>
      <c r="U96" s="9">
        <v>0</v>
      </c>
      <c r="V96" s="9">
        <v>0</v>
      </c>
      <c r="W96" s="9">
        <v>0</v>
      </c>
      <c r="X96" s="9">
        <v>0</v>
      </c>
      <c r="Y96" s="9">
        <v>0</v>
      </c>
      <c r="Z96" s="9">
        <v>0</v>
      </c>
      <c r="AA96" s="9">
        <v>0</v>
      </c>
      <c r="AB96" s="9">
        <v>0</v>
      </c>
      <c r="AC96" s="9">
        <v>0</v>
      </c>
      <c r="AD96" s="9">
        <v>0</v>
      </c>
      <c r="AE96" s="9">
        <v>0</v>
      </c>
      <c r="AF96" s="9">
        <v>0</v>
      </c>
      <c r="AG96" s="9">
        <v>0</v>
      </c>
      <c r="AH96" s="9">
        <v>0</v>
      </c>
      <c r="AI96" s="9">
        <v>0</v>
      </c>
      <c r="AJ96" s="9">
        <v>0</v>
      </c>
      <c r="AK96" s="9">
        <v>0</v>
      </c>
      <c r="AL96" s="9">
        <v>0</v>
      </c>
      <c r="AM96" s="9">
        <v>0</v>
      </c>
      <c r="AN96" s="9">
        <v>0</v>
      </c>
      <c r="AO96" s="9">
        <v>0</v>
      </c>
    </row>
    <row r="97" spans="2:41" x14ac:dyDescent="0.25">
      <c r="I97" s="1" t="s">
        <v>78</v>
      </c>
      <c r="J97" s="9"/>
      <c r="K97" s="9">
        <v>0</v>
      </c>
      <c r="L97" s="9">
        <v>0</v>
      </c>
      <c r="M97" s="9">
        <v>0</v>
      </c>
      <c r="N97" s="9">
        <v>0</v>
      </c>
      <c r="O97" s="9">
        <v>0</v>
      </c>
      <c r="P97" s="9">
        <v>0</v>
      </c>
      <c r="Q97" s="9">
        <v>0</v>
      </c>
      <c r="R97" s="9">
        <v>0</v>
      </c>
      <c r="S97" s="9">
        <v>0</v>
      </c>
      <c r="T97" s="9">
        <v>0</v>
      </c>
      <c r="U97" s="9">
        <v>0</v>
      </c>
      <c r="V97" s="9">
        <v>0</v>
      </c>
      <c r="W97" s="9">
        <v>0</v>
      </c>
      <c r="X97" s="9">
        <v>0</v>
      </c>
      <c r="Y97" s="9">
        <v>0</v>
      </c>
      <c r="Z97" s="9">
        <v>0</v>
      </c>
      <c r="AA97" s="9">
        <v>0</v>
      </c>
      <c r="AB97" s="9">
        <v>0</v>
      </c>
      <c r="AC97" s="9">
        <v>0</v>
      </c>
      <c r="AD97" s="9">
        <v>0</v>
      </c>
      <c r="AE97" s="9">
        <v>0</v>
      </c>
      <c r="AF97" s="9">
        <v>0</v>
      </c>
      <c r="AG97" s="9">
        <v>0</v>
      </c>
      <c r="AH97" s="9">
        <v>0</v>
      </c>
      <c r="AI97" s="9">
        <v>0</v>
      </c>
      <c r="AJ97" s="9">
        <v>0</v>
      </c>
      <c r="AK97" s="9">
        <v>0</v>
      </c>
      <c r="AL97" s="9">
        <v>0</v>
      </c>
      <c r="AM97" s="9">
        <v>0</v>
      </c>
      <c r="AN97" s="9">
        <v>0</v>
      </c>
      <c r="AO97" s="9">
        <v>0</v>
      </c>
    </row>
    <row r="98" spans="2:41" x14ac:dyDescent="0.25">
      <c r="I98" s="1" t="s">
        <v>79</v>
      </c>
      <c r="J98" s="9"/>
      <c r="K98" s="9">
        <v>0</v>
      </c>
      <c r="L98" s="9">
        <v>0</v>
      </c>
      <c r="M98" s="9">
        <v>0</v>
      </c>
      <c r="N98" s="9">
        <v>0</v>
      </c>
      <c r="O98" s="9">
        <v>0</v>
      </c>
      <c r="P98" s="9">
        <v>0</v>
      </c>
      <c r="Q98" s="9">
        <v>0</v>
      </c>
      <c r="R98" s="9">
        <v>0</v>
      </c>
      <c r="S98" s="9">
        <v>0</v>
      </c>
      <c r="T98" s="9">
        <v>0</v>
      </c>
      <c r="U98" s="9">
        <v>0</v>
      </c>
      <c r="V98" s="9">
        <v>0</v>
      </c>
      <c r="W98" s="9">
        <v>0</v>
      </c>
      <c r="X98" s="9">
        <v>0</v>
      </c>
      <c r="Y98" s="9">
        <v>0</v>
      </c>
      <c r="Z98" s="9">
        <v>0</v>
      </c>
      <c r="AA98" s="9">
        <v>0</v>
      </c>
      <c r="AB98" s="9">
        <v>0</v>
      </c>
      <c r="AC98" s="9">
        <v>0</v>
      </c>
      <c r="AD98" s="9">
        <v>0</v>
      </c>
      <c r="AE98" s="9">
        <v>0</v>
      </c>
      <c r="AF98" s="9">
        <v>0</v>
      </c>
      <c r="AG98" s="9">
        <v>0</v>
      </c>
      <c r="AH98" s="9">
        <v>0</v>
      </c>
      <c r="AI98" s="9">
        <v>0</v>
      </c>
      <c r="AJ98" s="9">
        <v>0</v>
      </c>
      <c r="AK98" s="9">
        <v>0</v>
      </c>
      <c r="AL98" s="9">
        <v>0</v>
      </c>
      <c r="AM98" s="9">
        <v>0</v>
      </c>
      <c r="AN98" s="9">
        <v>0</v>
      </c>
      <c r="AO98" s="9">
        <v>0</v>
      </c>
    </row>
    <row r="99" spans="2:41" x14ac:dyDescent="0.25">
      <c r="I99" s="1" t="s">
        <v>81</v>
      </c>
      <c r="J99" s="9"/>
      <c r="K99" s="9">
        <v>0</v>
      </c>
      <c r="L99" s="9">
        <v>0</v>
      </c>
      <c r="M99" s="9">
        <v>0</v>
      </c>
      <c r="N99" s="9">
        <v>0</v>
      </c>
      <c r="O99" s="9">
        <v>0</v>
      </c>
      <c r="P99" s="9">
        <v>0</v>
      </c>
      <c r="Q99" s="9">
        <v>0</v>
      </c>
      <c r="R99" s="9">
        <v>0</v>
      </c>
      <c r="S99" s="9">
        <v>0</v>
      </c>
      <c r="T99" s="9">
        <v>0</v>
      </c>
      <c r="U99" s="9">
        <v>0</v>
      </c>
      <c r="V99" s="9">
        <v>0</v>
      </c>
      <c r="W99" s="9">
        <v>0</v>
      </c>
      <c r="X99" s="9">
        <v>0</v>
      </c>
      <c r="Y99" s="9">
        <v>0</v>
      </c>
      <c r="Z99" s="9">
        <v>0</v>
      </c>
      <c r="AA99" s="9">
        <v>0</v>
      </c>
      <c r="AB99" s="9">
        <v>0</v>
      </c>
      <c r="AC99" s="9">
        <v>0</v>
      </c>
      <c r="AD99" s="9">
        <v>0</v>
      </c>
      <c r="AE99" s="9">
        <v>0</v>
      </c>
      <c r="AF99" s="9">
        <v>0</v>
      </c>
      <c r="AG99" s="9">
        <v>0</v>
      </c>
      <c r="AH99" s="9">
        <v>0</v>
      </c>
      <c r="AI99" s="9">
        <v>0</v>
      </c>
      <c r="AJ99" s="9">
        <v>0</v>
      </c>
      <c r="AK99" s="9">
        <v>0</v>
      </c>
      <c r="AL99" s="9">
        <v>0</v>
      </c>
      <c r="AM99" s="9">
        <v>0</v>
      </c>
      <c r="AN99" s="9">
        <v>0</v>
      </c>
      <c r="AO99" s="9">
        <v>0</v>
      </c>
    </row>
    <row r="100" spans="2:41" x14ac:dyDescent="0.25">
      <c r="I100" s="1" t="s">
        <v>207</v>
      </c>
      <c r="J100" s="9"/>
      <c r="K100" s="9">
        <v>0</v>
      </c>
      <c r="L100" s="9">
        <v>0</v>
      </c>
      <c r="M100" s="9">
        <v>0</v>
      </c>
      <c r="N100" s="9">
        <v>0</v>
      </c>
      <c r="O100" s="9">
        <v>0</v>
      </c>
      <c r="P100" s="9">
        <v>0</v>
      </c>
      <c r="Q100" s="9">
        <v>0</v>
      </c>
      <c r="R100" s="9">
        <v>0</v>
      </c>
      <c r="S100" s="9">
        <v>0</v>
      </c>
      <c r="T100" s="9">
        <v>0</v>
      </c>
      <c r="U100" s="9">
        <v>0</v>
      </c>
      <c r="V100" s="9">
        <v>0</v>
      </c>
      <c r="W100" s="9">
        <v>0</v>
      </c>
      <c r="X100" s="9">
        <v>0</v>
      </c>
      <c r="Y100" s="9">
        <v>0</v>
      </c>
      <c r="Z100" s="9">
        <v>0</v>
      </c>
      <c r="AA100" s="9">
        <v>0</v>
      </c>
      <c r="AB100" s="9">
        <v>0</v>
      </c>
      <c r="AC100" s="9">
        <v>0</v>
      </c>
      <c r="AD100" s="9">
        <v>0</v>
      </c>
      <c r="AE100" s="9">
        <v>0</v>
      </c>
      <c r="AF100" s="9">
        <v>0</v>
      </c>
      <c r="AG100" s="9">
        <v>0</v>
      </c>
      <c r="AH100" s="9">
        <v>0</v>
      </c>
      <c r="AI100" s="9">
        <v>0</v>
      </c>
      <c r="AJ100" s="9">
        <v>0</v>
      </c>
      <c r="AK100" s="9">
        <v>0</v>
      </c>
      <c r="AL100" s="9">
        <v>0</v>
      </c>
      <c r="AM100" s="9">
        <v>0</v>
      </c>
      <c r="AN100" s="9">
        <v>0</v>
      </c>
      <c r="AO100" s="9">
        <v>0</v>
      </c>
    </row>
    <row r="101" spans="2:41" x14ac:dyDescent="0.25">
      <c r="I101" s="1" t="s">
        <v>349</v>
      </c>
      <c r="J101" s="9"/>
      <c r="K101" s="9">
        <v>0</v>
      </c>
      <c r="L101" s="9">
        <v>0</v>
      </c>
      <c r="M101" s="9">
        <v>0</v>
      </c>
      <c r="N101" s="9">
        <v>0</v>
      </c>
      <c r="O101" s="9">
        <v>0</v>
      </c>
      <c r="P101" s="9">
        <v>0</v>
      </c>
      <c r="Q101" s="9">
        <v>0</v>
      </c>
      <c r="R101" s="9">
        <v>0</v>
      </c>
      <c r="S101" s="9">
        <v>0</v>
      </c>
      <c r="T101" s="9">
        <v>0</v>
      </c>
      <c r="U101" s="9">
        <v>0</v>
      </c>
      <c r="V101" s="9">
        <v>0</v>
      </c>
      <c r="W101" s="9">
        <v>0</v>
      </c>
      <c r="X101" s="9">
        <v>0</v>
      </c>
      <c r="Y101" s="9">
        <v>0</v>
      </c>
      <c r="Z101" s="9">
        <v>0</v>
      </c>
      <c r="AA101" s="9">
        <v>0</v>
      </c>
      <c r="AB101" s="9">
        <v>0</v>
      </c>
      <c r="AC101" s="9">
        <v>0</v>
      </c>
      <c r="AD101" s="9">
        <v>0</v>
      </c>
      <c r="AE101" s="9">
        <v>0</v>
      </c>
      <c r="AF101" s="9">
        <v>0</v>
      </c>
      <c r="AG101" s="9">
        <v>0</v>
      </c>
      <c r="AH101" s="9">
        <v>0</v>
      </c>
      <c r="AI101" s="9">
        <v>0</v>
      </c>
      <c r="AJ101" s="9">
        <v>0</v>
      </c>
      <c r="AK101" s="9">
        <v>0</v>
      </c>
      <c r="AL101" s="9">
        <v>0</v>
      </c>
      <c r="AM101" s="9">
        <v>0</v>
      </c>
      <c r="AN101" s="9">
        <v>0</v>
      </c>
      <c r="AO101" s="9">
        <v>0</v>
      </c>
    </row>
    <row r="102" spans="2:41" x14ac:dyDescent="0.25">
      <c r="I102" s="1" t="s">
        <v>350</v>
      </c>
      <c r="J102" s="9"/>
      <c r="K102" s="9">
        <v>0</v>
      </c>
      <c r="L102" s="9">
        <v>0</v>
      </c>
      <c r="M102" s="9">
        <v>0</v>
      </c>
      <c r="N102" s="9">
        <v>0</v>
      </c>
      <c r="O102" s="9">
        <v>0</v>
      </c>
      <c r="P102" s="9">
        <v>0</v>
      </c>
      <c r="Q102" s="9">
        <v>0</v>
      </c>
      <c r="R102" s="9">
        <v>0</v>
      </c>
      <c r="S102" s="9">
        <v>0</v>
      </c>
      <c r="T102" s="9">
        <v>0</v>
      </c>
      <c r="U102" s="9">
        <v>0</v>
      </c>
      <c r="V102" s="9">
        <v>0</v>
      </c>
      <c r="W102" s="9">
        <v>0</v>
      </c>
      <c r="X102" s="9">
        <v>0</v>
      </c>
      <c r="Y102" s="9">
        <v>0</v>
      </c>
      <c r="Z102" s="9">
        <v>0</v>
      </c>
      <c r="AA102" s="9">
        <v>0</v>
      </c>
      <c r="AB102" s="9">
        <v>0</v>
      </c>
      <c r="AC102" s="9">
        <v>0</v>
      </c>
      <c r="AD102" s="9">
        <v>0</v>
      </c>
      <c r="AE102" s="9">
        <v>0</v>
      </c>
      <c r="AF102" s="9">
        <v>0</v>
      </c>
      <c r="AG102" s="9">
        <v>0</v>
      </c>
      <c r="AH102" s="9">
        <v>0</v>
      </c>
      <c r="AI102" s="9">
        <v>0</v>
      </c>
      <c r="AJ102" s="9">
        <v>0</v>
      </c>
      <c r="AK102" s="9">
        <v>0</v>
      </c>
      <c r="AL102" s="9">
        <v>0</v>
      </c>
      <c r="AM102" s="9">
        <v>0</v>
      </c>
      <c r="AN102" s="9">
        <v>0</v>
      </c>
      <c r="AO102" s="9">
        <v>0</v>
      </c>
    </row>
    <row r="103" spans="2:41" x14ac:dyDescent="0.25">
      <c r="I103" s="1" t="s">
        <v>351</v>
      </c>
      <c r="J103" s="9"/>
      <c r="K103" s="9">
        <v>0</v>
      </c>
      <c r="L103" s="9">
        <v>0</v>
      </c>
      <c r="M103" s="9">
        <v>0</v>
      </c>
      <c r="N103" s="9">
        <v>0</v>
      </c>
      <c r="O103" s="9">
        <v>0</v>
      </c>
      <c r="P103" s="9">
        <v>0</v>
      </c>
      <c r="Q103" s="9">
        <v>0</v>
      </c>
      <c r="R103" s="9">
        <v>0</v>
      </c>
      <c r="S103" s="9">
        <v>0</v>
      </c>
      <c r="T103" s="9">
        <v>0</v>
      </c>
      <c r="U103" s="9">
        <v>0</v>
      </c>
      <c r="V103" s="9">
        <v>0</v>
      </c>
      <c r="W103" s="9">
        <v>0</v>
      </c>
      <c r="X103" s="9">
        <v>0</v>
      </c>
      <c r="Y103" s="9">
        <v>0</v>
      </c>
      <c r="Z103" s="9">
        <v>0</v>
      </c>
      <c r="AA103" s="9">
        <v>0</v>
      </c>
      <c r="AB103" s="9">
        <v>0</v>
      </c>
      <c r="AC103" s="9">
        <v>0</v>
      </c>
      <c r="AD103" s="9">
        <v>0</v>
      </c>
      <c r="AE103" s="9">
        <v>0</v>
      </c>
      <c r="AF103" s="9">
        <v>0</v>
      </c>
      <c r="AG103" s="9">
        <v>0</v>
      </c>
      <c r="AH103" s="9">
        <v>0</v>
      </c>
      <c r="AI103" s="9">
        <v>0</v>
      </c>
      <c r="AJ103" s="9">
        <v>0</v>
      </c>
      <c r="AK103" s="9">
        <v>0</v>
      </c>
      <c r="AL103" s="9">
        <v>0</v>
      </c>
      <c r="AM103" s="9">
        <v>0</v>
      </c>
      <c r="AN103" s="9">
        <v>0</v>
      </c>
      <c r="AO103" s="9">
        <v>0</v>
      </c>
    </row>
    <row r="104" spans="2:41" x14ac:dyDescent="0.25">
      <c r="I104" s="1" t="s">
        <v>352</v>
      </c>
      <c r="J104" s="9"/>
      <c r="K104" s="9">
        <v>0</v>
      </c>
      <c r="L104" s="9">
        <v>0</v>
      </c>
      <c r="M104" s="9">
        <v>0</v>
      </c>
      <c r="N104" s="9">
        <v>0</v>
      </c>
      <c r="O104" s="9">
        <v>0</v>
      </c>
      <c r="P104" s="9">
        <v>0</v>
      </c>
      <c r="Q104" s="9">
        <v>0</v>
      </c>
      <c r="R104" s="9">
        <v>0</v>
      </c>
      <c r="S104" s="9">
        <v>0</v>
      </c>
      <c r="T104" s="9">
        <v>0</v>
      </c>
      <c r="U104" s="9">
        <v>0</v>
      </c>
      <c r="V104" s="9">
        <v>0</v>
      </c>
      <c r="W104" s="9">
        <v>0</v>
      </c>
      <c r="X104" s="9">
        <v>0</v>
      </c>
      <c r="Y104" s="9">
        <v>0</v>
      </c>
      <c r="Z104" s="9">
        <v>0</v>
      </c>
      <c r="AA104" s="9">
        <v>0</v>
      </c>
      <c r="AB104" s="9">
        <v>0</v>
      </c>
      <c r="AC104" s="9">
        <v>0</v>
      </c>
      <c r="AD104" s="9">
        <v>0</v>
      </c>
      <c r="AE104" s="9">
        <v>0</v>
      </c>
      <c r="AF104" s="9">
        <v>0</v>
      </c>
      <c r="AG104" s="9">
        <v>0</v>
      </c>
      <c r="AH104" s="9">
        <v>0</v>
      </c>
      <c r="AI104" s="9">
        <v>0</v>
      </c>
      <c r="AJ104" s="9">
        <v>0</v>
      </c>
      <c r="AK104" s="9">
        <v>0</v>
      </c>
      <c r="AL104" s="9">
        <v>0</v>
      </c>
      <c r="AM104" s="9">
        <v>0</v>
      </c>
      <c r="AN104" s="9">
        <v>0</v>
      </c>
      <c r="AO104" s="9">
        <v>0</v>
      </c>
    </row>
    <row r="106" spans="2:41" x14ac:dyDescent="0.25">
      <c r="H106" s="1" t="s">
        <v>368</v>
      </c>
    </row>
    <row r="107" spans="2:41" x14ac:dyDescent="0.25">
      <c r="I107" s="1" t="s">
        <v>75</v>
      </c>
      <c r="J107" s="1"/>
      <c r="K107" s="1">
        <v>2020</v>
      </c>
      <c r="L107" s="1">
        <v>2021</v>
      </c>
      <c r="M107" s="1">
        <v>2022</v>
      </c>
      <c r="N107" s="1">
        <v>2023</v>
      </c>
      <c r="O107" s="1">
        <v>2024</v>
      </c>
      <c r="P107" s="1">
        <v>2025</v>
      </c>
      <c r="Q107" s="1">
        <v>2026</v>
      </c>
      <c r="R107" s="1">
        <v>2027</v>
      </c>
      <c r="S107" s="1">
        <v>2028</v>
      </c>
      <c r="T107" s="1">
        <v>2029</v>
      </c>
      <c r="U107" s="1">
        <v>2030</v>
      </c>
      <c r="V107" s="1">
        <v>2031</v>
      </c>
      <c r="W107" s="1">
        <v>2032</v>
      </c>
      <c r="X107" s="1">
        <v>2033</v>
      </c>
      <c r="Y107" s="1">
        <v>2034</v>
      </c>
      <c r="Z107" s="1">
        <v>2035</v>
      </c>
      <c r="AA107" s="1">
        <v>2036</v>
      </c>
      <c r="AB107" s="1">
        <v>2037</v>
      </c>
      <c r="AC107" s="1">
        <v>2038</v>
      </c>
      <c r="AD107" s="1">
        <v>2039</v>
      </c>
      <c r="AE107" s="1">
        <v>2040</v>
      </c>
      <c r="AF107" s="1">
        <v>2041</v>
      </c>
      <c r="AG107" s="1">
        <v>2042</v>
      </c>
      <c r="AH107" s="1">
        <v>2043</v>
      </c>
      <c r="AI107" s="1">
        <v>2044</v>
      </c>
      <c r="AJ107" s="1">
        <v>2045</v>
      </c>
      <c r="AK107" s="1">
        <v>2046</v>
      </c>
      <c r="AL107" s="1">
        <v>2047</v>
      </c>
      <c r="AM107" s="1">
        <v>2048</v>
      </c>
      <c r="AN107" s="1">
        <v>2049</v>
      </c>
      <c r="AO107" s="1">
        <v>2050</v>
      </c>
    </row>
    <row r="108" spans="2:41" x14ac:dyDescent="0.25">
      <c r="B108" s="53" t="s">
        <v>387</v>
      </c>
      <c r="C108" s="53" t="s">
        <v>388</v>
      </c>
      <c r="D108" s="53" t="s">
        <v>389</v>
      </c>
      <c r="E108" s="53" t="s">
        <v>390</v>
      </c>
      <c r="F108" s="53" t="s">
        <v>391</v>
      </c>
      <c r="G108" s="53" t="s">
        <v>393</v>
      </c>
      <c r="H108" s="53" t="s">
        <v>394</v>
      </c>
      <c r="I108" s="1" t="s">
        <v>76</v>
      </c>
      <c r="J108" s="55"/>
      <c r="K108" s="55">
        <f t="shared" ref="K108:AO108" si="27">SUM(INDEX(Table4,MATCH($G108,Table4_A,0),MATCH(K$107,Table4_1,0)),INDEX(Table4,MATCH($F108,Table4_A,0),MATCH(K$107,Table4_1,0)),INDEX(Table4,MATCH($E108,Table4_A,0),MATCH(K$107,Table4_1,0)),INDEX(Table4,MATCH($D108,Table4_A,0),MATCH(K$107,Table4_1,0)),INDEX(Table4,MATCH($C108,Table4_A,0),MATCH(K$107,Table4_1,0)),INDEX(Table4,MATCH($B108,Table4_A,0),MATCH(K$107,Table4_1,0)),INDEX(Table4,MATCH($H108,Table4_A,0),MATCH(K$107,Table4_1,0)))*Percent_rural*quadrillion</f>
        <v>260273832487309.63</v>
      </c>
      <c r="L108" s="55">
        <f t="shared" si="27"/>
        <v>261214230118443.31</v>
      </c>
      <c r="M108" s="55">
        <f t="shared" si="27"/>
        <v>262429390862944.19</v>
      </c>
      <c r="N108" s="55">
        <f t="shared" si="27"/>
        <v>263376349407783.44</v>
      </c>
      <c r="O108" s="55">
        <f t="shared" si="27"/>
        <v>264589124365482.25</v>
      </c>
      <c r="P108" s="55">
        <f t="shared" si="27"/>
        <v>265801501692047.38</v>
      </c>
      <c r="Q108" s="55">
        <f t="shared" si="27"/>
        <v>266830968697123.53</v>
      </c>
      <c r="R108" s="55">
        <f t="shared" si="27"/>
        <v>267693629441624.34</v>
      </c>
      <c r="S108" s="55">
        <f t="shared" si="27"/>
        <v>268485909475465.25</v>
      </c>
      <c r="T108" s="55">
        <f t="shared" si="27"/>
        <v>269281768189509.28</v>
      </c>
      <c r="U108" s="55">
        <f t="shared" si="27"/>
        <v>270107250423011.81</v>
      </c>
      <c r="V108" s="55">
        <f t="shared" si="27"/>
        <v>270931142131979.72</v>
      </c>
      <c r="W108" s="55">
        <f t="shared" si="27"/>
        <v>271887047377326.59</v>
      </c>
      <c r="X108" s="55">
        <f t="shared" si="27"/>
        <v>273009560067681.91</v>
      </c>
      <c r="Y108" s="55">
        <f t="shared" si="27"/>
        <v>274333274111675.06</v>
      </c>
      <c r="Z108" s="55">
        <f t="shared" si="27"/>
        <v>275916641285955.94</v>
      </c>
      <c r="AA108" s="55">
        <f t="shared" si="27"/>
        <v>277662043147208.09</v>
      </c>
      <c r="AB108" s="55">
        <f t="shared" si="27"/>
        <v>279499695431472.06</v>
      </c>
      <c r="AC108" s="55">
        <f t="shared" si="27"/>
        <v>281393612521150.59</v>
      </c>
      <c r="AD108" s="55">
        <f t="shared" si="27"/>
        <v>283284149746192.88</v>
      </c>
      <c r="AE108" s="55">
        <f t="shared" si="27"/>
        <v>285229758883248.69</v>
      </c>
      <c r="AF108" s="55">
        <f t="shared" si="27"/>
        <v>287213540609137.06</v>
      </c>
      <c r="AG108" s="55">
        <f t="shared" si="27"/>
        <v>289265714890016.88</v>
      </c>
      <c r="AH108" s="55">
        <f t="shared" si="27"/>
        <v>291370575296108.25</v>
      </c>
      <c r="AI108" s="55">
        <f t="shared" si="27"/>
        <v>293510824873096.44</v>
      </c>
      <c r="AJ108" s="55">
        <f t="shared" si="27"/>
        <v>295656840101522.81</v>
      </c>
      <c r="AK108" s="55">
        <f t="shared" si="27"/>
        <v>297883773265651.44</v>
      </c>
      <c r="AL108" s="55">
        <f t="shared" si="27"/>
        <v>300159416243654.81</v>
      </c>
      <c r="AM108" s="55">
        <f t="shared" si="27"/>
        <v>302508620981387.5</v>
      </c>
      <c r="AN108" s="55">
        <f t="shared" si="27"/>
        <v>304982284263959.38</v>
      </c>
      <c r="AO108" s="55">
        <f t="shared" si="27"/>
        <v>307508832487309.56</v>
      </c>
    </row>
    <row r="109" spans="2:41" x14ac:dyDescent="0.25">
      <c r="I109" s="1" t="s">
        <v>77</v>
      </c>
      <c r="J109" s="9"/>
      <c r="K109" s="9">
        <v>0</v>
      </c>
      <c r="L109" s="9">
        <v>0</v>
      </c>
      <c r="M109" s="9">
        <v>0</v>
      </c>
      <c r="N109" s="9">
        <v>0</v>
      </c>
      <c r="O109" s="9">
        <v>0</v>
      </c>
      <c r="P109" s="9">
        <v>0</v>
      </c>
      <c r="Q109" s="9">
        <v>0</v>
      </c>
      <c r="R109" s="9">
        <v>0</v>
      </c>
      <c r="S109" s="9">
        <v>0</v>
      </c>
      <c r="T109" s="9">
        <v>0</v>
      </c>
      <c r="U109" s="9">
        <v>0</v>
      </c>
      <c r="V109" s="9">
        <v>0</v>
      </c>
      <c r="W109" s="9">
        <v>0</v>
      </c>
      <c r="X109" s="9">
        <v>0</v>
      </c>
      <c r="Y109" s="9">
        <v>0</v>
      </c>
      <c r="Z109" s="9">
        <v>0</v>
      </c>
      <c r="AA109" s="9">
        <v>0</v>
      </c>
      <c r="AB109" s="9">
        <v>0</v>
      </c>
      <c r="AC109" s="9">
        <v>0</v>
      </c>
      <c r="AD109" s="9">
        <v>0</v>
      </c>
      <c r="AE109" s="9">
        <v>0</v>
      </c>
      <c r="AF109" s="9">
        <v>0</v>
      </c>
      <c r="AG109" s="9">
        <v>0</v>
      </c>
      <c r="AH109" s="9">
        <v>0</v>
      </c>
      <c r="AI109" s="9">
        <v>0</v>
      </c>
      <c r="AJ109" s="9">
        <v>0</v>
      </c>
      <c r="AK109" s="9">
        <v>0</v>
      </c>
      <c r="AL109" s="9">
        <v>0</v>
      </c>
      <c r="AM109" s="9">
        <v>0</v>
      </c>
      <c r="AN109" s="9">
        <v>0</v>
      </c>
      <c r="AO109" s="9">
        <v>0</v>
      </c>
    </row>
    <row r="110" spans="2:41" x14ac:dyDescent="0.25">
      <c r="F110" s="53" t="s">
        <v>402</v>
      </c>
      <c r="G110" s="53" t="s">
        <v>403</v>
      </c>
      <c r="H110" s="53" t="s">
        <v>404</v>
      </c>
      <c r="I110" s="1" t="s">
        <v>78</v>
      </c>
      <c r="J110" s="55"/>
      <c r="K110" s="55">
        <f t="shared" ref="K110:AO110" si="28">SUM(INDEX(Table4,MATCH($G110,Table4_A,0),MATCH(K$107,Table4_1,0)),INDEX(Table4,MATCH($H110,Table4_A,0),MATCH(K$107,Table4_1,0)),INDEX(Table4,MATCH($F110,Table4_A,0),MATCH(K$107,Table4_1,0)))*Percent_rural*quadrillion</f>
        <v>228670109983079.53</v>
      </c>
      <c r="L110" s="55">
        <f t="shared" si="28"/>
        <v>228099111675126.91</v>
      </c>
      <c r="M110" s="55">
        <f t="shared" si="28"/>
        <v>228880059221658.22</v>
      </c>
      <c r="N110" s="55">
        <f t="shared" si="28"/>
        <v>230389864636209.81</v>
      </c>
      <c r="O110" s="55">
        <f t="shared" si="28"/>
        <v>232517986463621</v>
      </c>
      <c r="P110" s="55">
        <f t="shared" si="28"/>
        <v>234566780879864.63</v>
      </c>
      <c r="Q110" s="55">
        <f t="shared" si="28"/>
        <v>236439027072758.03</v>
      </c>
      <c r="R110" s="55">
        <f t="shared" si="28"/>
        <v>238096154822335.06</v>
      </c>
      <c r="S110" s="55">
        <f t="shared" si="28"/>
        <v>239825452622673.41</v>
      </c>
      <c r="T110" s="55">
        <f t="shared" si="28"/>
        <v>241588549069373.94</v>
      </c>
      <c r="U110" s="55">
        <f t="shared" si="28"/>
        <v>242906099830795.22</v>
      </c>
      <c r="V110" s="55">
        <f t="shared" si="28"/>
        <v>244252876480541.47</v>
      </c>
      <c r="W110" s="55">
        <f t="shared" si="28"/>
        <v>245739619289340.06</v>
      </c>
      <c r="X110" s="55">
        <f t="shared" si="28"/>
        <v>247299128595600.69</v>
      </c>
      <c r="Y110" s="55">
        <f t="shared" si="28"/>
        <v>248807741116751.25</v>
      </c>
      <c r="Z110" s="55">
        <f t="shared" si="28"/>
        <v>250353929780033.84</v>
      </c>
      <c r="AA110" s="55">
        <f t="shared" si="28"/>
        <v>251841467851099.84</v>
      </c>
      <c r="AB110" s="55">
        <f t="shared" si="28"/>
        <v>253244111675126.91</v>
      </c>
      <c r="AC110" s="55">
        <f t="shared" si="28"/>
        <v>254595858714044</v>
      </c>
      <c r="AD110" s="55">
        <f t="shared" si="28"/>
        <v>255940647208121.81</v>
      </c>
      <c r="AE110" s="55">
        <f t="shared" si="28"/>
        <v>257294183587140.47</v>
      </c>
      <c r="AF110" s="55">
        <f t="shared" si="28"/>
        <v>258604576988155.66</v>
      </c>
      <c r="AG110" s="55">
        <f t="shared" si="28"/>
        <v>259895088832487.31</v>
      </c>
      <c r="AH110" s="55">
        <f t="shared" si="28"/>
        <v>261236298646362.09</v>
      </c>
      <c r="AI110" s="55">
        <f t="shared" si="28"/>
        <v>262636556683587.16</v>
      </c>
      <c r="AJ110" s="55">
        <f t="shared" si="28"/>
        <v>264114551607445</v>
      </c>
      <c r="AK110" s="55">
        <f t="shared" si="28"/>
        <v>265683405245346.84</v>
      </c>
      <c r="AL110" s="55">
        <f t="shared" si="28"/>
        <v>267302360406091.34</v>
      </c>
      <c r="AM110" s="55">
        <f t="shared" si="28"/>
        <v>269000046531302.88</v>
      </c>
      <c r="AN110" s="55">
        <f t="shared" si="28"/>
        <v>270709462774957.66</v>
      </c>
      <c r="AO110" s="55">
        <f t="shared" si="28"/>
        <v>272379911167512.69</v>
      </c>
    </row>
    <row r="111" spans="2:41" x14ac:dyDescent="0.25">
      <c r="H111" s="14" t="s">
        <v>408</v>
      </c>
      <c r="I111" s="1" t="s">
        <v>79</v>
      </c>
      <c r="J111" s="55"/>
      <c r="K111" s="55">
        <f t="shared" ref="K111:AO111" si="29">INDEX(Table4,MATCH($H111,Table4_A,0),MATCH(K$107,Table4_1,0))*Percent_rural*quadrillion</f>
        <v>9694048223350.2539</v>
      </c>
      <c r="L111" s="55">
        <f t="shared" si="29"/>
        <v>9365803722504.2285</v>
      </c>
      <c r="M111" s="55">
        <f t="shared" si="29"/>
        <v>8992030456852.791</v>
      </c>
      <c r="N111" s="55">
        <f t="shared" si="29"/>
        <v>8570541455160.7451</v>
      </c>
      <c r="O111" s="55">
        <f t="shared" si="29"/>
        <v>8198159898477.1572</v>
      </c>
      <c r="P111" s="55">
        <f t="shared" si="29"/>
        <v>7897153130287.6475</v>
      </c>
      <c r="Q111" s="55">
        <f t="shared" si="29"/>
        <v>7635313028764.8047</v>
      </c>
      <c r="R111" s="55">
        <f t="shared" si="29"/>
        <v>7421983925549.915</v>
      </c>
      <c r="S111" s="55">
        <f t="shared" si="29"/>
        <v>7255774111675.127</v>
      </c>
      <c r="T111" s="55">
        <f t="shared" si="29"/>
        <v>7130719120135.3643</v>
      </c>
      <c r="U111" s="55">
        <f t="shared" si="29"/>
        <v>7040456852791.8779</v>
      </c>
      <c r="V111" s="55">
        <f t="shared" si="29"/>
        <v>6945025380710.6602</v>
      </c>
      <c r="W111" s="55">
        <f t="shared" si="29"/>
        <v>6843629441624.3662</v>
      </c>
      <c r="X111" s="55">
        <f t="shared" si="29"/>
        <v>6739450084602.3682</v>
      </c>
      <c r="Y111" s="55">
        <f t="shared" si="29"/>
        <v>6632487309644.6709</v>
      </c>
      <c r="Z111" s="55">
        <f t="shared" si="29"/>
        <v>6528705583756.3447</v>
      </c>
      <c r="AA111" s="55">
        <f t="shared" si="29"/>
        <v>6427508460236.8857</v>
      </c>
      <c r="AB111" s="55">
        <f t="shared" si="29"/>
        <v>6321937394247.0381</v>
      </c>
      <c r="AC111" s="55">
        <f t="shared" si="29"/>
        <v>6211793570219.9658</v>
      </c>
      <c r="AD111" s="55">
        <f t="shared" si="29"/>
        <v>6108011844331.6406</v>
      </c>
      <c r="AE111" s="55">
        <f t="shared" si="29"/>
        <v>5999458544839.2549</v>
      </c>
      <c r="AF111" s="55">
        <f t="shared" si="29"/>
        <v>5893688663282.5713</v>
      </c>
      <c r="AG111" s="55">
        <f t="shared" si="29"/>
        <v>5792690355329.9492</v>
      </c>
      <c r="AH111" s="55">
        <f t="shared" si="29"/>
        <v>5697656514382.4023</v>
      </c>
      <c r="AI111" s="55">
        <f t="shared" si="29"/>
        <v>5606400169204.7373</v>
      </c>
      <c r="AJ111" s="55">
        <f t="shared" si="29"/>
        <v>5517131979695.4316</v>
      </c>
      <c r="AK111" s="55">
        <f t="shared" si="29"/>
        <v>5433629441624.3652</v>
      </c>
      <c r="AL111" s="55">
        <f t="shared" si="29"/>
        <v>5355097292724.1963</v>
      </c>
      <c r="AM111" s="55">
        <f t="shared" si="29"/>
        <v>5281336717428.0879</v>
      </c>
      <c r="AN111" s="55">
        <f t="shared" si="29"/>
        <v>5207774957698.8154</v>
      </c>
      <c r="AO111" s="55">
        <f t="shared" si="29"/>
        <v>5135207275803.7227</v>
      </c>
    </row>
    <row r="112" spans="2:41" x14ac:dyDescent="0.25">
      <c r="I112" s="1" t="s">
        <v>81</v>
      </c>
      <c r="J112" s="9"/>
      <c r="K112" s="9">
        <v>0</v>
      </c>
      <c r="L112" s="9">
        <v>0</v>
      </c>
      <c r="M112" s="9">
        <v>0</v>
      </c>
      <c r="N112" s="9">
        <v>0</v>
      </c>
      <c r="O112" s="9">
        <v>0</v>
      </c>
      <c r="P112" s="9">
        <v>0</v>
      </c>
      <c r="Q112" s="9">
        <v>0</v>
      </c>
      <c r="R112" s="9">
        <v>0</v>
      </c>
      <c r="S112" s="9">
        <v>0</v>
      </c>
      <c r="T112" s="9">
        <v>0</v>
      </c>
      <c r="U112" s="9">
        <v>0</v>
      </c>
      <c r="V112" s="9">
        <v>0</v>
      </c>
      <c r="W112" s="9">
        <v>0</v>
      </c>
      <c r="X112" s="9">
        <v>0</v>
      </c>
      <c r="Y112" s="9">
        <v>0</v>
      </c>
      <c r="Z112" s="9">
        <v>0</v>
      </c>
      <c r="AA112" s="9">
        <v>0</v>
      </c>
      <c r="AB112" s="9">
        <v>0</v>
      </c>
      <c r="AC112" s="9">
        <v>0</v>
      </c>
      <c r="AD112" s="9">
        <v>0</v>
      </c>
      <c r="AE112" s="9">
        <v>0</v>
      </c>
      <c r="AF112" s="9">
        <v>0</v>
      </c>
      <c r="AG112" s="9">
        <v>0</v>
      </c>
      <c r="AH112" s="9">
        <v>0</v>
      </c>
      <c r="AI112" s="9">
        <v>0</v>
      </c>
      <c r="AJ112" s="9">
        <v>0</v>
      </c>
      <c r="AK112" s="9">
        <v>0</v>
      </c>
      <c r="AL112" s="9">
        <v>0</v>
      </c>
      <c r="AM112" s="9">
        <v>0</v>
      </c>
      <c r="AN112" s="9">
        <v>0</v>
      </c>
      <c r="AO112" s="9">
        <v>0</v>
      </c>
    </row>
    <row r="113" spans="6:41" x14ac:dyDescent="0.25">
      <c r="I113" s="1" t="s">
        <v>207</v>
      </c>
      <c r="J113" s="9"/>
      <c r="K113" s="9">
        <v>0</v>
      </c>
      <c r="L113" s="9">
        <v>0</v>
      </c>
      <c r="M113" s="9">
        <v>0</v>
      </c>
      <c r="N113" s="9">
        <v>0</v>
      </c>
      <c r="O113" s="9">
        <v>0</v>
      </c>
      <c r="P113" s="9">
        <v>0</v>
      </c>
      <c r="Q113" s="9">
        <v>0</v>
      </c>
      <c r="R113" s="9">
        <v>0</v>
      </c>
      <c r="S113" s="9">
        <v>0</v>
      </c>
      <c r="T113" s="9">
        <v>0</v>
      </c>
      <c r="U113" s="9">
        <v>0</v>
      </c>
      <c r="V113" s="9">
        <v>0</v>
      </c>
      <c r="W113" s="9">
        <v>0</v>
      </c>
      <c r="X113" s="9">
        <v>0</v>
      </c>
      <c r="Y113" s="9">
        <v>0</v>
      </c>
      <c r="Z113" s="9">
        <v>0</v>
      </c>
      <c r="AA113" s="9">
        <v>0</v>
      </c>
      <c r="AB113" s="9">
        <v>0</v>
      </c>
      <c r="AC113" s="9">
        <v>0</v>
      </c>
      <c r="AD113" s="9">
        <v>0</v>
      </c>
      <c r="AE113" s="9">
        <v>0</v>
      </c>
      <c r="AF113" s="9">
        <v>0</v>
      </c>
      <c r="AG113" s="9">
        <v>0</v>
      </c>
      <c r="AH113" s="9">
        <v>0</v>
      </c>
      <c r="AI113" s="9">
        <v>0</v>
      </c>
      <c r="AJ113" s="9">
        <v>0</v>
      </c>
      <c r="AK113" s="9">
        <v>0</v>
      </c>
      <c r="AL113" s="9">
        <v>0</v>
      </c>
      <c r="AM113" s="9">
        <v>0</v>
      </c>
      <c r="AN113" s="9">
        <v>0</v>
      </c>
      <c r="AO113" s="9">
        <v>0</v>
      </c>
    </row>
    <row r="114" spans="6:41" x14ac:dyDescent="0.25">
      <c r="I114" s="1" t="s">
        <v>349</v>
      </c>
      <c r="J114" s="9"/>
      <c r="K114" s="9">
        <v>0</v>
      </c>
      <c r="L114" s="9">
        <v>0</v>
      </c>
      <c r="M114" s="9">
        <v>0</v>
      </c>
      <c r="N114" s="9">
        <v>0</v>
      </c>
      <c r="O114" s="9">
        <v>0</v>
      </c>
      <c r="P114" s="9">
        <v>0</v>
      </c>
      <c r="Q114" s="9">
        <v>0</v>
      </c>
      <c r="R114" s="9">
        <v>0</v>
      </c>
      <c r="S114" s="9">
        <v>0</v>
      </c>
      <c r="T114" s="9">
        <v>0</v>
      </c>
      <c r="U114" s="9">
        <v>0</v>
      </c>
      <c r="V114" s="9">
        <v>0</v>
      </c>
      <c r="W114" s="9">
        <v>0</v>
      </c>
      <c r="X114" s="9">
        <v>0</v>
      </c>
      <c r="Y114" s="9">
        <v>0</v>
      </c>
      <c r="Z114" s="9">
        <v>0</v>
      </c>
      <c r="AA114" s="9">
        <v>0</v>
      </c>
      <c r="AB114" s="9">
        <v>0</v>
      </c>
      <c r="AC114" s="9">
        <v>0</v>
      </c>
      <c r="AD114" s="9">
        <v>0</v>
      </c>
      <c r="AE114" s="9">
        <v>0</v>
      </c>
      <c r="AF114" s="9">
        <v>0</v>
      </c>
      <c r="AG114" s="9">
        <v>0</v>
      </c>
      <c r="AH114" s="9">
        <v>0</v>
      </c>
      <c r="AI114" s="9">
        <v>0</v>
      </c>
      <c r="AJ114" s="9">
        <v>0</v>
      </c>
      <c r="AK114" s="9">
        <v>0</v>
      </c>
      <c r="AL114" s="9">
        <v>0</v>
      </c>
      <c r="AM114" s="9">
        <v>0</v>
      </c>
      <c r="AN114" s="9">
        <v>0</v>
      </c>
      <c r="AO114" s="9">
        <v>0</v>
      </c>
    </row>
    <row r="115" spans="6:41" x14ac:dyDescent="0.25">
      <c r="I115" s="1" t="s">
        <v>350</v>
      </c>
      <c r="J115" s="9"/>
      <c r="K115" s="9">
        <v>0</v>
      </c>
      <c r="L115" s="9">
        <v>0</v>
      </c>
      <c r="M115" s="9">
        <v>0</v>
      </c>
      <c r="N115" s="9">
        <v>0</v>
      </c>
      <c r="O115" s="9">
        <v>0</v>
      </c>
      <c r="P115" s="9">
        <v>0</v>
      </c>
      <c r="Q115" s="9">
        <v>0</v>
      </c>
      <c r="R115" s="9">
        <v>0</v>
      </c>
      <c r="S115" s="9">
        <v>0</v>
      </c>
      <c r="T115" s="9">
        <v>0</v>
      </c>
      <c r="U115" s="9">
        <v>0</v>
      </c>
      <c r="V115" s="9">
        <v>0</v>
      </c>
      <c r="W115" s="9">
        <v>0</v>
      </c>
      <c r="X115" s="9">
        <v>0</v>
      </c>
      <c r="Y115" s="9">
        <v>0</v>
      </c>
      <c r="Z115" s="9">
        <v>0</v>
      </c>
      <c r="AA115" s="9">
        <v>0</v>
      </c>
      <c r="AB115" s="9">
        <v>0</v>
      </c>
      <c r="AC115" s="9">
        <v>0</v>
      </c>
      <c r="AD115" s="9">
        <v>0</v>
      </c>
      <c r="AE115" s="9">
        <v>0</v>
      </c>
      <c r="AF115" s="9">
        <v>0</v>
      </c>
      <c r="AG115" s="9">
        <v>0</v>
      </c>
      <c r="AH115" s="9">
        <v>0</v>
      </c>
      <c r="AI115" s="9">
        <v>0</v>
      </c>
      <c r="AJ115" s="9">
        <v>0</v>
      </c>
      <c r="AK115" s="9">
        <v>0</v>
      </c>
      <c r="AL115" s="9">
        <v>0</v>
      </c>
      <c r="AM115" s="9">
        <v>0</v>
      </c>
      <c r="AN115" s="9">
        <v>0</v>
      </c>
      <c r="AO115" s="9">
        <v>0</v>
      </c>
    </row>
    <row r="116" spans="6:41" x14ac:dyDescent="0.25">
      <c r="G116" s="14" t="s">
        <v>412</v>
      </c>
      <c r="H116" s="14" t="s">
        <v>413</v>
      </c>
      <c r="I116" s="1" t="s">
        <v>351</v>
      </c>
      <c r="J116" s="55"/>
      <c r="K116" s="55">
        <f t="shared" ref="K116:AO116" si="30">SUM(INDEX(Table4,MATCH($G116,Table4_A,0),MATCH(K$107,Table4_1,0)),INDEX(Table4,MATCH($H116,Table4_A,0),MATCH(K$107,Table4_1,0)))*Percent_rural*quadrillion</f>
        <v>16384987309644.672</v>
      </c>
      <c r="L116" s="55">
        <f t="shared" si="30"/>
        <v>16020757191201.354</v>
      </c>
      <c r="M116" s="55">
        <f t="shared" si="30"/>
        <v>15656924703891.707</v>
      </c>
      <c r="N116" s="55">
        <f t="shared" si="30"/>
        <v>15307406937394.248</v>
      </c>
      <c r="O116" s="55">
        <f t="shared" si="30"/>
        <v>15003219120135.363</v>
      </c>
      <c r="P116" s="55">
        <f t="shared" si="30"/>
        <v>14737402707275.803</v>
      </c>
      <c r="Q116" s="55">
        <f t="shared" si="30"/>
        <v>14508963620981.387</v>
      </c>
      <c r="R116" s="55">
        <f t="shared" si="30"/>
        <v>14305376480541.455</v>
      </c>
      <c r="S116" s="55">
        <f t="shared" si="30"/>
        <v>14116302876480.539</v>
      </c>
      <c r="T116" s="55">
        <f t="shared" si="30"/>
        <v>13941146362098.139</v>
      </c>
      <c r="U116" s="55">
        <f t="shared" si="30"/>
        <v>13760423011844.33</v>
      </c>
      <c r="V116" s="55">
        <f t="shared" si="30"/>
        <v>13558824027072.756</v>
      </c>
      <c r="W116" s="55">
        <f t="shared" si="30"/>
        <v>13348874788494.076</v>
      </c>
      <c r="X116" s="55">
        <f t="shared" si="30"/>
        <v>13144094754653.131</v>
      </c>
      <c r="Y116" s="55">
        <f t="shared" si="30"/>
        <v>12941700507614.213</v>
      </c>
      <c r="Z116" s="55">
        <f t="shared" si="30"/>
        <v>12749644670050.762</v>
      </c>
      <c r="AA116" s="55">
        <f t="shared" si="30"/>
        <v>12565939086294.416</v>
      </c>
      <c r="AB116" s="55">
        <f t="shared" si="30"/>
        <v>12384420473773.266</v>
      </c>
      <c r="AC116" s="55">
        <f t="shared" si="30"/>
        <v>12201112521150.594</v>
      </c>
      <c r="AD116" s="55">
        <f t="shared" si="30"/>
        <v>12023769035532.994</v>
      </c>
      <c r="AE116" s="55">
        <f t="shared" si="30"/>
        <v>11855173434856.176</v>
      </c>
      <c r="AF116" s="55">
        <f t="shared" si="30"/>
        <v>11694331641285.955</v>
      </c>
      <c r="AG116" s="55">
        <f t="shared" si="30"/>
        <v>11541243654822.334</v>
      </c>
      <c r="AH116" s="55">
        <f t="shared" si="30"/>
        <v>11400681049069.373</v>
      </c>
      <c r="AI116" s="55">
        <f t="shared" si="30"/>
        <v>11268866328257.189</v>
      </c>
      <c r="AJ116" s="55">
        <f t="shared" si="30"/>
        <v>11145998307952.623</v>
      </c>
      <c r="AK116" s="55">
        <f t="shared" si="30"/>
        <v>11029691201353.639</v>
      </c>
      <c r="AL116" s="55">
        <f t="shared" si="30"/>
        <v>10917758037225.043</v>
      </c>
      <c r="AM116" s="55">
        <f t="shared" si="30"/>
        <v>10810397631133.672</v>
      </c>
      <c r="AN116" s="55">
        <f t="shared" si="30"/>
        <v>10706615905245.346</v>
      </c>
      <c r="AO116" s="55">
        <f t="shared" si="30"/>
        <v>10605617597292.723</v>
      </c>
    </row>
    <row r="117" spans="6:41" x14ac:dyDescent="0.25">
      <c r="I117" s="1" t="s">
        <v>352</v>
      </c>
      <c r="J117" s="9"/>
      <c r="K117" s="9">
        <v>0</v>
      </c>
      <c r="L117" s="9">
        <v>0</v>
      </c>
      <c r="M117" s="9">
        <v>0</v>
      </c>
      <c r="N117" s="9">
        <v>0</v>
      </c>
      <c r="O117" s="9">
        <v>0</v>
      </c>
      <c r="P117" s="9">
        <v>0</v>
      </c>
      <c r="Q117" s="9">
        <v>0</v>
      </c>
      <c r="R117" s="9">
        <v>0</v>
      </c>
      <c r="S117" s="9">
        <v>0</v>
      </c>
      <c r="T117" s="9">
        <v>0</v>
      </c>
      <c r="U117" s="9">
        <v>0</v>
      </c>
      <c r="V117" s="9">
        <v>0</v>
      </c>
      <c r="W117" s="9">
        <v>0</v>
      </c>
      <c r="X117" s="9">
        <v>0</v>
      </c>
      <c r="Y117" s="9">
        <v>0</v>
      </c>
      <c r="Z117" s="9">
        <v>0</v>
      </c>
      <c r="AA117" s="9">
        <v>0</v>
      </c>
      <c r="AB117" s="9">
        <v>0</v>
      </c>
      <c r="AC117" s="9">
        <v>0</v>
      </c>
      <c r="AD117" s="9">
        <v>0</v>
      </c>
      <c r="AE117" s="9">
        <v>0</v>
      </c>
      <c r="AF117" s="9">
        <v>0</v>
      </c>
      <c r="AG117" s="9">
        <v>0</v>
      </c>
      <c r="AH117" s="9">
        <v>0</v>
      </c>
      <c r="AI117" s="9">
        <v>0</v>
      </c>
      <c r="AJ117" s="9">
        <v>0</v>
      </c>
      <c r="AK117" s="9">
        <v>0</v>
      </c>
      <c r="AL117" s="9">
        <v>0</v>
      </c>
      <c r="AM117" s="9">
        <v>0</v>
      </c>
      <c r="AN117" s="9">
        <v>0</v>
      </c>
      <c r="AO117" s="9">
        <v>0</v>
      </c>
    </row>
    <row r="119" spans="6:41" x14ac:dyDescent="0.25">
      <c r="H119" s="1" t="s">
        <v>369</v>
      </c>
    </row>
    <row r="120" spans="6:41" x14ac:dyDescent="0.25">
      <c r="I120" s="1" t="s">
        <v>75</v>
      </c>
      <c r="J120" s="1"/>
      <c r="K120" s="1">
        <v>2020</v>
      </c>
      <c r="L120" s="1">
        <v>2021</v>
      </c>
      <c r="M120" s="1">
        <v>2022</v>
      </c>
      <c r="N120" s="1">
        <v>2023</v>
      </c>
      <c r="O120" s="1">
        <v>2024</v>
      </c>
      <c r="P120" s="1">
        <v>2025</v>
      </c>
      <c r="Q120" s="1">
        <v>2026</v>
      </c>
      <c r="R120" s="1">
        <v>2027</v>
      </c>
      <c r="S120" s="1">
        <v>2028</v>
      </c>
      <c r="T120" s="1">
        <v>2029</v>
      </c>
      <c r="U120" s="1">
        <v>2030</v>
      </c>
      <c r="V120" s="1">
        <v>2031</v>
      </c>
      <c r="W120" s="1">
        <v>2032</v>
      </c>
      <c r="X120" s="1">
        <v>2033</v>
      </c>
      <c r="Y120" s="1">
        <v>2034</v>
      </c>
      <c r="Z120" s="1">
        <v>2035</v>
      </c>
      <c r="AA120" s="1">
        <v>2036</v>
      </c>
      <c r="AB120" s="1">
        <v>2037</v>
      </c>
      <c r="AC120" s="1">
        <v>2038</v>
      </c>
      <c r="AD120" s="1">
        <v>2039</v>
      </c>
      <c r="AE120" s="1">
        <v>2040</v>
      </c>
      <c r="AF120" s="1">
        <v>2041</v>
      </c>
      <c r="AG120" s="1">
        <v>2042</v>
      </c>
      <c r="AH120" s="1">
        <v>2043</v>
      </c>
      <c r="AI120" s="1">
        <v>2044</v>
      </c>
      <c r="AJ120" s="1">
        <v>2045</v>
      </c>
      <c r="AK120" s="1">
        <v>2046</v>
      </c>
      <c r="AL120" s="1">
        <v>2047</v>
      </c>
      <c r="AM120" s="1">
        <v>2048</v>
      </c>
      <c r="AN120" s="1">
        <v>2049</v>
      </c>
      <c r="AO120" s="1">
        <v>2050</v>
      </c>
    </row>
    <row r="121" spans="6:41" x14ac:dyDescent="0.25">
      <c r="F121" s="53" t="s">
        <v>398</v>
      </c>
      <c r="G121" s="53" t="s">
        <v>395</v>
      </c>
      <c r="H121" s="53" t="s">
        <v>396</v>
      </c>
      <c r="I121" s="1" t="s">
        <v>76</v>
      </c>
      <c r="J121" s="55"/>
      <c r="K121" s="55">
        <f t="shared" ref="K121:AO121" si="31">SUM(INDEX(Table4,MATCH($G121,Table4_A,0),MATCH(K$120,Table4_1,0)),INDEX(Table4,MATCH($H121,Table4_A,0),MATCH(K$120,Table4_1,0)),INDEX(Table4,MATCH($F121,Table4_A,0),MATCH(K$120,Table4_1,0)))*Percent_rural*quadrillion</f>
        <v>413143718274111.75</v>
      </c>
      <c r="L121" s="55">
        <f t="shared" si="31"/>
        <v>419066235194585.5</v>
      </c>
      <c r="M121" s="55">
        <f t="shared" si="31"/>
        <v>401369065143824</v>
      </c>
      <c r="N121" s="55">
        <f t="shared" si="31"/>
        <v>404053274111675.13</v>
      </c>
      <c r="O121" s="55">
        <f t="shared" si="31"/>
        <v>406672868020304.56</v>
      </c>
      <c r="P121" s="55">
        <f t="shared" si="31"/>
        <v>409859682741116.81</v>
      </c>
      <c r="Q121" s="55">
        <f t="shared" si="31"/>
        <v>414825896785109.94</v>
      </c>
      <c r="R121" s="55">
        <f t="shared" si="31"/>
        <v>419514763113367.19</v>
      </c>
      <c r="S121" s="55">
        <f t="shared" si="31"/>
        <v>424464674280879.88</v>
      </c>
      <c r="T121" s="55">
        <f t="shared" si="31"/>
        <v>429512999153976.25</v>
      </c>
      <c r="U121" s="55">
        <f t="shared" si="31"/>
        <v>434665901015228.38</v>
      </c>
      <c r="V121" s="55">
        <f t="shared" si="31"/>
        <v>439584200507614.13</v>
      </c>
      <c r="W121" s="55">
        <f t="shared" si="31"/>
        <v>444738692893400.94</v>
      </c>
      <c r="X121" s="55">
        <f t="shared" si="31"/>
        <v>449984839255499.13</v>
      </c>
      <c r="Y121" s="55">
        <f t="shared" si="31"/>
        <v>456180329949238.5</v>
      </c>
      <c r="Z121" s="55">
        <f t="shared" si="31"/>
        <v>462491332487309.63</v>
      </c>
      <c r="AA121" s="55">
        <f t="shared" si="31"/>
        <v>468877487309644.75</v>
      </c>
      <c r="AB121" s="55">
        <f t="shared" si="31"/>
        <v>475201015228426.44</v>
      </c>
      <c r="AC121" s="55">
        <f t="shared" si="31"/>
        <v>481437859560067.63</v>
      </c>
      <c r="AD121" s="55">
        <f t="shared" si="31"/>
        <v>487801548223350.25</v>
      </c>
      <c r="AE121" s="55">
        <f t="shared" si="31"/>
        <v>494228261421319.81</v>
      </c>
      <c r="AF121" s="55">
        <f t="shared" si="31"/>
        <v>500518785956006.75</v>
      </c>
      <c r="AG121" s="55">
        <f t="shared" si="31"/>
        <v>506772330795262.31</v>
      </c>
      <c r="AH121" s="55">
        <f t="shared" si="31"/>
        <v>513062855329949.25</v>
      </c>
      <c r="AI121" s="55">
        <f t="shared" si="31"/>
        <v>519319382402707.25</v>
      </c>
      <c r="AJ121" s="55">
        <f t="shared" si="31"/>
        <v>525710308798646.44</v>
      </c>
      <c r="AK121" s="55">
        <f t="shared" si="31"/>
        <v>532049145516074.44</v>
      </c>
      <c r="AL121" s="55">
        <f t="shared" si="31"/>
        <v>538340664128595.63</v>
      </c>
      <c r="AM121" s="55">
        <f t="shared" si="31"/>
        <v>545135981387478.88</v>
      </c>
      <c r="AN121" s="55">
        <f t="shared" si="31"/>
        <v>552051184433164.13</v>
      </c>
      <c r="AO121" s="55">
        <f t="shared" si="31"/>
        <v>559015494923857.94</v>
      </c>
    </row>
    <row r="122" spans="6:41" x14ac:dyDescent="0.25">
      <c r="I122" s="1" t="s">
        <v>77</v>
      </c>
      <c r="J122" s="9"/>
      <c r="K122" s="9">
        <v>0</v>
      </c>
      <c r="L122" s="9">
        <v>0</v>
      </c>
      <c r="M122" s="9">
        <v>0</v>
      </c>
      <c r="N122" s="9">
        <v>0</v>
      </c>
      <c r="O122" s="9">
        <v>0</v>
      </c>
      <c r="P122" s="9">
        <v>0</v>
      </c>
      <c r="Q122" s="9">
        <v>0</v>
      </c>
      <c r="R122" s="9">
        <v>0</v>
      </c>
      <c r="S122" s="9">
        <v>0</v>
      </c>
      <c r="T122" s="9">
        <v>0</v>
      </c>
      <c r="U122" s="9">
        <v>0</v>
      </c>
      <c r="V122" s="9">
        <v>0</v>
      </c>
      <c r="W122" s="9">
        <v>0</v>
      </c>
      <c r="X122" s="9">
        <v>0</v>
      </c>
      <c r="Y122" s="9">
        <v>0</v>
      </c>
      <c r="Z122" s="9">
        <v>0</v>
      </c>
      <c r="AA122" s="9">
        <v>0</v>
      </c>
      <c r="AB122" s="9">
        <v>0</v>
      </c>
      <c r="AC122" s="9">
        <v>0</v>
      </c>
      <c r="AD122" s="9">
        <v>0</v>
      </c>
      <c r="AE122" s="9">
        <v>0</v>
      </c>
      <c r="AF122" s="9">
        <v>0</v>
      </c>
      <c r="AG122" s="9">
        <v>0</v>
      </c>
      <c r="AH122" s="9">
        <v>0</v>
      </c>
      <c r="AI122" s="9">
        <v>0</v>
      </c>
      <c r="AJ122" s="9">
        <v>0</v>
      </c>
      <c r="AK122" s="9">
        <v>0</v>
      </c>
      <c r="AL122" s="9">
        <v>0</v>
      </c>
      <c r="AM122" s="9">
        <v>0</v>
      </c>
      <c r="AN122" s="9">
        <v>0</v>
      </c>
      <c r="AO122" s="9">
        <v>0</v>
      </c>
    </row>
    <row r="123" spans="6:41" x14ac:dyDescent="0.25">
      <c r="H123" s="14" t="s">
        <v>405</v>
      </c>
      <c r="I123" s="1" t="s">
        <v>78</v>
      </c>
      <c r="J123" s="55"/>
      <c r="K123" s="55">
        <f t="shared" ref="K123:T124" si="32">INDEX(Table4,MATCH($H123,Table4_A,0),MATCH(K$120,Table4_1,0))*Percent_rural*quadrillion</f>
        <v>46397986463620.977</v>
      </c>
      <c r="L123" s="55">
        <f t="shared" si="32"/>
        <v>46096383248730.961</v>
      </c>
      <c r="M123" s="55">
        <f t="shared" si="32"/>
        <v>46026201353637.906</v>
      </c>
      <c r="N123" s="55">
        <f t="shared" si="32"/>
        <v>46082664974619.281</v>
      </c>
      <c r="O123" s="55">
        <f t="shared" si="32"/>
        <v>46206924703891.711</v>
      </c>
      <c r="P123" s="55">
        <f t="shared" si="32"/>
        <v>46255435702199.656</v>
      </c>
      <c r="Q123" s="55">
        <f t="shared" si="32"/>
        <v>46227999153976.313</v>
      </c>
      <c r="R123" s="55">
        <f t="shared" si="32"/>
        <v>46132766497461.922</v>
      </c>
      <c r="S123" s="55">
        <f t="shared" si="32"/>
        <v>46021230964467</v>
      </c>
      <c r="T123" s="55">
        <f t="shared" si="32"/>
        <v>45888620981387.477</v>
      </c>
      <c r="U123" s="55">
        <f t="shared" ref="U123:AD124" si="33">INDEX(Table4,MATCH($H123,Table4_A,0),MATCH(U$120,Table4_1,0))*Percent_rural*quadrillion</f>
        <v>45614851945854.484</v>
      </c>
      <c r="V123" s="55">
        <f t="shared" si="33"/>
        <v>45395956006768.188</v>
      </c>
      <c r="W123" s="55">
        <f t="shared" si="33"/>
        <v>45233126057529.609</v>
      </c>
      <c r="X123" s="55">
        <f t="shared" si="33"/>
        <v>45119005922165.82</v>
      </c>
      <c r="Y123" s="55">
        <f t="shared" si="33"/>
        <v>45021785109983.078</v>
      </c>
      <c r="Z123" s="55">
        <f t="shared" si="33"/>
        <v>44944048223350.258</v>
      </c>
      <c r="AA123" s="55">
        <f t="shared" si="33"/>
        <v>44873667512690.352</v>
      </c>
      <c r="AB123" s="55">
        <f t="shared" si="33"/>
        <v>44804082064297.797</v>
      </c>
      <c r="AC123" s="55">
        <f t="shared" si="33"/>
        <v>44739069373942.477</v>
      </c>
      <c r="AD123" s="55">
        <f t="shared" si="33"/>
        <v>44679424703891.711</v>
      </c>
      <c r="AE123" s="55">
        <f t="shared" ref="AE123:AO124" si="34">INDEX(Table4,MATCH($H123,Table4_A,0),MATCH(AE$120,Table4_1,0))*Percent_rural*quadrillion</f>
        <v>44620774111675.125</v>
      </c>
      <c r="AF123" s="55">
        <f t="shared" si="34"/>
        <v>44554170896785.109</v>
      </c>
      <c r="AG123" s="55">
        <f t="shared" si="34"/>
        <v>44481404399323.172</v>
      </c>
      <c r="AH123" s="55">
        <f t="shared" si="34"/>
        <v>44409035532994.922</v>
      </c>
      <c r="AI123" s="55">
        <f t="shared" si="34"/>
        <v>44336070219966.164</v>
      </c>
      <c r="AJ123" s="55">
        <f t="shared" si="34"/>
        <v>44263701353637.898</v>
      </c>
      <c r="AK123" s="55">
        <f t="shared" si="34"/>
        <v>44195308798646.359</v>
      </c>
      <c r="AL123" s="55">
        <f t="shared" si="34"/>
        <v>44127910321489</v>
      </c>
      <c r="AM123" s="55">
        <f t="shared" si="34"/>
        <v>44069458544839.258</v>
      </c>
      <c r="AN123" s="55">
        <f t="shared" si="34"/>
        <v>44010211505922.164</v>
      </c>
      <c r="AO123" s="55">
        <f t="shared" si="34"/>
        <v>43943409475465.313</v>
      </c>
    </row>
    <row r="124" spans="6:41" x14ac:dyDescent="0.25">
      <c r="H124" s="14" t="s">
        <v>409</v>
      </c>
      <c r="I124" s="1" t="s">
        <v>79</v>
      </c>
      <c r="J124" s="55"/>
      <c r="K124" s="55">
        <f t="shared" si="32"/>
        <v>1560901015228.4263</v>
      </c>
      <c r="L124" s="55">
        <f t="shared" si="32"/>
        <v>1571040609137.0557</v>
      </c>
      <c r="M124" s="55">
        <f t="shared" si="32"/>
        <v>1568853637901.8613</v>
      </c>
      <c r="N124" s="55">
        <f t="shared" si="32"/>
        <v>1553346023688.6633</v>
      </c>
      <c r="O124" s="55">
        <f t="shared" si="32"/>
        <v>1538633671742.8086</v>
      </c>
      <c r="P124" s="55">
        <f t="shared" si="32"/>
        <v>1528494077834.1794</v>
      </c>
      <c r="Q124" s="55">
        <f t="shared" si="32"/>
        <v>1518950930626.0576</v>
      </c>
      <c r="R124" s="55">
        <f t="shared" si="32"/>
        <v>1510799492385.7869</v>
      </c>
      <c r="S124" s="55">
        <f t="shared" si="32"/>
        <v>1504238578680.2029</v>
      </c>
      <c r="T124" s="55">
        <f t="shared" si="32"/>
        <v>1498274111675.1267</v>
      </c>
      <c r="U124" s="55">
        <f t="shared" si="33"/>
        <v>1492110829103.2148</v>
      </c>
      <c r="V124" s="55">
        <f t="shared" si="33"/>
        <v>1486941624365.4824</v>
      </c>
      <c r="W124" s="55">
        <f t="shared" si="33"/>
        <v>1481971235194.5852</v>
      </c>
      <c r="X124" s="55">
        <f t="shared" si="33"/>
        <v>1477199661590.5247</v>
      </c>
      <c r="Y124" s="55">
        <f t="shared" si="33"/>
        <v>1472825719120.1353</v>
      </c>
      <c r="Z124" s="55">
        <f t="shared" si="33"/>
        <v>1469644670050.7615</v>
      </c>
      <c r="AA124" s="55">
        <f t="shared" si="33"/>
        <v>1467258883248.731</v>
      </c>
      <c r="AB124" s="55">
        <f t="shared" si="33"/>
        <v>1463879018612.521</v>
      </c>
      <c r="AC124" s="55">
        <f t="shared" si="33"/>
        <v>1459703891708.9675</v>
      </c>
      <c r="AD124" s="55">
        <f t="shared" si="33"/>
        <v>1456522842639.594</v>
      </c>
      <c r="AE124" s="55">
        <f t="shared" si="34"/>
        <v>1451751269035.533</v>
      </c>
      <c r="AF124" s="55">
        <f t="shared" si="34"/>
        <v>1447178510998.3079</v>
      </c>
      <c r="AG124" s="55">
        <f t="shared" si="34"/>
        <v>1442605752961.0828</v>
      </c>
      <c r="AH124" s="55">
        <f t="shared" si="34"/>
        <v>1438629441624.3655</v>
      </c>
      <c r="AI124" s="55">
        <f t="shared" si="34"/>
        <v>1434255499153.9763</v>
      </c>
      <c r="AJ124" s="55">
        <f t="shared" si="34"/>
        <v>1429483925549.9155</v>
      </c>
      <c r="AK124" s="55">
        <f t="shared" si="34"/>
        <v>1425109983079.5261</v>
      </c>
      <c r="AL124" s="55">
        <f t="shared" si="34"/>
        <v>1421133671742.8088</v>
      </c>
      <c r="AM124" s="55">
        <f t="shared" si="34"/>
        <v>1417753807106.5989</v>
      </c>
      <c r="AN124" s="55">
        <f t="shared" si="34"/>
        <v>1413976311336.7175</v>
      </c>
      <c r="AO124" s="55">
        <f t="shared" si="34"/>
        <v>1410000000000</v>
      </c>
    </row>
    <row r="125" spans="6:41" x14ac:dyDescent="0.25">
      <c r="I125" s="1" t="s">
        <v>81</v>
      </c>
      <c r="J125" s="9"/>
      <c r="K125" s="9">
        <v>0</v>
      </c>
      <c r="L125" s="9">
        <v>0</v>
      </c>
      <c r="M125" s="9">
        <v>0</v>
      </c>
      <c r="N125" s="9">
        <v>0</v>
      </c>
      <c r="O125" s="9">
        <v>0</v>
      </c>
      <c r="P125" s="9">
        <v>0</v>
      </c>
      <c r="Q125" s="9">
        <v>0</v>
      </c>
      <c r="R125" s="9">
        <v>0</v>
      </c>
      <c r="S125" s="9">
        <v>0</v>
      </c>
      <c r="T125" s="9">
        <v>0</v>
      </c>
      <c r="U125" s="9">
        <v>0</v>
      </c>
      <c r="V125" s="9">
        <v>0</v>
      </c>
      <c r="W125" s="9">
        <v>0</v>
      </c>
      <c r="X125" s="9">
        <v>0</v>
      </c>
      <c r="Y125" s="9">
        <v>0</v>
      </c>
      <c r="Z125" s="9">
        <v>0</v>
      </c>
      <c r="AA125" s="9">
        <v>0</v>
      </c>
      <c r="AB125" s="9">
        <v>0</v>
      </c>
      <c r="AC125" s="9">
        <v>0</v>
      </c>
      <c r="AD125" s="9">
        <v>0</v>
      </c>
      <c r="AE125" s="9">
        <v>0</v>
      </c>
      <c r="AF125" s="9">
        <v>0</v>
      </c>
      <c r="AG125" s="9">
        <v>0</v>
      </c>
      <c r="AH125" s="9">
        <v>0</v>
      </c>
      <c r="AI125" s="9">
        <v>0</v>
      </c>
      <c r="AJ125" s="9">
        <v>0</v>
      </c>
      <c r="AK125" s="9">
        <v>0</v>
      </c>
      <c r="AL125" s="9">
        <v>0</v>
      </c>
      <c r="AM125" s="9">
        <v>0</v>
      </c>
      <c r="AN125" s="9">
        <v>0</v>
      </c>
      <c r="AO125" s="9">
        <v>0</v>
      </c>
    </row>
    <row r="126" spans="6:41" x14ac:dyDescent="0.25">
      <c r="I126" s="1" t="s">
        <v>207</v>
      </c>
      <c r="J126" s="9"/>
      <c r="K126" s="9">
        <v>0</v>
      </c>
      <c r="L126" s="9">
        <v>0</v>
      </c>
      <c r="M126" s="9">
        <v>0</v>
      </c>
      <c r="N126" s="9">
        <v>0</v>
      </c>
      <c r="O126" s="9">
        <v>0</v>
      </c>
      <c r="P126" s="9">
        <v>0</v>
      </c>
      <c r="Q126" s="9">
        <v>0</v>
      </c>
      <c r="R126" s="9">
        <v>0</v>
      </c>
      <c r="S126" s="9">
        <v>0</v>
      </c>
      <c r="T126" s="9">
        <v>0</v>
      </c>
      <c r="U126" s="9">
        <v>0</v>
      </c>
      <c r="V126" s="9">
        <v>0</v>
      </c>
      <c r="W126" s="9">
        <v>0</v>
      </c>
      <c r="X126" s="9">
        <v>0</v>
      </c>
      <c r="Y126" s="9">
        <v>0</v>
      </c>
      <c r="Z126" s="9">
        <v>0</v>
      </c>
      <c r="AA126" s="9">
        <v>0</v>
      </c>
      <c r="AB126" s="9">
        <v>0</v>
      </c>
      <c r="AC126" s="9">
        <v>0</v>
      </c>
      <c r="AD126" s="9">
        <v>0</v>
      </c>
      <c r="AE126" s="9">
        <v>0</v>
      </c>
      <c r="AF126" s="9">
        <v>0</v>
      </c>
      <c r="AG126" s="9">
        <v>0</v>
      </c>
      <c r="AH126" s="9">
        <v>0</v>
      </c>
      <c r="AI126" s="9">
        <v>0</v>
      </c>
      <c r="AJ126" s="9">
        <v>0</v>
      </c>
      <c r="AK126" s="9">
        <v>0</v>
      </c>
      <c r="AL126" s="9">
        <v>0</v>
      </c>
      <c r="AM126" s="9">
        <v>0</v>
      </c>
      <c r="AN126" s="9">
        <v>0</v>
      </c>
      <c r="AO126" s="9">
        <v>0</v>
      </c>
    </row>
    <row r="127" spans="6:41" x14ac:dyDescent="0.25">
      <c r="I127" s="1" t="s">
        <v>349</v>
      </c>
      <c r="J127" s="9"/>
      <c r="K127" s="9">
        <v>0</v>
      </c>
      <c r="L127" s="9">
        <v>0</v>
      </c>
      <c r="M127" s="9">
        <v>0</v>
      </c>
      <c r="N127" s="9">
        <v>0</v>
      </c>
      <c r="O127" s="9">
        <v>0</v>
      </c>
      <c r="P127" s="9">
        <v>0</v>
      </c>
      <c r="Q127" s="9">
        <v>0</v>
      </c>
      <c r="R127" s="9">
        <v>0</v>
      </c>
      <c r="S127" s="9">
        <v>0</v>
      </c>
      <c r="T127" s="9">
        <v>0</v>
      </c>
      <c r="U127" s="9">
        <v>0</v>
      </c>
      <c r="V127" s="9">
        <v>0</v>
      </c>
      <c r="W127" s="9">
        <v>0</v>
      </c>
      <c r="X127" s="9">
        <v>0</v>
      </c>
      <c r="Y127" s="9">
        <v>0</v>
      </c>
      <c r="Z127" s="9">
        <v>0</v>
      </c>
      <c r="AA127" s="9">
        <v>0</v>
      </c>
      <c r="AB127" s="9">
        <v>0</v>
      </c>
      <c r="AC127" s="9">
        <v>0</v>
      </c>
      <c r="AD127" s="9">
        <v>0</v>
      </c>
      <c r="AE127" s="9">
        <v>0</v>
      </c>
      <c r="AF127" s="9">
        <v>0</v>
      </c>
      <c r="AG127" s="9">
        <v>0</v>
      </c>
      <c r="AH127" s="9">
        <v>0</v>
      </c>
      <c r="AI127" s="9">
        <v>0</v>
      </c>
      <c r="AJ127" s="9">
        <v>0</v>
      </c>
      <c r="AK127" s="9">
        <v>0</v>
      </c>
      <c r="AL127" s="9">
        <v>0</v>
      </c>
      <c r="AM127" s="9">
        <v>0</v>
      </c>
      <c r="AN127" s="9">
        <v>0</v>
      </c>
      <c r="AO127" s="9">
        <v>0</v>
      </c>
    </row>
    <row r="128" spans="6:41" x14ac:dyDescent="0.25">
      <c r="I128" s="1" t="s">
        <v>350</v>
      </c>
      <c r="J128" s="9"/>
      <c r="K128" s="9">
        <v>0</v>
      </c>
      <c r="L128" s="9">
        <v>0</v>
      </c>
      <c r="M128" s="9">
        <v>0</v>
      </c>
      <c r="N128" s="9">
        <v>0</v>
      </c>
      <c r="O128" s="9">
        <v>0</v>
      </c>
      <c r="P128" s="9">
        <v>0</v>
      </c>
      <c r="Q128" s="9">
        <v>0</v>
      </c>
      <c r="R128" s="9">
        <v>0</v>
      </c>
      <c r="S128" s="9">
        <v>0</v>
      </c>
      <c r="T128" s="9">
        <v>0</v>
      </c>
      <c r="U128" s="9">
        <v>0</v>
      </c>
      <c r="V128" s="9">
        <v>0</v>
      </c>
      <c r="W128" s="9">
        <v>0</v>
      </c>
      <c r="X128" s="9">
        <v>0</v>
      </c>
      <c r="Y128" s="9">
        <v>0</v>
      </c>
      <c r="Z128" s="9">
        <v>0</v>
      </c>
      <c r="AA128" s="9">
        <v>0</v>
      </c>
      <c r="AB128" s="9">
        <v>0</v>
      </c>
      <c r="AC128" s="9">
        <v>0</v>
      </c>
      <c r="AD128" s="9">
        <v>0</v>
      </c>
      <c r="AE128" s="9">
        <v>0</v>
      </c>
      <c r="AF128" s="9">
        <v>0</v>
      </c>
      <c r="AG128" s="9">
        <v>0</v>
      </c>
      <c r="AH128" s="9">
        <v>0</v>
      </c>
      <c r="AI128" s="9">
        <v>0</v>
      </c>
      <c r="AJ128" s="9">
        <v>0</v>
      </c>
      <c r="AK128" s="9">
        <v>0</v>
      </c>
      <c r="AL128" s="9">
        <v>0</v>
      </c>
      <c r="AM128" s="9">
        <v>0</v>
      </c>
      <c r="AN128" s="9">
        <v>0</v>
      </c>
      <c r="AO128" s="9">
        <v>0</v>
      </c>
    </row>
    <row r="129" spans="1:41" x14ac:dyDescent="0.25">
      <c r="H129" s="14" t="s">
        <v>414</v>
      </c>
      <c r="I129" s="1" t="s">
        <v>351</v>
      </c>
      <c r="J129" s="55"/>
      <c r="K129" s="55">
        <f t="shared" ref="K129:AO129" si="35">INDEX(Table4,MATCH($H129,Table4_A,0),MATCH(K$120,Table4_1,0))*Percent_rural*quadrillion</f>
        <v>14303189509306.262</v>
      </c>
      <c r="L129" s="55">
        <f t="shared" si="35"/>
        <v>14755892554991.539</v>
      </c>
      <c r="M129" s="55">
        <f t="shared" si="35"/>
        <v>15164060913705.586</v>
      </c>
      <c r="N129" s="55">
        <f t="shared" si="35"/>
        <v>15544196277495.771</v>
      </c>
      <c r="O129" s="55">
        <f t="shared" si="35"/>
        <v>15931489001692.045</v>
      </c>
      <c r="P129" s="55">
        <f t="shared" si="35"/>
        <v>16326137901861.25</v>
      </c>
      <c r="Q129" s="55">
        <f t="shared" si="35"/>
        <v>16732318104906.938</v>
      </c>
      <c r="R129" s="55">
        <f t="shared" si="35"/>
        <v>17140884094754.654</v>
      </c>
      <c r="S129" s="55">
        <f t="shared" si="35"/>
        <v>17536129441624.367</v>
      </c>
      <c r="T129" s="55">
        <f t="shared" si="35"/>
        <v>17915867174280.879</v>
      </c>
      <c r="U129" s="55">
        <f t="shared" si="35"/>
        <v>18248485617597.293</v>
      </c>
      <c r="V129" s="55">
        <f t="shared" si="35"/>
        <v>18578320642978.004</v>
      </c>
      <c r="W129" s="55">
        <f t="shared" si="35"/>
        <v>18917698815566.836</v>
      </c>
      <c r="X129" s="55">
        <f t="shared" si="35"/>
        <v>19270000000000</v>
      </c>
      <c r="Y129" s="55">
        <f t="shared" si="35"/>
        <v>19624289340101.523</v>
      </c>
      <c r="Z129" s="55">
        <f t="shared" si="35"/>
        <v>19989314720812.184</v>
      </c>
      <c r="AA129" s="55">
        <f t="shared" si="35"/>
        <v>20357322335025.379</v>
      </c>
      <c r="AB129" s="55">
        <f t="shared" si="35"/>
        <v>20715786802030.457</v>
      </c>
      <c r="AC129" s="55">
        <f t="shared" si="35"/>
        <v>21069678510998.309</v>
      </c>
      <c r="AD129" s="55">
        <f t="shared" si="35"/>
        <v>21429335871404.402</v>
      </c>
      <c r="AE129" s="55">
        <f t="shared" si="35"/>
        <v>21797542301184.43</v>
      </c>
      <c r="AF129" s="55">
        <f t="shared" si="35"/>
        <v>22169923857868.02</v>
      </c>
      <c r="AG129" s="55">
        <f t="shared" si="35"/>
        <v>22545088832487.309</v>
      </c>
      <c r="AH129" s="55">
        <f t="shared" si="35"/>
        <v>22931785109983.078</v>
      </c>
      <c r="AI129" s="55">
        <f t="shared" si="35"/>
        <v>23322258883248.73</v>
      </c>
      <c r="AJ129" s="55">
        <f t="shared" si="35"/>
        <v>23716112521150.594</v>
      </c>
      <c r="AK129" s="55">
        <f t="shared" si="35"/>
        <v>24108773265651.434</v>
      </c>
      <c r="AL129" s="55">
        <f t="shared" si="35"/>
        <v>24499247038917.09</v>
      </c>
      <c r="AM129" s="55">
        <f t="shared" si="35"/>
        <v>24888925549915.395</v>
      </c>
      <c r="AN129" s="55">
        <f t="shared" si="35"/>
        <v>25278007614213.199</v>
      </c>
      <c r="AO129" s="55">
        <f t="shared" si="35"/>
        <v>25667288494077.832</v>
      </c>
    </row>
    <row r="130" spans="1:41" x14ac:dyDescent="0.25">
      <c r="I130" s="1" t="s">
        <v>352</v>
      </c>
      <c r="J130" s="9"/>
      <c r="K130" s="9">
        <v>0</v>
      </c>
      <c r="L130" s="9">
        <v>0</v>
      </c>
      <c r="M130" s="9">
        <v>0</v>
      </c>
      <c r="N130" s="9">
        <v>0</v>
      </c>
      <c r="O130" s="9">
        <v>0</v>
      </c>
      <c r="P130" s="9">
        <v>0</v>
      </c>
      <c r="Q130" s="9">
        <v>0</v>
      </c>
      <c r="R130" s="9">
        <v>0</v>
      </c>
      <c r="S130" s="9">
        <v>0</v>
      </c>
      <c r="T130" s="9">
        <v>0</v>
      </c>
      <c r="U130" s="9">
        <v>0</v>
      </c>
      <c r="V130" s="9">
        <v>0</v>
      </c>
      <c r="W130" s="9">
        <v>0</v>
      </c>
      <c r="X130" s="9">
        <v>0</v>
      </c>
      <c r="Y130" s="9">
        <v>0</v>
      </c>
      <c r="Z130" s="9">
        <v>0</v>
      </c>
      <c r="AA130" s="9">
        <v>0</v>
      </c>
      <c r="AB130" s="9">
        <v>0</v>
      </c>
      <c r="AC130" s="9">
        <v>0</v>
      </c>
      <c r="AD130" s="9">
        <v>0</v>
      </c>
      <c r="AE130" s="9">
        <v>0</v>
      </c>
      <c r="AF130" s="9">
        <v>0</v>
      </c>
      <c r="AG130" s="9">
        <v>0</v>
      </c>
      <c r="AH130" s="9">
        <v>0</v>
      </c>
      <c r="AI130" s="9">
        <v>0</v>
      </c>
      <c r="AJ130" s="9">
        <v>0</v>
      </c>
      <c r="AK130" s="9">
        <v>0</v>
      </c>
      <c r="AL130" s="9">
        <v>0</v>
      </c>
      <c r="AM130" s="9">
        <v>0</v>
      </c>
      <c r="AN130" s="9">
        <v>0</v>
      </c>
      <c r="AO130" s="9">
        <v>0</v>
      </c>
    </row>
    <row r="131" spans="1:41" s="86" customFormat="1" ht="18.75" x14ac:dyDescent="0.3">
      <c r="A131" s="88" t="s">
        <v>74</v>
      </c>
      <c r="B131" s="88"/>
      <c r="C131" s="88"/>
      <c r="D131" s="88"/>
      <c r="E131" s="88"/>
      <c r="F131" s="88" t="s">
        <v>74</v>
      </c>
      <c r="G131" s="88"/>
    </row>
    <row r="132" spans="1:41" x14ac:dyDescent="0.25">
      <c r="H132" s="1" t="s">
        <v>370</v>
      </c>
    </row>
    <row r="133" spans="1:41" x14ac:dyDescent="0.25">
      <c r="I133" s="1" t="s">
        <v>75</v>
      </c>
      <c r="J133" s="1"/>
      <c r="K133" s="1">
        <v>2020</v>
      </c>
      <c r="L133" s="1">
        <v>2021</v>
      </c>
      <c r="M133" s="1">
        <v>2022</v>
      </c>
      <c r="N133" s="1">
        <v>2023</v>
      </c>
      <c r="O133" s="1">
        <v>2024</v>
      </c>
      <c r="P133" s="1">
        <v>2025</v>
      </c>
      <c r="Q133" s="1">
        <v>2026</v>
      </c>
      <c r="R133" s="1">
        <v>2027</v>
      </c>
      <c r="S133" s="1">
        <v>2028</v>
      </c>
      <c r="T133" s="1">
        <v>2029</v>
      </c>
      <c r="U133" s="1">
        <v>2030</v>
      </c>
      <c r="V133" s="1">
        <v>2031</v>
      </c>
      <c r="W133" s="1">
        <v>2032</v>
      </c>
      <c r="X133" s="1">
        <v>2033</v>
      </c>
      <c r="Y133" s="1">
        <v>2034</v>
      </c>
      <c r="Z133" s="1">
        <v>2035</v>
      </c>
      <c r="AA133" s="1">
        <v>2036</v>
      </c>
      <c r="AB133" s="1">
        <v>2037</v>
      </c>
      <c r="AC133" s="1">
        <v>2038</v>
      </c>
      <c r="AD133" s="1">
        <v>2039</v>
      </c>
      <c r="AE133" s="1">
        <v>2040</v>
      </c>
      <c r="AF133" s="1">
        <v>2041</v>
      </c>
      <c r="AG133" s="1">
        <v>2042</v>
      </c>
      <c r="AH133" s="1">
        <v>2043</v>
      </c>
      <c r="AI133" s="1">
        <v>2044</v>
      </c>
      <c r="AJ133" s="1">
        <v>2045</v>
      </c>
      <c r="AK133" s="1">
        <v>2046</v>
      </c>
      <c r="AL133" s="1">
        <v>2047</v>
      </c>
      <c r="AM133" s="1">
        <v>2048</v>
      </c>
      <c r="AN133" s="1">
        <v>2049</v>
      </c>
      <c r="AO133" s="1">
        <v>2050</v>
      </c>
    </row>
    <row r="134" spans="1:41" x14ac:dyDescent="0.25">
      <c r="H134" s="14" t="s">
        <v>479</v>
      </c>
      <c r="I134" s="1" t="s">
        <v>76</v>
      </c>
      <c r="J134" s="55"/>
      <c r="K134" s="55">
        <f t="shared" ref="K134:AO134" si="36">INDEX(Table5,MATCH($H134,Table5_A,0),MATCH(K$133,Table5_1,0))*quadrillion</f>
        <v>113108000000000</v>
      </c>
      <c r="L134" s="55">
        <f t="shared" si="36"/>
        <v>115901000000000</v>
      </c>
      <c r="M134" s="55">
        <f t="shared" si="36"/>
        <v>114781000000000</v>
      </c>
      <c r="N134" s="55">
        <f t="shared" si="36"/>
        <v>114161000000000</v>
      </c>
      <c r="O134" s="55">
        <f t="shared" si="36"/>
        <v>113685000000000</v>
      </c>
      <c r="P134" s="55">
        <f t="shared" si="36"/>
        <v>113128000000000</v>
      </c>
      <c r="Q134" s="55">
        <f t="shared" si="36"/>
        <v>112423000000000</v>
      </c>
      <c r="R134" s="55">
        <f t="shared" si="36"/>
        <v>111519000000000</v>
      </c>
      <c r="S134" s="55">
        <f t="shared" si="36"/>
        <v>110527000000000</v>
      </c>
      <c r="T134" s="55">
        <f t="shared" si="36"/>
        <v>109465000000000</v>
      </c>
      <c r="U134" s="55">
        <f t="shared" si="36"/>
        <v>108322000000000</v>
      </c>
      <c r="V134" s="55">
        <f t="shared" si="36"/>
        <v>107237000000000</v>
      </c>
      <c r="W134" s="55">
        <f t="shared" si="36"/>
        <v>106139000000000</v>
      </c>
      <c r="X134" s="55">
        <f t="shared" si="36"/>
        <v>105024000000000</v>
      </c>
      <c r="Y134" s="55">
        <f t="shared" si="36"/>
        <v>103927000000000</v>
      </c>
      <c r="Z134" s="55">
        <f t="shared" si="36"/>
        <v>102731000000000</v>
      </c>
      <c r="AA134" s="55">
        <f t="shared" si="36"/>
        <v>101536000000000</v>
      </c>
      <c r="AB134" s="55">
        <f t="shared" si="36"/>
        <v>100320000000000</v>
      </c>
      <c r="AC134" s="55">
        <f t="shared" si="36"/>
        <v>99072000000000</v>
      </c>
      <c r="AD134" s="55">
        <f t="shared" si="36"/>
        <v>97779000000000</v>
      </c>
      <c r="AE134" s="55">
        <f t="shared" si="36"/>
        <v>96483000000000</v>
      </c>
      <c r="AF134" s="55">
        <f t="shared" si="36"/>
        <v>95223000000000</v>
      </c>
      <c r="AG134" s="55">
        <f t="shared" si="36"/>
        <v>93930000000000</v>
      </c>
      <c r="AH134" s="55">
        <f t="shared" si="36"/>
        <v>92609000000000</v>
      </c>
      <c r="AI134" s="55">
        <f t="shared" si="36"/>
        <v>91305000000000</v>
      </c>
      <c r="AJ134" s="55">
        <f t="shared" si="36"/>
        <v>89989000000000</v>
      </c>
      <c r="AK134" s="55">
        <f t="shared" si="36"/>
        <v>88691000000000</v>
      </c>
      <c r="AL134" s="55">
        <f t="shared" si="36"/>
        <v>87390000000000</v>
      </c>
      <c r="AM134" s="55">
        <f t="shared" si="36"/>
        <v>86103000000000</v>
      </c>
      <c r="AN134" s="55">
        <f t="shared" si="36"/>
        <v>84830000000000</v>
      </c>
      <c r="AO134" s="55">
        <f t="shared" si="36"/>
        <v>83563000000000</v>
      </c>
    </row>
    <row r="135" spans="1:41" x14ac:dyDescent="0.25">
      <c r="I135" s="1" t="s">
        <v>77</v>
      </c>
      <c r="J135" s="9"/>
      <c r="K135" s="9">
        <v>0</v>
      </c>
      <c r="L135" s="9">
        <v>0</v>
      </c>
      <c r="M135" s="9">
        <v>0</v>
      </c>
      <c r="N135" s="9">
        <v>0</v>
      </c>
      <c r="O135" s="9">
        <v>0</v>
      </c>
      <c r="P135" s="9">
        <v>0</v>
      </c>
      <c r="Q135" s="9">
        <v>0</v>
      </c>
      <c r="R135" s="9">
        <v>0</v>
      </c>
      <c r="S135" s="9">
        <v>0</v>
      </c>
      <c r="T135" s="9">
        <v>0</v>
      </c>
      <c r="U135" s="9">
        <v>0</v>
      </c>
      <c r="V135" s="9">
        <v>0</v>
      </c>
      <c r="W135" s="9">
        <v>0</v>
      </c>
      <c r="X135" s="9">
        <v>0</v>
      </c>
      <c r="Y135" s="9">
        <v>0</v>
      </c>
      <c r="Z135" s="9">
        <v>0</v>
      </c>
      <c r="AA135" s="9">
        <v>0</v>
      </c>
      <c r="AB135" s="9">
        <v>0</v>
      </c>
      <c r="AC135" s="9">
        <v>0</v>
      </c>
      <c r="AD135" s="9">
        <v>0</v>
      </c>
      <c r="AE135" s="9">
        <v>0</v>
      </c>
      <c r="AF135" s="9">
        <v>0</v>
      </c>
      <c r="AG135" s="9">
        <v>0</v>
      </c>
      <c r="AH135" s="9">
        <v>0</v>
      </c>
      <c r="AI135" s="9">
        <v>0</v>
      </c>
      <c r="AJ135" s="9">
        <v>0</v>
      </c>
      <c r="AK135" s="9">
        <v>0</v>
      </c>
      <c r="AL135" s="9">
        <v>0</v>
      </c>
      <c r="AM135" s="9">
        <v>0</v>
      </c>
      <c r="AN135" s="9">
        <v>0</v>
      </c>
      <c r="AO135" s="9">
        <v>0</v>
      </c>
    </row>
    <row r="136" spans="1:41" x14ac:dyDescent="0.25">
      <c r="H136" s="14" t="s">
        <v>489</v>
      </c>
      <c r="I136" s="1" t="s">
        <v>78</v>
      </c>
      <c r="J136" s="55"/>
      <c r="K136" s="55">
        <f t="shared" ref="K136:T137" si="37">INDEX(Table5,MATCH($H136,Table5_A,0),MATCH(K$133,Table5_1,0))*quadrillion</f>
        <v>1772856000000000</v>
      </c>
      <c r="L136" s="55">
        <f t="shared" si="37"/>
        <v>1831843000000000</v>
      </c>
      <c r="M136" s="55">
        <f t="shared" si="37"/>
        <v>1827382000000000</v>
      </c>
      <c r="N136" s="55">
        <f t="shared" si="37"/>
        <v>1834553000000000</v>
      </c>
      <c r="O136" s="55">
        <f t="shared" si="37"/>
        <v>1855115000000000</v>
      </c>
      <c r="P136" s="55">
        <f t="shared" si="37"/>
        <v>1869140000000000</v>
      </c>
      <c r="Q136" s="55">
        <f t="shared" si="37"/>
        <v>1873803000000000</v>
      </c>
      <c r="R136" s="55">
        <f t="shared" si="37"/>
        <v>1871754000000000</v>
      </c>
      <c r="S136" s="55">
        <f t="shared" si="37"/>
        <v>1868644000000000</v>
      </c>
      <c r="T136" s="55">
        <f t="shared" si="37"/>
        <v>1862351000000000</v>
      </c>
      <c r="U136" s="55">
        <f t="shared" ref="U136:AD137" si="38">INDEX(Table5,MATCH($H136,Table5_A,0),MATCH(U$133,Table5_1,0))*quadrillion</f>
        <v>1852769000000000</v>
      </c>
      <c r="V136" s="55">
        <f t="shared" si="38"/>
        <v>1846887000000000</v>
      </c>
      <c r="W136" s="55">
        <f t="shared" si="38"/>
        <v>1843503000000000</v>
      </c>
      <c r="X136" s="55">
        <f t="shared" si="38"/>
        <v>1840334000000000</v>
      </c>
      <c r="Y136" s="55">
        <f t="shared" si="38"/>
        <v>1837623000000000</v>
      </c>
      <c r="Z136" s="55">
        <f t="shared" si="38"/>
        <v>1836205000000000</v>
      </c>
      <c r="AA136" s="55">
        <f t="shared" si="38"/>
        <v>1834901000000000</v>
      </c>
      <c r="AB136" s="55">
        <f t="shared" si="38"/>
        <v>1832780000000000</v>
      </c>
      <c r="AC136" s="55">
        <f t="shared" si="38"/>
        <v>1830921000000000</v>
      </c>
      <c r="AD136" s="55">
        <f t="shared" si="38"/>
        <v>1829187000000000</v>
      </c>
      <c r="AE136" s="55">
        <f t="shared" ref="AE136:AO137" si="39">INDEX(Table5,MATCH($H136,Table5_A,0),MATCH(AE$133,Table5_1,0))*quadrillion</f>
        <v>1827238000000000</v>
      </c>
      <c r="AF136" s="55">
        <f t="shared" si="39"/>
        <v>1824652000000000</v>
      </c>
      <c r="AG136" s="55">
        <f t="shared" si="39"/>
        <v>1820829000000000</v>
      </c>
      <c r="AH136" s="55">
        <f t="shared" si="39"/>
        <v>1816435000000000</v>
      </c>
      <c r="AI136" s="55">
        <f t="shared" si="39"/>
        <v>1811472000000000</v>
      </c>
      <c r="AJ136" s="55">
        <f t="shared" si="39"/>
        <v>1806130000000000</v>
      </c>
      <c r="AK136" s="55">
        <f t="shared" si="39"/>
        <v>1800939000000000</v>
      </c>
      <c r="AL136" s="55">
        <f t="shared" si="39"/>
        <v>1795927000000000</v>
      </c>
      <c r="AM136" s="55">
        <f t="shared" si="39"/>
        <v>1791825000000000</v>
      </c>
      <c r="AN136" s="55">
        <f t="shared" si="39"/>
        <v>1786999000000000</v>
      </c>
      <c r="AO136" s="55">
        <f t="shared" si="39"/>
        <v>1780834000000000</v>
      </c>
    </row>
    <row r="137" spans="1:41" x14ac:dyDescent="0.25">
      <c r="H137" s="14" t="s">
        <v>495</v>
      </c>
      <c r="I137" s="1" t="s">
        <v>79</v>
      </c>
      <c r="J137" s="55"/>
      <c r="K137" s="55">
        <f t="shared" si="37"/>
        <v>216543000000000</v>
      </c>
      <c r="L137" s="55">
        <f t="shared" si="37"/>
        <v>229024000000000</v>
      </c>
      <c r="M137" s="55">
        <f t="shared" si="37"/>
        <v>228280000000000</v>
      </c>
      <c r="N137" s="55">
        <f t="shared" si="37"/>
        <v>225781000000000</v>
      </c>
      <c r="O137" s="55">
        <f t="shared" si="37"/>
        <v>223931000000000</v>
      </c>
      <c r="P137" s="55">
        <f t="shared" si="37"/>
        <v>223321000000000</v>
      </c>
      <c r="Q137" s="55">
        <f t="shared" si="37"/>
        <v>222513000000000</v>
      </c>
      <c r="R137" s="55">
        <f t="shared" si="37"/>
        <v>220847000000000</v>
      </c>
      <c r="S137" s="55">
        <f t="shared" si="37"/>
        <v>218492000000000</v>
      </c>
      <c r="T137" s="55">
        <f t="shared" si="37"/>
        <v>215848000000000</v>
      </c>
      <c r="U137" s="55">
        <f t="shared" si="38"/>
        <v>213216000000000</v>
      </c>
      <c r="V137" s="55">
        <f t="shared" si="38"/>
        <v>211020000000000</v>
      </c>
      <c r="W137" s="55">
        <f t="shared" si="38"/>
        <v>208797000000000</v>
      </c>
      <c r="X137" s="55">
        <f t="shared" si="38"/>
        <v>206669000000000</v>
      </c>
      <c r="Y137" s="55">
        <f t="shared" si="38"/>
        <v>204562000000000</v>
      </c>
      <c r="Z137" s="55">
        <f t="shared" si="38"/>
        <v>202782000000000</v>
      </c>
      <c r="AA137" s="55">
        <f t="shared" si="38"/>
        <v>201278000000000</v>
      </c>
      <c r="AB137" s="55">
        <f t="shared" si="38"/>
        <v>199415000000000</v>
      </c>
      <c r="AC137" s="55">
        <f t="shared" si="38"/>
        <v>197208000000000</v>
      </c>
      <c r="AD137" s="55">
        <f t="shared" si="38"/>
        <v>195288000000000</v>
      </c>
      <c r="AE137" s="55">
        <f t="shared" si="39"/>
        <v>192921000000000</v>
      </c>
      <c r="AF137" s="55">
        <f t="shared" si="39"/>
        <v>190644000000000</v>
      </c>
      <c r="AG137" s="55">
        <f t="shared" si="39"/>
        <v>188422000000000</v>
      </c>
      <c r="AH137" s="55">
        <f t="shared" si="39"/>
        <v>186260000000000</v>
      </c>
      <c r="AI137" s="55">
        <f t="shared" si="39"/>
        <v>184053000000000</v>
      </c>
      <c r="AJ137" s="55">
        <f t="shared" si="39"/>
        <v>181699000000000</v>
      </c>
      <c r="AK137" s="55">
        <f t="shared" si="39"/>
        <v>179448000000000</v>
      </c>
      <c r="AL137" s="55">
        <f t="shared" si="39"/>
        <v>177269000000000</v>
      </c>
      <c r="AM137" s="55">
        <f t="shared" si="39"/>
        <v>175228000000000</v>
      </c>
      <c r="AN137" s="55">
        <f t="shared" si="39"/>
        <v>173049000000000</v>
      </c>
      <c r="AO137" s="55">
        <f t="shared" si="39"/>
        <v>170837000000000</v>
      </c>
    </row>
    <row r="138" spans="1:41" x14ac:dyDescent="0.25">
      <c r="I138" s="1" t="s">
        <v>81</v>
      </c>
      <c r="J138" s="56"/>
      <c r="K138" s="56">
        <f>'District Heat'!E9</f>
        <v>348233022820383.44</v>
      </c>
      <c r="L138" s="56">
        <f>'District Heat'!F9</f>
        <v>347221008177414</v>
      </c>
      <c r="M138" s="56">
        <f>'District Heat'!G9</f>
        <v>347869235071709.25</v>
      </c>
      <c r="N138" s="56">
        <f>'District Heat'!H9</f>
        <v>350786576050082.56</v>
      </c>
      <c r="O138" s="56">
        <f>'District Heat'!I9</f>
        <v>352843560602611.69</v>
      </c>
      <c r="P138" s="56">
        <f>'District Heat'!J9</f>
        <v>353347488222806.69</v>
      </c>
      <c r="Q138" s="56">
        <f>'District Heat'!K9</f>
        <v>352608394379854</v>
      </c>
      <c r="R138" s="56">
        <f>'District Heat'!L9</f>
        <v>351575582723987.81</v>
      </c>
      <c r="S138" s="56">
        <f>'District Heat'!M9</f>
        <v>349976132455191.19</v>
      </c>
      <c r="T138" s="56">
        <f>'District Heat'!N9</f>
        <v>347839159391519.88</v>
      </c>
      <c r="U138" s="56">
        <f>'District Heat'!O9</f>
        <v>346373289936330.5</v>
      </c>
      <c r="V138" s="56">
        <f>'District Heat'!P9</f>
        <v>345300484024893.13</v>
      </c>
      <c r="W138" s="56">
        <f>'District Heat'!Q9</f>
        <v>344274711358007.38</v>
      </c>
      <c r="X138" s="56">
        <f>'District Heat'!R9</f>
        <v>343328607248219.06</v>
      </c>
      <c r="Y138" s="56">
        <f>'District Heat'!S9</f>
        <v>342625668212302.69</v>
      </c>
      <c r="Z138" s="56">
        <f>'District Heat'!T9</f>
        <v>341985280192099.31</v>
      </c>
      <c r="AA138" s="56">
        <f>'District Heat'!U9</f>
        <v>341153399676221.88</v>
      </c>
      <c r="AB138" s="56">
        <f>'District Heat'!V9</f>
        <v>340303281779804</v>
      </c>
      <c r="AC138" s="56">
        <f>'District Heat'!W9</f>
        <v>339511715473542.25</v>
      </c>
      <c r="AD138" s="56">
        <f>'District Heat'!X9</f>
        <v>338614084401506</v>
      </c>
      <c r="AE138" s="56">
        <f>'District Heat'!Y9</f>
        <v>337634545094060.38</v>
      </c>
      <c r="AF138" s="56">
        <f>'District Heat'!Z9</f>
        <v>336460633704539.5</v>
      </c>
      <c r="AG138" s="56">
        <f>'District Heat'!AA9</f>
        <v>335200334722985.19</v>
      </c>
      <c r="AH138" s="56">
        <f>'District Heat'!AB9</f>
        <v>333844849413171.81</v>
      </c>
      <c r="AI138" s="56">
        <f>'District Heat'!AC9</f>
        <v>332403136488347.38</v>
      </c>
      <c r="AJ138" s="56">
        <f>'District Heat'!AD9</f>
        <v>331004937313584.13</v>
      </c>
      <c r="AK138" s="56">
        <f>'District Heat'!AE9</f>
        <v>329646412440347.31</v>
      </c>
      <c r="AL138" s="56">
        <f>'District Heat'!AF9</f>
        <v>328457943141798.63</v>
      </c>
      <c r="AM138" s="56">
        <f>'District Heat'!AG9</f>
        <v>327133493374308.38</v>
      </c>
      <c r="AN138" s="56">
        <f>'District Heat'!AH9</f>
        <v>325590674971400.31</v>
      </c>
      <c r="AO138" s="56">
        <f>'District Heat'!AI9</f>
        <v>-173255115133.70282</v>
      </c>
    </row>
    <row r="139" spans="1:41" x14ac:dyDescent="0.25">
      <c r="I139" s="1" t="s">
        <v>207</v>
      </c>
      <c r="J139" s="9"/>
      <c r="K139" s="9">
        <v>0</v>
      </c>
      <c r="L139" s="9">
        <v>0</v>
      </c>
      <c r="M139" s="9">
        <v>0</v>
      </c>
      <c r="N139" s="9">
        <v>0</v>
      </c>
      <c r="O139" s="9">
        <v>0</v>
      </c>
      <c r="P139" s="9">
        <v>0</v>
      </c>
      <c r="Q139" s="9">
        <v>0</v>
      </c>
      <c r="R139" s="9">
        <v>0</v>
      </c>
      <c r="S139" s="9">
        <v>0</v>
      </c>
      <c r="T139" s="9">
        <v>0</v>
      </c>
      <c r="U139" s="9">
        <v>0</v>
      </c>
      <c r="V139" s="9">
        <v>0</v>
      </c>
      <c r="W139" s="9">
        <v>0</v>
      </c>
      <c r="X139" s="9">
        <v>0</v>
      </c>
      <c r="Y139" s="9">
        <v>0</v>
      </c>
      <c r="Z139" s="9">
        <v>0</v>
      </c>
      <c r="AA139" s="9">
        <v>0</v>
      </c>
      <c r="AB139" s="9">
        <v>0</v>
      </c>
      <c r="AC139" s="9">
        <v>0</v>
      </c>
      <c r="AD139" s="9">
        <v>0</v>
      </c>
      <c r="AE139" s="9">
        <v>0</v>
      </c>
      <c r="AF139" s="9">
        <v>0</v>
      </c>
      <c r="AG139" s="9">
        <v>0</v>
      </c>
      <c r="AH139" s="9">
        <v>0</v>
      </c>
      <c r="AI139" s="9">
        <v>0</v>
      </c>
      <c r="AJ139" s="9">
        <v>0</v>
      </c>
      <c r="AK139" s="9">
        <v>0</v>
      </c>
      <c r="AL139" s="9">
        <v>0</v>
      </c>
      <c r="AM139" s="9">
        <v>0</v>
      </c>
      <c r="AN139" s="9">
        <v>0</v>
      </c>
      <c r="AO139" s="9">
        <v>0</v>
      </c>
    </row>
    <row r="140" spans="1:41" x14ac:dyDescent="0.25">
      <c r="I140" s="1" t="s">
        <v>349</v>
      </c>
      <c r="J140" s="9"/>
      <c r="K140" s="9">
        <v>0</v>
      </c>
      <c r="L140" s="9">
        <v>0</v>
      </c>
      <c r="M140" s="9">
        <v>0</v>
      </c>
      <c r="N140" s="9">
        <v>0</v>
      </c>
      <c r="O140" s="9">
        <v>0</v>
      </c>
      <c r="P140" s="9">
        <v>0</v>
      </c>
      <c r="Q140" s="9">
        <v>0</v>
      </c>
      <c r="R140" s="9">
        <v>0</v>
      </c>
      <c r="S140" s="9">
        <v>0</v>
      </c>
      <c r="T140" s="9">
        <v>0</v>
      </c>
      <c r="U140" s="9">
        <v>0</v>
      </c>
      <c r="V140" s="9">
        <v>0</v>
      </c>
      <c r="W140" s="9">
        <v>0</v>
      </c>
      <c r="X140" s="9">
        <v>0</v>
      </c>
      <c r="Y140" s="9">
        <v>0</v>
      </c>
      <c r="Z140" s="9">
        <v>0</v>
      </c>
      <c r="AA140" s="9">
        <v>0</v>
      </c>
      <c r="AB140" s="9">
        <v>0</v>
      </c>
      <c r="AC140" s="9">
        <v>0</v>
      </c>
      <c r="AD140" s="9">
        <v>0</v>
      </c>
      <c r="AE140" s="9">
        <v>0</v>
      </c>
      <c r="AF140" s="9">
        <v>0</v>
      </c>
      <c r="AG140" s="9">
        <v>0</v>
      </c>
      <c r="AH140" s="9">
        <v>0</v>
      </c>
      <c r="AI140" s="9">
        <v>0</v>
      </c>
      <c r="AJ140" s="9">
        <v>0</v>
      </c>
      <c r="AK140" s="9">
        <v>0</v>
      </c>
      <c r="AL140" s="9">
        <v>0</v>
      </c>
      <c r="AM140" s="9">
        <v>0</v>
      </c>
      <c r="AN140" s="9">
        <v>0</v>
      </c>
      <c r="AO140" s="9">
        <v>0</v>
      </c>
    </row>
    <row r="141" spans="1:41" x14ac:dyDescent="0.25">
      <c r="I141" s="1" t="s">
        <v>350</v>
      </c>
      <c r="J141" s="9"/>
      <c r="K141" s="9">
        <v>0</v>
      </c>
      <c r="L141" s="9">
        <v>0</v>
      </c>
      <c r="M141" s="9">
        <v>0</v>
      </c>
      <c r="N141" s="9">
        <v>0</v>
      </c>
      <c r="O141" s="9">
        <v>0</v>
      </c>
      <c r="P141" s="9">
        <v>0</v>
      </c>
      <c r="Q141" s="9">
        <v>0</v>
      </c>
      <c r="R141" s="9">
        <v>0</v>
      </c>
      <c r="S141" s="9">
        <v>0</v>
      </c>
      <c r="T141" s="9">
        <v>0</v>
      </c>
      <c r="U141" s="9">
        <v>0</v>
      </c>
      <c r="V141" s="9">
        <v>0</v>
      </c>
      <c r="W141" s="9">
        <v>0</v>
      </c>
      <c r="X141" s="9">
        <v>0</v>
      </c>
      <c r="Y141" s="9">
        <v>0</v>
      </c>
      <c r="Z141" s="9">
        <v>0</v>
      </c>
      <c r="AA141" s="9">
        <v>0</v>
      </c>
      <c r="AB141" s="9">
        <v>0</v>
      </c>
      <c r="AC141" s="9">
        <v>0</v>
      </c>
      <c r="AD141" s="9">
        <v>0</v>
      </c>
      <c r="AE141" s="9">
        <v>0</v>
      </c>
      <c r="AF141" s="9">
        <v>0</v>
      </c>
      <c r="AG141" s="9">
        <v>0</v>
      </c>
      <c r="AH141" s="9">
        <v>0</v>
      </c>
      <c r="AI141" s="9">
        <v>0</v>
      </c>
      <c r="AJ141" s="9">
        <v>0</v>
      </c>
      <c r="AK141" s="9">
        <v>0</v>
      </c>
      <c r="AL141" s="9">
        <v>0</v>
      </c>
      <c r="AM141" s="9">
        <v>0</v>
      </c>
      <c r="AN141" s="9">
        <v>0</v>
      </c>
      <c r="AO141" s="9">
        <v>0</v>
      </c>
    </row>
    <row r="142" spans="1:41" x14ac:dyDescent="0.25">
      <c r="F142" s="14" t="s">
        <v>498</v>
      </c>
      <c r="G142" s="14" t="s">
        <v>495</v>
      </c>
      <c r="H142" s="14" t="s">
        <v>500</v>
      </c>
      <c r="I142" s="1" t="s">
        <v>351</v>
      </c>
      <c r="J142" s="55"/>
      <c r="K142" s="55">
        <f>INDEX(Table5,MATCH($H$142,Table5_A,0),MATCH(K$133,'AEO Table 5'!$C$1:$AH$1,0))*(1-Fraction_coal)*INDEX(Table5,MATCH($G$142,Table5_A,0),MATCH(K$133,'AEO Table 5'!$C$1:$AI$1,0))/INDEX(Table5,MATCH($F$142,Table5_A,0),MATCH(K$133,'AEO Table 5'!$C$1:$AH$1,0))*quadrillion</f>
        <v>345127139133076.94</v>
      </c>
      <c r="L142" s="55">
        <f>INDEX(Table5,MATCH($H$142,Table5_A,0),MATCH(L$133,'AEO Table 5'!$C$1:$AH$1,0))*(1-Fraction_coal)*INDEX(Table5,MATCH($G$142,Table5_A,0),MATCH(L$133,'AEO Table 5'!$C$1:$AI$1,0))/INDEX(Table5,MATCH($F$142,Table5_A,0),MATCH(L$133,'AEO Table 5'!$C$1:$AH$1,0))*quadrillion</f>
        <v>371187711840582.81</v>
      </c>
      <c r="M142" s="55">
        <f>INDEX(Table5,MATCH($H$142,Table5_A,0),MATCH(M$133,'AEO Table 5'!$C$1:$AH$1,0))*(1-Fraction_coal)*INDEX(Table5,MATCH($G$142,Table5_A,0),MATCH(M$133,'AEO Table 5'!$C$1:$AI$1,0))/INDEX(Table5,MATCH($F$142,Table5_A,0),MATCH(M$133,'AEO Table 5'!$C$1:$AH$1,0))*quadrillion</f>
        <v>359120949359507.63</v>
      </c>
      <c r="N142" s="55">
        <f>INDEX(Table5,MATCH($H$142,Table5_A,0),MATCH(N$133,'AEO Table 5'!$C$1:$AH$1,0))*(1-Fraction_coal)*INDEX(Table5,MATCH($G$142,Table5_A,0),MATCH(N$133,'AEO Table 5'!$C$1:$AI$1,0))/INDEX(Table5,MATCH($F$142,Table5_A,0),MATCH(N$133,'AEO Table 5'!$C$1:$AH$1,0))*quadrillion</f>
        <v>360092014677786.88</v>
      </c>
      <c r="O142" s="55">
        <f>INDEX(Table5,MATCH($H$142,Table5_A,0),MATCH(O$133,'AEO Table 5'!$C$1:$AH$1,0))*(1-Fraction_coal)*INDEX(Table5,MATCH($G$142,Table5_A,0),MATCH(O$133,'AEO Table 5'!$C$1:$AI$1,0))/INDEX(Table5,MATCH($F$142,Table5_A,0),MATCH(O$133,'AEO Table 5'!$C$1:$AH$1,0))*quadrillion</f>
        <v>360888505019218.81</v>
      </c>
      <c r="P142" s="55">
        <f>INDEX(Table5,MATCH($H$142,Table5_A,0),MATCH(P$133,'AEO Table 5'!$C$1:$AH$1,0))*(1-Fraction_coal)*INDEX(Table5,MATCH($G$142,Table5_A,0),MATCH(P$133,'AEO Table 5'!$C$1:$AI$1,0))/INDEX(Table5,MATCH($F$142,Table5_A,0),MATCH(P$133,'AEO Table 5'!$C$1:$AH$1,0))*quadrillion</f>
        <v>361821348653225.44</v>
      </c>
      <c r="Q142" s="55">
        <f>INDEX(Table5,MATCH($H$142,Table5_A,0),MATCH(Q$133,'AEO Table 5'!$C$1:$AH$1,0))*(1-Fraction_coal)*INDEX(Table5,MATCH($G$142,Table5_A,0),MATCH(Q$133,'AEO Table 5'!$C$1:$AI$1,0))/INDEX(Table5,MATCH($F$142,Table5_A,0),MATCH(Q$133,'AEO Table 5'!$C$1:$AH$1,0))*quadrillion</f>
        <v>361483045051449.81</v>
      </c>
      <c r="R142" s="55">
        <f>INDEX(Table5,MATCH($H$142,Table5_A,0),MATCH(R$133,'AEO Table 5'!$C$1:$AH$1,0))*(1-Fraction_coal)*INDEX(Table5,MATCH($G$142,Table5_A,0),MATCH(R$133,'AEO Table 5'!$C$1:$AI$1,0))/INDEX(Table5,MATCH($F$142,Table5_A,0),MATCH(R$133,'AEO Table 5'!$C$1:$AH$1,0))*quadrillion</f>
        <v>361228592133187.38</v>
      </c>
      <c r="S142" s="55">
        <f>INDEX(Table5,MATCH($H$142,Table5_A,0),MATCH(S$133,'AEO Table 5'!$C$1:$AH$1,0))*(1-Fraction_coal)*INDEX(Table5,MATCH($G$142,Table5_A,0),MATCH(S$133,'AEO Table 5'!$C$1:$AI$1,0))/INDEX(Table5,MATCH($F$142,Table5_A,0),MATCH(S$133,'AEO Table 5'!$C$1:$AH$1,0))*quadrillion</f>
        <v>361106305973972.88</v>
      </c>
      <c r="T142" s="55">
        <f>INDEX(Table5,MATCH($H$142,Table5_A,0),MATCH(T$133,'AEO Table 5'!$C$1:$AH$1,0))*(1-Fraction_coal)*INDEX(Table5,MATCH($G$142,Table5_A,0),MATCH(T$133,'AEO Table 5'!$C$1:$AI$1,0))/INDEX(Table5,MATCH($F$142,Table5_A,0),MATCH(T$133,'AEO Table 5'!$C$1:$AH$1,0))*quadrillion</f>
        <v>360847029794428.06</v>
      </c>
      <c r="U142" s="55">
        <f>INDEX(Table5,MATCH($H$142,Table5_A,0),MATCH(U$133,'AEO Table 5'!$C$1:$AH$1,0))*(1-Fraction_coal)*INDEX(Table5,MATCH($G$142,Table5_A,0),MATCH(U$133,'AEO Table 5'!$C$1:$AI$1,0))/INDEX(Table5,MATCH($F$142,Table5_A,0),MATCH(U$133,'AEO Table 5'!$C$1:$AH$1,0))*quadrillion</f>
        <v>360530970824020.06</v>
      </c>
      <c r="V142" s="55">
        <f>INDEX(Table5,MATCH($H$142,Table5_A,0),MATCH(V$133,'AEO Table 5'!$C$1:$AH$1,0))*(1-Fraction_coal)*INDEX(Table5,MATCH($G$142,Table5_A,0),MATCH(V$133,'AEO Table 5'!$C$1:$AI$1,0))/INDEX(Table5,MATCH($F$142,Table5_A,0),MATCH(V$133,'AEO Table 5'!$C$1:$AH$1,0))*quadrillion</f>
        <v>360953377535519.63</v>
      </c>
      <c r="W142" s="55">
        <f>INDEX(Table5,MATCH($H$142,Table5_A,0),MATCH(W$133,'AEO Table 5'!$C$1:$AH$1,0))*(1-Fraction_coal)*INDEX(Table5,MATCH($G$142,Table5_A,0),MATCH(W$133,'AEO Table 5'!$C$1:$AI$1,0))/INDEX(Table5,MATCH($F$142,Table5_A,0),MATCH(W$133,'AEO Table 5'!$C$1:$AH$1,0))*quadrillion</f>
        <v>360976552748312.94</v>
      </c>
      <c r="X142" s="55">
        <f>INDEX(Table5,MATCH($H$142,Table5_A,0),MATCH(X$133,'AEO Table 5'!$C$1:$AH$1,0))*(1-Fraction_coal)*INDEX(Table5,MATCH($G$142,Table5_A,0),MATCH(X$133,'AEO Table 5'!$C$1:$AI$1,0))/INDEX(Table5,MATCH($F$142,Table5_A,0),MATCH(X$133,'AEO Table 5'!$C$1:$AH$1,0))*quadrillion</f>
        <v>360876932955233.38</v>
      </c>
      <c r="Y142" s="55">
        <f>INDEX(Table5,MATCH($H$142,Table5_A,0),MATCH(Y$133,'AEO Table 5'!$C$1:$AH$1,0))*(1-Fraction_coal)*INDEX(Table5,MATCH($G$142,Table5_A,0),MATCH(Y$133,'AEO Table 5'!$C$1:$AI$1,0))/INDEX(Table5,MATCH($F$142,Table5_A,0),MATCH(Y$133,'AEO Table 5'!$C$1:$AH$1,0))*quadrillion</f>
        <v>360550853329478</v>
      </c>
      <c r="Z142" s="55">
        <f>INDEX(Table5,MATCH($H$142,Table5_A,0),MATCH(Z$133,'AEO Table 5'!$C$1:$AH$1,0))*(1-Fraction_coal)*INDEX(Table5,MATCH($G$142,Table5_A,0),MATCH(Z$133,'AEO Table 5'!$C$1:$AI$1,0))/INDEX(Table5,MATCH($F$142,Table5_A,0),MATCH(Z$133,'AEO Table 5'!$C$1:$AH$1,0))*quadrillion</f>
        <v>360595744794507.13</v>
      </c>
      <c r="AA142" s="55">
        <f>INDEX(Table5,MATCH($H$142,Table5_A,0),MATCH(AA$133,'AEO Table 5'!$C$1:$AH$1,0))*(1-Fraction_coal)*INDEX(Table5,MATCH($G$142,Table5_A,0),MATCH(AA$133,'AEO Table 5'!$C$1:$AI$1,0))/INDEX(Table5,MATCH($F$142,Table5_A,0),MATCH(AA$133,'AEO Table 5'!$C$1:$AH$1,0))*quadrillion</f>
        <v>360398071688048.5</v>
      </c>
      <c r="AB142" s="55">
        <f>INDEX(Table5,MATCH($H$142,Table5_A,0),MATCH(AB$133,'AEO Table 5'!$C$1:$AH$1,0))*(1-Fraction_coal)*INDEX(Table5,MATCH($G$142,Table5_A,0),MATCH(AB$133,'AEO Table 5'!$C$1:$AI$1,0))/INDEX(Table5,MATCH($F$142,Table5_A,0),MATCH(AB$133,'AEO Table 5'!$C$1:$AH$1,0))*quadrillion</f>
        <v>359923216964422.06</v>
      </c>
      <c r="AC142" s="55">
        <f>INDEX(Table5,MATCH($H$142,Table5_A,0),MATCH(AC$133,'AEO Table 5'!$C$1:$AH$1,0))*(1-Fraction_coal)*INDEX(Table5,MATCH($G$142,Table5_A,0),MATCH(AC$133,'AEO Table 5'!$C$1:$AI$1,0))/INDEX(Table5,MATCH($F$142,Table5_A,0),MATCH(AC$133,'AEO Table 5'!$C$1:$AH$1,0))*quadrillion</f>
        <v>359434298338867.5</v>
      </c>
      <c r="AD142" s="55">
        <f>INDEX(Table5,MATCH($H$142,Table5_A,0),MATCH(AD$133,'AEO Table 5'!$C$1:$AH$1,0))*(1-Fraction_coal)*INDEX(Table5,MATCH($G$142,Table5_A,0),MATCH(AD$133,'AEO Table 5'!$C$1:$AI$1,0))/INDEX(Table5,MATCH($F$142,Table5_A,0),MATCH(AD$133,'AEO Table 5'!$C$1:$AH$1,0))*quadrillion</f>
        <v>359164914441505.25</v>
      </c>
      <c r="AE142" s="55">
        <f>INDEX(Table5,MATCH($H$142,Table5_A,0),MATCH(AE$133,'AEO Table 5'!$C$1:$AH$1,0))*(1-Fraction_coal)*INDEX(Table5,MATCH($G$142,Table5_A,0),MATCH(AE$133,'AEO Table 5'!$C$1:$AI$1,0))/INDEX(Table5,MATCH($F$142,Table5_A,0),MATCH(AE$133,'AEO Table 5'!$C$1:$AH$1,0))*quadrillion</f>
        <v>358584172041739.19</v>
      </c>
      <c r="AF142" s="55">
        <f>INDEX(Table5,MATCH($H$142,Table5_A,0),MATCH(AF$133,'AEO Table 5'!$C$1:$AH$1,0))*(1-Fraction_coal)*INDEX(Table5,MATCH($G$142,Table5_A,0),MATCH(AF$133,'AEO Table 5'!$C$1:$AI$1,0))/INDEX(Table5,MATCH($F$142,Table5_A,0),MATCH(AF$133,'AEO Table 5'!$C$1:$AH$1,0))*quadrillion</f>
        <v>358140211873934.94</v>
      </c>
      <c r="AG142" s="55">
        <f>INDEX(Table5,MATCH($H$142,Table5_A,0),MATCH(AG$133,'AEO Table 5'!$C$1:$AH$1,0))*(1-Fraction_coal)*INDEX(Table5,MATCH($G$142,Table5_A,0),MATCH(AG$133,'AEO Table 5'!$C$1:$AI$1,0))/INDEX(Table5,MATCH($F$142,Table5_A,0),MATCH(AG$133,'AEO Table 5'!$C$1:$AH$1,0))*quadrillion</f>
        <v>357839790076516.56</v>
      </c>
      <c r="AH142" s="55">
        <f>INDEX(Table5,MATCH($H$142,Table5_A,0),MATCH(AH$133,'AEO Table 5'!$C$1:$AH$1,0))*(1-Fraction_coal)*INDEX(Table5,MATCH($G$142,Table5_A,0),MATCH(AH$133,'AEO Table 5'!$C$1:$AI$1,0))/INDEX(Table5,MATCH($F$142,Table5_A,0),MATCH(AH$133,'AEO Table 5'!$C$1:$AH$1,0))*quadrillion</f>
        <v>357435824952858.5</v>
      </c>
      <c r="AI142" s="55">
        <f>INDEX(Table5,MATCH($H$142,Table5_A,0),MATCH(AI$133,'AEO Table 5'!$C$1:$AH$1,0))*(1-Fraction_coal)*INDEX(Table5,MATCH($G$142,Table5_A,0),MATCH(AI$133,'AEO Table 5'!$C$1:$AI$1,0))/INDEX(Table5,MATCH($F$142,Table5_A,0),MATCH(AI$133,'AEO Table 5'!$C$1:$AH$1,0))*quadrillion</f>
        <v>356871697375594.5</v>
      </c>
      <c r="AJ142" s="55">
        <f>INDEX(Table5,MATCH($H$142,Table5_A,0),MATCH(AJ$133,'AEO Table 5'!$C$1:$AH$1,0))*(1-Fraction_coal)*INDEX(Table5,MATCH($G$142,Table5_A,0),MATCH(AJ$133,'AEO Table 5'!$C$1:$AI$1,0))/INDEX(Table5,MATCH($F$142,Table5_A,0),MATCH(AJ$133,'AEO Table 5'!$C$1:$AH$1,0))*quadrillion</f>
        <v>356276169122387.75</v>
      </c>
      <c r="AK142" s="55">
        <f>INDEX(Table5,MATCH($H$142,Table5_A,0),MATCH(AK$133,'AEO Table 5'!$C$1:$AH$1,0))*(1-Fraction_coal)*INDEX(Table5,MATCH($G$142,Table5_A,0),MATCH(AK$133,'AEO Table 5'!$C$1:$AI$1,0))/INDEX(Table5,MATCH($F$142,Table5_A,0),MATCH(AK$133,'AEO Table 5'!$C$1:$AH$1,0))*quadrillion</f>
        <v>355712052402797.88</v>
      </c>
      <c r="AL142" s="55">
        <f>INDEX(Table5,MATCH($H$142,Table5_A,0),MATCH(AL$133,'AEO Table 5'!$C$1:$AH$1,0))*(1-Fraction_coal)*INDEX(Table5,MATCH($G$142,Table5_A,0),MATCH(AL$133,'AEO Table 5'!$C$1:$AI$1,0))/INDEX(Table5,MATCH($F$142,Table5_A,0),MATCH(AL$133,'AEO Table 5'!$C$1:$AH$1,0))*quadrillion</f>
        <v>355040459458024.38</v>
      </c>
      <c r="AM142" s="55">
        <f>INDEX(Table5,MATCH($H$142,Table5_A,0),MATCH(AM$133,'AEO Table 5'!$C$1:$AH$1,0))*(1-Fraction_coal)*INDEX(Table5,MATCH($G$142,Table5_A,0),MATCH(AM$133,'AEO Table 5'!$C$1:$AI$1,0))/INDEX(Table5,MATCH($F$142,Table5_A,0),MATCH(AM$133,'AEO Table 5'!$C$1:$AH$1,0))*quadrillion</f>
        <v>354336755706214.69</v>
      </c>
      <c r="AN142" s="55">
        <f>INDEX(Table5,MATCH($H$142,Table5_A,0),MATCH(AN$133,'AEO Table 5'!$C$1:$AH$1,0))*(1-Fraction_coal)*INDEX(Table5,MATCH($G$142,Table5_A,0),MATCH(AN$133,'AEO Table 5'!$C$1:$AI$1,0))/INDEX(Table5,MATCH($F$142,Table5_A,0),MATCH(AN$133,'AEO Table 5'!$C$1:$AH$1,0))*quadrillion</f>
        <v>353531858093432.25</v>
      </c>
      <c r="AO142" s="55">
        <f>INDEX(Table5,MATCH($H$142,Table5_A,0),MATCH(AO$133,'AEO Table 5'!$C$1:$AH$1,0))*(1-Fraction_coal)*INDEX(Table5,MATCH($G$142,Table5_A,0),MATCH(AO$133,'AEO Table 5'!$C$1:$AI$1,0))/INDEX(Table5,MATCH($F$142,Table5_A,0),MATCH(AO$133,'AEO Table 5'!$C$1:$AH$1,0))*quadrillion</f>
        <v>352713019657815.75</v>
      </c>
    </row>
    <row r="143" spans="1:41" x14ac:dyDescent="0.25">
      <c r="I143" s="1" t="s">
        <v>352</v>
      </c>
      <c r="J143" s="9"/>
      <c r="K143" s="9">
        <v>0</v>
      </c>
      <c r="L143" s="9">
        <v>0</v>
      </c>
      <c r="M143" s="9">
        <v>0</v>
      </c>
      <c r="N143" s="9">
        <v>0</v>
      </c>
      <c r="O143" s="9">
        <v>0</v>
      </c>
      <c r="P143" s="9">
        <v>0</v>
      </c>
      <c r="Q143" s="9">
        <v>0</v>
      </c>
      <c r="R143" s="9">
        <v>0</v>
      </c>
      <c r="S143" s="9">
        <v>0</v>
      </c>
      <c r="T143" s="9">
        <v>0</v>
      </c>
      <c r="U143" s="9">
        <v>0</v>
      </c>
      <c r="V143" s="9">
        <v>0</v>
      </c>
      <c r="W143" s="9">
        <v>0</v>
      </c>
      <c r="X143" s="9">
        <v>0</v>
      </c>
      <c r="Y143" s="9">
        <v>0</v>
      </c>
      <c r="Z143" s="9">
        <v>0</v>
      </c>
      <c r="AA143" s="9">
        <v>0</v>
      </c>
      <c r="AB143" s="9">
        <v>0</v>
      </c>
      <c r="AC143" s="9">
        <v>0</v>
      </c>
      <c r="AD143" s="9">
        <v>0</v>
      </c>
      <c r="AE143" s="9">
        <v>0</v>
      </c>
      <c r="AF143" s="9">
        <v>0</v>
      </c>
      <c r="AG143" s="9">
        <v>0</v>
      </c>
      <c r="AH143" s="9">
        <v>0</v>
      </c>
      <c r="AI143" s="9">
        <v>0</v>
      </c>
      <c r="AJ143" s="9">
        <v>0</v>
      </c>
      <c r="AK143" s="9">
        <v>0</v>
      </c>
      <c r="AL143" s="9">
        <v>0</v>
      </c>
      <c r="AM143" s="9">
        <v>0</v>
      </c>
      <c r="AN143" s="9">
        <v>0</v>
      </c>
      <c r="AO143" s="9">
        <v>0</v>
      </c>
    </row>
    <row r="145" spans="7:41" x14ac:dyDescent="0.25">
      <c r="H145" s="1" t="s">
        <v>371</v>
      </c>
    </row>
    <row r="146" spans="7:41" x14ac:dyDescent="0.25">
      <c r="I146" s="1" t="s">
        <v>75</v>
      </c>
      <c r="J146" s="1"/>
      <c r="K146" s="1">
        <v>2020</v>
      </c>
      <c r="L146" s="1">
        <v>2021</v>
      </c>
      <c r="M146" s="1">
        <v>2022</v>
      </c>
      <c r="N146" s="1">
        <v>2023</v>
      </c>
      <c r="O146" s="1">
        <v>2024</v>
      </c>
      <c r="P146" s="1">
        <v>2025</v>
      </c>
      <c r="Q146" s="1">
        <v>2026</v>
      </c>
      <c r="R146" s="1">
        <v>2027</v>
      </c>
      <c r="S146" s="1">
        <v>2028</v>
      </c>
      <c r="T146" s="1">
        <v>2029</v>
      </c>
      <c r="U146" s="1">
        <v>2030</v>
      </c>
      <c r="V146" s="1">
        <v>2031</v>
      </c>
      <c r="W146" s="1">
        <v>2032</v>
      </c>
      <c r="X146" s="1">
        <v>2033</v>
      </c>
      <c r="Y146" s="1">
        <v>2034</v>
      </c>
      <c r="Z146" s="1">
        <v>2035</v>
      </c>
      <c r="AA146" s="1">
        <v>2036</v>
      </c>
      <c r="AB146" s="1">
        <v>2037</v>
      </c>
      <c r="AC146" s="1">
        <v>2038</v>
      </c>
      <c r="AD146" s="1">
        <v>2039</v>
      </c>
      <c r="AE146" s="1">
        <v>2040</v>
      </c>
      <c r="AF146" s="1">
        <v>2041</v>
      </c>
      <c r="AG146" s="1">
        <v>2042</v>
      </c>
      <c r="AH146" s="1">
        <v>2043</v>
      </c>
      <c r="AI146" s="1">
        <v>2044</v>
      </c>
      <c r="AJ146" s="1">
        <v>2045</v>
      </c>
      <c r="AK146" s="1">
        <v>2046</v>
      </c>
      <c r="AL146" s="1">
        <v>2047</v>
      </c>
      <c r="AM146" s="1">
        <v>2048</v>
      </c>
      <c r="AN146" s="1">
        <v>2049</v>
      </c>
      <c r="AO146" s="1">
        <v>2050</v>
      </c>
    </row>
    <row r="147" spans="7:41" x14ac:dyDescent="0.25">
      <c r="G147" s="14" t="s">
        <v>482</v>
      </c>
      <c r="H147" s="14" t="s">
        <v>480</v>
      </c>
      <c r="I147" s="1" t="s">
        <v>76</v>
      </c>
      <c r="J147" s="55"/>
      <c r="K147" s="55">
        <f t="shared" ref="K147:AO147" si="40">SUM(INDEX(Table5,MATCH($G147,Table5_A,0),MATCH(K$146,Table5_1,0)),INDEX(Table5,MATCH($H147,Table5_A,0),MATCH(K$146,Table5_1,0)))*quadrillion</f>
        <v>1036311000000000</v>
      </c>
      <c r="L147" s="55">
        <f t="shared" si="40"/>
        <v>1001007000000000</v>
      </c>
      <c r="M147" s="55">
        <f t="shared" si="40"/>
        <v>1039486000000000.1</v>
      </c>
      <c r="N147" s="55">
        <f t="shared" si="40"/>
        <v>1042825000000000.1</v>
      </c>
      <c r="O147" s="55">
        <f t="shared" si="40"/>
        <v>1048470000000000</v>
      </c>
      <c r="P147" s="55">
        <f t="shared" si="40"/>
        <v>1053619000000000.1</v>
      </c>
      <c r="Q147" s="55">
        <f t="shared" si="40"/>
        <v>1049591000000000</v>
      </c>
      <c r="R147" s="55">
        <f t="shared" si="40"/>
        <v>1045261000000000</v>
      </c>
      <c r="S147" s="55">
        <f t="shared" si="40"/>
        <v>1041166000000000</v>
      </c>
      <c r="T147" s="55">
        <f t="shared" si="40"/>
        <v>1037506000000000</v>
      </c>
      <c r="U147" s="55">
        <f t="shared" si="40"/>
        <v>1033300000000000.1</v>
      </c>
      <c r="V147" s="55">
        <f t="shared" si="40"/>
        <v>1030729000000000</v>
      </c>
      <c r="W147" s="55">
        <f t="shared" si="40"/>
        <v>1029361999999999.9</v>
      </c>
      <c r="X147" s="55">
        <f t="shared" si="40"/>
        <v>1028805000000000</v>
      </c>
      <c r="Y147" s="55">
        <f t="shared" si="40"/>
        <v>1029528000000000</v>
      </c>
      <c r="Z147" s="55">
        <f t="shared" si="40"/>
        <v>1031580000000000</v>
      </c>
      <c r="AA147" s="55">
        <f t="shared" si="40"/>
        <v>1034317999999999.9</v>
      </c>
      <c r="AB147" s="55">
        <f t="shared" si="40"/>
        <v>1037582000000000</v>
      </c>
      <c r="AC147" s="55">
        <f t="shared" si="40"/>
        <v>1041056999999999.9</v>
      </c>
      <c r="AD147" s="55">
        <f t="shared" si="40"/>
        <v>1044863000000000.1</v>
      </c>
      <c r="AE147" s="55">
        <f t="shared" si="40"/>
        <v>1047890999999999.9</v>
      </c>
      <c r="AF147" s="55">
        <f t="shared" si="40"/>
        <v>1052036000000000</v>
      </c>
      <c r="AG147" s="55">
        <f t="shared" si="40"/>
        <v>1057237000000000</v>
      </c>
      <c r="AH147" s="55">
        <f t="shared" si="40"/>
        <v>1062832999999999.9</v>
      </c>
      <c r="AI147" s="55">
        <f t="shared" si="40"/>
        <v>1069357999999999.8</v>
      </c>
      <c r="AJ147" s="55">
        <f t="shared" si="40"/>
        <v>1076274000000000</v>
      </c>
      <c r="AK147" s="55">
        <f t="shared" si="40"/>
        <v>1083942000000000</v>
      </c>
      <c r="AL147" s="55">
        <f t="shared" si="40"/>
        <v>1092204000000000</v>
      </c>
      <c r="AM147" s="55">
        <f t="shared" si="40"/>
        <v>1101720000000000</v>
      </c>
      <c r="AN147" s="55">
        <f t="shared" si="40"/>
        <v>1111999000000000</v>
      </c>
      <c r="AO147" s="55">
        <f t="shared" si="40"/>
        <v>1122872000000000.1</v>
      </c>
    </row>
    <row r="148" spans="7:41" x14ac:dyDescent="0.25">
      <c r="I148" s="1" t="s">
        <v>77</v>
      </c>
      <c r="J148" s="9"/>
      <c r="K148" s="9">
        <v>0</v>
      </c>
      <c r="L148" s="9">
        <v>0</v>
      </c>
      <c r="M148" s="9">
        <v>0</v>
      </c>
      <c r="N148" s="9">
        <v>0</v>
      </c>
      <c r="O148" s="9">
        <v>0</v>
      </c>
      <c r="P148" s="9">
        <v>0</v>
      </c>
      <c r="Q148" s="9">
        <v>0</v>
      </c>
      <c r="R148" s="9">
        <v>0</v>
      </c>
      <c r="S148" s="9">
        <v>0</v>
      </c>
      <c r="T148" s="9">
        <v>0</v>
      </c>
      <c r="U148" s="9">
        <v>0</v>
      </c>
      <c r="V148" s="9">
        <v>0</v>
      </c>
      <c r="W148" s="9">
        <v>0</v>
      </c>
      <c r="X148" s="9">
        <v>0</v>
      </c>
      <c r="Y148" s="9">
        <v>0</v>
      </c>
      <c r="Z148" s="9">
        <v>0</v>
      </c>
      <c r="AA148" s="9">
        <v>0</v>
      </c>
      <c r="AB148" s="9">
        <v>0</v>
      </c>
      <c r="AC148" s="9">
        <v>0</v>
      </c>
      <c r="AD148" s="9">
        <v>0</v>
      </c>
      <c r="AE148" s="9">
        <v>0</v>
      </c>
      <c r="AF148" s="9">
        <v>0</v>
      </c>
      <c r="AG148" s="9">
        <v>0</v>
      </c>
      <c r="AH148" s="9">
        <v>0</v>
      </c>
      <c r="AI148" s="9">
        <v>0</v>
      </c>
      <c r="AJ148" s="9">
        <v>0</v>
      </c>
      <c r="AK148" s="9">
        <v>0</v>
      </c>
      <c r="AL148" s="9">
        <v>0</v>
      </c>
      <c r="AM148" s="9">
        <v>0</v>
      </c>
      <c r="AN148" s="9">
        <v>0</v>
      </c>
      <c r="AO148" s="9">
        <v>0</v>
      </c>
    </row>
    <row r="149" spans="7:41" x14ac:dyDescent="0.25">
      <c r="H149" s="14" t="s">
        <v>490</v>
      </c>
      <c r="I149" s="1" t="s">
        <v>78</v>
      </c>
      <c r="J149" s="55"/>
      <c r="K149" s="55">
        <f t="shared" ref="K149:AO149" si="41">INDEX(Table5,MATCH($H149,Table5_A,0),MATCH(K$146,Table5_1,0))*quadrillion</f>
        <v>27616000000000</v>
      </c>
      <c r="L149" s="55">
        <f t="shared" si="41"/>
        <v>23902000000000</v>
      </c>
      <c r="M149" s="55">
        <f t="shared" si="41"/>
        <v>26169000000000</v>
      </c>
      <c r="N149" s="55">
        <f t="shared" si="41"/>
        <v>26034000000000</v>
      </c>
      <c r="O149" s="55">
        <f t="shared" si="41"/>
        <v>26061000000000</v>
      </c>
      <c r="P149" s="55">
        <f t="shared" si="41"/>
        <v>26022000000000</v>
      </c>
      <c r="Q149" s="55">
        <f t="shared" si="41"/>
        <v>25873000000000</v>
      </c>
      <c r="R149" s="55">
        <f t="shared" si="41"/>
        <v>25704000000000</v>
      </c>
      <c r="S149" s="55">
        <f t="shared" si="41"/>
        <v>25539000000000</v>
      </c>
      <c r="T149" s="55">
        <f t="shared" si="41"/>
        <v>25346000000000</v>
      </c>
      <c r="U149" s="55">
        <f t="shared" si="41"/>
        <v>25099000000000</v>
      </c>
      <c r="V149" s="55">
        <f t="shared" si="41"/>
        <v>24910000000000</v>
      </c>
      <c r="W149" s="55">
        <f t="shared" si="41"/>
        <v>24765000000000</v>
      </c>
      <c r="X149" s="55">
        <f t="shared" si="41"/>
        <v>24636000000000</v>
      </c>
      <c r="Y149" s="55">
        <f t="shared" si="41"/>
        <v>24524000000000</v>
      </c>
      <c r="Z149" s="55">
        <f t="shared" si="41"/>
        <v>24442000000000</v>
      </c>
      <c r="AA149" s="55">
        <f t="shared" si="41"/>
        <v>24374000000000</v>
      </c>
      <c r="AB149" s="55">
        <f t="shared" si="41"/>
        <v>24314000000000</v>
      </c>
      <c r="AC149" s="55">
        <f t="shared" si="41"/>
        <v>24268000000000</v>
      </c>
      <c r="AD149" s="55">
        <f t="shared" si="41"/>
        <v>24244000000000</v>
      </c>
      <c r="AE149" s="55">
        <f t="shared" si="41"/>
        <v>24221000000000</v>
      </c>
      <c r="AF149" s="55">
        <f t="shared" si="41"/>
        <v>24191000000000</v>
      </c>
      <c r="AG149" s="55">
        <f t="shared" si="41"/>
        <v>24163000000000</v>
      </c>
      <c r="AH149" s="55">
        <f t="shared" si="41"/>
        <v>24128000000000</v>
      </c>
      <c r="AI149" s="55">
        <f t="shared" si="41"/>
        <v>24106000000000</v>
      </c>
      <c r="AJ149" s="55">
        <f t="shared" si="41"/>
        <v>24090000000000</v>
      </c>
      <c r="AK149" s="55">
        <f t="shared" si="41"/>
        <v>24081000000000</v>
      </c>
      <c r="AL149" s="55">
        <f t="shared" si="41"/>
        <v>24089000000000</v>
      </c>
      <c r="AM149" s="55">
        <f t="shared" si="41"/>
        <v>24138000000000</v>
      </c>
      <c r="AN149" s="55">
        <f t="shared" si="41"/>
        <v>24176000000000</v>
      </c>
      <c r="AO149" s="55">
        <f t="shared" si="41"/>
        <v>24209000000000</v>
      </c>
    </row>
    <row r="150" spans="7:41" x14ac:dyDescent="0.25">
      <c r="I150" s="1" t="s">
        <v>79</v>
      </c>
      <c r="J150" s="9"/>
      <c r="K150" s="9">
        <v>0</v>
      </c>
      <c r="L150" s="9">
        <v>0</v>
      </c>
      <c r="M150" s="9">
        <v>0</v>
      </c>
      <c r="N150" s="9">
        <v>0</v>
      </c>
      <c r="O150" s="9">
        <v>0</v>
      </c>
      <c r="P150" s="9">
        <v>0</v>
      </c>
      <c r="Q150" s="9">
        <v>0</v>
      </c>
      <c r="R150" s="9">
        <v>0</v>
      </c>
      <c r="S150" s="9">
        <v>0</v>
      </c>
      <c r="T150" s="9">
        <v>0</v>
      </c>
      <c r="U150" s="9">
        <v>0</v>
      </c>
      <c r="V150" s="9">
        <v>0</v>
      </c>
      <c r="W150" s="9">
        <v>0</v>
      </c>
      <c r="X150" s="9">
        <v>0</v>
      </c>
      <c r="Y150" s="9">
        <v>0</v>
      </c>
      <c r="Z150" s="9">
        <v>0</v>
      </c>
      <c r="AA150" s="9">
        <v>0</v>
      </c>
      <c r="AB150" s="9">
        <v>0</v>
      </c>
      <c r="AC150" s="9">
        <v>0</v>
      </c>
      <c r="AD150" s="9">
        <v>0</v>
      </c>
      <c r="AE150" s="9">
        <v>0</v>
      </c>
      <c r="AF150" s="9">
        <v>0</v>
      </c>
      <c r="AG150" s="9">
        <v>0</v>
      </c>
      <c r="AH150" s="9">
        <v>0</v>
      </c>
      <c r="AI150" s="9">
        <v>0</v>
      </c>
      <c r="AJ150" s="9">
        <v>0</v>
      </c>
      <c r="AK150" s="9">
        <v>0</v>
      </c>
      <c r="AL150" s="9">
        <v>0</v>
      </c>
      <c r="AM150" s="9">
        <v>0</v>
      </c>
      <c r="AN150" s="9">
        <v>0</v>
      </c>
      <c r="AO150" s="9">
        <v>0</v>
      </c>
    </row>
    <row r="151" spans="7:41" x14ac:dyDescent="0.25">
      <c r="I151" s="1" t="s">
        <v>81</v>
      </c>
      <c r="J151" s="9"/>
      <c r="K151" s="9">
        <v>0</v>
      </c>
      <c r="L151" s="9">
        <v>0</v>
      </c>
      <c r="M151" s="9">
        <v>0</v>
      </c>
      <c r="N151" s="9">
        <v>0</v>
      </c>
      <c r="O151" s="9">
        <v>0</v>
      </c>
      <c r="P151" s="9">
        <v>0</v>
      </c>
      <c r="Q151" s="9">
        <v>0</v>
      </c>
      <c r="R151" s="9">
        <v>0</v>
      </c>
      <c r="S151" s="9">
        <v>0</v>
      </c>
      <c r="T151" s="9">
        <v>0</v>
      </c>
      <c r="U151" s="9">
        <v>0</v>
      </c>
      <c r="V151" s="9">
        <v>0</v>
      </c>
      <c r="W151" s="9">
        <v>0</v>
      </c>
      <c r="X151" s="9">
        <v>0</v>
      </c>
      <c r="Y151" s="9">
        <v>0</v>
      </c>
      <c r="Z151" s="9">
        <v>0</v>
      </c>
      <c r="AA151" s="9">
        <v>0</v>
      </c>
      <c r="AB151" s="9">
        <v>0</v>
      </c>
      <c r="AC151" s="9">
        <v>0</v>
      </c>
      <c r="AD151" s="9">
        <v>0</v>
      </c>
      <c r="AE151" s="9">
        <v>0</v>
      </c>
      <c r="AF151" s="9">
        <v>0</v>
      </c>
      <c r="AG151" s="9">
        <v>0</v>
      </c>
      <c r="AH151" s="9">
        <v>0</v>
      </c>
      <c r="AI151" s="9">
        <v>0</v>
      </c>
      <c r="AJ151" s="9">
        <v>0</v>
      </c>
      <c r="AK151" s="9">
        <v>0</v>
      </c>
      <c r="AL151" s="9">
        <v>0</v>
      </c>
      <c r="AM151" s="9">
        <v>0</v>
      </c>
      <c r="AN151" s="9">
        <v>0</v>
      </c>
      <c r="AO151" s="9">
        <v>0</v>
      </c>
    </row>
    <row r="152" spans="7:41" x14ac:dyDescent="0.25">
      <c r="I152" s="1" t="s">
        <v>207</v>
      </c>
      <c r="J152" s="9"/>
      <c r="K152" s="9">
        <v>0</v>
      </c>
      <c r="L152" s="9">
        <v>0</v>
      </c>
      <c r="M152" s="9">
        <v>0</v>
      </c>
      <c r="N152" s="9">
        <v>0</v>
      </c>
      <c r="O152" s="9">
        <v>0</v>
      </c>
      <c r="P152" s="9">
        <v>0</v>
      </c>
      <c r="Q152" s="9">
        <v>0</v>
      </c>
      <c r="R152" s="9">
        <v>0</v>
      </c>
      <c r="S152" s="9">
        <v>0</v>
      </c>
      <c r="T152" s="9">
        <v>0</v>
      </c>
      <c r="U152" s="9">
        <v>0</v>
      </c>
      <c r="V152" s="9">
        <v>0</v>
      </c>
      <c r="W152" s="9">
        <v>0</v>
      </c>
      <c r="X152" s="9">
        <v>0</v>
      </c>
      <c r="Y152" s="9">
        <v>0</v>
      </c>
      <c r="Z152" s="9">
        <v>0</v>
      </c>
      <c r="AA152" s="9">
        <v>0</v>
      </c>
      <c r="AB152" s="9">
        <v>0</v>
      </c>
      <c r="AC152" s="9">
        <v>0</v>
      </c>
      <c r="AD152" s="9">
        <v>0</v>
      </c>
      <c r="AE152" s="9">
        <v>0</v>
      </c>
      <c r="AF152" s="9">
        <v>0</v>
      </c>
      <c r="AG152" s="9">
        <v>0</v>
      </c>
      <c r="AH152" s="9">
        <v>0</v>
      </c>
      <c r="AI152" s="9">
        <v>0</v>
      </c>
      <c r="AJ152" s="9">
        <v>0</v>
      </c>
      <c r="AK152" s="9">
        <v>0</v>
      </c>
      <c r="AL152" s="9">
        <v>0</v>
      </c>
      <c r="AM152" s="9">
        <v>0</v>
      </c>
      <c r="AN152" s="9">
        <v>0</v>
      </c>
      <c r="AO152" s="9">
        <v>0</v>
      </c>
    </row>
    <row r="153" spans="7:41" x14ac:dyDescent="0.25">
      <c r="I153" s="1" t="s">
        <v>349</v>
      </c>
      <c r="J153" s="9"/>
      <c r="K153" s="9">
        <v>0</v>
      </c>
      <c r="L153" s="9">
        <v>0</v>
      </c>
      <c r="M153" s="9">
        <v>0</v>
      </c>
      <c r="N153" s="9">
        <v>0</v>
      </c>
      <c r="O153" s="9">
        <v>0</v>
      </c>
      <c r="P153" s="9">
        <v>0</v>
      </c>
      <c r="Q153" s="9">
        <v>0</v>
      </c>
      <c r="R153" s="9">
        <v>0</v>
      </c>
      <c r="S153" s="9">
        <v>0</v>
      </c>
      <c r="T153" s="9">
        <v>0</v>
      </c>
      <c r="U153" s="9">
        <v>0</v>
      </c>
      <c r="V153" s="9">
        <v>0</v>
      </c>
      <c r="W153" s="9">
        <v>0</v>
      </c>
      <c r="X153" s="9">
        <v>0</v>
      </c>
      <c r="Y153" s="9">
        <v>0</v>
      </c>
      <c r="Z153" s="9">
        <v>0</v>
      </c>
      <c r="AA153" s="9">
        <v>0</v>
      </c>
      <c r="AB153" s="9">
        <v>0</v>
      </c>
      <c r="AC153" s="9">
        <v>0</v>
      </c>
      <c r="AD153" s="9">
        <v>0</v>
      </c>
      <c r="AE153" s="9">
        <v>0</v>
      </c>
      <c r="AF153" s="9">
        <v>0</v>
      </c>
      <c r="AG153" s="9">
        <v>0</v>
      </c>
      <c r="AH153" s="9">
        <v>0</v>
      </c>
      <c r="AI153" s="9">
        <v>0</v>
      </c>
      <c r="AJ153" s="9">
        <v>0</v>
      </c>
      <c r="AK153" s="9">
        <v>0</v>
      </c>
      <c r="AL153" s="9">
        <v>0</v>
      </c>
      <c r="AM153" s="9">
        <v>0</v>
      </c>
      <c r="AN153" s="9">
        <v>0</v>
      </c>
      <c r="AO153" s="9">
        <v>0</v>
      </c>
    </row>
    <row r="154" spans="7:41" x14ac:dyDescent="0.25">
      <c r="I154" s="1" t="s">
        <v>350</v>
      </c>
      <c r="J154" s="9"/>
      <c r="K154" s="9">
        <v>0</v>
      </c>
      <c r="L154" s="9">
        <v>0</v>
      </c>
      <c r="M154" s="9">
        <v>0</v>
      </c>
      <c r="N154" s="9">
        <v>0</v>
      </c>
      <c r="O154" s="9">
        <v>0</v>
      </c>
      <c r="P154" s="9">
        <v>0</v>
      </c>
      <c r="Q154" s="9">
        <v>0</v>
      </c>
      <c r="R154" s="9">
        <v>0</v>
      </c>
      <c r="S154" s="9">
        <v>0</v>
      </c>
      <c r="T154" s="9">
        <v>0</v>
      </c>
      <c r="U154" s="9">
        <v>0</v>
      </c>
      <c r="V154" s="9">
        <v>0</v>
      </c>
      <c r="W154" s="9">
        <v>0</v>
      </c>
      <c r="X154" s="9">
        <v>0</v>
      </c>
      <c r="Y154" s="9">
        <v>0</v>
      </c>
      <c r="Z154" s="9">
        <v>0</v>
      </c>
      <c r="AA154" s="9">
        <v>0</v>
      </c>
      <c r="AB154" s="9">
        <v>0</v>
      </c>
      <c r="AC154" s="9">
        <v>0</v>
      </c>
      <c r="AD154" s="9">
        <v>0</v>
      </c>
      <c r="AE154" s="9">
        <v>0</v>
      </c>
      <c r="AF154" s="9">
        <v>0</v>
      </c>
      <c r="AG154" s="9">
        <v>0</v>
      </c>
      <c r="AH154" s="9">
        <v>0</v>
      </c>
      <c r="AI154" s="9">
        <v>0</v>
      </c>
      <c r="AJ154" s="9">
        <v>0</v>
      </c>
      <c r="AK154" s="9">
        <v>0</v>
      </c>
      <c r="AL154" s="9">
        <v>0</v>
      </c>
      <c r="AM154" s="9">
        <v>0</v>
      </c>
      <c r="AN154" s="9">
        <v>0</v>
      </c>
      <c r="AO154" s="9">
        <v>0</v>
      </c>
    </row>
    <row r="155" spans="7:41" x14ac:dyDescent="0.25">
      <c r="I155" s="1" t="s">
        <v>351</v>
      </c>
      <c r="J155" s="9"/>
      <c r="K155" s="9">
        <v>0</v>
      </c>
      <c r="L155" s="9">
        <v>0</v>
      </c>
      <c r="M155" s="9">
        <v>0</v>
      </c>
      <c r="N155" s="9">
        <v>0</v>
      </c>
      <c r="O155" s="9">
        <v>0</v>
      </c>
      <c r="P155" s="9">
        <v>0</v>
      </c>
      <c r="Q155" s="9">
        <v>0</v>
      </c>
      <c r="R155" s="9">
        <v>0</v>
      </c>
      <c r="S155" s="9">
        <v>0</v>
      </c>
      <c r="T155" s="9">
        <v>0</v>
      </c>
      <c r="U155" s="9">
        <v>0</v>
      </c>
      <c r="V155" s="9">
        <v>0</v>
      </c>
      <c r="W155" s="9">
        <v>0</v>
      </c>
      <c r="X155" s="9">
        <v>0</v>
      </c>
      <c r="Y155" s="9">
        <v>0</v>
      </c>
      <c r="Z155" s="9">
        <v>0</v>
      </c>
      <c r="AA155" s="9">
        <v>0</v>
      </c>
      <c r="AB155" s="9">
        <v>0</v>
      </c>
      <c r="AC155" s="9">
        <v>0</v>
      </c>
      <c r="AD155" s="9">
        <v>0</v>
      </c>
      <c r="AE155" s="9">
        <v>0</v>
      </c>
      <c r="AF155" s="9">
        <v>0</v>
      </c>
      <c r="AG155" s="9">
        <v>0</v>
      </c>
      <c r="AH155" s="9">
        <v>0</v>
      </c>
      <c r="AI155" s="9">
        <v>0</v>
      </c>
      <c r="AJ155" s="9">
        <v>0</v>
      </c>
      <c r="AK155" s="9">
        <v>0</v>
      </c>
      <c r="AL155" s="9">
        <v>0</v>
      </c>
      <c r="AM155" s="9">
        <v>0</v>
      </c>
      <c r="AN155" s="9">
        <v>0</v>
      </c>
      <c r="AO155" s="9">
        <v>0</v>
      </c>
    </row>
    <row r="156" spans="7:41" x14ac:dyDescent="0.25">
      <c r="I156" s="1" t="s">
        <v>352</v>
      </c>
      <c r="J156" s="9"/>
      <c r="K156" s="9">
        <v>0</v>
      </c>
      <c r="L156" s="9">
        <v>0</v>
      </c>
      <c r="M156" s="9">
        <v>0</v>
      </c>
      <c r="N156" s="9">
        <v>0</v>
      </c>
      <c r="O156" s="9">
        <v>0</v>
      </c>
      <c r="P156" s="9">
        <v>0</v>
      </c>
      <c r="Q156" s="9">
        <v>0</v>
      </c>
      <c r="R156" s="9">
        <v>0</v>
      </c>
      <c r="S156" s="9">
        <v>0</v>
      </c>
      <c r="T156" s="9">
        <v>0</v>
      </c>
      <c r="U156" s="9">
        <v>0</v>
      </c>
      <c r="V156" s="9">
        <v>0</v>
      </c>
      <c r="W156" s="9">
        <v>0</v>
      </c>
      <c r="X156" s="9">
        <v>0</v>
      </c>
      <c r="Y156" s="9">
        <v>0</v>
      </c>
      <c r="Z156" s="9">
        <v>0</v>
      </c>
      <c r="AA156" s="9">
        <v>0</v>
      </c>
      <c r="AB156" s="9">
        <v>0</v>
      </c>
      <c r="AC156" s="9">
        <v>0</v>
      </c>
      <c r="AD156" s="9">
        <v>0</v>
      </c>
      <c r="AE156" s="9">
        <v>0</v>
      </c>
      <c r="AF156" s="9">
        <v>0</v>
      </c>
      <c r="AG156" s="9">
        <v>0</v>
      </c>
      <c r="AH156" s="9">
        <v>0</v>
      </c>
      <c r="AI156" s="9">
        <v>0</v>
      </c>
      <c r="AJ156" s="9">
        <v>0</v>
      </c>
      <c r="AK156" s="9">
        <v>0</v>
      </c>
      <c r="AL156" s="9">
        <v>0</v>
      </c>
      <c r="AM156" s="9">
        <v>0</v>
      </c>
      <c r="AN156" s="9">
        <v>0</v>
      </c>
      <c r="AO156" s="9">
        <v>0</v>
      </c>
    </row>
    <row r="158" spans="7:41" x14ac:dyDescent="0.25">
      <c r="H158" s="1" t="s">
        <v>372</v>
      </c>
    </row>
    <row r="159" spans="7:41" x14ac:dyDescent="0.25">
      <c r="I159" s="1" t="s">
        <v>75</v>
      </c>
      <c r="J159" s="1"/>
      <c r="K159" s="1">
        <v>2020</v>
      </c>
      <c r="L159" s="1">
        <v>2021</v>
      </c>
      <c r="M159" s="1">
        <v>2022</v>
      </c>
      <c r="N159" s="1">
        <v>2023</v>
      </c>
      <c r="O159" s="1">
        <v>2024</v>
      </c>
      <c r="P159" s="1">
        <v>2025</v>
      </c>
      <c r="Q159" s="1">
        <v>2026</v>
      </c>
      <c r="R159" s="1">
        <v>2027</v>
      </c>
      <c r="S159" s="1">
        <v>2028</v>
      </c>
      <c r="T159" s="1">
        <v>2029</v>
      </c>
      <c r="U159" s="1">
        <v>2030</v>
      </c>
      <c r="V159" s="1">
        <v>2031</v>
      </c>
      <c r="W159" s="1">
        <v>2032</v>
      </c>
      <c r="X159" s="1">
        <v>2033</v>
      </c>
      <c r="Y159" s="1">
        <v>2034</v>
      </c>
      <c r="Z159" s="1">
        <v>2035</v>
      </c>
      <c r="AA159" s="1">
        <v>2036</v>
      </c>
      <c r="AB159" s="1">
        <v>2037</v>
      </c>
      <c r="AC159" s="1">
        <v>2038</v>
      </c>
      <c r="AD159" s="1">
        <v>2039</v>
      </c>
      <c r="AE159" s="1">
        <v>2040</v>
      </c>
      <c r="AF159" s="1">
        <v>2041</v>
      </c>
      <c r="AG159" s="1">
        <v>2042</v>
      </c>
      <c r="AH159" s="1">
        <v>2043</v>
      </c>
      <c r="AI159" s="1">
        <v>2044</v>
      </c>
      <c r="AJ159" s="1">
        <v>2045</v>
      </c>
      <c r="AK159" s="1">
        <v>2046</v>
      </c>
      <c r="AL159" s="1">
        <v>2047</v>
      </c>
      <c r="AM159" s="1">
        <v>2048</v>
      </c>
      <c r="AN159" s="1">
        <v>2049</v>
      </c>
      <c r="AO159" s="1">
        <v>2050</v>
      </c>
    </row>
    <row r="160" spans="7:41" x14ac:dyDescent="0.25">
      <c r="H160" s="14" t="s">
        <v>484</v>
      </c>
      <c r="I160" s="1" t="s">
        <v>76</v>
      </c>
      <c r="J160" s="55"/>
      <c r="K160" s="55">
        <f t="shared" ref="K160:AO160" si="42">INDEX(Table5,MATCH($H160,Table5_A,0),MATCH(K$159,Table5_1,0))*quadrillion</f>
        <v>534773000000000.06</v>
      </c>
      <c r="L160" s="55">
        <f t="shared" si="42"/>
        <v>518426000000000.06</v>
      </c>
      <c r="M160" s="55">
        <f t="shared" si="42"/>
        <v>505123000000000</v>
      </c>
      <c r="N160" s="55">
        <f t="shared" si="42"/>
        <v>495132000000000</v>
      </c>
      <c r="O160" s="55">
        <f t="shared" si="42"/>
        <v>487166000000000</v>
      </c>
      <c r="P160" s="55">
        <f t="shared" si="42"/>
        <v>480211000000000</v>
      </c>
      <c r="Q160" s="55">
        <f t="shared" si="42"/>
        <v>474199000000000</v>
      </c>
      <c r="R160" s="55">
        <f t="shared" si="42"/>
        <v>468797000000000</v>
      </c>
      <c r="S160" s="55">
        <f t="shared" si="42"/>
        <v>461557000000000</v>
      </c>
      <c r="T160" s="55">
        <f t="shared" si="42"/>
        <v>454545000000000</v>
      </c>
      <c r="U160" s="55">
        <f t="shared" si="42"/>
        <v>440337000000000</v>
      </c>
      <c r="V160" s="55">
        <f t="shared" si="42"/>
        <v>428149000000000</v>
      </c>
      <c r="W160" s="55">
        <f t="shared" si="42"/>
        <v>417524000000000</v>
      </c>
      <c r="X160" s="55">
        <f t="shared" si="42"/>
        <v>408416000000000</v>
      </c>
      <c r="Y160" s="55">
        <f t="shared" si="42"/>
        <v>400732000000000</v>
      </c>
      <c r="Z160" s="55">
        <f t="shared" si="42"/>
        <v>394175000000000</v>
      </c>
      <c r="AA160" s="55">
        <f t="shared" si="42"/>
        <v>388692000000000</v>
      </c>
      <c r="AB160" s="55">
        <f t="shared" si="42"/>
        <v>383917000000000</v>
      </c>
      <c r="AC160" s="55">
        <f t="shared" si="42"/>
        <v>379658000000000</v>
      </c>
      <c r="AD160" s="55">
        <f t="shared" si="42"/>
        <v>375877000000000</v>
      </c>
      <c r="AE160" s="55">
        <f t="shared" si="42"/>
        <v>370444000000000</v>
      </c>
      <c r="AF160" s="55">
        <f t="shared" si="42"/>
        <v>366245000000000</v>
      </c>
      <c r="AG160" s="55">
        <f t="shared" si="42"/>
        <v>362688000000000</v>
      </c>
      <c r="AH160" s="55">
        <f t="shared" si="42"/>
        <v>359474000000000</v>
      </c>
      <c r="AI160" s="55">
        <f t="shared" si="42"/>
        <v>356838000000000</v>
      </c>
      <c r="AJ160" s="55">
        <f t="shared" si="42"/>
        <v>354710000000000</v>
      </c>
      <c r="AK160" s="55">
        <f t="shared" si="42"/>
        <v>353074000000000</v>
      </c>
      <c r="AL160" s="55">
        <f t="shared" si="42"/>
        <v>351922000000000</v>
      </c>
      <c r="AM160" s="55">
        <f t="shared" si="42"/>
        <v>351265000000000</v>
      </c>
      <c r="AN160" s="55">
        <f t="shared" si="42"/>
        <v>351075000000000</v>
      </c>
      <c r="AO160" s="55">
        <f t="shared" si="42"/>
        <v>351211000000000</v>
      </c>
    </row>
    <row r="161" spans="6:41" x14ac:dyDescent="0.25">
      <c r="I161" s="1" t="s">
        <v>77</v>
      </c>
      <c r="J161" s="9"/>
      <c r="K161" s="9">
        <v>0</v>
      </c>
      <c r="L161" s="9">
        <v>0</v>
      </c>
      <c r="M161" s="9">
        <v>0</v>
      </c>
      <c r="N161" s="9">
        <v>0</v>
      </c>
      <c r="O161" s="9">
        <v>0</v>
      </c>
      <c r="P161" s="9">
        <v>0</v>
      </c>
      <c r="Q161" s="9">
        <v>0</v>
      </c>
      <c r="R161" s="9">
        <v>0</v>
      </c>
      <c r="S161" s="9">
        <v>0</v>
      </c>
      <c r="T161" s="9">
        <v>0</v>
      </c>
      <c r="U161" s="9">
        <v>0</v>
      </c>
      <c r="V161" s="9">
        <v>0</v>
      </c>
      <c r="W161" s="9">
        <v>0</v>
      </c>
      <c r="X161" s="9">
        <v>0</v>
      </c>
      <c r="Y161" s="9">
        <v>0</v>
      </c>
      <c r="Z161" s="9">
        <v>0</v>
      </c>
      <c r="AA161" s="9">
        <v>0</v>
      </c>
      <c r="AB161" s="9">
        <v>0</v>
      </c>
      <c r="AC161" s="9">
        <v>0</v>
      </c>
      <c r="AD161" s="9">
        <v>0</v>
      </c>
      <c r="AE161" s="9">
        <v>0</v>
      </c>
      <c r="AF161" s="9">
        <v>0</v>
      </c>
      <c r="AG161" s="9">
        <v>0</v>
      </c>
      <c r="AH161" s="9">
        <v>0</v>
      </c>
      <c r="AI161" s="9">
        <v>0</v>
      </c>
      <c r="AJ161" s="9">
        <v>0</v>
      </c>
      <c r="AK161" s="9">
        <v>0</v>
      </c>
      <c r="AL161" s="9">
        <v>0</v>
      </c>
      <c r="AM161" s="9">
        <v>0</v>
      </c>
      <c r="AN161" s="9">
        <v>0</v>
      </c>
      <c r="AO161" s="9">
        <v>0</v>
      </c>
    </row>
    <row r="162" spans="6:41" x14ac:dyDescent="0.25">
      <c r="I162" s="1" t="s">
        <v>78</v>
      </c>
      <c r="J162" s="9"/>
      <c r="K162" s="9">
        <v>0</v>
      </c>
      <c r="L162" s="9">
        <v>0</v>
      </c>
      <c r="M162" s="9">
        <v>0</v>
      </c>
      <c r="N162" s="9">
        <v>0</v>
      </c>
      <c r="O162" s="9">
        <v>0</v>
      </c>
      <c r="P162" s="9">
        <v>0</v>
      </c>
      <c r="Q162" s="9">
        <v>0</v>
      </c>
      <c r="R162" s="9">
        <v>0</v>
      </c>
      <c r="S162" s="9">
        <v>0</v>
      </c>
      <c r="T162" s="9">
        <v>0</v>
      </c>
      <c r="U162" s="9">
        <v>0</v>
      </c>
      <c r="V162" s="9">
        <v>0</v>
      </c>
      <c r="W162" s="9">
        <v>0</v>
      </c>
      <c r="X162" s="9">
        <v>0</v>
      </c>
      <c r="Y162" s="9">
        <v>0</v>
      </c>
      <c r="Z162" s="9">
        <v>0</v>
      </c>
      <c r="AA162" s="9">
        <v>0</v>
      </c>
      <c r="AB162" s="9">
        <v>0</v>
      </c>
      <c r="AC162" s="9">
        <v>0</v>
      </c>
      <c r="AD162" s="9">
        <v>0</v>
      </c>
      <c r="AE162" s="9">
        <v>0</v>
      </c>
      <c r="AF162" s="9">
        <v>0</v>
      </c>
      <c r="AG162" s="9">
        <v>0</v>
      </c>
      <c r="AH162" s="9">
        <v>0</v>
      </c>
      <c r="AI162" s="9">
        <v>0</v>
      </c>
      <c r="AJ162" s="9">
        <v>0</v>
      </c>
      <c r="AK162" s="9">
        <v>0</v>
      </c>
      <c r="AL162" s="9">
        <v>0</v>
      </c>
      <c r="AM162" s="9">
        <v>0</v>
      </c>
      <c r="AN162" s="9">
        <v>0</v>
      </c>
      <c r="AO162" s="9">
        <v>0</v>
      </c>
    </row>
    <row r="163" spans="6:41" x14ac:dyDescent="0.25">
      <c r="I163" s="1" t="s">
        <v>79</v>
      </c>
      <c r="J163" s="9"/>
      <c r="K163" s="9">
        <v>0</v>
      </c>
      <c r="L163" s="9">
        <v>0</v>
      </c>
      <c r="M163" s="9">
        <v>0</v>
      </c>
      <c r="N163" s="9">
        <v>0</v>
      </c>
      <c r="O163" s="9">
        <v>0</v>
      </c>
      <c r="P163" s="9">
        <v>0</v>
      </c>
      <c r="Q163" s="9">
        <v>0</v>
      </c>
      <c r="R163" s="9">
        <v>0</v>
      </c>
      <c r="S163" s="9">
        <v>0</v>
      </c>
      <c r="T163" s="9">
        <v>0</v>
      </c>
      <c r="U163" s="9">
        <v>0</v>
      </c>
      <c r="V163" s="9">
        <v>0</v>
      </c>
      <c r="W163" s="9">
        <v>0</v>
      </c>
      <c r="X163" s="9">
        <v>0</v>
      </c>
      <c r="Y163" s="9">
        <v>0</v>
      </c>
      <c r="Z163" s="9">
        <v>0</v>
      </c>
      <c r="AA163" s="9">
        <v>0</v>
      </c>
      <c r="AB163" s="9">
        <v>0</v>
      </c>
      <c r="AC163" s="9">
        <v>0</v>
      </c>
      <c r="AD163" s="9">
        <v>0</v>
      </c>
      <c r="AE163" s="9">
        <v>0</v>
      </c>
      <c r="AF163" s="9">
        <v>0</v>
      </c>
      <c r="AG163" s="9">
        <v>0</v>
      </c>
      <c r="AH163" s="9">
        <v>0</v>
      </c>
      <c r="AI163" s="9">
        <v>0</v>
      </c>
      <c r="AJ163" s="9">
        <v>0</v>
      </c>
      <c r="AK163" s="9">
        <v>0</v>
      </c>
      <c r="AL163" s="9">
        <v>0</v>
      </c>
      <c r="AM163" s="9">
        <v>0</v>
      </c>
      <c r="AN163" s="9">
        <v>0</v>
      </c>
      <c r="AO163" s="9">
        <v>0</v>
      </c>
    </row>
    <row r="164" spans="6:41" x14ac:dyDescent="0.25">
      <c r="I164" s="1" t="s">
        <v>81</v>
      </c>
      <c r="J164" s="9"/>
      <c r="K164" s="9">
        <v>0</v>
      </c>
      <c r="L164" s="9">
        <v>0</v>
      </c>
      <c r="M164" s="9">
        <v>0</v>
      </c>
      <c r="N164" s="9">
        <v>0</v>
      </c>
      <c r="O164" s="9">
        <v>0</v>
      </c>
      <c r="P164" s="9">
        <v>0</v>
      </c>
      <c r="Q164" s="9">
        <v>0</v>
      </c>
      <c r="R164" s="9">
        <v>0</v>
      </c>
      <c r="S164" s="9">
        <v>0</v>
      </c>
      <c r="T164" s="9">
        <v>0</v>
      </c>
      <c r="U164" s="9">
        <v>0</v>
      </c>
      <c r="V164" s="9">
        <v>0</v>
      </c>
      <c r="W164" s="9">
        <v>0</v>
      </c>
      <c r="X164" s="9">
        <v>0</v>
      </c>
      <c r="Y164" s="9">
        <v>0</v>
      </c>
      <c r="Z164" s="9">
        <v>0</v>
      </c>
      <c r="AA164" s="9">
        <v>0</v>
      </c>
      <c r="AB164" s="9">
        <v>0</v>
      </c>
      <c r="AC164" s="9">
        <v>0</v>
      </c>
      <c r="AD164" s="9">
        <v>0</v>
      </c>
      <c r="AE164" s="9">
        <v>0</v>
      </c>
      <c r="AF164" s="9">
        <v>0</v>
      </c>
      <c r="AG164" s="9">
        <v>0</v>
      </c>
      <c r="AH164" s="9">
        <v>0</v>
      </c>
      <c r="AI164" s="9">
        <v>0</v>
      </c>
      <c r="AJ164" s="9">
        <v>0</v>
      </c>
      <c r="AK164" s="9">
        <v>0</v>
      </c>
      <c r="AL164" s="9">
        <v>0</v>
      </c>
      <c r="AM164" s="9">
        <v>0</v>
      </c>
      <c r="AN164" s="9">
        <v>0</v>
      </c>
      <c r="AO164" s="9">
        <v>0</v>
      </c>
    </row>
    <row r="165" spans="6:41" x14ac:dyDescent="0.25">
      <c r="I165" s="1" t="s">
        <v>207</v>
      </c>
      <c r="J165" s="9"/>
      <c r="K165" s="9">
        <v>0</v>
      </c>
      <c r="L165" s="9">
        <v>0</v>
      </c>
      <c r="M165" s="9">
        <v>0</v>
      </c>
      <c r="N165" s="9">
        <v>0</v>
      </c>
      <c r="O165" s="9">
        <v>0</v>
      </c>
      <c r="P165" s="9">
        <v>0</v>
      </c>
      <c r="Q165" s="9">
        <v>0</v>
      </c>
      <c r="R165" s="9">
        <v>0</v>
      </c>
      <c r="S165" s="9">
        <v>0</v>
      </c>
      <c r="T165" s="9">
        <v>0</v>
      </c>
      <c r="U165" s="9">
        <v>0</v>
      </c>
      <c r="V165" s="9">
        <v>0</v>
      </c>
      <c r="W165" s="9">
        <v>0</v>
      </c>
      <c r="X165" s="9">
        <v>0</v>
      </c>
      <c r="Y165" s="9">
        <v>0</v>
      </c>
      <c r="Z165" s="9">
        <v>0</v>
      </c>
      <c r="AA165" s="9">
        <v>0</v>
      </c>
      <c r="AB165" s="9">
        <v>0</v>
      </c>
      <c r="AC165" s="9">
        <v>0</v>
      </c>
      <c r="AD165" s="9">
        <v>0</v>
      </c>
      <c r="AE165" s="9">
        <v>0</v>
      </c>
      <c r="AF165" s="9">
        <v>0</v>
      </c>
      <c r="AG165" s="9">
        <v>0</v>
      </c>
      <c r="AH165" s="9">
        <v>0</v>
      </c>
      <c r="AI165" s="9">
        <v>0</v>
      </c>
      <c r="AJ165" s="9">
        <v>0</v>
      </c>
      <c r="AK165" s="9">
        <v>0</v>
      </c>
      <c r="AL165" s="9">
        <v>0</v>
      </c>
      <c r="AM165" s="9">
        <v>0</v>
      </c>
      <c r="AN165" s="9">
        <v>0</v>
      </c>
      <c r="AO165" s="9">
        <v>0</v>
      </c>
    </row>
    <row r="166" spans="6:41" x14ac:dyDescent="0.25">
      <c r="I166" s="1" t="s">
        <v>349</v>
      </c>
      <c r="J166" s="9"/>
      <c r="K166" s="9">
        <v>0</v>
      </c>
      <c r="L166" s="9">
        <v>0</v>
      </c>
      <c r="M166" s="9">
        <v>0</v>
      </c>
      <c r="N166" s="9">
        <v>0</v>
      </c>
      <c r="O166" s="9">
        <v>0</v>
      </c>
      <c r="P166" s="9">
        <v>0</v>
      </c>
      <c r="Q166" s="9">
        <v>0</v>
      </c>
      <c r="R166" s="9">
        <v>0</v>
      </c>
      <c r="S166" s="9">
        <v>0</v>
      </c>
      <c r="T166" s="9">
        <v>0</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9">
        <v>0</v>
      </c>
      <c r="AL166" s="9">
        <v>0</v>
      </c>
      <c r="AM166" s="9">
        <v>0</v>
      </c>
      <c r="AN166" s="9">
        <v>0</v>
      </c>
      <c r="AO166" s="9">
        <v>0</v>
      </c>
    </row>
    <row r="167" spans="6:41" x14ac:dyDescent="0.25">
      <c r="I167" s="1" t="s">
        <v>350</v>
      </c>
      <c r="J167" s="9"/>
      <c r="K167" s="9">
        <v>0</v>
      </c>
      <c r="L167" s="9">
        <v>0</v>
      </c>
      <c r="M167" s="9">
        <v>0</v>
      </c>
      <c r="N167" s="9">
        <v>0</v>
      </c>
      <c r="O167" s="9">
        <v>0</v>
      </c>
      <c r="P167" s="9">
        <v>0</v>
      </c>
      <c r="Q167" s="9">
        <v>0</v>
      </c>
      <c r="R167" s="9">
        <v>0</v>
      </c>
      <c r="S167" s="9">
        <v>0</v>
      </c>
      <c r="T167" s="9">
        <v>0</v>
      </c>
      <c r="U167" s="9">
        <v>0</v>
      </c>
      <c r="V167" s="9">
        <v>0</v>
      </c>
      <c r="W167" s="9">
        <v>0</v>
      </c>
      <c r="X167" s="9">
        <v>0</v>
      </c>
      <c r="Y167" s="9">
        <v>0</v>
      </c>
      <c r="Z167" s="9">
        <v>0</v>
      </c>
      <c r="AA167" s="9">
        <v>0</v>
      </c>
      <c r="AB167" s="9">
        <v>0</v>
      </c>
      <c r="AC167" s="9">
        <v>0</v>
      </c>
      <c r="AD167" s="9">
        <v>0</v>
      </c>
      <c r="AE167" s="9">
        <v>0</v>
      </c>
      <c r="AF167" s="9">
        <v>0</v>
      </c>
      <c r="AG167" s="9">
        <v>0</v>
      </c>
      <c r="AH167" s="9">
        <v>0</v>
      </c>
      <c r="AI167" s="9">
        <v>0</v>
      </c>
      <c r="AJ167" s="9">
        <v>0</v>
      </c>
      <c r="AK167" s="9">
        <v>0</v>
      </c>
      <c r="AL167" s="9">
        <v>0</v>
      </c>
      <c r="AM167" s="9">
        <v>0</v>
      </c>
      <c r="AN167" s="9">
        <v>0</v>
      </c>
      <c r="AO167" s="9">
        <v>0</v>
      </c>
    </row>
    <row r="168" spans="6:41" x14ac:dyDescent="0.25">
      <c r="I168" s="1" t="s">
        <v>351</v>
      </c>
      <c r="J168" s="9"/>
      <c r="K168" s="9">
        <v>0</v>
      </c>
      <c r="L168" s="9">
        <v>0</v>
      </c>
      <c r="M168" s="9">
        <v>0</v>
      </c>
      <c r="N168" s="9">
        <v>0</v>
      </c>
      <c r="O168" s="9">
        <v>0</v>
      </c>
      <c r="P168" s="9">
        <v>0</v>
      </c>
      <c r="Q168" s="9">
        <v>0</v>
      </c>
      <c r="R168" s="9">
        <v>0</v>
      </c>
      <c r="S168" s="9">
        <v>0</v>
      </c>
      <c r="T168" s="9">
        <v>0</v>
      </c>
      <c r="U168" s="9">
        <v>0</v>
      </c>
      <c r="V168" s="9">
        <v>0</v>
      </c>
      <c r="W168" s="9">
        <v>0</v>
      </c>
      <c r="X168" s="9">
        <v>0</v>
      </c>
      <c r="Y168" s="9">
        <v>0</v>
      </c>
      <c r="Z168" s="9">
        <v>0</v>
      </c>
      <c r="AA168" s="9">
        <v>0</v>
      </c>
      <c r="AB168" s="9">
        <v>0</v>
      </c>
      <c r="AC168" s="9">
        <v>0</v>
      </c>
      <c r="AD168" s="9">
        <v>0</v>
      </c>
      <c r="AE168" s="9">
        <v>0</v>
      </c>
      <c r="AF168" s="9">
        <v>0</v>
      </c>
      <c r="AG168" s="9">
        <v>0</v>
      </c>
      <c r="AH168" s="9">
        <v>0</v>
      </c>
      <c r="AI168" s="9">
        <v>0</v>
      </c>
      <c r="AJ168" s="9">
        <v>0</v>
      </c>
      <c r="AK168" s="9">
        <v>0</v>
      </c>
      <c r="AL168" s="9">
        <v>0</v>
      </c>
      <c r="AM168" s="9">
        <v>0</v>
      </c>
      <c r="AN168" s="9">
        <v>0</v>
      </c>
      <c r="AO168" s="9">
        <v>0</v>
      </c>
    </row>
    <row r="169" spans="6:41" x14ac:dyDescent="0.25">
      <c r="I169" s="1" t="s">
        <v>352</v>
      </c>
      <c r="J169" s="9"/>
      <c r="K169" s="9">
        <v>0</v>
      </c>
      <c r="L169" s="9">
        <v>0</v>
      </c>
      <c r="M169" s="9">
        <v>0</v>
      </c>
      <c r="N169" s="9">
        <v>0</v>
      </c>
      <c r="O169" s="9">
        <v>0</v>
      </c>
      <c r="P169" s="9">
        <v>0</v>
      </c>
      <c r="Q169" s="9">
        <v>0</v>
      </c>
      <c r="R169" s="9">
        <v>0</v>
      </c>
      <c r="S169" s="9">
        <v>0</v>
      </c>
      <c r="T169" s="9">
        <v>0</v>
      </c>
      <c r="U169" s="9">
        <v>0</v>
      </c>
      <c r="V169" s="9">
        <v>0</v>
      </c>
      <c r="W169" s="9">
        <v>0</v>
      </c>
      <c r="X169" s="9">
        <v>0</v>
      </c>
      <c r="Y169" s="9">
        <v>0</v>
      </c>
      <c r="Z169" s="9">
        <v>0</v>
      </c>
      <c r="AA169" s="9">
        <v>0</v>
      </c>
      <c r="AB169" s="9">
        <v>0</v>
      </c>
      <c r="AC169" s="9">
        <v>0</v>
      </c>
      <c r="AD169" s="9">
        <v>0</v>
      </c>
      <c r="AE169" s="9">
        <v>0</v>
      </c>
      <c r="AF169" s="9">
        <v>0</v>
      </c>
      <c r="AG169" s="9">
        <v>0</v>
      </c>
      <c r="AH169" s="9">
        <v>0</v>
      </c>
      <c r="AI169" s="9">
        <v>0</v>
      </c>
      <c r="AJ169" s="9">
        <v>0</v>
      </c>
      <c r="AK169" s="9">
        <v>0</v>
      </c>
      <c r="AL169" s="9">
        <v>0</v>
      </c>
      <c r="AM169" s="9">
        <v>0</v>
      </c>
      <c r="AN169" s="9">
        <v>0</v>
      </c>
      <c r="AO169" s="9">
        <v>0</v>
      </c>
    </row>
    <row r="171" spans="6:41" x14ac:dyDescent="0.25">
      <c r="H171" s="1" t="s">
        <v>373</v>
      </c>
    </row>
    <row r="172" spans="6:41" x14ac:dyDescent="0.25">
      <c r="I172" s="1" t="s">
        <v>75</v>
      </c>
      <c r="J172" s="1"/>
      <c r="K172" s="1">
        <v>2020</v>
      </c>
      <c r="L172" s="1">
        <v>2021</v>
      </c>
      <c r="M172" s="1">
        <v>2022</v>
      </c>
      <c r="N172" s="1">
        <v>2023</v>
      </c>
      <c r="O172" s="1">
        <v>2024</v>
      </c>
      <c r="P172" s="1">
        <v>2025</v>
      </c>
      <c r="Q172" s="1">
        <v>2026</v>
      </c>
      <c r="R172" s="1">
        <v>2027</v>
      </c>
      <c r="S172" s="1">
        <v>2028</v>
      </c>
      <c r="T172" s="1">
        <v>2029</v>
      </c>
      <c r="U172" s="1">
        <v>2030</v>
      </c>
      <c r="V172" s="1">
        <v>2031</v>
      </c>
      <c r="W172" s="1">
        <v>2032</v>
      </c>
      <c r="X172" s="1">
        <v>2033</v>
      </c>
      <c r="Y172" s="1">
        <v>2034</v>
      </c>
      <c r="Z172" s="1">
        <v>2035</v>
      </c>
      <c r="AA172" s="1">
        <v>2036</v>
      </c>
      <c r="AB172" s="1">
        <v>2037</v>
      </c>
      <c r="AC172" s="1">
        <v>2038</v>
      </c>
      <c r="AD172" s="1">
        <v>2039</v>
      </c>
      <c r="AE172" s="1">
        <v>2040</v>
      </c>
      <c r="AF172" s="1">
        <v>2041</v>
      </c>
      <c r="AG172" s="1">
        <v>2042</v>
      </c>
      <c r="AH172" s="1">
        <v>2043</v>
      </c>
      <c r="AI172" s="1">
        <v>2044</v>
      </c>
      <c r="AJ172" s="1">
        <v>2045</v>
      </c>
      <c r="AK172" s="1">
        <v>2046</v>
      </c>
      <c r="AL172" s="1">
        <v>2047</v>
      </c>
      <c r="AM172" s="1">
        <v>2048</v>
      </c>
      <c r="AN172" s="1">
        <v>2049</v>
      </c>
      <c r="AO172" s="1">
        <v>2050</v>
      </c>
    </row>
    <row r="173" spans="6:41" x14ac:dyDescent="0.25">
      <c r="F173" s="53" t="s">
        <v>485</v>
      </c>
      <c r="G173" s="53" t="s">
        <v>483</v>
      </c>
      <c r="H173" s="53" t="s">
        <v>481</v>
      </c>
      <c r="I173" s="1" t="s">
        <v>76</v>
      </c>
      <c r="J173" s="55"/>
      <c r="K173" s="55">
        <f t="shared" ref="K173:AO173" si="43">SUM(INDEX(Table5,MATCH($G173,Table5_A,0),MATCH(K$172,Table5_1,0)),INDEX(Table5,MATCH($F173,Table5_A,0),MATCH(K$172,Table5_1,0)),INDEX(Table5,MATCH($H173,Table5_A,0),MATCH(K$172,Table5_1,0)))*quadrillion</f>
        <v>762699000000000</v>
      </c>
      <c r="L173" s="55">
        <f t="shared" si="43"/>
        <v>757140000000000</v>
      </c>
      <c r="M173" s="55">
        <f t="shared" si="43"/>
        <v>752162000000000</v>
      </c>
      <c r="N173" s="55">
        <f t="shared" si="43"/>
        <v>750275000000000</v>
      </c>
      <c r="O173" s="55">
        <f t="shared" si="43"/>
        <v>750336999999999.88</v>
      </c>
      <c r="P173" s="55">
        <f t="shared" si="43"/>
        <v>751131999999999.88</v>
      </c>
      <c r="Q173" s="55">
        <f t="shared" si="43"/>
        <v>752103000000000</v>
      </c>
      <c r="R173" s="55">
        <f t="shared" si="43"/>
        <v>753020000000000</v>
      </c>
      <c r="S173" s="55">
        <f t="shared" si="43"/>
        <v>753931000000000</v>
      </c>
      <c r="T173" s="55">
        <f t="shared" si="43"/>
        <v>754875000000000.13</v>
      </c>
      <c r="U173" s="55">
        <f t="shared" si="43"/>
        <v>754013000000000</v>
      </c>
      <c r="V173" s="55">
        <f t="shared" si="43"/>
        <v>754165000000000</v>
      </c>
      <c r="W173" s="55">
        <f t="shared" si="43"/>
        <v>754925000000000</v>
      </c>
      <c r="X173" s="55">
        <f t="shared" si="43"/>
        <v>756108999999999.88</v>
      </c>
      <c r="Y173" s="55">
        <f t="shared" si="43"/>
        <v>757721000000000.13</v>
      </c>
      <c r="Z173" s="55">
        <f t="shared" si="43"/>
        <v>759674000000000.13</v>
      </c>
      <c r="AA173" s="55">
        <f t="shared" si="43"/>
        <v>761818000000000.13</v>
      </c>
      <c r="AB173" s="55">
        <f t="shared" si="43"/>
        <v>763914999999999.88</v>
      </c>
      <c r="AC173" s="55">
        <f t="shared" si="43"/>
        <v>765896000000000</v>
      </c>
      <c r="AD173" s="55">
        <f t="shared" si="43"/>
        <v>767951000000000</v>
      </c>
      <c r="AE173" s="55">
        <f t="shared" si="43"/>
        <v>769805000000000.13</v>
      </c>
      <c r="AF173" s="55">
        <f t="shared" si="43"/>
        <v>772697000000000</v>
      </c>
      <c r="AG173" s="55">
        <f t="shared" si="43"/>
        <v>775776000000000</v>
      </c>
      <c r="AH173" s="55">
        <f t="shared" si="43"/>
        <v>779001000000000</v>
      </c>
      <c r="AI173" s="55">
        <f t="shared" si="43"/>
        <v>782324999999999.88</v>
      </c>
      <c r="AJ173" s="55">
        <f t="shared" si="43"/>
        <v>785748999999999.88</v>
      </c>
      <c r="AK173" s="55">
        <f t="shared" si="43"/>
        <v>789302000000000</v>
      </c>
      <c r="AL173" s="55">
        <f t="shared" si="43"/>
        <v>792897000000000.13</v>
      </c>
      <c r="AM173" s="55">
        <f t="shared" si="43"/>
        <v>796647999999999.88</v>
      </c>
      <c r="AN173" s="55">
        <f t="shared" si="43"/>
        <v>800541000000000</v>
      </c>
      <c r="AO173" s="55">
        <f t="shared" si="43"/>
        <v>804361000000000</v>
      </c>
    </row>
    <row r="174" spans="6:41" x14ac:dyDescent="0.25">
      <c r="I174" s="1" t="s">
        <v>77</v>
      </c>
      <c r="J174" s="9"/>
      <c r="K174" s="9">
        <v>0</v>
      </c>
      <c r="L174" s="9">
        <v>0</v>
      </c>
      <c r="M174" s="9">
        <v>0</v>
      </c>
      <c r="N174" s="9">
        <v>0</v>
      </c>
      <c r="O174" s="9">
        <v>0</v>
      </c>
      <c r="P174" s="9">
        <v>0</v>
      </c>
      <c r="Q174" s="9">
        <v>0</v>
      </c>
      <c r="R174" s="9">
        <v>0</v>
      </c>
      <c r="S174" s="9">
        <v>0</v>
      </c>
      <c r="T174" s="9">
        <v>0</v>
      </c>
      <c r="U174" s="9">
        <v>0</v>
      </c>
      <c r="V174" s="9">
        <v>0</v>
      </c>
      <c r="W174" s="9">
        <v>0</v>
      </c>
      <c r="X174" s="9">
        <v>0</v>
      </c>
      <c r="Y174" s="9">
        <v>0</v>
      </c>
      <c r="Z174" s="9">
        <v>0</v>
      </c>
      <c r="AA174" s="9">
        <v>0</v>
      </c>
      <c r="AB174" s="9">
        <v>0</v>
      </c>
      <c r="AC174" s="9">
        <v>0</v>
      </c>
      <c r="AD174" s="9">
        <v>0</v>
      </c>
      <c r="AE174" s="9">
        <v>0</v>
      </c>
      <c r="AF174" s="9">
        <v>0</v>
      </c>
      <c r="AG174" s="9">
        <v>0</v>
      </c>
      <c r="AH174" s="9">
        <v>0</v>
      </c>
      <c r="AI174" s="9">
        <v>0</v>
      </c>
      <c r="AJ174" s="9">
        <v>0</v>
      </c>
      <c r="AK174" s="9">
        <v>0</v>
      </c>
      <c r="AL174" s="9">
        <v>0</v>
      </c>
      <c r="AM174" s="9">
        <v>0</v>
      </c>
      <c r="AN174" s="9">
        <v>0</v>
      </c>
      <c r="AO174" s="9">
        <v>0</v>
      </c>
    </row>
    <row r="175" spans="6:41" x14ac:dyDescent="0.25">
      <c r="G175" s="14" t="s">
        <v>491</v>
      </c>
      <c r="H175" s="14" t="s">
        <v>492</v>
      </c>
      <c r="I175" s="1" t="s">
        <v>78</v>
      </c>
      <c r="J175" s="55"/>
      <c r="K175" s="55">
        <f t="shared" ref="K175:AO175" si="44">SUM(INDEX(Table5,MATCH($G175,Table5_A,0),MATCH(K$172,Table5_1,0)),INDEX(Table5,MATCH($H175,Table5_A,0),MATCH(K$172,Table5_1,0)))*quadrillion</f>
        <v>956897000000000</v>
      </c>
      <c r="L175" s="55">
        <f t="shared" si="44"/>
        <v>957252999999999.88</v>
      </c>
      <c r="M175" s="55">
        <f t="shared" si="44"/>
        <v>959305000000000.13</v>
      </c>
      <c r="N175" s="55">
        <f t="shared" si="44"/>
        <v>970013000000000</v>
      </c>
      <c r="O175" s="55">
        <f t="shared" si="44"/>
        <v>987220000000000</v>
      </c>
      <c r="P175" s="55">
        <f t="shared" si="44"/>
        <v>1001694000000000.1</v>
      </c>
      <c r="Q175" s="55">
        <f t="shared" si="44"/>
        <v>1012224000000000</v>
      </c>
      <c r="R175" s="55">
        <f t="shared" si="44"/>
        <v>1020087000000000</v>
      </c>
      <c r="S175" s="55">
        <f t="shared" si="44"/>
        <v>1027514000000000</v>
      </c>
      <c r="T175" s="55">
        <f t="shared" si="44"/>
        <v>1033531000000000</v>
      </c>
      <c r="U175" s="55">
        <f t="shared" si="44"/>
        <v>1035104000000000</v>
      </c>
      <c r="V175" s="55">
        <f t="shared" si="44"/>
        <v>1039286999999999.9</v>
      </c>
      <c r="W175" s="55">
        <f t="shared" si="44"/>
        <v>1045783000000000.1</v>
      </c>
      <c r="X175" s="55">
        <f t="shared" si="44"/>
        <v>1053569000000000</v>
      </c>
      <c r="Y175" s="55">
        <f t="shared" si="44"/>
        <v>1061913000000000.1</v>
      </c>
      <c r="Z175" s="55">
        <f t="shared" si="44"/>
        <v>1071067999999999.9</v>
      </c>
      <c r="AA175" s="55">
        <f t="shared" si="44"/>
        <v>1080436999999999.9</v>
      </c>
      <c r="AB175" s="55">
        <f t="shared" si="44"/>
        <v>1089442000000000</v>
      </c>
      <c r="AC175" s="55">
        <f t="shared" si="44"/>
        <v>1098532000000000.1</v>
      </c>
      <c r="AD175" s="55">
        <f t="shared" si="44"/>
        <v>1107914000000000.1</v>
      </c>
      <c r="AE175" s="55">
        <f t="shared" si="44"/>
        <v>1117411000000000.1</v>
      </c>
      <c r="AF175" s="55">
        <f t="shared" si="44"/>
        <v>1127244000000000.3</v>
      </c>
      <c r="AG175" s="55">
        <f t="shared" si="44"/>
        <v>1136624000000000</v>
      </c>
      <c r="AH175" s="55">
        <f t="shared" si="44"/>
        <v>1145935999999999.8</v>
      </c>
      <c r="AI175" s="55">
        <f t="shared" si="44"/>
        <v>1155036000000000</v>
      </c>
      <c r="AJ175" s="55">
        <f t="shared" si="44"/>
        <v>1164159000000000</v>
      </c>
      <c r="AK175" s="55">
        <f t="shared" si="44"/>
        <v>1173520000000000</v>
      </c>
      <c r="AL175" s="55">
        <f t="shared" si="44"/>
        <v>1182999000000000</v>
      </c>
      <c r="AM175" s="55">
        <f t="shared" si="44"/>
        <v>1193148000000000</v>
      </c>
      <c r="AN175" s="55">
        <f t="shared" si="44"/>
        <v>1203081000000000</v>
      </c>
      <c r="AO175" s="55">
        <f t="shared" si="44"/>
        <v>1212238000000000.3</v>
      </c>
    </row>
    <row r="176" spans="6:41" x14ac:dyDescent="0.25">
      <c r="H176" s="14" t="s">
        <v>496</v>
      </c>
      <c r="I176" s="1" t="s">
        <v>79</v>
      </c>
      <c r="J176" s="55"/>
      <c r="K176" s="55">
        <f t="shared" ref="K176:AO176" si="45">INDEX(Table5,MATCH($H176,Table5_A,0),MATCH(K$172,Table5_1,0))*quadrillion</f>
        <v>6524000000000</v>
      </c>
      <c r="L176" s="55">
        <f t="shared" si="45"/>
        <v>6581000000000</v>
      </c>
      <c r="M176" s="55">
        <f t="shared" si="45"/>
        <v>6587000000000</v>
      </c>
      <c r="N176" s="55">
        <f t="shared" si="45"/>
        <v>6542000000000</v>
      </c>
      <c r="O176" s="55">
        <f t="shared" si="45"/>
        <v>6527000000000</v>
      </c>
      <c r="P176" s="55">
        <f t="shared" si="45"/>
        <v>6554000000000</v>
      </c>
      <c r="Q176" s="55">
        <f t="shared" si="45"/>
        <v>6570000000000</v>
      </c>
      <c r="R176" s="55">
        <f t="shared" si="45"/>
        <v>6555000000000</v>
      </c>
      <c r="S176" s="55">
        <f t="shared" si="45"/>
        <v>6513000000000</v>
      </c>
      <c r="T176" s="55">
        <f t="shared" si="45"/>
        <v>6461000000000</v>
      </c>
      <c r="U176" s="55">
        <f t="shared" si="45"/>
        <v>6406000000000</v>
      </c>
      <c r="V176" s="55">
        <f t="shared" si="45"/>
        <v>6363000000000</v>
      </c>
      <c r="W176" s="55">
        <f t="shared" si="45"/>
        <v>6324000000000</v>
      </c>
      <c r="X176" s="55">
        <f t="shared" si="45"/>
        <v>6291000000000</v>
      </c>
      <c r="Y176" s="55">
        <f t="shared" si="45"/>
        <v>6259000000000</v>
      </c>
      <c r="Z176" s="55">
        <f t="shared" si="45"/>
        <v>6236000000000</v>
      </c>
      <c r="AA176" s="55">
        <f t="shared" si="45"/>
        <v>6221000000000</v>
      </c>
      <c r="AB176" s="55">
        <f t="shared" si="45"/>
        <v>6193000000000</v>
      </c>
      <c r="AC176" s="55">
        <f t="shared" si="45"/>
        <v>6155000000000</v>
      </c>
      <c r="AD176" s="55">
        <f t="shared" si="45"/>
        <v>6126000000000</v>
      </c>
      <c r="AE176" s="55">
        <f t="shared" si="45"/>
        <v>6088000000000</v>
      </c>
      <c r="AF176" s="55">
        <f t="shared" si="45"/>
        <v>6053000000000</v>
      </c>
      <c r="AG176" s="55">
        <f t="shared" si="45"/>
        <v>6020000000000</v>
      </c>
      <c r="AH176" s="55">
        <f t="shared" si="45"/>
        <v>5989000000000</v>
      </c>
      <c r="AI176" s="55">
        <f t="shared" si="45"/>
        <v>5956000000000</v>
      </c>
      <c r="AJ176" s="55">
        <f t="shared" si="45"/>
        <v>5919000000000</v>
      </c>
      <c r="AK176" s="55">
        <f t="shared" si="45"/>
        <v>5885000000000</v>
      </c>
      <c r="AL176" s="55">
        <f t="shared" si="45"/>
        <v>5853000000000</v>
      </c>
      <c r="AM176" s="55">
        <f t="shared" si="45"/>
        <v>5827000000000</v>
      </c>
      <c r="AN176" s="55">
        <f t="shared" si="45"/>
        <v>5795000000000</v>
      </c>
      <c r="AO176" s="55">
        <f t="shared" si="45"/>
        <v>5763000000000</v>
      </c>
    </row>
    <row r="177" spans="6:41" x14ac:dyDescent="0.25">
      <c r="I177" s="1" t="s">
        <v>81</v>
      </c>
      <c r="J177" s="9"/>
      <c r="K177" s="9">
        <v>0</v>
      </c>
      <c r="L177" s="9">
        <v>0</v>
      </c>
      <c r="M177" s="9">
        <v>0</v>
      </c>
      <c r="N177" s="9">
        <v>0</v>
      </c>
      <c r="O177" s="9">
        <v>0</v>
      </c>
      <c r="P177" s="9">
        <v>0</v>
      </c>
      <c r="Q177" s="9">
        <v>0</v>
      </c>
      <c r="R177" s="9">
        <v>0</v>
      </c>
      <c r="S177" s="9">
        <v>0</v>
      </c>
      <c r="T177" s="9">
        <v>0</v>
      </c>
      <c r="U177" s="9">
        <v>0</v>
      </c>
      <c r="V177" s="9">
        <v>0</v>
      </c>
      <c r="W177" s="9">
        <v>0</v>
      </c>
      <c r="X177" s="9">
        <v>0</v>
      </c>
      <c r="Y177" s="9">
        <v>0</v>
      </c>
      <c r="Z177" s="9">
        <v>0</v>
      </c>
      <c r="AA177" s="9">
        <v>0</v>
      </c>
      <c r="AB177" s="9">
        <v>0</v>
      </c>
      <c r="AC177" s="9">
        <v>0</v>
      </c>
      <c r="AD177" s="9">
        <v>0</v>
      </c>
      <c r="AE177" s="9">
        <v>0</v>
      </c>
      <c r="AF177" s="9">
        <v>0</v>
      </c>
      <c r="AG177" s="9">
        <v>0</v>
      </c>
      <c r="AH177" s="9">
        <v>0</v>
      </c>
      <c r="AI177" s="9">
        <v>0</v>
      </c>
      <c r="AJ177" s="9">
        <v>0</v>
      </c>
      <c r="AK177" s="9">
        <v>0</v>
      </c>
      <c r="AL177" s="9">
        <v>0</v>
      </c>
      <c r="AM177" s="9">
        <v>0</v>
      </c>
      <c r="AN177" s="9">
        <v>0</v>
      </c>
      <c r="AO177" s="9">
        <v>0</v>
      </c>
    </row>
    <row r="178" spans="6:41" x14ac:dyDescent="0.25">
      <c r="I178" s="1" t="s">
        <v>207</v>
      </c>
      <c r="J178" s="9"/>
      <c r="K178" s="9">
        <v>0</v>
      </c>
      <c r="L178" s="9">
        <v>0</v>
      </c>
      <c r="M178" s="9">
        <v>0</v>
      </c>
      <c r="N178" s="9">
        <v>0</v>
      </c>
      <c r="O178" s="9">
        <v>0</v>
      </c>
      <c r="P178" s="9">
        <v>0</v>
      </c>
      <c r="Q178" s="9">
        <v>0</v>
      </c>
      <c r="R178" s="9">
        <v>0</v>
      </c>
      <c r="S178" s="9">
        <v>0</v>
      </c>
      <c r="T178" s="9">
        <v>0</v>
      </c>
      <c r="U178" s="9">
        <v>0</v>
      </c>
      <c r="V178" s="9">
        <v>0</v>
      </c>
      <c r="W178" s="9">
        <v>0</v>
      </c>
      <c r="X178" s="9">
        <v>0</v>
      </c>
      <c r="Y178" s="9">
        <v>0</v>
      </c>
      <c r="Z178" s="9">
        <v>0</v>
      </c>
      <c r="AA178" s="9">
        <v>0</v>
      </c>
      <c r="AB178" s="9">
        <v>0</v>
      </c>
      <c r="AC178" s="9">
        <v>0</v>
      </c>
      <c r="AD178" s="9">
        <v>0</v>
      </c>
      <c r="AE178" s="9">
        <v>0</v>
      </c>
      <c r="AF178" s="9">
        <v>0</v>
      </c>
      <c r="AG178" s="9">
        <v>0</v>
      </c>
      <c r="AH178" s="9">
        <v>0</v>
      </c>
      <c r="AI178" s="9">
        <v>0</v>
      </c>
      <c r="AJ178" s="9">
        <v>0</v>
      </c>
      <c r="AK178" s="9">
        <v>0</v>
      </c>
      <c r="AL178" s="9">
        <v>0</v>
      </c>
      <c r="AM178" s="9">
        <v>0</v>
      </c>
      <c r="AN178" s="9">
        <v>0</v>
      </c>
      <c r="AO178" s="9">
        <v>0</v>
      </c>
    </row>
    <row r="179" spans="6:41" x14ac:dyDescent="0.25">
      <c r="I179" s="1" t="s">
        <v>349</v>
      </c>
      <c r="J179" s="9"/>
      <c r="K179" s="9">
        <v>0</v>
      </c>
      <c r="L179" s="9">
        <v>0</v>
      </c>
      <c r="M179" s="9">
        <v>0</v>
      </c>
      <c r="N179" s="9">
        <v>0</v>
      </c>
      <c r="O179" s="9">
        <v>0</v>
      </c>
      <c r="P179" s="9">
        <v>0</v>
      </c>
      <c r="Q179" s="9">
        <v>0</v>
      </c>
      <c r="R179" s="9">
        <v>0</v>
      </c>
      <c r="S179" s="9">
        <v>0</v>
      </c>
      <c r="T179" s="9">
        <v>0</v>
      </c>
      <c r="U179" s="9">
        <v>0</v>
      </c>
      <c r="V179" s="9">
        <v>0</v>
      </c>
      <c r="W179" s="9">
        <v>0</v>
      </c>
      <c r="X179" s="9">
        <v>0</v>
      </c>
      <c r="Y179" s="9">
        <v>0</v>
      </c>
      <c r="Z179" s="9">
        <v>0</v>
      </c>
      <c r="AA179" s="9">
        <v>0</v>
      </c>
      <c r="AB179" s="9">
        <v>0</v>
      </c>
      <c r="AC179" s="9">
        <v>0</v>
      </c>
      <c r="AD179" s="9">
        <v>0</v>
      </c>
      <c r="AE179" s="9">
        <v>0</v>
      </c>
      <c r="AF179" s="9">
        <v>0</v>
      </c>
      <c r="AG179" s="9">
        <v>0</v>
      </c>
      <c r="AH179" s="9">
        <v>0</v>
      </c>
      <c r="AI179" s="9">
        <v>0</v>
      </c>
      <c r="AJ179" s="9">
        <v>0</v>
      </c>
      <c r="AK179" s="9">
        <v>0</v>
      </c>
      <c r="AL179" s="9">
        <v>0</v>
      </c>
      <c r="AM179" s="9">
        <v>0</v>
      </c>
      <c r="AN179" s="9">
        <v>0</v>
      </c>
      <c r="AO179" s="9">
        <v>0</v>
      </c>
    </row>
    <row r="180" spans="6:41" x14ac:dyDescent="0.25">
      <c r="I180" s="1" t="s">
        <v>350</v>
      </c>
      <c r="J180" s="9"/>
      <c r="K180" s="9">
        <v>0</v>
      </c>
      <c r="L180" s="9">
        <v>0</v>
      </c>
      <c r="M180" s="9">
        <v>0</v>
      </c>
      <c r="N180" s="9">
        <v>0</v>
      </c>
      <c r="O180" s="9">
        <v>0</v>
      </c>
      <c r="P180" s="9">
        <v>0</v>
      </c>
      <c r="Q180" s="9">
        <v>0</v>
      </c>
      <c r="R180" s="9">
        <v>0</v>
      </c>
      <c r="S180" s="9">
        <v>0</v>
      </c>
      <c r="T180" s="9">
        <v>0</v>
      </c>
      <c r="U180" s="9">
        <v>0</v>
      </c>
      <c r="V180" s="9">
        <v>0</v>
      </c>
      <c r="W180" s="9">
        <v>0</v>
      </c>
      <c r="X180" s="9">
        <v>0</v>
      </c>
      <c r="Y180" s="9">
        <v>0</v>
      </c>
      <c r="Z180" s="9">
        <v>0</v>
      </c>
      <c r="AA180" s="9">
        <v>0</v>
      </c>
      <c r="AB180" s="9">
        <v>0</v>
      </c>
      <c r="AC180" s="9">
        <v>0</v>
      </c>
      <c r="AD180" s="9">
        <v>0</v>
      </c>
      <c r="AE180" s="9">
        <v>0</v>
      </c>
      <c r="AF180" s="9">
        <v>0</v>
      </c>
      <c r="AG180" s="9">
        <v>0</v>
      </c>
      <c r="AH180" s="9">
        <v>0</v>
      </c>
      <c r="AI180" s="9">
        <v>0</v>
      </c>
      <c r="AJ180" s="9">
        <v>0</v>
      </c>
      <c r="AK180" s="9">
        <v>0</v>
      </c>
      <c r="AL180" s="9">
        <v>0</v>
      </c>
      <c r="AM180" s="9">
        <v>0</v>
      </c>
      <c r="AN180" s="9">
        <v>0</v>
      </c>
      <c r="AO180" s="9">
        <v>0</v>
      </c>
    </row>
    <row r="181" spans="6:41" x14ac:dyDescent="0.25">
      <c r="F181" s="14" t="s">
        <v>498</v>
      </c>
      <c r="G181" s="14" t="s">
        <v>496</v>
      </c>
      <c r="H181" s="14" t="s">
        <v>500</v>
      </c>
      <c r="I181" s="1" t="s">
        <v>351</v>
      </c>
      <c r="J181" s="55"/>
      <c r="K181" s="55">
        <f>INDEX(Table5,MATCH($H$181,Table5_A,0),MATCH(K$133,'AEO Table 5'!$C$1:$AH$1,0))*(1-Fraction_coal)*INDEX(Table5,MATCH($G$181,Table5_A,0),MATCH(K$133,'AEO Table 5'!$C$1:$AI$1,0))/INDEX(Table5,MATCH($F$181,Table5_A,0),MATCH(K$133,'AEO Table 5'!$C$1:$AH$1,0))*quadrillion</f>
        <v>10397978487894.754</v>
      </c>
      <c r="L181" s="55">
        <f>INDEX(Table5,MATCH($H$181,Table5_A,0),MATCH(L$133,'AEO Table 5'!$C$1:$AH$1,0))*(1-Fraction_coal)*INDEX(Table5,MATCH($G$181,Table5_A,0),MATCH(L$133,'AEO Table 5'!$C$1:$AI$1,0))/INDEX(Table5,MATCH($F$181,Table5_A,0),MATCH(L$133,'AEO Table 5'!$C$1:$AH$1,0))*quadrillion</f>
        <v>10666071379518.633</v>
      </c>
      <c r="M181" s="55">
        <f>INDEX(Table5,MATCH($H$181,Table5_A,0),MATCH(M$133,'AEO Table 5'!$C$1:$AH$1,0))*(1-Fraction_coal)*INDEX(Table5,MATCH($G$181,Table5_A,0),MATCH(M$133,'AEO Table 5'!$C$1:$AI$1,0))/INDEX(Table5,MATCH($F$181,Table5_A,0),MATCH(M$133,'AEO Table 5'!$C$1:$AH$1,0))*quadrillion</f>
        <v>10362404474465.906</v>
      </c>
      <c r="N181" s="55">
        <f>INDEX(Table5,MATCH($H$181,Table5_A,0),MATCH(N$133,'AEO Table 5'!$C$1:$AH$1,0))*(1-Fraction_coal)*INDEX(Table5,MATCH($G$181,Table5_A,0),MATCH(N$133,'AEO Table 5'!$C$1:$AI$1,0))/INDEX(Table5,MATCH($F$181,Table5_A,0),MATCH(N$133,'AEO Table 5'!$C$1:$AH$1,0))*quadrillion</f>
        <v>10433658988232.322</v>
      </c>
      <c r="O181" s="55">
        <f>INDEX(Table5,MATCH($H$181,Table5_A,0),MATCH(O$133,'AEO Table 5'!$C$1:$AH$1,0))*(1-Fraction_coal)*INDEX(Table5,MATCH($G$181,Table5_A,0),MATCH(O$133,'AEO Table 5'!$C$1:$AI$1,0))/INDEX(Table5,MATCH($F$181,Table5_A,0),MATCH(O$133,'AEO Table 5'!$C$1:$AH$1,0))*quadrillion</f>
        <v>10518951249538.658</v>
      </c>
      <c r="P181" s="55">
        <f>INDEX(Table5,MATCH($H$181,Table5_A,0),MATCH(P$133,'AEO Table 5'!$C$1:$AH$1,0))*(1-Fraction_coal)*INDEX(Table5,MATCH($G$181,Table5_A,0),MATCH(P$133,'AEO Table 5'!$C$1:$AI$1,0))/INDEX(Table5,MATCH($F$181,Table5_A,0),MATCH(P$133,'AEO Table 5'!$C$1:$AH$1,0))*quadrillion</f>
        <v>10618692908742.303</v>
      </c>
      <c r="Q181" s="55">
        <f>INDEX(Table5,MATCH($H$181,Table5_A,0),MATCH(Q$133,'AEO Table 5'!$C$1:$AH$1,0))*(1-Fraction_coal)*INDEX(Table5,MATCH($G$181,Table5_A,0),MATCH(Q$133,'AEO Table 5'!$C$1:$AI$1,0))/INDEX(Table5,MATCH($F$181,Table5_A,0),MATCH(Q$133,'AEO Table 5'!$C$1:$AH$1,0))*quadrillion</f>
        <v>10673280239752.398</v>
      </c>
      <c r="R181" s="55">
        <f>INDEX(Table5,MATCH($H$181,Table5_A,0),MATCH(R$133,'AEO Table 5'!$C$1:$AH$1,0))*(1-Fraction_coal)*INDEX(Table5,MATCH($G$181,Table5_A,0),MATCH(R$133,'AEO Table 5'!$C$1:$AI$1,0))/INDEX(Table5,MATCH($F$181,Table5_A,0),MATCH(R$133,'AEO Table 5'!$C$1:$AH$1,0))*quadrillion</f>
        <v>10721691584821.361</v>
      </c>
      <c r="S181" s="55">
        <f>INDEX(Table5,MATCH($H$181,Table5_A,0),MATCH(S$133,'AEO Table 5'!$C$1:$AH$1,0))*(1-Fraction_coal)*INDEX(Table5,MATCH($G$181,Table5_A,0),MATCH(S$133,'AEO Table 5'!$C$1:$AI$1,0))/INDEX(Table5,MATCH($F$181,Table5_A,0),MATCH(S$133,'AEO Table 5'!$C$1:$AH$1,0))*quadrillion</f>
        <v>10764171552315.35</v>
      </c>
      <c r="T181" s="55">
        <f>INDEX(Table5,MATCH($H$181,Table5_A,0),MATCH(T$133,'AEO Table 5'!$C$1:$AH$1,0))*(1-Fraction_coal)*INDEX(Table5,MATCH($G$181,Table5_A,0),MATCH(T$133,'AEO Table 5'!$C$1:$AI$1,0))/INDEX(Table5,MATCH($F$181,Table5_A,0),MATCH(T$133,'AEO Table 5'!$C$1:$AH$1,0))*quadrillion</f>
        <v>10801270614051.553</v>
      </c>
      <c r="U181" s="55">
        <f>INDEX(Table5,MATCH($H$181,Table5_A,0),MATCH(U$133,'AEO Table 5'!$C$1:$AH$1,0))*(1-Fraction_coal)*INDEX(Table5,MATCH($G$181,Table5_A,0),MATCH(U$133,'AEO Table 5'!$C$1:$AI$1,0))/INDEX(Table5,MATCH($F$181,Table5_A,0),MATCH(U$133,'AEO Table 5'!$C$1:$AH$1,0))*quadrillion</f>
        <v>10832026672945.148</v>
      </c>
      <c r="V181" s="55">
        <f>INDEX(Table5,MATCH($H$181,Table5_A,0),MATCH(V$133,'AEO Table 5'!$C$1:$AH$1,0))*(1-Fraction_coal)*INDEX(Table5,MATCH($G$181,Table5_A,0),MATCH(V$133,'AEO Table 5'!$C$1:$AI$1,0))/INDEX(Table5,MATCH($F$181,Table5_A,0),MATCH(V$133,'AEO Table 5'!$C$1:$AH$1,0))*quadrillion</f>
        <v>10884022089178.803</v>
      </c>
      <c r="W181" s="55">
        <f>INDEX(Table5,MATCH($H$181,Table5_A,0),MATCH(W$133,'AEO Table 5'!$C$1:$AH$1,0))*(1-Fraction_coal)*INDEX(Table5,MATCH($G$181,Table5_A,0),MATCH(W$133,'AEO Table 5'!$C$1:$AI$1,0))/INDEX(Table5,MATCH($F$181,Table5_A,0),MATCH(W$133,'AEO Table 5'!$C$1:$AH$1,0))*quadrillion</f>
        <v>10933182562873.656</v>
      </c>
      <c r="X181" s="55">
        <f>INDEX(Table5,MATCH($H$181,Table5_A,0),MATCH(X$133,'AEO Table 5'!$C$1:$AH$1,0))*(1-Fraction_coal)*INDEX(Table5,MATCH($G$181,Table5_A,0),MATCH(X$133,'AEO Table 5'!$C$1:$AI$1,0))/INDEX(Table5,MATCH($F$181,Table5_A,0),MATCH(X$133,'AEO Table 5'!$C$1:$AH$1,0))*quadrillion</f>
        <v>10985086225904.096</v>
      </c>
      <c r="Y181" s="55">
        <f>INDEX(Table5,MATCH($H$181,Table5_A,0),MATCH(Y$133,'AEO Table 5'!$C$1:$AH$1,0))*(1-Fraction_coal)*INDEX(Table5,MATCH($G$181,Table5_A,0),MATCH(Y$133,'AEO Table 5'!$C$1:$AI$1,0))/INDEX(Table5,MATCH($F$181,Table5_A,0),MATCH(Y$133,'AEO Table 5'!$C$1:$AH$1,0))*quadrillion</f>
        <v>11031803516729.418</v>
      </c>
      <c r="Z181" s="55">
        <f>INDEX(Table5,MATCH($H$181,Table5_A,0),MATCH(Z$133,'AEO Table 5'!$C$1:$AH$1,0))*(1-Fraction_coal)*INDEX(Table5,MATCH($G$181,Table5_A,0),MATCH(Z$133,'AEO Table 5'!$C$1:$AI$1,0))/INDEX(Table5,MATCH($F$181,Table5_A,0),MATCH(Z$133,'AEO Table 5'!$C$1:$AH$1,0))*quadrillion</f>
        <v>11089125585794.334</v>
      </c>
      <c r="AA181" s="55">
        <f>INDEX(Table5,MATCH($H$181,Table5_A,0),MATCH(AA$133,'AEO Table 5'!$C$1:$AH$1,0))*(1-Fraction_coal)*INDEX(Table5,MATCH($G$181,Table5_A,0),MATCH(AA$133,'AEO Table 5'!$C$1:$AI$1,0))/INDEX(Table5,MATCH($F$181,Table5_A,0),MATCH(AA$133,'AEO Table 5'!$C$1:$AH$1,0))*quadrillion</f>
        <v>11139003785666.34</v>
      </c>
      <c r="AB181" s="55">
        <f>INDEX(Table5,MATCH($H$181,Table5_A,0),MATCH(AB$133,'AEO Table 5'!$C$1:$AH$1,0))*(1-Fraction_coal)*INDEX(Table5,MATCH($G$181,Table5_A,0),MATCH(AB$133,'AEO Table 5'!$C$1:$AI$1,0))/INDEX(Table5,MATCH($F$181,Table5_A,0),MATCH(AB$133,'AEO Table 5'!$C$1:$AH$1,0))*quadrillion</f>
        <v>11177717236219.268</v>
      </c>
      <c r="AC181" s="55">
        <f>INDEX(Table5,MATCH($H$181,Table5_A,0),MATCH(AC$133,'AEO Table 5'!$C$1:$AH$1,0))*(1-Fraction_coal)*INDEX(Table5,MATCH($G$181,Table5_A,0),MATCH(AC$133,'AEO Table 5'!$C$1:$AI$1,0))/INDEX(Table5,MATCH($F$181,Table5_A,0),MATCH(AC$133,'AEO Table 5'!$C$1:$AH$1,0))*quadrillion</f>
        <v>11218196555290.5</v>
      </c>
      <c r="AD181" s="55">
        <f>INDEX(Table5,MATCH($H$181,Table5_A,0),MATCH(AD$133,'AEO Table 5'!$C$1:$AH$1,0))*(1-Fraction_coal)*INDEX(Table5,MATCH($G$181,Table5_A,0),MATCH(AD$133,'AEO Table 5'!$C$1:$AI$1,0))/INDEX(Table5,MATCH($F$181,Table5_A,0),MATCH(AD$133,'AEO Table 5'!$C$1:$AH$1,0))*quadrillion</f>
        <v>11266663931571.123</v>
      </c>
      <c r="AE181" s="55">
        <f>INDEX(Table5,MATCH($H$181,Table5_A,0),MATCH(AE$133,'AEO Table 5'!$C$1:$AH$1,0))*(1-Fraction_coal)*INDEX(Table5,MATCH($G$181,Table5_A,0),MATCH(AE$133,'AEO Table 5'!$C$1:$AI$1,0))/INDEX(Table5,MATCH($F$181,Table5_A,0),MATCH(AE$133,'AEO Table 5'!$C$1:$AH$1,0))*quadrillion</f>
        <v>11315825853018.115</v>
      </c>
      <c r="AF181" s="55">
        <f>INDEX(Table5,MATCH($H$181,Table5_A,0),MATCH(AF$133,'AEO Table 5'!$C$1:$AH$1,0))*(1-Fraction_coal)*INDEX(Table5,MATCH($G$181,Table5_A,0),MATCH(AF$133,'AEO Table 5'!$C$1:$AI$1,0))/INDEX(Table5,MATCH($F$181,Table5_A,0),MATCH(AF$133,'AEO Table 5'!$C$1:$AH$1,0))*quadrillion</f>
        <v>11371051291794.803</v>
      </c>
      <c r="AG181" s="55">
        <f>INDEX(Table5,MATCH($H$181,Table5_A,0),MATCH(AG$133,'AEO Table 5'!$C$1:$AH$1,0))*(1-Fraction_coal)*INDEX(Table5,MATCH($G$181,Table5_A,0),MATCH(AG$133,'AEO Table 5'!$C$1:$AI$1,0))/INDEX(Table5,MATCH($F$181,Table5_A,0),MATCH(AG$133,'AEO Table 5'!$C$1:$AH$1,0))*quadrillion</f>
        <v>11432823854224.186</v>
      </c>
      <c r="AH181" s="55">
        <f>INDEX(Table5,MATCH($H$181,Table5_A,0),MATCH(AH$133,'AEO Table 5'!$C$1:$AH$1,0))*(1-Fraction_coal)*INDEX(Table5,MATCH($G$181,Table5_A,0),MATCH(AH$133,'AEO Table 5'!$C$1:$AI$1,0))/INDEX(Table5,MATCH($F$181,Table5_A,0),MATCH(AH$133,'AEO Table 5'!$C$1:$AH$1,0))*quadrillion</f>
        <v>11492983762711.639</v>
      </c>
      <c r="AI181" s="55">
        <f>INDEX(Table5,MATCH($H$181,Table5_A,0),MATCH(AI$133,'AEO Table 5'!$C$1:$AH$1,0))*(1-Fraction_coal)*INDEX(Table5,MATCH($G$181,Table5_A,0),MATCH(AI$133,'AEO Table 5'!$C$1:$AI$1,0))/INDEX(Table5,MATCH($F$181,Table5_A,0),MATCH(AI$133,'AEO Table 5'!$C$1:$AH$1,0))*quadrillion</f>
        <v>11548455225228.826</v>
      </c>
      <c r="AJ181" s="55">
        <f>INDEX(Table5,MATCH($H$181,Table5_A,0),MATCH(AJ$133,'AEO Table 5'!$C$1:$AH$1,0))*(1-Fraction_coal)*INDEX(Table5,MATCH($G$181,Table5_A,0),MATCH(AJ$133,'AEO Table 5'!$C$1:$AI$1,0))/INDEX(Table5,MATCH($F$181,Table5_A,0),MATCH(AJ$133,'AEO Table 5'!$C$1:$AH$1,0))*quadrillion</f>
        <v>11606000280878.889</v>
      </c>
      <c r="AK181" s="55">
        <f>INDEX(Table5,MATCH($H$181,Table5_A,0),MATCH(AK$133,'AEO Table 5'!$C$1:$AH$1,0))*(1-Fraction_coal)*INDEX(Table5,MATCH($G$181,Table5_A,0),MATCH(AK$133,'AEO Table 5'!$C$1:$AI$1,0))/INDEX(Table5,MATCH($F$181,Table5_A,0),MATCH(AK$133,'AEO Table 5'!$C$1:$AH$1,0))*quadrillion</f>
        <v>11665582388159.607</v>
      </c>
      <c r="AL181" s="55">
        <f>INDEX(Table5,MATCH($H$181,Table5_A,0),MATCH(AL$133,'AEO Table 5'!$C$1:$AH$1,0))*(1-Fraction_coal)*INDEX(Table5,MATCH($G$181,Table5_A,0),MATCH(AL$133,'AEO Table 5'!$C$1:$AI$1,0))/INDEX(Table5,MATCH($F$181,Table5_A,0),MATCH(AL$133,'AEO Table 5'!$C$1:$AH$1,0))*quadrillion</f>
        <v>11722590014090.545</v>
      </c>
      <c r="AM181" s="55">
        <f>INDEX(Table5,MATCH($H$181,Table5_A,0),MATCH(AM$133,'AEO Table 5'!$C$1:$AH$1,0))*(1-Fraction_coal)*INDEX(Table5,MATCH($G$181,Table5_A,0),MATCH(AM$133,'AEO Table 5'!$C$1:$AI$1,0))/INDEX(Table5,MATCH($F$181,Table5_A,0),MATCH(AM$133,'AEO Table 5'!$C$1:$AH$1,0))*quadrillion</f>
        <v>11783049943502.824</v>
      </c>
      <c r="AN181" s="55">
        <f>INDEX(Table5,MATCH($H$181,Table5_A,0),MATCH(AN$133,'AEO Table 5'!$C$1:$AH$1,0))*(1-Fraction_coal)*INDEX(Table5,MATCH($G$181,Table5_A,0),MATCH(AN$133,'AEO Table 5'!$C$1:$AI$1,0))/INDEX(Table5,MATCH($F$181,Table5_A,0),MATCH(AN$133,'AEO Table 5'!$C$1:$AH$1,0))*quadrillion</f>
        <v>11838942251335.979</v>
      </c>
      <c r="AO181" s="55">
        <f>INDEX(Table5,MATCH($H$181,Table5_A,0),MATCH(AO$133,'AEO Table 5'!$C$1:$AH$1,0))*(1-Fraction_coal)*INDEX(Table5,MATCH($G$181,Table5_A,0),MATCH(AO$133,'AEO Table 5'!$C$1:$AI$1,0))/INDEX(Table5,MATCH($F$181,Table5_A,0),MATCH(AO$133,'AEO Table 5'!$C$1:$AH$1,0))*quadrillion</f>
        <v>11898389296744.805</v>
      </c>
    </row>
    <row r="182" spans="6:41" x14ac:dyDescent="0.25">
      <c r="I182" s="1" t="s">
        <v>352</v>
      </c>
      <c r="J182" s="9"/>
      <c r="K182" s="9">
        <v>0</v>
      </c>
      <c r="L182" s="9">
        <v>0</v>
      </c>
      <c r="M182" s="9">
        <v>0</v>
      </c>
      <c r="N182" s="9">
        <v>0</v>
      </c>
      <c r="O182" s="9">
        <v>0</v>
      </c>
      <c r="P182" s="9">
        <v>0</v>
      </c>
      <c r="Q182" s="9">
        <v>0</v>
      </c>
      <c r="R182" s="9">
        <v>0</v>
      </c>
      <c r="S182" s="9">
        <v>0</v>
      </c>
      <c r="T182" s="9">
        <v>0</v>
      </c>
      <c r="U182" s="9">
        <v>0</v>
      </c>
      <c r="V182" s="9">
        <v>0</v>
      </c>
      <c r="W182" s="9">
        <v>0</v>
      </c>
      <c r="X182" s="9">
        <v>0</v>
      </c>
      <c r="Y182" s="9">
        <v>0</v>
      </c>
      <c r="Z182" s="9">
        <v>0</v>
      </c>
      <c r="AA182" s="9">
        <v>0</v>
      </c>
      <c r="AB182" s="9">
        <v>0</v>
      </c>
      <c r="AC182" s="9">
        <v>0</v>
      </c>
      <c r="AD182" s="9">
        <v>0</v>
      </c>
      <c r="AE182" s="9">
        <v>0</v>
      </c>
      <c r="AF182" s="9">
        <v>0</v>
      </c>
      <c r="AG182" s="9">
        <v>0</v>
      </c>
      <c r="AH182" s="9">
        <v>0</v>
      </c>
      <c r="AI182" s="9">
        <v>0</v>
      </c>
      <c r="AJ182" s="9">
        <v>0</v>
      </c>
      <c r="AK182" s="9">
        <v>0</v>
      </c>
      <c r="AL182" s="9">
        <v>0</v>
      </c>
      <c r="AM182" s="9">
        <v>0</v>
      </c>
      <c r="AN182" s="9">
        <v>0</v>
      </c>
      <c r="AO182" s="9">
        <v>0</v>
      </c>
    </row>
    <row r="184" spans="6:41" x14ac:dyDescent="0.25">
      <c r="H184" s="1" t="s">
        <v>374</v>
      </c>
    </row>
    <row r="185" spans="6:41" x14ac:dyDescent="0.25">
      <c r="I185" s="1" t="s">
        <v>75</v>
      </c>
      <c r="J185" s="1"/>
      <c r="K185" s="1">
        <v>2020</v>
      </c>
      <c r="L185" s="1">
        <v>2021</v>
      </c>
      <c r="M185" s="1">
        <v>2022</v>
      </c>
      <c r="N185" s="1">
        <v>2023</v>
      </c>
      <c r="O185" s="1">
        <v>2024</v>
      </c>
      <c r="P185" s="1">
        <v>2025</v>
      </c>
      <c r="Q185" s="1">
        <v>2026</v>
      </c>
      <c r="R185" s="1">
        <v>2027</v>
      </c>
      <c r="S185" s="1">
        <v>2028</v>
      </c>
      <c r="T185" s="1">
        <v>2029</v>
      </c>
      <c r="U185" s="1">
        <v>2030</v>
      </c>
      <c r="V185" s="1">
        <v>2031</v>
      </c>
      <c r="W185" s="1">
        <v>2032</v>
      </c>
      <c r="X185" s="1">
        <v>2033</v>
      </c>
      <c r="Y185" s="1">
        <v>2034</v>
      </c>
      <c r="Z185" s="1">
        <v>2035</v>
      </c>
      <c r="AA185" s="1">
        <v>2036</v>
      </c>
      <c r="AB185" s="1">
        <v>2037</v>
      </c>
      <c r="AC185" s="1">
        <v>2038</v>
      </c>
      <c r="AD185" s="1">
        <v>2039</v>
      </c>
      <c r="AE185" s="1">
        <v>2040</v>
      </c>
      <c r="AF185" s="1">
        <v>2041</v>
      </c>
      <c r="AG185" s="1">
        <v>2042</v>
      </c>
      <c r="AH185" s="1">
        <v>2043</v>
      </c>
      <c r="AI185" s="1">
        <v>2044</v>
      </c>
      <c r="AJ185" s="1">
        <v>2045</v>
      </c>
      <c r="AK185" s="1">
        <v>2046</v>
      </c>
      <c r="AL185" s="1">
        <v>2047</v>
      </c>
      <c r="AM185" s="1">
        <v>2048</v>
      </c>
      <c r="AN185" s="1">
        <v>2049</v>
      </c>
      <c r="AO185" s="1">
        <v>2050</v>
      </c>
    </row>
    <row r="186" spans="6:41" x14ac:dyDescent="0.25">
      <c r="F186" s="14" t="s">
        <v>486</v>
      </c>
      <c r="G186" s="14" t="s">
        <v>487</v>
      </c>
      <c r="H186" s="14" t="s">
        <v>488</v>
      </c>
      <c r="I186" s="1" t="s">
        <v>76</v>
      </c>
      <c r="J186" s="55"/>
      <c r="K186" s="55">
        <f t="shared" ref="K186:AO186" si="46">SUM(INDEX(Table5,MATCH($G186,Table5_A,0),MATCH(K$185,Table5_1,0)),INDEX(Table5,MATCH($F186,Table5_A,0),MATCH(K$185,Table5_1,0)),INDEX(Table5,MATCH($H186,Table5_A,0),MATCH(K$185,Table5_1,0)))*quadrillion</f>
        <v>1977293000000000</v>
      </c>
      <c r="L186" s="55">
        <f t="shared" si="46"/>
        <v>2103897000000000</v>
      </c>
      <c r="M186" s="55">
        <f t="shared" si="46"/>
        <v>2190717000000000.3</v>
      </c>
      <c r="N186" s="55">
        <f t="shared" si="46"/>
        <v>2277680000000000</v>
      </c>
      <c r="O186" s="55">
        <f t="shared" si="46"/>
        <v>2367183000000000</v>
      </c>
      <c r="P186" s="55">
        <f t="shared" si="46"/>
        <v>2456735000000000</v>
      </c>
      <c r="Q186" s="55">
        <f t="shared" si="46"/>
        <v>2489413000000000</v>
      </c>
      <c r="R186" s="55">
        <f t="shared" si="46"/>
        <v>2522953000000000</v>
      </c>
      <c r="S186" s="55">
        <f t="shared" si="46"/>
        <v>2556568000000000</v>
      </c>
      <c r="T186" s="55">
        <f t="shared" si="46"/>
        <v>2590055000000000</v>
      </c>
      <c r="U186" s="55">
        <f t="shared" si="46"/>
        <v>2623187000000000</v>
      </c>
      <c r="V186" s="55">
        <f t="shared" si="46"/>
        <v>2657153000000000</v>
      </c>
      <c r="W186" s="55">
        <f t="shared" si="46"/>
        <v>2693118000000000</v>
      </c>
      <c r="X186" s="55">
        <f t="shared" si="46"/>
        <v>2729383000000000.5</v>
      </c>
      <c r="Y186" s="55">
        <f t="shared" si="46"/>
        <v>2766715000000000</v>
      </c>
      <c r="Z186" s="55">
        <f t="shared" si="46"/>
        <v>2805418000000000</v>
      </c>
      <c r="AA186" s="55">
        <f t="shared" si="46"/>
        <v>2845014000000000</v>
      </c>
      <c r="AB186" s="55">
        <f t="shared" si="46"/>
        <v>2885202000000000</v>
      </c>
      <c r="AC186" s="55">
        <f t="shared" si="46"/>
        <v>2926453000000000.5</v>
      </c>
      <c r="AD186" s="55">
        <f t="shared" si="46"/>
        <v>2968651999999999.5</v>
      </c>
      <c r="AE186" s="55">
        <f t="shared" si="46"/>
        <v>3013304000000000</v>
      </c>
      <c r="AF186" s="55">
        <f t="shared" si="46"/>
        <v>3060161000000000</v>
      </c>
      <c r="AG186" s="55">
        <f t="shared" si="46"/>
        <v>3108222999999999.5</v>
      </c>
      <c r="AH186" s="55">
        <f t="shared" si="46"/>
        <v>3159293000000000</v>
      </c>
      <c r="AI186" s="55">
        <f t="shared" si="46"/>
        <v>3211649999999999.5</v>
      </c>
      <c r="AJ186" s="55">
        <f t="shared" si="46"/>
        <v>3266663000000000.5</v>
      </c>
      <c r="AK186" s="55">
        <f t="shared" si="46"/>
        <v>3324223000000000</v>
      </c>
      <c r="AL186" s="55">
        <f t="shared" si="46"/>
        <v>3384877000000000.5</v>
      </c>
      <c r="AM186" s="55">
        <f t="shared" si="46"/>
        <v>3447774000000000.5</v>
      </c>
      <c r="AN186" s="55">
        <f t="shared" si="46"/>
        <v>3514023000000000</v>
      </c>
      <c r="AO186" s="55">
        <f t="shared" si="46"/>
        <v>3583132000000000</v>
      </c>
    </row>
    <row r="187" spans="6:41" x14ac:dyDescent="0.25">
      <c r="H187" s="14" t="s">
        <v>500</v>
      </c>
      <c r="I187" s="1" t="s">
        <v>77</v>
      </c>
      <c r="J187" s="55"/>
      <c r="K187" s="55">
        <f t="shared" ref="K187:AO187" si="47">INDEX(Table5,MATCH($H187,Table5_A,0),MATCH(K$185,Table5_1,0))*quadrillion*Fraction_coal</f>
        <v>20544799999999.996</v>
      </c>
      <c r="L187" s="55">
        <f t="shared" si="47"/>
        <v>21688839999999.996</v>
      </c>
      <c r="M187" s="55">
        <f t="shared" si="47"/>
        <v>21824119999999.996</v>
      </c>
      <c r="N187" s="55">
        <f t="shared" si="47"/>
        <v>22102680000000</v>
      </c>
      <c r="O187" s="55">
        <f t="shared" si="47"/>
        <v>22378960000000</v>
      </c>
      <c r="P187" s="55">
        <f t="shared" si="47"/>
        <v>22674760000000</v>
      </c>
      <c r="Q187" s="55">
        <f t="shared" si="47"/>
        <v>22767160000000</v>
      </c>
      <c r="R187" s="55">
        <f t="shared" si="47"/>
        <v>22850520000000</v>
      </c>
      <c r="S187" s="55">
        <f t="shared" si="47"/>
        <v>22934120000000</v>
      </c>
      <c r="T187" s="55">
        <f t="shared" si="47"/>
        <v>23007520000000</v>
      </c>
      <c r="U187" s="55">
        <f t="shared" si="47"/>
        <v>23041800000000</v>
      </c>
      <c r="V187" s="55">
        <f t="shared" si="47"/>
        <v>23130400000000</v>
      </c>
      <c r="W187" s="55">
        <f t="shared" si="47"/>
        <v>23206360000000</v>
      </c>
      <c r="X187" s="55">
        <f t="shared" si="47"/>
        <v>23291360000000</v>
      </c>
      <c r="Y187" s="55">
        <f t="shared" si="47"/>
        <v>23367160000000</v>
      </c>
      <c r="Z187" s="55">
        <f t="shared" si="47"/>
        <v>23470960000000</v>
      </c>
      <c r="AA187" s="55">
        <f t="shared" si="47"/>
        <v>23563920000000</v>
      </c>
      <c r="AB187" s="55">
        <f t="shared" si="47"/>
        <v>23640520000000</v>
      </c>
      <c r="AC187" s="55">
        <f t="shared" si="47"/>
        <v>23717160000000</v>
      </c>
      <c r="AD187" s="55">
        <f t="shared" si="47"/>
        <v>23812920000000</v>
      </c>
      <c r="AE187" s="55">
        <f t="shared" si="47"/>
        <v>23891160000000</v>
      </c>
      <c r="AF187" s="55">
        <f t="shared" si="47"/>
        <v>23976800000000</v>
      </c>
      <c r="AG187" s="55">
        <f t="shared" si="47"/>
        <v>24075400000000</v>
      </c>
      <c r="AH187" s="55">
        <f t="shared" si="47"/>
        <v>24170160000000</v>
      </c>
      <c r="AI187" s="55">
        <f t="shared" si="47"/>
        <v>24255440000000</v>
      </c>
      <c r="AJ187" s="55">
        <f t="shared" si="47"/>
        <v>24340280000000</v>
      </c>
      <c r="AK187" s="55">
        <f t="shared" si="47"/>
        <v>24431400000000</v>
      </c>
      <c r="AL187" s="55">
        <f t="shared" si="47"/>
        <v>24519200000000</v>
      </c>
      <c r="AM187" s="55">
        <f t="shared" si="47"/>
        <v>24607000000000</v>
      </c>
      <c r="AN187" s="55">
        <f t="shared" si="47"/>
        <v>24690000000000</v>
      </c>
      <c r="AO187" s="55">
        <f t="shared" si="47"/>
        <v>24778160000000</v>
      </c>
    </row>
    <row r="188" spans="6:41" x14ac:dyDescent="0.25">
      <c r="H188" s="14" t="s">
        <v>493</v>
      </c>
      <c r="I188" s="1" t="s">
        <v>78</v>
      </c>
      <c r="J188" s="55"/>
      <c r="K188" s="55">
        <f t="shared" ref="K188:T189" si="48">INDEX(Table5,MATCH($H188,Table5_A,0),MATCH(K$185,Table5_1,0))*quadrillion</f>
        <v>555670000000000</v>
      </c>
      <c r="L188" s="55">
        <f t="shared" si="48"/>
        <v>609088000000000</v>
      </c>
      <c r="M188" s="55">
        <f t="shared" si="48"/>
        <v>580644000000000</v>
      </c>
      <c r="N188" s="55">
        <f t="shared" si="48"/>
        <v>693526000000000</v>
      </c>
      <c r="O188" s="55">
        <f t="shared" si="48"/>
        <v>741611000000000</v>
      </c>
      <c r="P188" s="55">
        <f t="shared" si="48"/>
        <v>787225000000000</v>
      </c>
      <c r="Q188" s="55">
        <f t="shared" si="48"/>
        <v>789477000000000</v>
      </c>
      <c r="R188" s="55">
        <f t="shared" si="48"/>
        <v>790011000000000</v>
      </c>
      <c r="S188" s="55">
        <f t="shared" si="48"/>
        <v>790203000000000</v>
      </c>
      <c r="T188" s="55">
        <f t="shared" si="48"/>
        <v>789708000000000</v>
      </c>
      <c r="U188" s="55">
        <f t="shared" ref="U188:AD189" si="49">INDEX(Table5,MATCH($H188,Table5_A,0),MATCH(U$185,Table5_1,0))*quadrillion</f>
        <v>788681000000000</v>
      </c>
      <c r="V188" s="55">
        <f t="shared" si="49"/>
        <v>788469000000000</v>
      </c>
      <c r="W188" s="55">
        <f t="shared" si="49"/>
        <v>788847000000000</v>
      </c>
      <c r="X188" s="55">
        <f t="shared" si="49"/>
        <v>789711000000000</v>
      </c>
      <c r="Y188" s="55">
        <f t="shared" si="49"/>
        <v>790612000000000</v>
      </c>
      <c r="Z188" s="55">
        <f t="shared" si="49"/>
        <v>792051000000000</v>
      </c>
      <c r="AA188" s="55">
        <f t="shared" si="49"/>
        <v>793585000000000</v>
      </c>
      <c r="AB188" s="55">
        <f t="shared" si="49"/>
        <v>795144000000000</v>
      </c>
      <c r="AC188" s="55">
        <f t="shared" si="49"/>
        <v>796932000000000</v>
      </c>
      <c r="AD188" s="55">
        <f t="shared" si="49"/>
        <v>798947000000000</v>
      </c>
      <c r="AE188" s="55">
        <f t="shared" ref="AE188:AO189" si="50">INDEX(Table5,MATCH($H188,Table5_A,0),MATCH(AE$185,Table5_1,0))*quadrillion</f>
        <v>800980000000000</v>
      </c>
      <c r="AF188" s="55">
        <f t="shared" si="50"/>
        <v>802606000000000</v>
      </c>
      <c r="AG188" s="55">
        <f t="shared" si="50"/>
        <v>803938000000000</v>
      </c>
      <c r="AH188" s="55">
        <f t="shared" si="50"/>
        <v>805425000000000</v>
      </c>
      <c r="AI188" s="55">
        <f t="shared" si="50"/>
        <v>806672000000000</v>
      </c>
      <c r="AJ188" s="55">
        <f t="shared" si="50"/>
        <v>807976000000000</v>
      </c>
      <c r="AK188" s="55">
        <f t="shared" si="50"/>
        <v>809443000000000</v>
      </c>
      <c r="AL188" s="55">
        <f t="shared" si="50"/>
        <v>810968000000000</v>
      </c>
      <c r="AM188" s="55">
        <f t="shared" si="50"/>
        <v>812839000000000</v>
      </c>
      <c r="AN188" s="55">
        <f t="shared" si="50"/>
        <v>814654000000000</v>
      </c>
      <c r="AO188" s="55">
        <f t="shared" si="50"/>
        <v>816157000000000</v>
      </c>
    </row>
    <row r="189" spans="6:41" x14ac:dyDescent="0.25">
      <c r="H189" s="14" t="s">
        <v>497</v>
      </c>
      <c r="I189" s="1" t="s">
        <v>79</v>
      </c>
      <c r="J189" s="55"/>
      <c r="K189" s="55">
        <f t="shared" si="48"/>
        <v>86303000000000</v>
      </c>
      <c r="L189" s="55">
        <f t="shared" si="48"/>
        <v>85565000000000</v>
      </c>
      <c r="M189" s="55">
        <f t="shared" si="48"/>
        <v>98080000000000</v>
      </c>
      <c r="N189" s="55">
        <f t="shared" si="48"/>
        <v>100283000000000</v>
      </c>
      <c r="O189" s="55">
        <f t="shared" si="48"/>
        <v>102809000000000</v>
      </c>
      <c r="P189" s="55">
        <f t="shared" si="48"/>
        <v>106009000000000</v>
      </c>
      <c r="Q189" s="55">
        <f t="shared" si="48"/>
        <v>107263000000000</v>
      </c>
      <c r="R189" s="55">
        <f t="shared" si="48"/>
        <v>107885000000000</v>
      </c>
      <c r="S189" s="55">
        <f t="shared" si="48"/>
        <v>108032000000000</v>
      </c>
      <c r="T189" s="55">
        <f t="shared" si="48"/>
        <v>107989000000000</v>
      </c>
      <c r="U189" s="55">
        <f t="shared" si="49"/>
        <v>107421000000000</v>
      </c>
      <c r="V189" s="55">
        <f t="shared" si="49"/>
        <v>107156000000000</v>
      </c>
      <c r="W189" s="55">
        <f t="shared" si="49"/>
        <v>107033000000000</v>
      </c>
      <c r="X189" s="55">
        <f t="shared" si="49"/>
        <v>107168000000000</v>
      </c>
      <c r="Y189" s="55">
        <f t="shared" si="49"/>
        <v>107361000000000</v>
      </c>
      <c r="Z189" s="55">
        <f t="shared" si="49"/>
        <v>107757000000000</v>
      </c>
      <c r="AA189" s="55">
        <f t="shared" si="49"/>
        <v>108346000000000</v>
      </c>
      <c r="AB189" s="55">
        <f t="shared" si="49"/>
        <v>108744000000000</v>
      </c>
      <c r="AC189" s="55">
        <f t="shared" si="49"/>
        <v>108942000000000</v>
      </c>
      <c r="AD189" s="55">
        <f t="shared" si="49"/>
        <v>109332000000000</v>
      </c>
      <c r="AE189" s="55">
        <f t="shared" si="50"/>
        <v>109478000000000</v>
      </c>
      <c r="AF189" s="55">
        <f t="shared" si="50"/>
        <v>109621000000000</v>
      </c>
      <c r="AG189" s="55">
        <f t="shared" si="50"/>
        <v>109806000000000</v>
      </c>
      <c r="AH189" s="55">
        <f t="shared" si="50"/>
        <v>110033000000000</v>
      </c>
      <c r="AI189" s="55">
        <f t="shared" si="50"/>
        <v>110218000000000</v>
      </c>
      <c r="AJ189" s="55">
        <f t="shared" si="50"/>
        <v>110304000000000</v>
      </c>
      <c r="AK189" s="55">
        <f t="shared" si="50"/>
        <v>110468000000000</v>
      </c>
      <c r="AL189" s="55">
        <f t="shared" si="50"/>
        <v>110692000000000</v>
      </c>
      <c r="AM189" s="55">
        <f t="shared" si="50"/>
        <v>110995000000000</v>
      </c>
      <c r="AN189" s="55">
        <f t="shared" si="50"/>
        <v>111206000000000</v>
      </c>
      <c r="AO189" s="55">
        <f t="shared" si="50"/>
        <v>111432000000000</v>
      </c>
    </row>
    <row r="190" spans="6:41" x14ac:dyDescent="0.25">
      <c r="I190" s="1" t="s">
        <v>81</v>
      </c>
      <c r="J190" s="9"/>
      <c r="K190" s="9">
        <v>0</v>
      </c>
      <c r="L190" s="9">
        <v>0</v>
      </c>
      <c r="M190" s="9">
        <v>0</v>
      </c>
      <c r="N190" s="9">
        <v>0</v>
      </c>
      <c r="O190" s="9">
        <v>0</v>
      </c>
      <c r="P190" s="9">
        <v>0</v>
      </c>
      <c r="Q190" s="9">
        <v>0</v>
      </c>
      <c r="R190" s="9">
        <v>0</v>
      </c>
      <c r="S190" s="9">
        <v>0</v>
      </c>
      <c r="T190" s="9">
        <v>0</v>
      </c>
      <c r="U190" s="9">
        <v>0</v>
      </c>
      <c r="V190" s="9">
        <v>0</v>
      </c>
      <c r="W190" s="9">
        <v>0</v>
      </c>
      <c r="X190" s="9">
        <v>0</v>
      </c>
      <c r="Y190" s="9">
        <v>0</v>
      </c>
      <c r="Z190" s="9">
        <v>0</v>
      </c>
      <c r="AA190" s="9">
        <v>0</v>
      </c>
      <c r="AB190" s="9">
        <v>0</v>
      </c>
      <c r="AC190" s="9">
        <v>0</v>
      </c>
      <c r="AD190" s="9">
        <v>0</v>
      </c>
      <c r="AE190" s="9">
        <v>0</v>
      </c>
      <c r="AF190" s="9">
        <v>0</v>
      </c>
      <c r="AG190" s="9">
        <v>0</v>
      </c>
      <c r="AH190" s="9">
        <v>0</v>
      </c>
      <c r="AI190" s="9">
        <v>0</v>
      </c>
      <c r="AJ190" s="9">
        <v>0</v>
      </c>
      <c r="AK190" s="9">
        <v>0</v>
      </c>
      <c r="AL190" s="9">
        <v>0</v>
      </c>
      <c r="AM190" s="9">
        <v>0</v>
      </c>
      <c r="AN190" s="9">
        <v>0</v>
      </c>
      <c r="AO190" s="9">
        <v>0</v>
      </c>
    </row>
    <row r="191" spans="6:41" x14ac:dyDescent="0.25">
      <c r="I191" s="1" t="s">
        <v>207</v>
      </c>
      <c r="J191" s="9"/>
      <c r="K191" s="9">
        <v>0</v>
      </c>
      <c r="L191" s="9">
        <v>0</v>
      </c>
      <c r="M191" s="9">
        <v>0</v>
      </c>
      <c r="N191" s="9">
        <v>0</v>
      </c>
      <c r="O191" s="9">
        <v>0</v>
      </c>
      <c r="P191" s="9">
        <v>0</v>
      </c>
      <c r="Q191" s="9">
        <v>0</v>
      </c>
      <c r="R191" s="9">
        <v>0</v>
      </c>
      <c r="S191" s="9">
        <v>0</v>
      </c>
      <c r="T191" s="9">
        <v>0</v>
      </c>
      <c r="U191" s="9">
        <v>0</v>
      </c>
      <c r="V191" s="9">
        <v>0</v>
      </c>
      <c r="W191" s="9">
        <v>0</v>
      </c>
      <c r="X191" s="9">
        <v>0</v>
      </c>
      <c r="Y191" s="9">
        <v>0</v>
      </c>
      <c r="Z191" s="9">
        <v>0</v>
      </c>
      <c r="AA191" s="9">
        <v>0</v>
      </c>
      <c r="AB191" s="9">
        <v>0</v>
      </c>
      <c r="AC191" s="9">
        <v>0</v>
      </c>
      <c r="AD191" s="9">
        <v>0</v>
      </c>
      <c r="AE191" s="9">
        <v>0</v>
      </c>
      <c r="AF191" s="9">
        <v>0</v>
      </c>
      <c r="AG191" s="9">
        <v>0</v>
      </c>
      <c r="AH191" s="9">
        <v>0</v>
      </c>
      <c r="AI191" s="9">
        <v>0</v>
      </c>
      <c r="AJ191" s="9">
        <v>0</v>
      </c>
      <c r="AK191" s="9">
        <v>0</v>
      </c>
      <c r="AL191" s="9">
        <v>0</v>
      </c>
      <c r="AM191" s="9">
        <v>0</v>
      </c>
      <c r="AN191" s="9">
        <v>0</v>
      </c>
      <c r="AO191" s="9">
        <v>0</v>
      </c>
    </row>
    <row r="192" spans="6:41" x14ac:dyDescent="0.25">
      <c r="I192" s="1" t="s">
        <v>349</v>
      </c>
      <c r="J192" s="9"/>
      <c r="K192" s="9">
        <v>0</v>
      </c>
      <c r="L192" s="9">
        <v>0</v>
      </c>
      <c r="M192" s="9">
        <v>0</v>
      </c>
      <c r="N192" s="9">
        <v>0</v>
      </c>
      <c r="O192" s="9">
        <v>0</v>
      </c>
      <c r="P192" s="9">
        <v>0</v>
      </c>
      <c r="Q192" s="9">
        <v>0</v>
      </c>
      <c r="R192" s="9">
        <v>0</v>
      </c>
      <c r="S192" s="9">
        <v>0</v>
      </c>
      <c r="T192" s="9">
        <v>0</v>
      </c>
      <c r="U192" s="9">
        <v>0</v>
      </c>
      <c r="V192" s="9">
        <v>0</v>
      </c>
      <c r="W192" s="9">
        <v>0</v>
      </c>
      <c r="X192" s="9">
        <v>0</v>
      </c>
      <c r="Y192" s="9">
        <v>0</v>
      </c>
      <c r="Z192" s="9">
        <v>0</v>
      </c>
      <c r="AA192" s="9">
        <v>0</v>
      </c>
      <c r="AB192" s="9">
        <v>0</v>
      </c>
      <c r="AC192" s="9">
        <v>0</v>
      </c>
      <c r="AD192" s="9">
        <v>0</v>
      </c>
      <c r="AE192" s="9">
        <v>0</v>
      </c>
      <c r="AF192" s="9">
        <v>0</v>
      </c>
      <c r="AG192" s="9">
        <v>0</v>
      </c>
      <c r="AH192" s="9">
        <v>0</v>
      </c>
      <c r="AI192" s="9">
        <v>0</v>
      </c>
      <c r="AJ192" s="9">
        <v>0</v>
      </c>
      <c r="AK192" s="9">
        <v>0</v>
      </c>
      <c r="AL192" s="9">
        <v>0</v>
      </c>
      <c r="AM192" s="9">
        <v>0</v>
      </c>
      <c r="AN192" s="9">
        <v>0</v>
      </c>
      <c r="AO192" s="9">
        <v>0</v>
      </c>
    </row>
    <row r="193" spans="8:41" x14ac:dyDescent="0.25">
      <c r="I193" s="1" t="s">
        <v>350</v>
      </c>
      <c r="J193" s="9"/>
      <c r="K193" s="9">
        <v>0</v>
      </c>
      <c r="L193" s="9">
        <v>0</v>
      </c>
      <c r="M193" s="9">
        <v>0</v>
      </c>
      <c r="N193" s="9">
        <v>0</v>
      </c>
      <c r="O193" s="9">
        <v>0</v>
      </c>
      <c r="P193" s="9">
        <v>0</v>
      </c>
      <c r="Q193" s="9">
        <v>0</v>
      </c>
      <c r="R193" s="9">
        <v>0</v>
      </c>
      <c r="S193" s="9">
        <v>0</v>
      </c>
      <c r="T193" s="9">
        <v>0</v>
      </c>
      <c r="U193" s="9">
        <v>0</v>
      </c>
      <c r="V193" s="9">
        <v>0</v>
      </c>
      <c r="W193" s="9">
        <v>0</v>
      </c>
      <c r="X193" s="9">
        <v>0</v>
      </c>
      <c r="Y193" s="9">
        <v>0</v>
      </c>
      <c r="Z193" s="9">
        <v>0</v>
      </c>
      <c r="AA193" s="9">
        <v>0</v>
      </c>
      <c r="AB193" s="9">
        <v>0</v>
      </c>
      <c r="AC193" s="9">
        <v>0</v>
      </c>
      <c r="AD193" s="9">
        <v>0</v>
      </c>
      <c r="AE193" s="9">
        <v>0</v>
      </c>
      <c r="AF193" s="9">
        <v>0</v>
      </c>
      <c r="AG193" s="9">
        <v>0</v>
      </c>
      <c r="AH193" s="9">
        <v>0</v>
      </c>
      <c r="AI193" s="9">
        <v>0</v>
      </c>
      <c r="AJ193" s="9">
        <v>0</v>
      </c>
      <c r="AK193" s="9">
        <v>0</v>
      </c>
      <c r="AL193" s="9">
        <v>0</v>
      </c>
      <c r="AM193" s="9">
        <v>0</v>
      </c>
      <c r="AN193" s="9">
        <v>0</v>
      </c>
      <c r="AO193" s="9">
        <v>0</v>
      </c>
    </row>
    <row r="194" spans="8:41" x14ac:dyDescent="0.25">
      <c r="H194" s="14" t="s">
        <v>500</v>
      </c>
      <c r="I194" s="1" t="s">
        <v>351</v>
      </c>
      <c r="J194" s="55"/>
      <c r="K194" s="55">
        <f>(1-Fraction_coal)*INDEX(Table5,MATCH(Calculations!$H194,Table5_A,0),MATCH(Calculations!K$185,'AEO Table 5'!$C$1:$AI$1,0))*quadrillion-SUM(Calculations!K$142,Calculations!K$181)</f>
        <v>137550082379028.25</v>
      </c>
      <c r="L194" s="55">
        <f>(1-Fraction_coal)*INDEX(Table5,MATCH(Calculations!$H194,Table5_A,0),MATCH(Calculations!L$185,'AEO Table 5'!$C$1:$AI$1,0))*quadrillion-SUM(Calculations!L$142,Calculations!L$181)</f>
        <v>138678376779898.5</v>
      </c>
      <c r="M194" s="55">
        <f>(1-Fraction_coal)*INDEX(Table5,MATCH(Calculations!$H194,Table5_A,0),MATCH(Calculations!M$185,'AEO Table 5'!$C$1:$AI$1,0))*quadrillion-SUM(Calculations!M$142,Calculations!M$181)</f>
        <v>154295526166026.44</v>
      </c>
      <c r="N194" s="55">
        <f>(1-Fraction_coal)*INDEX(Table5,MATCH(Calculations!$H194,Table5_A,0),MATCH(Calculations!N$185,'AEO Table 5'!$C$1:$AI$1,0))*quadrillion-SUM(Calculations!N$142,Calculations!N$181)</f>
        <v>159938646333980.81</v>
      </c>
      <c r="O194" s="55">
        <f>(1-Fraction_coal)*INDEX(Table5,MATCH(Calculations!$H194,Table5_A,0),MATCH(Calculations!O$185,'AEO Table 5'!$C$1:$AI$1,0))*quadrillion-SUM(Calculations!O$142,Calculations!O$181)</f>
        <v>165687583731242.44</v>
      </c>
      <c r="P194" s="55">
        <f>(1-Fraction_coal)*INDEX(Table5,MATCH(Calculations!$H194,Table5_A,0),MATCH(Calculations!P$185,'AEO Table 5'!$C$1:$AI$1,0))*quadrillion-SUM(Calculations!P$142,Calculations!P$181)</f>
        <v>171754198438032.19</v>
      </c>
      <c r="Q194" s="55">
        <f>(1-Fraction_coal)*INDEX(Table5,MATCH(Calculations!$H194,Table5_A,0),MATCH(Calculations!Q$185,'AEO Table 5'!$C$1:$AI$1,0))*quadrillion-SUM(Calculations!Q$142,Calculations!Q$181)</f>
        <v>174255514708797.81</v>
      </c>
      <c r="R194" s="55">
        <f>(1-Fraction_coal)*INDEX(Table5,MATCH(Calculations!$H194,Table5_A,0),MATCH(Calculations!R$185,'AEO Table 5'!$C$1:$AI$1,0))*quadrillion-SUM(Calculations!R$142,Calculations!R$181)</f>
        <v>176462196281991.25</v>
      </c>
      <c r="S194" s="55">
        <f>(1-Fraction_coal)*INDEX(Table5,MATCH(Calculations!$H194,Table5_A,0),MATCH(Calculations!S$185,'AEO Table 5'!$C$1:$AI$1,0))*quadrillion-SUM(Calculations!S$142,Calculations!S$181)</f>
        <v>178548402473711.69</v>
      </c>
      <c r="T194" s="55">
        <f>(1-Fraction_coal)*INDEX(Table5,MATCH(Calculations!$H194,Table5_A,0),MATCH(Calculations!T$185,'AEO Table 5'!$C$1:$AI$1,0))*quadrillion-SUM(Calculations!T$142,Calculations!T$181)</f>
        <v>180532179591520.38</v>
      </c>
      <c r="U194" s="55">
        <f>(1-Fraction_coal)*INDEX(Table5,MATCH(Calculations!$H194,Table5_A,0),MATCH(Calculations!U$185,'AEO Table 5'!$C$1:$AI$1,0))*quadrillion-SUM(Calculations!U$142,Calculations!U$181)</f>
        <v>181640202503034.81</v>
      </c>
      <c r="V194" s="55">
        <f>(1-Fraction_coal)*INDEX(Table5,MATCH(Calculations!$H194,Table5_A,0),MATCH(Calculations!V$185,'AEO Table 5'!$C$1:$AI$1,0))*quadrillion-SUM(Calculations!V$142,Calculations!V$181)</f>
        <v>183292200375301.56</v>
      </c>
      <c r="W194" s="55">
        <f>(1-Fraction_coal)*INDEX(Table5,MATCH(Calculations!$H194,Table5_A,0),MATCH(Calculations!W$185,'AEO Table 5'!$C$1:$AI$1,0))*quadrillion-SUM(Calculations!W$142,Calculations!W$181)</f>
        <v>185042904688813.38</v>
      </c>
      <c r="X194" s="55">
        <f>(1-Fraction_coal)*INDEX(Table5,MATCH(Calculations!$H194,Table5_A,0),MATCH(Calculations!X$185,'AEO Table 5'!$C$1:$AI$1,0))*quadrillion-SUM(Calculations!X$142,Calculations!X$181)</f>
        <v>187130620818862.56</v>
      </c>
      <c r="Y194" s="55">
        <f>(1-Fraction_coal)*INDEX(Table5,MATCH(Calculations!$H194,Table5_A,0),MATCH(Calculations!Y$185,'AEO Table 5'!$C$1:$AI$1,0))*quadrillion-SUM(Calculations!Y$142,Calculations!Y$181)</f>
        <v>189229183153792.5</v>
      </c>
      <c r="Z194" s="55">
        <f>(1-Fraction_coal)*INDEX(Table5,MATCH(Calculations!$H194,Table5_A,0),MATCH(Calculations!Z$185,'AEO Table 5'!$C$1:$AI$1,0))*quadrillion-SUM(Calculations!Z$142,Calculations!Z$181)</f>
        <v>191618169619698.56</v>
      </c>
      <c r="AA194" s="55">
        <f>(1-Fraction_coal)*INDEX(Table5,MATCH(Calculations!$H194,Table5_A,0),MATCH(Calculations!AA$185,'AEO Table 5'!$C$1:$AI$1,0))*quadrillion-SUM(Calculations!AA$142,Calculations!AA$181)</f>
        <v>193997004526285.19</v>
      </c>
      <c r="AB194" s="55">
        <f>(1-Fraction_coal)*INDEX(Table5,MATCH(Calculations!$H194,Table5_A,0),MATCH(Calculations!AB$185,'AEO Table 5'!$C$1:$AI$1,0))*quadrillion-SUM(Calculations!AB$142,Calculations!AB$181)</f>
        <v>196271545799358.69</v>
      </c>
      <c r="AC194" s="55">
        <f>(1-Fraction_coal)*INDEX(Table5,MATCH(Calculations!$H194,Table5_A,0),MATCH(Calculations!AC$185,'AEO Table 5'!$C$1:$AI$1,0))*quadrillion-SUM(Calculations!AC$142,Calculations!AC$181)</f>
        <v>198559345105842</v>
      </c>
      <c r="AD194" s="55">
        <f>(1-Fraction_coal)*INDEX(Table5,MATCH(Calculations!$H194,Table5_A,0),MATCH(Calculations!AD$185,'AEO Table 5'!$C$1:$AI$1,0))*quadrillion-SUM(Calculations!AD$142,Calculations!AD$181)</f>
        <v>201078501626923.63</v>
      </c>
      <c r="AE194" s="55">
        <f>(1-Fraction_coal)*INDEX(Table5,MATCH(Calculations!$H194,Table5_A,0),MATCH(Calculations!AE$185,'AEO Table 5'!$C$1:$AI$1,0))*quadrillion-SUM(Calculations!AE$142,Calculations!AE$181)</f>
        <v>203487842105242.69</v>
      </c>
      <c r="AF194" s="55">
        <f>(1-Fraction_coal)*INDEX(Table5,MATCH(Calculations!$H194,Table5_A,0),MATCH(Calculations!AF$185,'AEO Table 5'!$C$1:$AI$1,0))*quadrillion-SUM(Calculations!AF$142,Calculations!AF$181)</f>
        <v>205931936834270.13</v>
      </c>
      <c r="AG194" s="55">
        <f>(1-Fraction_coal)*INDEX(Table5,MATCH(Calculations!$H194,Table5_A,0),MATCH(Calculations!AG$185,'AEO Table 5'!$C$1:$AI$1,0))*quadrillion-SUM(Calculations!AG$142,Calculations!AG$181)</f>
        <v>208536986069259.25</v>
      </c>
      <c r="AH194" s="55">
        <f>(1-Fraction_coal)*INDEX(Table5,MATCH(Calculations!$H194,Table5_A,0),MATCH(Calculations!AH$185,'AEO Table 5'!$C$1:$AI$1,0))*quadrillion-SUM(Calculations!AH$142,Calculations!AH$181)</f>
        <v>211155031284429.75</v>
      </c>
      <c r="AI194" s="55">
        <f>(1-Fraction_coal)*INDEX(Table5,MATCH(Calculations!$H194,Table5_A,0),MATCH(Calculations!AI$185,'AEO Table 5'!$C$1:$AI$1,0))*quadrillion-SUM(Calculations!AI$142,Calculations!AI$181)</f>
        <v>213710407399176.69</v>
      </c>
      <c r="AJ194" s="55">
        <f>(1-Fraction_coal)*INDEX(Table5,MATCH(Calculations!$H194,Table5_A,0),MATCH(Calculations!AJ$185,'AEO Table 5'!$C$1:$AI$1,0))*quadrillion-SUM(Calculations!AJ$142,Calculations!AJ$181)</f>
        <v>216284550596733.38</v>
      </c>
      <c r="AK194" s="55">
        <f>(1-Fraction_coal)*INDEX(Table5,MATCH(Calculations!$H194,Table5_A,0),MATCH(Calculations!AK$185,'AEO Table 5'!$C$1:$AI$1,0))*quadrillion-SUM(Calculations!AK$142,Calculations!AK$181)</f>
        <v>218975965209042.5</v>
      </c>
      <c r="AL194" s="55">
        <f>(1-Fraction_coal)*INDEX(Table5,MATCH(Calculations!$H194,Table5_A,0),MATCH(Calculations!AL$185,'AEO Table 5'!$C$1:$AI$1,0))*quadrillion-SUM(Calculations!AL$142,Calculations!AL$181)</f>
        <v>221697750527884.94</v>
      </c>
      <c r="AM194" s="55">
        <f>(1-Fraction_coal)*INDEX(Table5,MATCH(Calculations!$H194,Table5_A,0),MATCH(Calculations!AM$185,'AEO Table 5'!$C$1:$AI$1,0))*quadrillion-SUM(Calculations!AM$142,Calculations!AM$181)</f>
        <v>224448194350282.5</v>
      </c>
      <c r="AN194" s="55">
        <f>(1-Fraction_coal)*INDEX(Table5,MATCH(Calculations!$H194,Table5_A,0),MATCH(Calculations!AN$185,'AEO Table 5'!$C$1:$AI$1,0))*quadrillion-SUM(Calculations!AN$142,Calculations!AN$181)</f>
        <v>227189199655231.75</v>
      </c>
      <c r="AO194" s="55">
        <f>(1-Fraction_coal)*INDEX(Table5,MATCH(Calculations!$H194,Table5_A,0),MATCH(Calculations!AO$185,'AEO Table 5'!$C$1:$AI$1,0))*quadrillion-SUM(Calculations!AO$142,Calculations!AO$181)</f>
        <v>230064431045439.44</v>
      </c>
    </row>
    <row r="195" spans="8:41" x14ac:dyDescent="0.25">
      <c r="I195" s="1" t="s">
        <v>352</v>
      </c>
      <c r="J195" s="9"/>
      <c r="K195" s="9">
        <v>0</v>
      </c>
      <c r="L195" s="9">
        <v>0</v>
      </c>
      <c r="M195" s="9">
        <v>0</v>
      </c>
      <c r="N195" s="9">
        <v>0</v>
      </c>
      <c r="O195" s="9">
        <v>0</v>
      </c>
      <c r="P195" s="9">
        <v>0</v>
      </c>
      <c r="Q195" s="9">
        <v>0</v>
      </c>
      <c r="R195" s="9">
        <v>0</v>
      </c>
      <c r="S195" s="9">
        <v>0</v>
      </c>
      <c r="T195" s="9">
        <v>0</v>
      </c>
      <c r="U195" s="9">
        <v>0</v>
      </c>
      <c r="V195" s="9">
        <v>0</v>
      </c>
      <c r="W195" s="9">
        <v>0</v>
      </c>
      <c r="X195" s="9">
        <v>0</v>
      </c>
      <c r="Y195" s="9">
        <v>0</v>
      </c>
      <c r="Z195" s="9">
        <v>0</v>
      </c>
      <c r="AA195" s="9">
        <v>0</v>
      </c>
      <c r="AB195" s="9">
        <v>0</v>
      </c>
      <c r="AC195" s="9">
        <v>0</v>
      </c>
      <c r="AD195" s="9">
        <v>0</v>
      </c>
      <c r="AE195" s="9">
        <v>0</v>
      </c>
      <c r="AF195" s="9">
        <v>0</v>
      </c>
      <c r="AG195" s="9">
        <v>0</v>
      </c>
      <c r="AH195" s="9">
        <v>0</v>
      </c>
      <c r="AI195" s="9">
        <v>0</v>
      </c>
      <c r="AJ195" s="9">
        <v>0</v>
      </c>
      <c r="AK195" s="9">
        <v>0</v>
      </c>
      <c r="AL195" s="9">
        <v>0</v>
      </c>
      <c r="AM195" s="9">
        <v>0</v>
      </c>
      <c r="AN195" s="9">
        <v>0</v>
      </c>
      <c r="AO195" s="9">
        <v>0</v>
      </c>
    </row>
  </sheetData>
  <conditionalFormatting sqref="G56:H56">
    <cfRule type="duplicateValues" dxfId="27" priority="30"/>
  </conditionalFormatting>
  <conditionalFormatting sqref="F56">
    <cfRule type="duplicateValues" dxfId="26" priority="29"/>
  </conditionalFormatting>
  <conditionalFormatting sqref="H6">
    <cfRule type="duplicateValues" dxfId="25" priority="26"/>
  </conditionalFormatting>
  <conditionalFormatting sqref="H71">
    <cfRule type="duplicateValues" dxfId="24" priority="25"/>
  </conditionalFormatting>
  <conditionalFormatting sqref="H7">
    <cfRule type="duplicateValues" dxfId="23" priority="24"/>
  </conditionalFormatting>
  <conditionalFormatting sqref="H72">
    <cfRule type="duplicateValues" dxfId="22" priority="23"/>
  </conditionalFormatting>
  <conditionalFormatting sqref="H9">
    <cfRule type="duplicateValues" dxfId="21" priority="22"/>
  </conditionalFormatting>
  <conditionalFormatting sqref="H74">
    <cfRule type="duplicateValues" dxfId="20" priority="21"/>
  </conditionalFormatting>
  <conditionalFormatting sqref="H77">
    <cfRule type="duplicateValues" dxfId="19" priority="20"/>
  </conditionalFormatting>
  <conditionalFormatting sqref="H12">
    <cfRule type="duplicateValues" dxfId="18" priority="19"/>
  </conditionalFormatting>
  <conditionalFormatting sqref="H19">
    <cfRule type="duplicateValues" dxfId="17" priority="18"/>
  </conditionalFormatting>
  <conditionalFormatting sqref="H84">
    <cfRule type="duplicateValues" dxfId="16" priority="17"/>
  </conditionalFormatting>
  <conditionalFormatting sqref="F45:H45">
    <cfRule type="duplicateValues" dxfId="15" priority="16"/>
  </conditionalFormatting>
  <conditionalFormatting sqref="H46">
    <cfRule type="duplicateValues" dxfId="14" priority="15"/>
  </conditionalFormatting>
  <conditionalFormatting sqref="G51:H51">
    <cfRule type="duplicateValues" dxfId="13" priority="14"/>
  </conditionalFormatting>
  <conditionalFormatting sqref="H58">
    <cfRule type="duplicateValues" dxfId="12" priority="13"/>
  </conditionalFormatting>
  <conditionalFormatting sqref="H59">
    <cfRule type="duplicateValues" dxfId="11" priority="12"/>
  </conditionalFormatting>
  <conditionalFormatting sqref="H64">
    <cfRule type="duplicateValues" dxfId="10" priority="11"/>
  </conditionalFormatting>
  <conditionalFormatting sqref="F110:H110">
    <cfRule type="duplicateValues" dxfId="9" priority="10"/>
  </conditionalFormatting>
  <conditionalFormatting sqref="H111">
    <cfRule type="duplicateValues" dxfId="8" priority="9"/>
  </conditionalFormatting>
  <conditionalFormatting sqref="G116:H116">
    <cfRule type="duplicateValues" dxfId="7" priority="8"/>
  </conditionalFormatting>
  <conditionalFormatting sqref="G121:H121">
    <cfRule type="duplicateValues" dxfId="6" priority="7"/>
  </conditionalFormatting>
  <conditionalFormatting sqref="F121">
    <cfRule type="duplicateValues" dxfId="5" priority="6"/>
  </conditionalFormatting>
  <conditionalFormatting sqref="H123">
    <cfRule type="duplicateValues" dxfId="4" priority="5"/>
  </conditionalFormatting>
  <conditionalFormatting sqref="H124">
    <cfRule type="duplicateValues" dxfId="3" priority="4"/>
  </conditionalFormatting>
  <conditionalFormatting sqref="H129">
    <cfRule type="duplicateValues" dxfId="2" priority="3"/>
  </conditionalFormatting>
  <conditionalFormatting sqref="G82">
    <cfRule type="duplicateValues" dxfId="1" priority="2"/>
  </conditionalFormatting>
  <conditionalFormatting sqref="G17">
    <cfRule type="duplicateValues" dxfId="0" priority="1"/>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I36"/>
  <sheetViews>
    <sheetView zoomScaleNormal="100" workbookViewId="0">
      <selection activeCell="A2" sqref="A2"/>
    </sheetView>
  </sheetViews>
  <sheetFormatPr defaultRowHeight="15" x14ac:dyDescent="0.25"/>
  <cols>
    <col min="1" max="1" width="29.85546875" customWidth="1"/>
    <col min="2" max="33" width="1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Calculations!J4</f>
        <v>0</v>
      </c>
      <c r="C2" s="9">
        <f>Calculations!K4</f>
        <v>519955878172588.81</v>
      </c>
      <c r="D2" s="9">
        <f>Calculations!L4</f>
        <v>559459879018612.5</v>
      </c>
      <c r="E2" s="9">
        <f>Calculations!M4</f>
        <v>566011164128595.5</v>
      </c>
      <c r="F2" s="9">
        <f>Calculations!N4</f>
        <v>563094051607445</v>
      </c>
      <c r="G2" s="9">
        <f>Calculations!O4</f>
        <v>561635895939086.38</v>
      </c>
      <c r="H2" s="9">
        <f>Calculations!P4</f>
        <v>560468570219966.13</v>
      </c>
      <c r="I2" s="9">
        <f>Calculations!Q4</f>
        <v>558563353637901.88</v>
      </c>
      <c r="J2" s="9">
        <f>Calculations!R4</f>
        <v>555876181049069.44</v>
      </c>
      <c r="K2" s="9">
        <f>Calculations!S4</f>
        <v>553002332487309.69</v>
      </c>
      <c r="L2" s="9">
        <f>Calculations!T4</f>
        <v>549884923857867.94</v>
      </c>
      <c r="M2" s="9">
        <f>Calculations!U4</f>
        <v>546576032148900.19</v>
      </c>
      <c r="N2" s="9">
        <f>Calculations!V4</f>
        <v>543053224196277.44</v>
      </c>
      <c r="O2" s="9">
        <f>Calculations!W4</f>
        <v>539462315566835.88</v>
      </c>
      <c r="P2" s="9">
        <f>Calculations!X4</f>
        <v>536070901861252.06</v>
      </c>
      <c r="Q2" s="9">
        <f>Calculations!Y4</f>
        <v>532807677664974.63</v>
      </c>
      <c r="R2" s="9">
        <f>Calculations!Z4</f>
        <v>530041989001692</v>
      </c>
      <c r="S2" s="9">
        <f>Calculations!AA4</f>
        <v>527221018612521.13</v>
      </c>
      <c r="T2" s="9">
        <f>Calculations!AB4</f>
        <v>524378416243654.75</v>
      </c>
      <c r="U2" s="9">
        <f>Calculations!AC4</f>
        <v>521438069373942.44</v>
      </c>
      <c r="V2" s="9">
        <f>Calculations!AD4</f>
        <v>518416802876480.63</v>
      </c>
      <c r="W2" s="9">
        <f>Calculations!AE4</f>
        <v>515559779187817.25</v>
      </c>
      <c r="X2" s="9">
        <f>Calculations!AF4</f>
        <v>512554536379018.63</v>
      </c>
      <c r="Y2" s="9">
        <f>Calculations!AG4</f>
        <v>509546890016920.44</v>
      </c>
      <c r="Z2" s="9">
        <f>Calculations!AH4</f>
        <v>506741142131979.63</v>
      </c>
      <c r="AA2" s="9">
        <f>Calculations!AI4</f>
        <v>503907352791878.13</v>
      </c>
      <c r="AB2" s="9">
        <f>Calculations!AJ4</f>
        <v>500954186971235.19</v>
      </c>
      <c r="AC2" s="9">
        <f>Calculations!AK4</f>
        <v>498252593062605.75</v>
      </c>
      <c r="AD2" s="9">
        <f>Calculations!AL4</f>
        <v>495537379018612.5</v>
      </c>
      <c r="AE2" s="9">
        <f>Calculations!AM4</f>
        <v>492967179357022</v>
      </c>
      <c r="AF2" s="9">
        <f>Calculations!AN4</f>
        <v>490765524534687</v>
      </c>
      <c r="AG2" s="9">
        <f>Calculations!AO4</f>
        <v>488708884094754.69</v>
      </c>
      <c r="AI2" s="51"/>
    </row>
    <row r="3" spans="1:35" x14ac:dyDescent="0.25">
      <c r="A3" s="1" t="s">
        <v>77</v>
      </c>
      <c r="B3" s="9">
        <f>Calculations!J5</f>
        <v>0</v>
      </c>
      <c r="C3" s="9">
        <f>Calculations!K5</f>
        <v>0</v>
      </c>
      <c r="D3" s="9">
        <f>Calculations!L5</f>
        <v>0</v>
      </c>
      <c r="E3" s="9">
        <f>Calculations!M5</f>
        <v>0</v>
      </c>
      <c r="F3" s="9">
        <f>Calculations!N5</f>
        <v>0</v>
      </c>
      <c r="G3" s="9">
        <f>Calculations!O5</f>
        <v>0</v>
      </c>
      <c r="H3" s="9">
        <f>Calculations!P5</f>
        <v>0</v>
      </c>
      <c r="I3" s="9">
        <f>Calculations!Q5</f>
        <v>0</v>
      </c>
      <c r="J3" s="9">
        <f>Calculations!R5</f>
        <v>0</v>
      </c>
      <c r="K3" s="9">
        <f>Calculations!S5</f>
        <v>0</v>
      </c>
      <c r="L3" s="9">
        <f>Calculations!T5</f>
        <v>0</v>
      </c>
      <c r="M3" s="9">
        <f>Calculations!U5</f>
        <v>0</v>
      </c>
      <c r="N3" s="9">
        <f>Calculations!V5</f>
        <v>0</v>
      </c>
      <c r="O3" s="9">
        <f>Calculations!W5</f>
        <v>0</v>
      </c>
      <c r="P3" s="9">
        <f>Calculations!X5</f>
        <v>0</v>
      </c>
      <c r="Q3" s="9">
        <f>Calculations!Y5</f>
        <v>0</v>
      </c>
      <c r="R3" s="9">
        <f>Calculations!Z5</f>
        <v>0</v>
      </c>
      <c r="S3" s="9">
        <f>Calculations!AA5</f>
        <v>0</v>
      </c>
      <c r="T3" s="9">
        <f>Calculations!AB5</f>
        <v>0</v>
      </c>
      <c r="U3" s="9">
        <f>Calculations!AC5</f>
        <v>0</v>
      </c>
      <c r="V3" s="9">
        <f>Calculations!AD5</f>
        <v>0</v>
      </c>
      <c r="W3" s="9">
        <f>Calculations!AE5</f>
        <v>0</v>
      </c>
      <c r="X3" s="9">
        <f>Calculations!AF5</f>
        <v>0</v>
      </c>
      <c r="Y3" s="9">
        <f>Calculations!AG5</f>
        <v>0</v>
      </c>
      <c r="Z3" s="9">
        <f>Calculations!AH5</f>
        <v>0</v>
      </c>
      <c r="AA3" s="9">
        <f>Calculations!AI5</f>
        <v>0</v>
      </c>
      <c r="AB3" s="9">
        <f>Calculations!AJ5</f>
        <v>0</v>
      </c>
      <c r="AC3" s="9">
        <f>Calculations!AK5</f>
        <v>0</v>
      </c>
      <c r="AD3" s="9">
        <f>Calculations!AL5</f>
        <v>0</v>
      </c>
      <c r="AE3" s="9">
        <f>Calculations!AM5</f>
        <v>0</v>
      </c>
      <c r="AF3" s="9">
        <f>Calculations!AN5</f>
        <v>0</v>
      </c>
      <c r="AG3" s="9">
        <f>Calculations!AO5</f>
        <v>0</v>
      </c>
    </row>
    <row r="4" spans="1:35" x14ac:dyDescent="0.25">
      <c r="A4" s="1" t="s">
        <v>78</v>
      </c>
      <c r="B4" s="9">
        <f>Calculations!J6</f>
        <v>0</v>
      </c>
      <c r="C4" s="9">
        <f>Calculations!K6</f>
        <v>2825936130287648</v>
      </c>
      <c r="D4" s="9">
        <f>Calculations!L6</f>
        <v>2729488747038917.5</v>
      </c>
      <c r="E4" s="9">
        <f>Calculations!M6</f>
        <v>2834728328257191</v>
      </c>
      <c r="F4" s="9">
        <f>Calculations!N6</f>
        <v>2832669284263959</v>
      </c>
      <c r="G4" s="9">
        <f>Calculations!O6</f>
        <v>2836047077834179.5</v>
      </c>
      <c r="H4" s="9">
        <f>Calculations!P6</f>
        <v>2832751005076142</v>
      </c>
      <c r="I4" s="9">
        <f>Calculations!Q6</f>
        <v>2822527090524534.5</v>
      </c>
      <c r="J4" s="9">
        <f>Calculations!R6</f>
        <v>2808414226734348.5</v>
      </c>
      <c r="K4" s="9">
        <f>Calculations!S6</f>
        <v>2794725990693739.5</v>
      </c>
      <c r="L4" s="9">
        <f>Calculations!T6</f>
        <v>2779819153130288</v>
      </c>
      <c r="M4" s="9">
        <f>Calculations!U6</f>
        <v>2762187487309644.5</v>
      </c>
      <c r="N4" s="9">
        <f>Calculations!V6</f>
        <v>2746514717428088</v>
      </c>
      <c r="O4" s="9">
        <f>Calculations!W6</f>
        <v>2732892178510998</v>
      </c>
      <c r="P4" s="9">
        <f>Calculations!X6</f>
        <v>2720142930626057.5</v>
      </c>
      <c r="Q4" s="9">
        <f>Calculations!Y6</f>
        <v>2708023413705583.5</v>
      </c>
      <c r="R4" s="9">
        <f>Calculations!Z6</f>
        <v>2697769855329949</v>
      </c>
      <c r="S4" s="9">
        <f>Calculations!AA6</f>
        <v>2688117986463620.5</v>
      </c>
      <c r="T4" s="9">
        <f>Calculations!AB6</f>
        <v>2678661606598984.5</v>
      </c>
      <c r="U4" s="9">
        <f>Calculations!AC6</f>
        <v>2670370950084602</v>
      </c>
      <c r="V4" s="9">
        <f>Calculations!AD6</f>
        <v>2662851032994924</v>
      </c>
      <c r="W4" s="9">
        <f>Calculations!AE6</f>
        <v>2656446364636210</v>
      </c>
      <c r="X4" s="9">
        <f>Calculations!AF6</f>
        <v>2649636296954314.5</v>
      </c>
      <c r="Y4" s="9">
        <f>Calculations!AG6</f>
        <v>2642311067681895</v>
      </c>
      <c r="Z4" s="9">
        <f>Calculations!AH6</f>
        <v>2634756699661590.5</v>
      </c>
      <c r="AA4" s="9">
        <f>Calculations!AI6</f>
        <v>2627195120981387</v>
      </c>
      <c r="AB4" s="9">
        <f>Calculations!AJ6</f>
        <v>2619587073604060.5</v>
      </c>
      <c r="AC4" s="9">
        <f>Calculations!AK6</f>
        <v>2612411665820643</v>
      </c>
      <c r="AD4" s="9">
        <f>Calculations!AL6</f>
        <v>2605149730118443</v>
      </c>
      <c r="AE4" s="9">
        <f>Calculations!AM6</f>
        <v>2598396546531302.5</v>
      </c>
      <c r="AF4" s="9">
        <f>Calculations!AN6</f>
        <v>2591226747038917</v>
      </c>
      <c r="AG4" s="9">
        <f>Calculations!AO6</f>
        <v>2583665969543147</v>
      </c>
    </row>
    <row r="5" spans="1:35" x14ac:dyDescent="0.25">
      <c r="A5" s="1" t="s">
        <v>79</v>
      </c>
      <c r="B5" s="9">
        <f>Calculations!J7</f>
        <v>0</v>
      </c>
      <c r="C5" s="9">
        <f>Calculations!K7</f>
        <v>298572595600676.81</v>
      </c>
      <c r="D5" s="9">
        <f>Calculations!L7</f>
        <v>320437719966159.06</v>
      </c>
      <c r="E5" s="9">
        <f>Calculations!M7</f>
        <v>320223803722504.19</v>
      </c>
      <c r="F5" s="9">
        <f>Calculations!N7</f>
        <v>311887479695431.44</v>
      </c>
      <c r="G5" s="9">
        <f>Calculations!O7</f>
        <v>304059907783417.88</v>
      </c>
      <c r="H5" s="9">
        <f>Calculations!P7</f>
        <v>297425299492385.75</v>
      </c>
      <c r="I5" s="9">
        <f>Calculations!Q7</f>
        <v>290989384940778.31</v>
      </c>
      <c r="J5" s="9">
        <f>Calculations!R7</f>
        <v>285095872250423.06</v>
      </c>
      <c r="K5" s="9">
        <f>Calculations!S7</f>
        <v>279780814720812.19</v>
      </c>
      <c r="L5" s="9">
        <f>Calculations!T7</f>
        <v>274817477157360.38</v>
      </c>
      <c r="M5" s="9">
        <f>Calculations!U7</f>
        <v>270029598984771.59</v>
      </c>
      <c r="N5" s="9">
        <f>Calculations!V7</f>
        <v>265563796954314.69</v>
      </c>
      <c r="O5" s="9">
        <f>Calculations!W7</f>
        <v>261238202199661.59</v>
      </c>
      <c r="P5" s="9">
        <f>Calculations!X7</f>
        <v>257104090524534.69</v>
      </c>
      <c r="Q5" s="9">
        <f>Calculations!Y7</f>
        <v>253092560067681.88</v>
      </c>
      <c r="R5" s="9">
        <f>Calculations!Z7</f>
        <v>249467200507614.22</v>
      </c>
      <c r="S5" s="9">
        <f>Calculations!AA7</f>
        <v>246042938240270.75</v>
      </c>
      <c r="T5" s="9">
        <f>Calculations!AB7</f>
        <v>242578616751269.03</v>
      </c>
      <c r="U5" s="9">
        <f>Calculations!AC7</f>
        <v>239043791032148.88</v>
      </c>
      <c r="V5" s="9">
        <f>Calculations!AD7</f>
        <v>235779765651438.25</v>
      </c>
      <c r="W5" s="9">
        <f>Calculations!AE7</f>
        <v>232374731810490.69</v>
      </c>
      <c r="X5" s="9">
        <f>Calculations!AF7</f>
        <v>228993733502538.03</v>
      </c>
      <c r="Y5" s="9">
        <f>Calculations!AG7</f>
        <v>225623951776649.72</v>
      </c>
      <c r="Z5" s="9">
        <f>Calculations!AH7</f>
        <v>222269392554991.53</v>
      </c>
      <c r="AA5" s="9">
        <f>Calculations!AI7</f>
        <v>218879581218274.13</v>
      </c>
      <c r="AB5" s="9">
        <f>Calculations!AJ7</f>
        <v>215417663282571.91</v>
      </c>
      <c r="AC5" s="9">
        <f>Calculations!AK7</f>
        <v>212019038917089.66</v>
      </c>
      <c r="AD5" s="9">
        <f>Calculations!AL7</f>
        <v>208649257191201.34</v>
      </c>
      <c r="AE5" s="9">
        <f>Calculations!AM7</f>
        <v>205362798646362.09</v>
      </c>
      <c r="AF5" s="9">
        <f>Calculations!AN7</f>
        <v>202021859560067.66</v>
      </c>
      <c r="AG5" s="9">
        <f>Calculations!AO7</f>
        <v>198664095600676.81</v>
      </c>
    </row>
    <row r="6" spans="1:35" x14ac:dyDescent="0.25">
      <c r="A6" s="1" t="s">
        <v>81</v>
      </c>
      <c r="B6" s="9">
        <f>Calculations!J8</f>
        <v>0</v>
      </c>
      <c r="C6" s="9">
        <f>Calculations!K8</f>
        <v>0</v>
      </c>
      <c r="D6" s="9">
        <f>Calculations!L8</f>
        <v>0</v>
      </c>
      <c r="E6" s="9">
        <f>Calculations!M8</f>
        <v>0</v>
      </c>
      <c r="F6" s="9">
        <f>Calculations!N8</f>
        <v>0</v>
      </c>
      <c r="G6" s="9">
        <f>Calculations!O8</f>
        <v>0</v>
      </c>
      <c r="H6" s="9">
        <f>Calculations!P8</f>
        <v>0</v>
      </c>
      <c r="I6" s="9">
        <f>Calculations!Q8</f>
        <v>0</v>
      </c>
      <c r="J6" s="9">
        <f>Calculations!R8</f>
        <v>0</v>
      </c>
      <c r="K6" s="9">
        <f>Calculations!S8</f>
        <v>0</v>
      </c>
      <c r="L6" s="9">
        <f>Calculations!T8</f>
        <v>0</v>
      </c>
      <c r="M6" s="9">
        <f>Calculations!U8</f>
        <v>0</v>
      </c>
      <c r="N6" s="9">
        <f>Calculations!V8</f>
        <v>0</v>
      </c>
      <c r="O6" s="9">
        <f>Calculations!W8</f>
        <v>0</v>
      </c>
      <c r="P6" s="9">
        <f>Calculations!X8</f>
        <v>0</v>
      </c>
      <c r="Q6" s="9">
        <f>Calculations!Y8</f>
        <v>0</v>
      </c>
      <c r="R6" s="9">
        <f>Calculations!Z8</f>
        <v>0</v>
      </c>
      <c r="S6" s="9">
        <f>Calculations!AA8</f>
        <v>0</v>
      </c>
      <c r="T6" s="9">
        <f>Calculations!AB8</f>
        <v>0</v>
      </c>
      <c r="U6" s="9">
        <f>Calculations!AC8</f>
        <v>0</v>
      </c>
      <c r="V6" s="9">
        <f>Calculations!AD8</f>
        <v>0</v>
      </c>
      <c r="W6" s="9">
        <f>Calculations!AE8</f>
        <v>0</v>
      </c>
      <c r="X6" s="9">
        <f>Calculations!AF8</f>
        <v>0</v>
      </c>
      <c r="Y6" s="9">
        <f>Calculations!AG8</f>
        <v>0</v>
      </c>
      <c r="Z6" s="9">
        <f>Calculations!AH8</f>
        <v>0</v>
      </c>
      <c r="AA6" s="9">
        <f>Calculations!AI8</f>
        <v>0</v>
      </c>
      <c r="AB6" s="9">
        <f>Calculations!AJ8</f>
        <v>0</v>
      </c>
      <c r="AC6" s="9">
        <f>Calculations!AK8</f>
        <v>0</v>
      </c>
      <c r="AD6" s="9">
        <f>Calculations!AL8</f>
        <v>0</v>
      </c>
      <c r="AE6" s="9">
        <f>Calculations!AM8</f>
        <v>0</v>
      </c>
      <c r="AF6" s="9">
        <f>Calculations!AN8</f>
        <v>0</v>
      </c>
      <c r="AG6" s="9">
        <f>Calculations!AO8</f>
        <v>0</v>
      </c>
    </row>
    <row r="7" spans="1:35" x14ac:dyDescent="0.25">
      <c r="A7" s="1" t="s">
        <v>207</v>
      </c>
      <c r="B7" s="9">
        <f>Calculations!J9</f>
        <v>0</v>
      </c>
      <c r="C7" s="9">
        <f>Calculations!K9</f>
        <v>366552293570219.94</v>
      </c>
      <c r="D7" s="9">
        <f>Calculations!L9</f>
        <v>363947642978003.38</v>
      </c>
      <c r="E7" s="9">
        <f>Calculations!M9</f>
        <v>354672330795262.25</v>
      </c>
      <c r="F7" s="9">
        <f>Calculations!N9</f>
        <v>355902148900169.19</v>
      </c>
      <c r="G7" s="9">
        <f>Calculations!O9</f>
        <v>357001373942470.38</v>
      </c>
      <c r="H7" s="9">
        <f>Calculations!P9</f>
        <v>354532924703891.69</v>
      </c>
      <c r="I7" s="9">
        <f>Calculations!Q9</f>
        <v>351860173434856.13</v>
      </c>
      <c r="J7" s="9">
        <f>Calculations!R9</f>
        <v>349124128595600.69</v>
      </c>
      <c r="K7" s="9">
        <f>Calculations!S9</f>
        <v>345844880710659.88</v>
      </c>
      <c r="L7" s="9">
        <f>Calculations!T9</f>
        <v>342193082064297.81</v>
      </c>
      <c r="M7" s="9">
        <f>Calculations!U9</f>
        <v>338419503384094.75</v>
      </c>
      <c r="N7" s="9">
        <f>Calculations!V9</f>
        <v>333883197123519.5</v>
      </c>
      <c r="O7" s="9">
        <f>Calculations!W9</f>
        <v>329244339255499.19</v>
      </c>
      <c r="P7" s="9">
        <f>Calculations!X9</f>
        <v>324285007614213.19</v>
      </c>
      <c r="Q7" s="9">
        <f>Calculations!Y9</f>
        <v>319003599830795.25</v>
      </c>
      <c r="R7" s="9">
        <f>Calculations!Z9</f>
        <v>312969078680203</v>
      </c>
      <c r="S7" s="9">
        <f>Calculations!AA9</f>
        <v>306300820642978</v>
      </c>
      <c r="T7" s="9">
        <f>Calculations!AB9</f>
        <v>300557930626057.5</v>
      </c>
      <c r="U7" s="9">
        <f>Calculations!AC9</f>
        <v>295879013536379</v>
      </c>
      <c r="V7" s="9">
        <f>Calculations!AD9</f>
        <v>290716982233502.5</v>
      </c>
      <c r="W7" s="9">
        <f>Calculations!AE9</f>
        <v>286831237732656.5</v>
      </c>
      <c r="X7" s="9">
        <f>Calculations!AF9</f>
        <v>283237124365482.19</v>
      </c>
      <c r="Y7" s="9">
        <f>Calculations!AG9</f>
        <v>279691082064297.78</v>
      </c>
      <c r="Z7" s="9">
        <f>Calculations!AH9</f>
        <v>276225158206429.78</v>
      </c>
      <c r="AA7" s="9">
        <f>Calculations!AI9</f>
        <v>273274395939086.31</v>
      </c>
      <c r="AB7" s="9">
        <f>Calculations!AJ9</f>
        <v>271000634517766.47</v>
      </c>
      <c r="AC7" s="9">
        <f>Calculations!AK9</f>
        <v>268786160744500.84</v>
      </c>
      <c r="AD7" s="9">
        <f>Calculations!AL9</f>
        <v>266207148054145.47</v>
      </c>
      <c r="AE7" s="9">
        <f>Calculations!AM9</f>
        <v>263252379864636.22</v>
      </c>
      <c r="AF7" s="9">
        <f>Calculations!AN9</f>
        <v>260646928087986.44</v>
      </c>
      <c r="AG7" s="9">
        <f>Calculations!AO9</f>
        <v>258130407783417.91</v>
      </c>
    </row>
    <row r="8" spans="1:35" x14ac:dyDescent="0.25">
      <c r="A8" s="1" t="s">
        <v>349</v>
      </c>
      <c r="B8" s="9">
        <f>Calculations!J10</f>
        <v>0</v>
      </c>
      <c r="C8" s="9">
        <f>Calculations!K10</f>
        <v>0</v>
      </c>
      <c r="D8" s="9">
        <f>Calculations!L10</f>
        <v>0</v>
      </c>
      <c r="E8" s="9">
        <f>Calculations!M10</f>
        <v>0</v>
      </c>
      <c r="F8" s="9">
        <f>Calculations!N10</f>
        <v>0</v>
      </c>
      <c r="G8" s="9">
        <f>Calculations!O10</f>
        <v>0</v>
      </c>
      <c r="H8" s="9">
        <f>Calculations!P10</f>
        <v>0</v>
      </c>
      <c r="I8" s="9">
        <f>Calculations!Q10</f>
        <v>0</v>
      </c>
      <c r="J8" s="9">
        <f>Calculations!R10</f>
        <v>0</v>
      </c>
      <c r="K8" s="9">
        <f>Calculations!S10</f>
        <v>0</v>
      </c>
      <c r="L8" s="9">
        <f>Calculations!T10</f>
        <v>0</v>
      </c>
      <c r="M8" s="9">
        <f>Calculations!U10</f>
        <v>0</v>
      </c>
      <c r="N8" s="9">
        <f>Calculations!V10</f>
        <v>0</v>
      </c>
      <c r="O8" s="9">
        <f>Calculations!W10</f>
        <v>0</v>
      </c>
      <c r="P8" s="9">
        <f>Calculations!X10</f>
        <v>0</v>
      </c>
      <c r="Q8" s="9">
        <f>Calculations!Y10</f>
        <v>0</v>
      </c>
      <c r="R8" s="9">
        <f>Calculations!Z10</f>
        <v>0</v>
      </c>
      <c r="S8" s="9">
        <f>Calculations!AA10</f>
        <v>0</v>
      </c>
      <c r="T8" s="9">
        <f>Calculations!AB10</f>
        <v>0</v>
      </c>
      <c r="U8" s="9">
        <f>Calculations!AC10</f>
        <v>0</v>
      </c>
      <c r="V8" s="9">
        <f>Calculations!AD10</f>
        <v>0</v>
      </c>
      <c r="W8" s="9">
        <f>Calculations!AE10</f>
        <v>0</v>
      </c>
      <c r="X8" s="9">
        <f>Calculations!AF10</f>
        <v>0</v>
      </c>
      <c r="Y8" s="9">
        <f>Calculations!AG10</f>
        <v>0</v>
      </c>
      <c r="Z8" s="9">
        <f>Calculations!AH10</f>
        <v>0</v>
      </c>
      <c r="AA8" s="9">
        <f>Calculations!AI10</f>
        <v>0</v>
      </c>
      <c r="AB8" s="9">
        <f>Calculations!AJ10</f>
        <v>0</v>
      </c>
      <c r="AC8" s="9">
        <f>Calculations!AK10</f>
        <v>0</v>
      </c>
      <c r="AD8" s="9">
        <f>Calculations!AL10</f>
        <v>0</v>
      </c>
      <c r="AE8" s="9">
        <f>Calculations!AM10</f>
        <v>0</v>
      </c>
      <c r="AF8" s="9">
        <f>Calculations!AN10</f>
        <v>0</v>
      </c>
      <c r="AG8" s="9">
        <f>Calculations!AO10</f>
        <v>0</v>
      </c>
    </row>
    <row r="9" spans="1:35" x14ac:dyDescent="0.25">
      <c r="A9" s="1" t="s">
        <v>350</v>
      </c>
      <c r="B9" s="9">
        <f>Calculations!J11</f>
        <v>0</v>
      </c>
      <c r="C9" s="9">
        <f>Calculations!K11</f>
        <v>0</v>
      </c>
      <c r="D9" s="9">
        <f>Calculations!L11</f>
        <v>0</v>
      </c>
      <c r="E9" s="9">
        <f>Calculations!M11</f>
        <v>0</v>
      </c>
      <c r="F9" s="9">
        <f>Calculations!N11</f>
        <v>0</v>
      </c>
      <c r="G9" s="9">
        <f>Calculations!O11</f>
        <v>0</v>
      </c>
      <c r="H9" s="9">
        <f>Calculations!P11</f>
        <v>0</v>
      </c>
      <c r="I9" s="9">
        <f>Calculations!Q11</f>
        <v>0</v>
      </c>
      <c r="J9" s="9">
        <f>Calculations!R11</f>
        <v>0</v>
      </c>
      <c r="K9" s="9">
        <f>Calculations!S11</f>
        <v>0</v>
      </c>
      <c r="L9" s="9">
        <f>Calculations!T11</f>
        <v>0</v>
      </c>
      <c r="M9" s="9">
        <f>Calculations!U11</f>
        <v>0</v>
      </c>
      <c r="N9" s="9">
        <f>Calculations!V11</f>
        <v>0</v>
      </c>
      <c r="O9" s="9">
        <f>Calculations!W11</f>
        <v>0</v>
      </c>
      <c r="P9" s="9">
        <f>Calculations!X11</f>
        <v>0</v>
      </c>
      <c r="Q9" s="9">
        <f>Calculations!Y11</f>
        <v>0</v>
      </c>
      <c r="R9" s="9">
        <f>Calculations!Z11</f>
        <v>0</v>
      </c>
      <c r="S9" s="9">
        <f>Calculations!AA11</f>
        <v>0</v>
      </c>
      <c r="T9" s="9">
        <f>Calculations!AB11</f>
        <v>0</v>
      </c>
      <c r="U9" s="9">
        <f>Calculations!AC11</f>
        <v>0</v>
      </c>
      <c r="V9" s="9">
        <f>Calculations!AD11</f>
        <v>0</v>
      </c>
      <c r="W9" s="9">
        <f>Calculations!AE11</f>
        <v>0</v>
      </c>
      <c r="X9" s="9">
        <f>Calculations!AF11</f>
        <v>0</v>
      </c>
      <c r="Y9" s="9">
        <f>Calculations!AG11</f>
        <v>0</v>
      </c>
      <c r="Z9" s="9">
        <f>Calculations!AH11</f>
        <v>0</v>
      </c>
      <c r="AA9" s="9">
        <f>Calculations!AI11</f>
        <v>0</v>
      </c>
      <c r="AB9" s="9">
        <f>Calculations!AJ11</f>
        <v>0</v>
      </c>
      <c r="AC9" s="9">
        <f>Calculations!AK11</f>
        <v>0</v>
      </c>
      <c r="AD9" s="9">
        <f>Calculations!AL11</f>
        <v>0</v>
      </c>
      <c r="AE9" s="9">
        <f>Calculations!AM11</f>
        <v>0</v>
      </c>
      <c r="AF9" s="9">
        <f>Calculations!AN11</f>
        <v>0</v>
      </c>
      <c r="AG9" s="9">
        <f>Calculations!AO11</f>
        <v>0</v>
      </c>
    </row>
    <row r="10" spans="1:35" x14ac:dyDescent="0.25">
      <c r="A10" s="1" t="s">
        <v>351</v>
      </c>
      <c r="B10" s="9">
        <f>Calculations!J12</f>
        <v>0</v>
      </c>
      <c r="C10" s="9">
        <f>Calculations!K12</f>
        <v>241017108291032.13</v>
      </c>
      <c r="D10" s="9">
        <f>Calculations!L12</f>
        <v>255774124365482.25</v>
      </c>
      <c r="E10" s="9">
        <f>Calculations!M12</f>
        <v>253516386632825.72</v>
      </c>
      <c r="F10" s="9">
        <f>Calculations!N12</f>
        <v>251400458544839.28</v>
      </c>
      <c r="G10" s="9">
        <f>Calculations!O12</f>
        <v>249394292724196.28</v>
      </c>
      <c r="H10" s="9">
        <f>Calculations!P12</f>
        <v>247351272419627.75</v>
      </c>
      <c r="I10" s="9">
        <f>Calculations!Q12</f>
        <v>245412406091370.53</v>
      </c>
      <c r="J10" s="9">
        <f>Calculations!R12</f>
        <v>243551254653130.28</v>
      </c>
      <c r="K10" s="9">
        <f>Calculations!S12</f>
        <v>241578738578680.19</v>
      </c>
      <c r="L10" s="9">
        <f>Calculations!T12</f>
        <v>239440377326565.16</v>
      </c>
      <c r="M10" s="9">
        <f>Calculations!U12</f>
        <v>236859762267343.47</v>
      </c>
      <c r="N10" s="9">
        <f>Calculations!V12</f>
        <v>234332025380710.66</v>
      </c>
      <c r="O10" s="9">
        <f>Calculations!W12</f>
        <v>231953308798646.38</v>
      </c>
      <c r="P10" s="9">
        <f>Calculations!X12</f>
        <v>229771683587140.44</v>
      </c>
      <c r="Q10" s="9">
        <f>Calculations!Y12</f>
        <v>227694212351945.84</v>
      </c>
      <c r="R10" s="9">
        <f>Calculations!Z12</f>
        <v>225828253807106.63</v>
      </c>
      <c r="S10" s="9">
        <f>Calculations!AA12</f>
        <v>224019179357022</v>
      </c>
      <c r="T10" s="9">
        <f>Calculations!AB12</f>
        <v>222137998307952.63</v>
      </c>
      <c r="U10" s="9">
        <f>Calculations!AC12</f>
        <v>220260823181049.09</v>
      </c>
      <c r="V10" s="9">
        <f>Calculations!AD12</f>
        <v>218476585448392.53</v>
      </c>
      <c r="W10" s="9">
        <f>Calculations!AE12</f>
        <v>216834157360406.09</v>
      </c>
      <c r="X10" s="9">
        <f>Calculations!AF12</f>
        <v>215242203891708.94</v>
      </c>
      <c r="Y10" s="9">
        <f>Calculations!AG12</f>
        <v>213641437394247</v>
      </c>
      <c r="Z10" s="9">
        <f>Calculations!AH12</f>
        <v>212121590524534.66</v>
      </c>
      <c r="AA10" s="9">
        <f>Calculations!AI12</f>
        <v>210589725888324.91</v>
      </c>
      <c r="AB10" s="9">
        <f>Calculations!AJ12</f>
        <v>209052252961082.94</v>
      </c>
      <c r="AC10" s="9">
        <f>Calculations!AK12</f>
        <v>207489943316412.88</v>
      </c>
      <c r="AD10" s="9">
        <f>Calculations!AL12</f>
        <v>205880363790186.09</v>
      </c>
      <c r="AE10" s="9">
        <f>Calculations!AM12</f>
        <v>204260368866328.25</v>
      </c>
      <c r="AF10" s="9">
        <f>Calculations!AN12</f>
        <v>202625151438240.25</v>
      </c>
      <c r="AG10" s="9">
        <f>Calculations!AO12</f>
        <v>200990735194585.44</v>
      </c>
    </row>
    <row r="11" spans="1:35" x14ac:dyDescent="0.25">
      <c r="A11" s="1" t="s">
        <v>352</v>
      </c>
      <c r="B11" s="9">
        <f>Calculations!J13</f>
        <v>0</v>
      </c>
      <c r="C11" s="9">
        <f>Calculations!K13</f>
        <v>0</v>
      </c>
      <c r="D11" s="9">
        <f>Calculations!L13</f>
        <v>0</v>
      </c>
      <c r="E11" s="9">
        <f>Calculations!M13</f>
        <v>0</v>
      </c>
      <c r="F11" s="9">
        <f>Calculations!N13</f>
        <v>0</v>
      </c>
      <c r="G11" s="9">
        <f>Calculations!O13</f>
        <v>0</v>
      </c>
      <c r="H11" s="9">
        <f>Calculations!P13</f>
        <v>0</v>
      </c>
      <c r="I11" s="9">
        <f>Calculations!Q13</f>
        <v>0</v>
      </c>
      <c r="J11" s="9">
        <f>Calculations!R13</f>
        <v>0</v>
      </c>
      <c r="K11" s="9">
        <f>Calculations!S13</f>
        <v>0</v>
      </c>
      <c r="L11" s="9">
        <f>Calculations!T13</f>
        <v>0</v>
      </c>
      <c r="M11" s="9">
        <f>Calculations!U13</f>
        <v>0</v>
      </c>
      <c r="N11" s="9">
        <f>Calculations!V13</f>
        <v>0</v>
      </c>
      <c r="O11" s="9">
        <f>Calculations!W13</f>
        <v>0</v>
      </c>
      <c r="P11" s="9">
        <f>Calculations!X13</f>
        <v>0</v>
      </c>
      <c r="Q11" s="9">
        <f>Calculations!Y13</f>
        <v>0</v>
      </c>
      <c r="R11" s="9">
        <f>Calculations!Z13</f>
        <v>0</v>
      </c>
      <c r="S11" s="9">
        <f>Calculations!AA13</f>
        <v>0</v>
      </c>
      <c r="T11" s="9">
        <f>Calculations!AB13</f>
        <v>0</v>
      </c>
      <c r="U11" s="9">
        <f>Calculations!AC13</f>
        <v>0</v>
      </c>
      <c r="V11" s="9">
        <f>Calculations!AD13</f>
        <v>0</v>
      </c>
      <c r="W11" s="9">
        <f>Calculations!AE13</f>
        <v>0</v>
      </c>
      <c r="X11" s="9">
        <f>Calculations!AF13</f>
        <v>0</v>
      </c>
      <c r="Y11" s="9">
        <f>Calculations!AG13</f>
        <v>0</v>
      </c>
      <c r="Z11" s="9">
        <f>Calculations!AH13</f>
        <v>0</v>
      </c>
      <c r="AA11" s="9">
        <f>Calculations!AI13</f>
        <v>0</v>
      </c>
      <c r="AB11" s="9">
        <f>Calculations!AJ13</f>
        <v>0</v>
      </c>
      <c r="AC11" s="9">
        <f>Calculations!AK13</f>
        <v>0</v>
      </c>
      <c r="AD11" s="9">
        <f>Calculations!AL13</f>
        <v>0</v>
      </c>
      <c r="AE11" s="9">
        <f>Calculations!AM13</f>
        <v>0</v>
      </c>
      <c r="AF11" s="9">
        <f>Calculations!AN13</f>
        <v>0</v>
      </c>
      <c r="AG11" s="9">
        <f>Calculations!AO13</f>
        <v>0</v>
      </c>
    </row>
    <row r="27" spans="1:7" x14ac:dyDescent="0.25">
      <c r="A27" s="78"/>
      <c r="C27" s="87"/>
      <c r="D27" s="87"/>
      <c r="E27" s="87"/>
      <c r="F27" s="87"/>
      <c r="G27" s="87"/>
    </row>
    <row r="28" spans="1:7" x14ac:dyDescent="0.25">
      <c r="A28" s="78"/>
      <c r="C28" s="87"/>
      <c r="D28" s="87"/>
      <c r="E28" s="87"/>
      <c r="F28" s="87"/>
      <c r="G28" s="87"/>
    </row>
    <row r="29" spans="1:7" x14ac:dyDescent="0.25">
      <c r="A29" s="78"/>
      <c r="C29" s="87"/>
      <c r="D29" s="87"/>
      <c r="E29" s="87"/>
      <c r="F29" s="87"/>
      <c r="G29" s="87"/>
    </row>
    <row r="30" spans="1:7" x14ac:dyDescent="0.25">
      <c r="A30" s="78"/>
      <c r="C30" s="87"/>
      <c r="D30" s="87"/>
      <c r="E30" s="87"/>
      <c r="F30" s="87"/>
      <c r="G30" s="87"/>
    </row>
    <row r="31" spans="1:7" x14ac:dyDescent="0.25">
      <c r="A31" s="78"/>
      <c r="C31" s="87"/>
      <c r="D31" s="87"/>
      <c r="E31" s="87"/>
      <c r="F31" s="87"/>
      <c r="G31" s="87"/>
    </row>
    <row r="32" spans="1:7" x14ac:dyDescent="0.25">
      <c r="A32" s="78"/>
      <c r="C32" s="87"/>
      <c r="D32" s="87"/>
      <c r="E32" s="87"/>
      <c r="F32" s="87"/>
      <c r="G32" s="87"/>
    </row>
    <row r="33" spans="1:7" x14ac:dyDescent="0.25">
      <c r="A33" s="78"/>
      <c r="C33" s="87"/>
      <c r="D33" s="87"/>
      <c r="E33" s="87"/>
      <c r="F33" s="87"/>
      <c r="G33" s="87"/>
    </row>
    <row r="34" spans="1:7" x14ac:dyDescent="0.25">
      <c r="A34" s="78"/>
      <c r="C34" s="87"/>
      <c r="D34" s="87"/>
      <c r="E34" s="87"/>
      <c r="F34" s="87"/>
      <c r="G34" s="87"/>
    </row>
    <row r="35" spans="1:7" x14ac:dyDescent="0.25">
      <c r="A35" s="78"/>
      <c r="C35" s="87"/>
      <c r="D35" s="87"/>
      <c r="E35" s="87"/>
      <c r="F35" s="87"/>
      <c r="G35" s="87"/>
    </row>
    <row r="36" spans="1:7" x14ac:dyDescent="0.25">
      <c r="A36" s="78"/>
      <c r="C36" s="87"/>
      <c r="D36" s="87"/>
      <c r="E36" s="87"/>
      <c r="F36" s="87"/>
      <c r="G36" s="87"/>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I11"/>
  <sheetViews>
    <sheetView zoomScale="120" zoomScaleNormal="120" workbookViewId="0">
      <selection activeCell="J30" sqref="J30"/>
    </sheetView>
  </sheetViews>
  <sheetFormatPr defaultRowHeight="15" x14ac:dyDescent="0.25"/>
  <cols>
    <col min="1" max="1" width="29.85546875" customWidth="1"/>
    <col min="2" max="33" width="11.8554687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Calculations!J17</f>
        <v>0</v>
      </c>
      <c r="C2" s="9">
        <f>Calculations!K17</f>
        <v>707904131979695.38</v>
      </c>
      <c r="D2" s="9">
        <f>Calculations!L17</f>
        <v>681393740270727.5</v>
      </c>
      <c r="E2" s="9">
        <f>Calculations!M17</f>
        <v>758776138747885</v>
      </c>
      <c r="F2" s="9">
        <f>Calculations!N17</f>
        <v>771484526226734.38</v>
      </c>
      <c r="G2" s="9">
        <f>Calculations!O17</f>
        <v>785206412013536.38</v>
      </c>
      <c r="H2" s="9">
        <f>Calculations!P17</f>
        <v>799480313874788.5</v>
      </c>
      <c r="I2" s="9">
        <f>Calculations!Q17</f>
        <v>813298341793570.25</v>
      </c>
      <c r="J2" s="9">
        <f>Calculations!R17</f>
        <v>826579576142132.13</v>
      </c>
      <c r="K2" s="9">
        <f>Calculations!S17</f>
        <v>839730217428088</v>
      </c>
      <c r="L2" s="9">
        <f>Calculations!T17</f>
        <v>852768692893401</v>
      </c>
      <c r="M2" s="9">
        <f>Calculations!U17</f>
        <v>865355300338409.5</v>
      </c>
      <c r="N2" s="9">
        <f>Calculations!V17</f>
        <v>878070097292724.25</v>
      </c>
      <c r="O2" s="9">
        <f>Calculations!W17</f>
        <v>891304061759729.25</v>
      </c>
      <c r="P2" s="9">
        <f>Calculations!X17</f>
        <v>905005917935702.13</v>
      </c>
      <c r="Q2" s="9">
        <f>Calculations!Y17</f>
        <v>919428840101522.88</v>
      </c>
      <c r="R2" s="9">
        <f>Calculations!Z17</f>
        <v>935144873942470.38</v>
      </c>
      <c r="S2" s="9">
        <f>Calculations!AA17</f>
        <v>951205417089678.38</v>
      </c>
      <c r="T2" s="9">
        <f>Calculations!AB17</f>
        <v>968127233502538</v>
      </c>
      <c r="U2" s="9">
        <f>Calculations!AC17</f>
        <v>984769436548223.5</v>
      </c>
      <c r="V2" s="9">
        <f>Calculations!AD17</f>
        <v>1001337930626057.8</v>
      </c>
      <c r="W2" s="9">
        <f>Calculations!AE17</f>
        <v>1018487283417935.5</v>
      </c>
      <c r="X2" s="9">
        <f>Calculations!AF17</f>
        <v>1035369040609136.9</v>
      </c>
      <c r="Y2" s="9">
        <f>Calculations!AG17</f>
        <v>1053099252115059.3</v>
      </c>
      <c r="Z2" s="9">
        <f>Calculations!AH17</f>
        <v>1070919997461928.8</v>
      </c>
      <c r="AA2" s="9">
        <f>Calculations!AI17</f>
        <v>1089634063451776.8</v>
      </c>
      <c r="AB2" s="9">
        <f>Calculations!AJ17</f>
        <v>1108247981387478.9</v>
      </c>
      <c r="AC2" s="9">
        <f>Calculations!AK17</f>
        <v>1127635042301184.5</v>
      </c>
      <c r="AD2" s="9">
        <f>Calculations!AL17</f>
        <v>1147308927241962.8</v>
      </c>
      <c r="AE2" s="9">
        <f>Calculations!AM17</f>
        <v>1168436160744500.8</v>
      </c>
      <c r="AF2" s="9">
        <f>Calculations!AN17</f>
        <v>1190052116751269.3</v>
      </c>
      <c r="AG2" s="9">
        <f>Calculations!AO17</f>
        <v>1212596645516074.5</v>
      </c>
    </row>
    <row r="3" spans="1:35" x14ac:dyDescent="0.25">
      <c r="A3" s="1" t="s">
        <v>77</v>
      </c>
      <c r="B3" s="9">
        <f>Calculations!J18</f>
        <v>0</v>
      </c>
      <c r="C3" s="9">
        <f>Calculations!K18</f>
        <v>0</v>
      </c>
      <c r="D3" s="9">
        <f>Calculations!L18</f>
        <v>0</v>
      </c>
      <c r="E3" s="9">
        <f>Calculations!M18</f>
        <v>0</v>
      </c>
      <c r="F3" s="9">
        <f>Calculations!N18</f>
        <v>0</v>
      </c>
      <c r="G3" s="9">
        <f>Calculations!O18</f>
        <v>0</v>
      </c>
      <c r="H3" s="9">
        <f>Calculations!P18</f>
        <v>0</v>
      </c>
      <c r="I3" s="9">
        <f>Calculations!Q18</f>
        <v>0</v>
      </c>
      <c r="J3" s="9">
        <f>Calculations!R18</f>
        <v>0</v>
      </c>
      <c r="K3" s="9">
        <f>Calculations!S18</f>
        <v>0</v>
      </c>
      <c r="L3" s="9">
        <f>Calculations!T18</f>
        <v>0</v>
      </c>
      <c r="M3" s="9">
        <f>Calculations!U18</f>
        <v>0</v>
      </c>
      <c r="N3" s="9">
        <f>Calculations!V18</f>
        <v>0</v>
      </c>
      <c r="O3" s="9">
        <f>Calculations!W18</f>
        <v>0</v>
      </c>
      <c r="P3" s="9">
        <f>Calculations!X18</f>
        <v>0</v>
      </c>
      <c r="Q3" s="9">
        <f>Calculations!Y18</f>
        <v>0</v>
      </c>
      <c r="R3" s="9">
        <f>Calculations!Z18</f>
        <v>0</v>
      </c>
      <c r="S3" s="9">
        <f>Calculations!AA18</f>
        <v>0</v>
      </c>
      <c r="T3" s="9">
        <f>Calculations!AB18</f>
        <v>0</v>
      </c>
      <c r="U3" s="9">
        <f>Calculations!AC18</f>
        <v>0</v>
      </c>
      <c r="V3" s="9">
        <f>Calculations!AD18</f>
        <v>0</v>
      </c>
      <c r="W3" s="9">
        <f>Calculations!AE18</f>
        <v>0</v>
      </c>
      <c r="X3" s="9">
        <f>Calculations!AF18</f>
        <v>0</v>
      </c>
      <c r="Y3" s="9">
        <f>Calculations!AG18</f>
        <v>0</v>
      </c>
      <c r="Z3" s="9">
        <f>Calculations!AH18</f>
        <v>0</v>
      </c>
      <c r="AA3" s="9">
        <f>Calculations!AI18</f>
        <v>0</v>
      </c>
      <c r="AB3" s="9">
        <f>Calculations!AJ18</f>
        <v>0</v>
      </c>
      <c r="AC3" s="9">
        <f>Calculations!AK18</f>
        <v>0</v>
      </c>
      <c r="AD3" s="9">
        <f>Calculations!AL18</f>
        <v>0</v>
      </c>
      <c r="AE3" s="9">
        <f>Calculations!AM18</f>
        <v>0</v>
      </c>
      <c r="AF3" s="9">
        <f>Calculations!AN18</f>
        <v>0</v>
      </c>
      <c r="AG3" s="9">
        <f>Calculations!AO18</f>
        <v>0</v>
      </c>
    </row>
    <row r="4" spans="1:35" x14ac:dyDescent="0.25">
      <c r="A4" s="1" t="s">
        <v>78</v>
      </c>
      <c r="B4" s="9">
        <f>Calculations!J19</f>
        <v>0</v>
      </c>
      <c r="C4" s="9">
        <f>Calculations!K19</f>
        <v>46963829103214.891</v>
      </c>
      <c r="D4" s="9">
        <f>Calculations!L19</f>
        <v>44403243654822.328</v>
      </c>
      <c r="E4" s="9">
        <f>Calculations!M19</f>
        <v>48305011844331.641</v>
      </c>
      <c r="F4" s="9">
        <f>Calculations!N19</f>
        <v>48224893401015.227</v>
      </c>
      <c r="G4" s="9">
        <f>Calculations!O19</f>
        <v>48201659052453.469</v>
      </c>
      <c r="H4" s="9">
        <f>Calculations!P19</f>
        <v>48089493231810.492</v>
      </c>
      <c r="I4" s="9">
        <f>Calculations!Q19</f>
        <v>47907624365482.234</v>
      </c>
      <c r="J4" s="9">
        <f>Calculations!R19</f>
        <v>47704123519458.539</v>
      </c>
      <c r="K4" s="9">
        <f>Calculations!S19</f>
        <v>47529465313028.766</v>
      </c>
      <c r="L4" s="9">
        <f>Calculations!T19</f>
        <v>47350801184433.164</v>
      </c>
      <c r="M4" s="9">
        <f>Calculations!U19</f>
        <v>47117656514382.406</v>
      </c>
      <c r="N4" s="9">
        <f>Calculations!V19</f>
        <v>46897330795262.266</v>
      </c>
      <c r="O4" s="9">
        <f>Calculations!W19</f>
        <v>46694631133671.742</v>
      </c>
      <c r="P4" s="9">
        <f>Calculations!X19</f>
        <v>46487124365482.234</v>
      </c>
      <c r="Q4" s="9">
        <f>Calculations!Y19</f>
        <v>46323682741116.75</v>
      </c>
      <c r="R4" s="9">
        <f>Calculations!Z19</f>
        <v>46243564297800.336</v>
      </c>
      <c r="S4" s="9">
        <f>Calculations!AA19</f>
        <v>46241961928934.008</v>
      </c>
      <c r="T4" s="9">
        <f>Calculations!AB19</f>
        <v>46348519458544.836</v>
      </c>
      <c r="U4" s="9">
        <f>Calculations!AC19</f>
        <v>46473504230118.445</v>
      </c>
      <c r="V4" s="9">
        <f>Calculations!AD19</f>
        <v>46618518612521.148</v>
      </c>
      <c r="W4" s="9">
        <f>Calculations!AE19</f>
        <v>46779556683587.141</v>
      </c>
      <c r="X4" s="9">
        <f>Calculations!AF19</f>
        <v>46903740270727.578</v>
      </c>
      <c r="Y4" s="9">
        <f>Calculations!AG19</f>
        <v>47041543993231.813</v>
      </c>
      <c r="Z4" s="9">
        <f>Calculations!AH19</f>
        <v>47158516920473.773</v>
      </c>
      <c r="AA4" s="9">
        <f>Calculations!AI19</f>
        <v>47303531302876.477</v>
      </c>
      <c r="AB4" s="9">
        <f>Calculations!AJ19</f>
        <v>47425311336717.422</v>
      </c>
      <c r="AC4" s="9">
        <f>Calculations!AK19</f>
        <v>47568723350253.805</v>
      </c>
      <c r="AD4" s="9">
        <f>Calculations!AL19</f>
        <v>47696912859560.07</v>
      </c>
      <c r="AE4" s="9">
        <f>Calculations!AM19</f>
        <v>47861956852791.875</v>
      </c>
      <c r="AF4" s="9">
        <f>Calculations!AN19</f>
        <v>48014983079526.227</v>
      </c>
      <c r="AG4" s="9">
        <f>Calculations!AO19</f>
        <v>48178424703891.703</v>
      </c>
    </row>
    <row r="5" spans="1:35" x14ac:dyDescent="0.25">
      <c r="A5" s="1" t="s">
        <v>79</v>
      </c>
      <c r="B5" s="9">
        <f>Calculations!J20</f>
        <v>0</v>
      </c>
      <c r="C5" s="9">
        <f>Calculations!K20</f>
        <v>0</v>
      </c>
      <c r="D5" s="9">
        <f>Calculations!L20</f>
        <v>0</v>
      </c>
      <c r="E5" s="9">
        <f>Calculations!M20</f>
        <v>0</v>
      </c>
      <c r="F5" s="9">
        <f>Calculations!N20</f>
        <v>0</v>
      </c>
      <c r="G5" s="9">
        <f>Calculations!O20</f>
        <v>0</v>
      </c>
      <c r="H5" s="9">
        <f>Calculations!P20</f>
        <v>0</v>
      </c>
      <c r="I5" s="9">
        <f>Calculations!Q20</f>
        <v>0</v>
      </c>
      <c r="J5" s="9">
        <f>Calculations!R20</f>
        <v>0</v>
      </c>
      <c r="K5" s="9">
        <f>Calculations!S20</f>
        <v>0</v>
      </c>
      <c r="L5" s="9">
        <f>Calculations!T20</f>
        <v>0</v>
      </c>
      <c r="M5" s="9">
        <f>Calculations!U20</f>
        <v>0</v>
      </c>
      <c r="N5" s="9">
        <f>Calculations!V20</f>
        <v>0</v>
      </c>
      <c r="O5" s="9">
        <f>Calculations!W20</f>
        <v>0</v>
      </c>
      <c r="P5" s="9">
        <f>Calculations!X20</f>
        <v>0</v>
      </c>
      <c r="Q5" s="9">
        <f>Calculations!Y20</f>
        <v>0</v>
      </c>
      <c r="R5" s="9">
        <f>Calculations!Z20</f>
        <v>0</v>
      </c>
      <c r="S5" s="9">
        <f>Calculations!AA20</f>
        <v>0</v>
      </c>
      <c r="T5" s="9">
        <f>Calculations!AB20</f>
        <v>0</v>
      </c>
      <c r="U5" s="9">
        <f>Calculations!AC20</f>
        <v>0</v>
      </c>
      <c r="V5" s="9">
        <f>Calculations!AD20</f>
        <v>0</v>
      </c>
      <c r="W5" s="9">
        <f>Calculations!AE20</f>
        <v>0</v>
      </c>
      <c r="X5" s="9">
        <f>Calculations!AF20</f>
        <v>0</v>
      </c>
      <c r="Y5" s="9">
        <f>Calculations!AG20</f>
        <v>0</v>
      </c>
      <c r="Z5" s="9">
        <f>Calculations!AH20</f>
        <v>0</v>
      </c>
      <c r="AA5" s="9">
        <f>Calculations!AI20</f>
        <v>0</v>
      </c>
      <c r="AB5" s="9">
        <f>Calculations!AJ20</f>
        <v>0</v>
      </c>
      <c r="AC5" s="9">
        <f>Calculations!AK20</f>
        <v>0</v>
      </c>
      <c r="AD5" s="9">
        <f>Calculations!AL20</f>
        <v>0</v>
      </c>
      <c r="AE5" s="9">
        <f>Calculations!AM20</f>
        <v>0</v>
      </c>
      <c r="AF5" s="9">
        <f>Calculations!AN20</f>
        <v>0</v>
      </c>
      <c r="AG5" s="9">
        <f>Calculations!AO20</f>
        <v>0</v>
      </c>
    </row>
    <row r="6" spans="1:35" x14ac:dyDescent="0.25">
      <c r="A6" s="1" t="s">
        <v>81</v>
      </c>
      <c r="B6" s="9">
        <f>Calculations!J21</f>
        <v>0</v>
      </c>
      <c r="C6" s="9">
        <f>Calculations!K21</f>
        <v>0</v>
      </c>
      <c r="D6" s="9">
        <f>Calculations!L21</f>
        <v>0</v>
      </c>
      <c r="E6" s="9">
        <f>Calculations!M21</f>
        <v>0</v>
      </c>
      <c r="F6" s="9">
        <f>Calculations!N21</f>
        <v>0</v>
      </c>
      <c r="G6" s="9">
        <f>Calculations!O21</f>
        <v>0</v>
      </c>
      <c r="H6" s="9">
        <f>Calculations!P21</f>
        <v>0</v>
      </c>
      <c r="I6" s="9">
        <f>Calculations!Q21</f>
        <v>0</v>
      </c>
      <c r="J6" s="9">
        <f>Calculations!R21</f>
        <v>0</v>
      </c>
      <c r="K6" s="9">
        <f>Calculations!S21</f>
        <v>0</v>
      </c>
      <c r="L6" s="9">
        <f>Calculations!T21</f>
        <v>0</v>
      </c>
      <c r="M6" s="9">
        <f>Calculations!U21</f>
        <v>0</v>
      </c>
      <c r="N6" s="9">
        <f>Calculations!V21</f>
        <v>0</v>
      </c>
      <c r="O6" s="9">
        <f>Calculations!W21</f>
        <v>0</v>
      </c>
      <c r="P6" s="9">
        <f>Calculations!X21</f>
        <v>0</v>
      </c>
      <c r="Q6" s="9">
        <f>Calculations!Y21</f>
        <v>0</v>
      </c>
      <c r="R6" s="9">
        <f>Calculations!Z21</f>
        <v>0</v>
      </c>
      <c r="S6" s="9">
        <f>Calculations!AA21</f>
        <v>0</v>
      </c>
      <c r="T6" s="9">
        <f>Calculations!AB21</f>
        <v>0</v>
      </c>
      <c r="U6" s="9">
        <f>Calculations!AC21</f>
        <v>0</v>
      </c>
      <c r="V6" s="9">
        <f>Calculations!AD21</f>
        <v>0</v>
      </c>
      <c r="W6" s="9">
        <f>Calculations!AE21</f>
        <v>0</v>
      </c>
      <c r="X6" s="9">
        <f>Calculations!AF21</f>
        <v>0</v>
      </c>
      <c r="Y6" s="9">
        <f>Calculations!AG21</f>
        <v>0</v>
      </c>
      <c r="Z6" s="9">
        <f>Calculations!AH21</f>
        <v>0</v>
      </c>
      <c r="AA6" s="9">
        <f>Calculations!AI21</f>
        <v>0</v>
      </c>
      <c r="AB6" s="9">
        <f>Calculations!AJ21</f>
        <v>0</v>
      </c>
      <c r="AC6" s="9">
        <f>Calculations!AK21</f>
        <v>0</v>
      </c>
      <c r="AD6" s="9">
        <f>Calculations!AL21</f>
        <v>0</v>
      </c>
      <c r="AE6" s="9">
        <f>Calculations!AM21</f>
        <v>0</v>
      </c>
      <c r="AF6" s="9">
        <f>Calculations!AN21</f>
        <v>0</v>
      </c>
      <c r="AG6" s="9">
        <f>Calculations!AO21</f>
        <v>0</v>
      </c>
    </row>
    <row r="7" spans="1:35" x14ac:dyDescent="0.25">
      <c r="A7" s="1" t="s">
        <v>207</v>
      </c>
      <c r="B7" s="9">
        <f>Calculations!J22</f>
        <v>0</v>
      </c>
      <c r="C7" s="9">
        <f>Calculations!K22</f>
        <v>0</v>
      </c>
      <c r="D7" s="9">
        <f>Calculations!L22</f>
        <v>0</v>
      </c>
      <c r="E7" s="9">
        <f>Calculations!M22</f>
        <v>0</v>
      </c>
      <c r="F7" s="9">
        <f>Calculations!N22</f>
        <v>0</v>
      </c>
      <c r="G7" s="9">
        <f>Calculations!O22</f>
        <v>0</v>
      </c>
      <c r="H7" s="9">
        <f>Calculations!P22</f>
        <v>0</v>
      </c>
      <c r="I7" s="9">
        <f>Calculations!Q22</f>
        <v>0</v>
      </c>
      <c r="J7" s="9">
        <f>Calculations!R22</f>
        <v>0</v>
      </c>
      <c r="K7" s="9">
        <f>Calculations!S22</f>
        <v>0</v>
      </c>
      <c r="L7" s="9">
        <f>Calculations!T22</f>
        <v>0</v>
      </c>
      <c r="M7" s="9">
        <f>Calculations!U22</f>
        <v>0</v>
      </c>
      <c r="N7" s="9">
        <f>Calculations!V22</f>
        <v>0</v>
      </c>
      <c r="O7" s="9">
        <f>Calculations!W22</f>
        <v>0</v>
      </c>
      <c r="P7" s="9">
        <f>Calculations!X22</f>
        <v>0</v>
      </c>
      <c r="Q7" s="9">
        <f>Calculations!Y22</f>
        <v>0</v>
      </c>
      <c r="R7" s="9">
        <f>Calculations!Z22</f>
        <v>0</v>
      </c>
      <c r="S7" s="9">
        <f>Calculations!AA22</f>
        <v>0</v>
      </c>
      <c r="T7" s="9">
        <f>Calculations!AB22</f>
        <v>0</v>
      </c>
      <c r="U7" s="9">
        <f>Calculations!AC22</f>
        <v>0</v>
      </c>
      <c r="V7" s="9">
        <f>Calculations!AD22</f>
        <v>0</v>
      </c>
      <c r="W7" s="9">
        <f>Calculations!AE22</f>
        <v>0</v>
      </c>
      <c r="X7" s="9">
        <f>Calculations!AF22</f>
        <v>0</v>
      </c>
      <c r="Y7" s="9">
        <f>Calculations!AG22</f>
        <v>0</v>
      </c>
      <c r="Z7" s="9">
        <f>Calculations!AH22</f>
        <v>0</v>
      </c>
      <c r="AA7" s="9">
        <f>Calculations!AI22</f>
        <v>0</v>
      </c>
      <c r="AB7" s="9">
        <f>Calculations!AJ22</f>
        <v>0</v>
      </c>
      <c r="AC7" s="9">
        <f>Calculations!AK22</f>
        <v>0</v>
      </c>
      <c r="AD7" s="9">
        <f>Calculations!AL22</f>
        <v>0</v>
      </c>
      <c r="AE7" s="9">
        <f>Calculations!AM22</f>
        <v>0</v>
      </c>
      <c r="AF7" s="9">
        <f>Calculations!AN22</f>
        <v>0</v>
      </c>
      <c r="AG7" s="9">
        <f>Calculations!AO22</f>
        <v>0</v>
      </c>
    </row>
    <row r="8" spans="1:35" x14ac:dyDescent="0.25">
      <c r="A8" s="1" t="s">
        <v>349</v>
      </c>
      <c r="B8" s="9">
        <f>Calculations!J23</f>
        <v>0</v>
      </c>
      <c r="C8" s="9">
        <f>Calculations!K23</f>
        <v>0</v>
      </c>
      <c r="D8" s="9">
        <f>Calculations!L23</f>
        <v>0</v>
      </c>
      <c r="E8" s="9">
        <f>Calculations!M23</f>
        <v>0</v>
      </c>
      <c r="F8" s="9">
        <f>Calculations!N23</f>
        <v>0</v>
      </c>
      <c r="G8" s="9">
        <f>Calculations!O23</f>
        <v>0</v>
      </c>
      <c r="H8" s="9">
        <f>Calculations!P23</f>
        <v>0</v>
      </c>
      <c r="I8" s="9">
        <f>Calculations!Q23</f>
        <v>0</v>
      </c>
      <c r="J8" s="9">
        <f>Calculations!R23</f>
        <v>0</v>
      </c>
      <c r="K8" s="9">
        <f>Calculations!S23</f>
        <v>0</v>
      </c>
      <c r="L8" s="9">
        <f>Calculations!T23</f>
        <v>0</v>
      </c>
      <c r="M8" s="9">
        <f>Calculations!U23</f>
        <v>0</v>
      </c>
      <c r="N8" s="9">
        <f>Calculations!V23</f>
        <v>0</v>
      </c>
      <c r="O8" s="9">
        <f>Calculations!W23</f>
        <v>0</v>
      </c>
      <c r="P8" s="9">
        <f>Calculations!X23</f>
        <v>0</v>
      </c>
      <c r="Q8" s="9">
        <f>Calculations!Y23</f>
        <v>0</v>
      </c>
      <c r="R8" s="9">
        <f>Calculations!Z23</f>
        <v>0</v>
      </c>
      <c r="S8" s="9">
        <f>Calculations!AA23</f>
        <v>0</v>
      </c>
      <c r="T8" s="9">
        <f>Calculations!AB23</f>
        <v>0</v>
      </c>
      <c r="U8" s="9">
        <f>Calculations!AC23</f>
        <v>0</v>
      </c>
      <c r="V8" s="9">
        <f>Calculations!AD23</f>
        <v>0</v>
      </c>
      <c r="W8" s="9">
        <f>Calculations!AE23</f>
        <v>0</v>
      </c>
      <c r="X8" s="9">
        <f>Calculations!AF23</f>
        <v>0</v>
      </c>
      <c r="Y8" s="9">
        <f>Calculations!AG23</f>
        <v>0</v>
      </c>
      <c r="Z8" s="9">
        <f>Calculations!AH23</f>
        <v>0</v>
      </c>
      <c r="AA8" s="9">
        <f>Calculations!AI23</f>
        <v>0</v>
      </c>
      <c r="AB8" s="9">
        <f>Calculations!AJ23</f>
        <v>0</v>
      </c>
      <c r="AC8" s="9">
        <f>Calculations!AK23</f>
        <v>0</v>
      </c>
      <c r="AD8" s="9">
        <f>Calculations!AL23</f>
        <v>0</v>
      </c>
      <c r="AE8" s="9">
        <f>Calculations!AM23</f>
        <v>0</v>
      </c>
      <c r="AF8" s="9">
        <f>Calculations!AN23</f>
        <v>0</v>
      </c>
      <c r="AG8" s="9">
        <f>Calculations!AO23</f>
        <v>0</v>
      </c>
    </row>
    <row r="9" spans="1:35" x14ac:dyDescent="0.25">
      <c r="A9" s="1" t="s">
        <v>350</v>
      </c>
      <c r="B9" s="9">
        <f>Calculations!J24</f>
        <v>0</v>
      </c>
      <c r="C9" s="9">
        <f>Calculations!K24</f>
        <v>0</v>
      </c>
      <c r="D9" s="9">
        <f>Calculations!L24</f>
        <v>0</v>
      </c>
      <c r="E9" s="9">
        <f>Calculations!M24</f>
        <v>0</v>
      </c>
      <c r="F9" s="9">
        <f>Calculations!N24</f>
        <v>0</v>
      </c>
      <c r="G9" s="9">
        <f>Calculations!O24</f>
        <v>0</v>
      </c>
      <c r="H9" s="9">
        <f>Calculations!P24</f>
        <v>0</v>
      </c>
      <c r="I9" s="9">
        <f>Calculations!Q24</f>
        <v>0</v>
      </c>
      <c r="J9" s="9">
        <f>Calculations!R24</f>
        <v>0</v>
      </c>
      <c r="K9" s="9">
        <f>Calculations!S24</f>
        <v>0</v>
      </c>
      <c r="L9" s="9">
        <f>Calculations!T24</f>
        <v>0</v>
      </c>
      <c r="M9" s="9">
        <f>Calculations!U24</f>
        <v>0</v>
      </c>
      <c r="N9" s="9">
        <f>Calculations!V24</f>
        <v>0</v>
      </c>
      <c r="O9" s="9">
        <f>Calculations!W24</f>
        <v>0</v>
      </c>
      <c r="P9" s="9">
        <f>Calculations!X24</f>
        <v>0</v>
      </c>
      <c r="Q9" s="9">
        <f>Calculations!Y24</f>
        <v>0</v>
      </c>
      <c r="R9" s="9">
        <f>Calculations!Z24</f>
        <v>0</v>
      </c>
      <c r="S9" s="9">
        <f>Calculations!AA24</f>
        <v>0</v>
      </c>
      <c r="T9" s="9">
        <f>Calculations!AB24</f>
        <v>0</v>
      </c>
      <c r="U9" s="9">
        <f>Calculations!AC24</f>
        <v>0</v>
      </c>
      <c r="V9" s="9">
        <f>Calculations!AD24</f>
        <v>0</v>
      </c>
      <c r="W9" s="9">
        <f>Calculations!AE24</f>
        <v>0</v>
      </c>
      <c r="X9" s="9">
        <f>Calculations!AF24</f>
        <v>0</v>
      </c>
      <c r="Y9" s="9">
        <f>Calculations!AG24</f>
        <v>0</v>
      </c>
      <c r="Z9" s="9">
        <f>Calculations!AH24</f>
        <v>0</v>
      </c>
      <c r="AA9" s="9">
        <f>Calculations!AI24</f>
        <v>0</v>
      </c>
      <c r="AB9" s="9">
        <f>Calculations!AJ24</f>
        <v>0</v>
      </c>
      <c r="AC9" s="9">
        <f>Calculations!AK24</f>
        <v>0</v>
      </c>
      <c r="AD9" s="9">
        <f>Calculations!AL24</f>
        <v>0</v>
      </c>
      <c r="AE9" s="9">
        <f>Calculations!AM24</f>
        <v>0</v>
      </c>
      <c r="AF9" s="9">
        <f>Calculations!AN24</f>
        <v>0</v>
      </c>
      <c r="AG9" s="9">
        <f>Calculations!AO24</f>
        <v>0</v>
      </c>
    </row>
    <row r="10" spans="1:35" x14ac:dyDescent="0.25">
      <c r="A10" s="1" t="s">
        <v>351</v>
      </c>
      <c r="B10" s="9">
        <f>Calculations!J25</f>
        <v>0</v>
      </c>
      <c r="C10" s="9">
        <f>Calculations!K25</f>
        <v>0</v>
      </c>
      <c r="D10" s="9">
        <f>Calculations!L25</f>
        <v>0</v>
      </c>
      <c r="E10" s="9">
        <f>Calculations!M25</f>
        <v>0</v>
      </c>
      <c r="F10" s="9">
        <f>Calculations!N25</f>
        <v>0</v>
      </c>
      <c r="G10" s="9">
        <f>Calculations!O25</f>
        <v>0</v>
      </c>
      <c r="H10" s="9">
        <f>Calculations!P25</f>
        <v>0</v>
      </c>
      <c r="I10" s="9">
        <f>Calculations!Q25</f>
        <v>0</v>
      </c>
      <c r="J10" s="9">
        <f>Calculations!R25</f>
        <v>0</v>
      </c>
      <c r="K10" s="9">
        <f>Calculations!S25</f>
        <v>0</v>
      </c>
      <c r="L10" s="9">
        <f>Calculations!T25</f>
        <v>0</v>
      </c>
      <c r="M10" s="9">
        <f>Calculations!U25</f>
        <v>0</v>
      </c>
      <c r="N10" s="9">
        <f>Calculations!V25</f>
        <v>0</v>
      </c>
      <c r="O10" s="9">
        <f>Calculations!W25</f>
        <v>0</v>
      </c>
      <c r="P10" s="9">
        <f>Calculations!X25</f>
        <v>0</v>
      </c>
      <c r="Q10" s="9">
        <f>Calculations!Y25</f>
        <v>0</v>
      </c>
      <c r="R10" s="9">
        <f>Calculations!Z25</f>
        <v>0</v>
      </c>
      <c r="S10" s="9">
        <f>Calculations!AA25</f>
        <v>0</v>
      </c>
      <c r="T10" s="9">
        <f>Calculations!AB25</f>
        <v>0</v>
      </c>
      <c r="U10" s="9">
        <f>Calculations!AC25</f>
        <v>0</v>
      </c>
      <c r="V10" s="9">
        <f>Calculations!AD25</f>
        <v>0</v>
      </c>
      <c r="W10" s="9">
        <f>Calculations!AE25</f>
        <v>0</v>
      </c>
      <c r="X10" s="9">
        <f>Calculations!AF25</f>
        <v>0</v>
      </c>
      <c r="Y10" s="9">
        <f>Calculations!AG25</f>
        <v>0</v>
      </c>
      <c r="Z10" s="9">
        <f>Calculations!AH25</f>
        <v>0</v>
      </c>
      <c r="AA10" s="9">
        <f>Calculations!AI25</f>
        <v>0</v>
      </c>
      <c r="AB10" s="9">
        <f>Calculations!AJ25</f>
        <v>0</v>
      </c>
      <c r="AC10" s="9">
        <f>Calculations!AK25</f>
        <v>0</v>
      </c>
      <c r="AD10" s="9">
        <f>Calculations!AL25</f>
        <v>0</v>
      </c>
      <c r="AE10" s="9">
        <f>Calculations!AM25</f>
        <v>0</v>
      </c>
      <c r="AF10" s="9">
        <f>Calculations!AN25</f>
        <v>0</v>
      </c>
      <c r="AG10" s="9">
        <f>Calculations!AO25</f>
        <v>0</v>
      </c>
    </row>
    <row r="11" spans="1:35" x14ac:dyDescent="0.25">
      <c r="A11" s="1" t="s">
        <v>352</v>
      </c>
      <c r="B11" s="9">
        <f>Calculations!J26</f>
        <v>0</v>
      </c>
      <c r="C11" s="9">
        <f>Calculations!K26</f>
        <v>0</v>
      </c>
      <c r="D11" s="9">
        <f>Calculations!L26</f>
        <v>0</v>
      </c>
      <c r="E11" s="9">
        <f>Calculations!M26</f>
        <v>0</v>
      </c>
      <c r="F11" s="9">
        <f>Calculations!N26</f>
        <v>0</v>
      </c>
      <c r="G11" s="9">
        <f>Calculations!O26</f>
        <v>0</v>
      </c>
      <c r="H11" s="9">
        <f>Calculations!P26</f>
        <v>0</v>
      </c>
      <c r="I11" s="9">
        <f>Calculations!Q26</f>
        <v>0</v>
      </c>
      <c r="J11" s="9">
        <f>Calculations!R26</f>
        <v>0</v>
      </c>
      <c r="K11" s="9">
        <f>Calculations!S26</f>
        <v>0</v>
      </c>
      <c r="L11" s="9">
        <f>Calculations!T26</f>
        <v>0</v>
      </c>
      <c r="M11" s="9">
        <f>Calculations!U26</f>
        <v>0</v>
      </c>
      <c r="N11" s="9">
        <f>Calculations!V26</f>
        <v>0</v>
      </c>
      <c r="O11" s="9">
        <f>Calculations!W26</f>
        <v>0</v>
      </c>
      <c r="P11" s="9">
        <f>Calculations!X26</f>
        <v>0</v>
      </c>
      <c r="Q11" s="9">
        <f>Calculations!Y26</f>
        <v>0</v>
      </c>
      <c r="R11" s="9">
        <f>Calculations!Z26</f>
        <v>0</v>
      </c>
      <c r="S11" s="9">
        <f>Calculations!AA26</f>
        <v>0</v>
      </c>
      <c r="T11" s="9">
        <f>Calculations!AB26</f>
        <v>0</v>
      </c>
      <c r="U11" s="9">
        <f>Calculations!AC26</f>
        <v>0</v>
      </c>
      <c r="V11" s="9">
        <f>Calculations!AD26</f>
        <v>0</v>
      </c>
      <c r="W11" s="9">
        <f>Calculations!AE26</f>
        <v>0</v>
      </c>
      <c r="X11" s="9">
        <f>Calculations!AF26</f>
        <v>0</v>
      </c>
      <c r="Y11" s="9">
        <f>Calculations!AG26</f>
        <v>0</v>
      </c>
      <c r="Z11" s="9">
        <f>Calculations!AH26</f>
        <v>0</v>
      </c>
      <c r="AA11" s="9">
        <f>Calculations!AI26</f>
        <v>0</v>
      </c>
      <c r="AB11" s="9">
        <f>Calculations!AJ26</f>
        <v>0</v>
      </c>
      <c r="AC11" s="9">
        <f>Calculations!AK26</f>
        <v>0</v>
      </c>
      <c r="AD11" s="9">
        <f>Calculations!AL26</f>
        <v>0</v>
      </c>
      <c r="AE11" s="9">
        <f>Calculations!AM26</f>
        <v>0</v>
      </c>
      <c r="AF11" s="9">
        <f>Calculations!AN26</f>
        <v>0</v>
      </c>
      <c r="AG11" s="9">
        <f>Calculations!AO26</f>
        <v>0</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I11"/>
  <sheetViews>
    <sheetView zoomScale="110" zoomScaleNormal="110" workbookViewId="0">
      <selection activeCell="B23" sqref="B23"/>
    </sheetView>
  </sheetViews>
  <sheetFormatPr defaultRowHeight="15" x14ac:dyDescent="0.25"/>
  <cols>
    <col min="1" max="1" width="29.85546875" customWidth="1"/>
    <col min="2" max="2" width="11.5703125" bestFit="1" customWidth="1"/>
    <col min="3" max="33" width="10.5703125" bestFit="1"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Calculations!J30</f>
        <v>0</v>
      </c>
      <c r="C2" s="9">
        <f>Calculations!K30</f>
        <v>169246205583756.34</v>
      </c>
      <c r="D2" s="9">
        <f>Calculations!L30</f>
        <v>163968803722504.22</v>
      </c>
      <c r="E2" s="9">
        <f>Calculations!M30</f>
        <v>162256672588832.5</v>
      </c>
      <c r="F2" s="9">
        <f>Calculations!N30</f>
        <v>161783172588832.5</v>
      </c>
      <c r="G2" s="9">
        <f>Calculations!O30</f>
        <v>162160530456852.78</v>
      </c>
      <c r="H2" s="9">
        <f>Calculations!P30</f>
        <v>161431452622673.44</v>
      </c>
      <c r="I2" s="9">
        <f>Calculations!Q30</f>
        <v>160936320642978</v>
      </c>
      <c r="J2" s="9">
        <f>Calculations!R30</f>
        <v>160908279187817.25</v>
      </c>
      <c r="K2" s="9">
        <f>Calculations!S30</f>
        <v>161341719966159.03</v>
      </c>
      <c r="L2" s="9">
        <f>Calculations!T30</f>
        <v>161996287648054.13</v>
      </c>
      <c r="M2" s="9">
        <f>Calculations!U30</f>
        <v>160607835025380.69</v>
      </c>
      <c r="N2" s="9">
        <f>Calculations!V30</f>
        <v>159599143824027.06</v>
      </c>
      <c r="O2" s="9">
        <f>Calculations!W30</f>
        <v>158948582064297.78</v>
      </c>
      <c r="P2" s="9">
        <f>Calculations!X30</f>
        <v>158606476311336.69</v>
      </c>
      <c r="Q2" s="9">
        <f>Calculations!Y30</f>
        <v>158590452622673.44</v>
      </c>
      <c r="R2" s="9">
        <f>Calculations!Z30</f>
        <v>158863656514382.38</v>
      </c>
      <c r="S2" s="9">
        <f>Calculations!AA30</f>
        <v>159233803722504.22</v>
      </c>
      <c r="T2" s="9">
        <f>Calculations!AB30</f>
        <v>159636799492385.78</v>
      </c>
      <c r="U2" s="9">
        <f>Calculations!AC30</f>
        <v>160042198815566.84</v>
      </c>
      <c r="V2" s="9">
        <f>Calculations!AD30</f>
        <v>160467627749577</v>
      </c>
      <c r="W2" s="9">
        <f>Calculations!AE30</f>
        <v>158230720812182.72</v>
      </c>
      <c r="X2" s="9">
        <f>Calculations!AF30</f>
        <v>156493752961082.91</v>
      </c>
      <c r="Y2" s="9">
        <f>Calculations!AG30</f>
        <v>155142154822335.03</v>
      </c>
      <c r="Z2" s="9">
        <f>Calculations!AH30</f>
        <v>154174324027072.75</v>
      </c>
      <c r="AA2" s="9">
        <f>Calculations!AI30</f>
        <v>153526165820642.97</v>
      </c>
      <c r="AB2" s="9">
        <f>Calculations!AJ30</f>
        <v>153056671742808.78</v>
      </c>
      <c r="AC2" s="9">
        <f>Calculations!AK30</f>
        <v>152728987309644.66</v>
      </c>
      <c r="AD2" s="9">
        <f>Calculations!AL30</f>
        <v>152467801184433.16</v>
      </c>
      <c r="AE2" s="9">
        <f>Calculations!AM30</f>
        <v>152291540609137.06</v>
      </c>
      <c r="AF2" s="9">
        <f>Calculations!AN30</f>
        <v>152236258883248.72</v>
      </c>
      <c r="AG2" s="9">
        <f>Calculations!AO30</f>
        <v>152375664974619.28</v>
      </c>
    </row>
    <row r="3" spans="1:35" x14ac:dyDescent="0.25">
      <c r="A3" s="1" t="s">
        <v>77</v>
      </c>
      <c r="B3" s="9">
        <f>Calculations!J31</f>
        <v>0</v>
      </c>
      <c r="C3" s="9">
        <f>Calculations!K31</f>
        <v>0</v>
      </c>
      <c r="D3" s="9">
        <f>Calculations!L31</f>
        <v>0</v>
      </c>
      <c r="E3" s="9">
        <f>Calculations!M31</f>
        <v>0</v>
      </c>
      <c r="F3" s="9">
        <f>Calculations!N31</f>
        <v>0</v>
      </c>
      <c r="G3" s="9">
        <f>Calculations!O31</f>
        <v>0</v>
      </c>
      <c r="H3" s="9">
        <f>Calculations!P31</f>
        <v>0</v>
      </c>
      <c r="I3" s="9">
        <f>Calculations!Q31</f>
        <v>0</v>
      </c>
      <c r="J3" s="9">
        <f>Calculations!R31</f>
        <v>0</v>
      </c>
      <c r="K3" s="9">
        <f>Calculations!S31</f>
        <v>0</v>
      </c>
      <c r="L3" s="9">
        <f>Calculations!T31</f>
        <v>0</v>
      </c>
      <c r="M3" s="9">
        <f>Calculations!U31</f>
        <v>0</v>
      </c>
      <c r="N3" s="9">
        <f>Calculations!V31</f>
        <v>0</v>
      </c>
      <c r="O3" s="9">
        <f>Calculations!W31</f>
        <v>0</v>
      </c>
      <c r="P3" s="9">
        <f>Calculations!X31</f>
        <v>0</v>
      </c>
      <c r="Q3" s="9">
        <f>Calculations!Y31</f>
        <v>0</v>
      </c>
      <c r="R3" s="9">
        <f>Calculations!Z31</f>
        <v>0</v>
      </c>
      <c r="S3" s="9">
        <f>Calculations!AA31</f>
        <v>0</v>
      </c>
      <c r="T3" s="9">
        <f>Calculations!AB31</f>
        <v>0</v>
      </c>
      <c r="U3" s="9">
        <f>Calculations!AC31</f>
        <v>0</v>
      </c>
      <c r="V3" s="9">
        <f>Calculations!AD31</f>
        <v>0</v>
      </c>
      <c r="W3" s="9">
        <f>Calculations!AE31</f>
        <v>0</v>
      </c>
      <c r="X3" s="9">
        <f>Calculations!AF31</f>
        <v>0</v>
      </c>
      <c r="Y3" s="9">
        <f>Calculations!AG31</f>
        <v>0</v>
      </c>
      <c r="Z3" s="9">
        <f>Calculations!AH31</f>
        <v>0</v>
      </c>
      <c r="AA3" s="9">
        <f>Calculations!AI31</f>
        <v>0</v>
      </c>
      <c r="AB3" s="9">
        <f>Calculations!AJ31</f>
        <v>0</v>
      </c>
      <c r="AC3" s="9">
        <f>Calculations!AK31</f>
        <v>0</v>
      </c>
      <c r="AD3" s="9">
        <f>Calculations!AL31</f>
        <v>0</v>
      </c>
      <c r="AE3" s="9">
        <f>Calculations!AM31</f>
        <v>0</v>
      </c>
      <c r="AF3" s="9">
        <f>Calculations!AN31</f>
        <v>0</v>
      </c>
      <c r="AG3" s="9">
        <f>Calculations!AO31</f>
        <v>0</v>
      </c>
    </row>
    <row r="4" spans="1:35" x14ac:dyDescent="0.25">
      <c r="A4" s="1" t="s">
        <v>78</v>
      </c>
      <c r="B4" s="9">
        <f>Calculations!J32</f>
        <v>0</v>
      </c>
      <c r="C4" s="9">
        <f>Calculations!K32</f>
        <v>0</v>
      </c>
      <c r="D4" s="9">
        <f>Calculations!L32</f>
        <v>0</v>
      </c>
      <c r="E4" s="9">
        <f>Calculations!M32</f>
        <v>0</v>
      </c>
      <c r="F4" s="9">
        <f>Calculations!N32</f>
        <v>0</v>
      </c>
      <c r="G4" s="9">
        <f>Calculations!O32</f>
        <v>0</v>
      </c>
      <c r="H4" s="9">
        <f>Calculations!P32</f>
        <v>0</v>
      </c>
      <c r="I4" s="9">
        <f>Calculations!Q32</f>
        <v>0</v>
      </c>
      <c r="J4" s="9">
        <f>Calculations!R32</f>
        <v>0</v>
      </c>
      <c r="K4" s="9">
        <f>Calculations!S32</f>
        <v>0</v>
      </c>
      <c r="L4" s="9">
        <f>Calculations!T32</f>
        <v>0</v>
      </c>
      <c r="M4" s="9">
        <f>Calculations!U32</f>
        <v>0</v>
      </c>
      <c r="N4" s="9">
        <f>Calculations!V32</f>
        <v>0</v>
      </c>
      <c r="O4" s="9">
        <f>Calculations!W32</f>
        <v>0</v>
      </c>
      <c r="P4" s="9">
        <f>Calculations!X32</f>
        <v>0</v>
      </c>
      <c r="Q4" s="9">
        <f>Calculations!Y32</f>
        <v>0</v>
      </c>
      <c r="R4" s="9">
        <f>Calculations!Z32</f>
        <v>0</v>
      </c>
      <c r="S4" s="9">
        <f>Calculations!AA32</f>
        <v>0</v>
      </c>
      <c r="T4" s="9">
        <f>Calculations!AB32</f>
        <v>0</v>
      </c>
      <c r="U4" s="9">
        <f>Calculations!AC32</f>
        <v>0</v>
      </c>
      <c r="V4" s="9">
        <f>Calculations!AD32</f>
        <v>0</v>
      </c>
      <c r="W4" s="9">
        <f>Calculations!AE32</f>
        <v>0</v>
      </c>
      <c r="X4" s="9">
        <f>Calculations!AF32</f>
        <v>0</v>
      </c>
      <c r="Y4" s="9">
        <f>Calculations!AG32</f>
        <v>0</v>
      </c>
      <c r="Z4" s="9">
        <f>Calculations!AH32</f>
        <v>0</v>
      </c>
      <c r="AA4" s="9">
        <f>Calculations!AI32</f>
        <v>0</v>
      </c>
      <c r="AB4" s="9">
        <f>Calculations!AJ32</f>
        <v>0</v>
      </c>
      <c r="AC4" s="9">
        <f>Calculations!AK32</f>
        <v>0</v>
      </c>
      <c r="AD4" s="9">
        <f>Calculations!AL32</f>
        <v>0</v>
      </c>
      <c r="AE4" s="9">
        <f>Calculations!AM32</f>
        <v>0</v>
      </c>
      <c r="AF4" s="9">
        <f>Calculations!AN32</f>
        <v>0</v>
      </c>
      <c r="AG4" s="9">
        <f>Calculations!AO32</f>
        <v>0</v>
      </c>
    </row>
    <row r="5" spans="1:35" x14ac:dyDescent="0.25">
      <c r="A5" s="1" t="s">
        <v>79</v>
      </c>
      <c r="B5" s="9">
        <f>Calculations!J33</f>
        <v>0</v>
      </c>
      <c r="C5" s="9">
        <f>Calculations!K33</f>
        <v>0</v>
      </c>
      <c r="D5" s="9">
        <f>Calculations!L33</f>
        <v>0</v>
      </c>
      <c r="E5" s="9">
        <f>Calculations!M33</f>
        <v>0</v>
      </c>
      <c r="F5" s="9">
        <f>Calculations!N33</f>
        <v>0</v>
      </c>
      <c r="G5" s="9">
        <f>Calculations!O33</f>
        <v>0</v>
      </c>
      <c r="H5" s="9">
        <f>Calculations!P33</f>
        <v>0</v>
      </c>
      <c r="I5" s="9">
        <f>Calculations!Q33</f>
        <v>0</v>
      </c>
      <c r="J5" s="9">
        <f>Calculations!R33</f>
        <v>0</v>
      </c>
      <c r="K5" s="9">
        <f>Calculations!S33</f>
        <v>0</v>
      </c>
      <c r="L5" s="9">
        <f>Calculations!T33</f>
        <v>0</v>
      </c>
      <c r="M5" s="9">
        <f>Calculations!U33</f>
        <v>0</v>
      </c>
      <c r="N5" s="9">
        <f>Calculations!V33</f>
        <v>0</v>
      </c>
      <c r="O5" s="9">
        <f>Calculations!W33</f>
        <v>0</v>
      </c>
      <c r="P5" s="9">
        <f>Calculations!X33</f>
        <v>0</v>
      </c>
      <c r="Q5" s="9">
        <f>Calculations!Y33</f>
        <v>0</v>
      </c>
      <c r="R5" s="9">
        <f>Calculations!Z33</f>
        <v>0</v>
      </c>
      <c r="S5" s="9">
        <f>Calculations!AA33</f>
        <v>0</v>
      </c>
      <c r="T5" s="9">
        <f>Calculations!AB33</f>
        <v>0</v>
      </c>
      <c r="U5" s="9">
        <f>Calculations!AC33</f>
        <v>0</v>
      </c>
      <c r="V5" s="9">
        <f>Calculations!AD33</f>
        <v>0</v>
      </c>
      <c r="W5" s="9">
        <f>Calculations!AE33</f>
        <v>0</v>
      </c>
      <c r="X5" s="9">
        <f>Calculations!AF33</f>
        <v>0</v>
      </c>
      <c r="Y5" s="9">
        <f>Calculations!AG33</f>
        <v>0</v>
      </c>
      <c r="Z5" s="9">
        <f>Calculations!AH33</f>
        <v>0</v>
      </c>
      <c r="AA5" s="9">
        <f>Calculations!AI33</f>
        <v>0</v>
      </c>
      <c r="AB5" s="9">
        <f>Calculations!AJ33</f>
        <v>0</v>
      </c>
      <c r="AC5" s="9">
        <f>Calculations!AK33</f>
        <v>0</v>
      </c>
      <c r="AD5" s="9">
        <f>Calculations!AL33</f>
        <v>0</v>
      </c>
      <c r="AE5" s="9">
        <f>Calculations!AM33</f>
        <v>0</v>
      </c>
      <c r="AF5" s="9">
        <f>Calculations!AN33</f>
        <v>0</v>
      </c>
      <c r="AG5" s="9">
        <f>Calculations!AO33</f>
        <v>0</v>
      </c>
    </row>
    <row r="6" spans="1:35" x14ac:dyDescent="0.25">
      <c r="A6" s="1" t="s">
        <v>81</v>
      </c>
      <c r="B6" s="9">
        <f>Calculations!J34</f>
        <v>0</v>
      </c>
      <c r="C6" s="9">
        <f>Calculations!K34</f>
        <v>0</v>
      </c>
      <c r="D6" s="9">
        <f>Calculations!L34</f>
        <v>0</v>
      </c>
      <c r="E6" s="9">
        <f>Calculations!M34</f>
        <v>0</v>
      </c>
      <c r="F6" s="9">
        <f>Calculations!N34</f>
        <v>0</v>
      </c>
      <c r="G6" s="9">
        <f>Calculations!O34</f>
        <v>0</v>
      </c>
      <c r="H6" s="9">
        <f>Calculations!P34</f>
        <v>0</v>
      </c>
      <c r="I6" s="9">
        <f>Calculations!Q34</f>
        <v>0</v>
      </c>
      <c r="J6" s="9">
        <f>Calculations!R34</f>
        <v>0</v>
      </c>
      <c r="K6" s="9">
        <f>Calculations!S34</f>
        <v>0</v>
      </c>
      <c r="L6" s="9">
        <f>Calculations!T34</f>
        <v>0</v>
      </c>
      <c r="M6" s="9">
        <f>Calculations!U34</f>
        <v>0</v>
      </c>
      <c r="N6" s="9">
        <f>Calculations!V34</f>
        <v>0</v>
      </c>
      <c r="O6" s="9">
        <f>Calculations!W34</f>
        <v>0</v>
      </c>
      <c r="P6" s="9">
        <f>Calculations!X34</f>
        <v>0</v>
      </c>
      <c r="Q6" s="9">
        <f>Calculations!Y34</f>
        <v>0</v>
      </c>
      <c r="R6" s="9">
        <f>Calculations!Z34</f>
        <v>0</v>
      </c>
      <c r="S6" s="9">
        <f>Calculations!AA34</f>
        <v>0</v>
      </c>
      <c r="T6" s="9">
        <f>Calculations!AB34</f>
        <v>0</v>
      </c>
      <c r="U6" s="9">
        <f>Calculations!AC34</f>
        <v>0</v>
      </c>
      <c r="V6" s="9">
        <f>Calculations!AD34</f>
        <v>0</v>
      </c>
      <c r="W6" s="9">
        <f>Calculations!AE34</f>
        <v>0</v>
      </c>
      <c r="X6" s="9">
        <f>Calculations!AF34</f>
        <v>0</v>
      </c>
      <c r="Y6" s="9">
        <f>Calculations!AG34</f>
        <v>0</v>
      </c>
      <c r="Z6" s="9">
        <f>Calculations!AH34</f>
        <v>0</v>
      </c>
      <c r="AA6" s="9">
        <f>Calculations!AI34</f>
        <v>0</v>
      </c>
      <c r="AB6" s="9">
        <f>Calculations!AJ34</f>
        <v>0</v>
      </c>
      <c r="AC6" s="9">
        <f>Calculations!AK34</f>
        <v>0</v>
      </c>
      <c r="AD6" s="9">
        <f>Calculations!AL34</f>
        <v>0</v>
      </c>
      <c r="AE6" s="9">
        <f>Calculations!AM34</f>
        <v>0</v>
      </c>
      <c r="AF6" s="9">
        <f>Calculations!AN34</f>
        <v>0</v>
      </c>
      <c r="AG6" s="9">
        <f>Calculations!AO34</f>
        <v>0</v>
      </c>
    </row>
    <row r="7" spans="1:35" x14ac:dyDescent="0.25">
      <c r="A7" s="1" t="s">
        <v>207</v>
      </c>
      <c r="B7" s="9">
        <f>Calculations!J35</f>
        <v>0</v>
      </c>
      <c r="C7" s="9">
        <f>Calculations!K35</f>
        <v>0</v>
      </c>
      <c r="D7" s="9">
        <f>Calculations!L35</f>
        <v>0</v>
      </c>
      <c r="E7" s="9">
        <f>Calculations!M35</f>
        <v>0</v>
      </c>
      <c r="F7" s="9">
        <f>Calculations!N35</f>
        <v>0</v>
      </c>
      <c r="G7" s="9">
        <f>Calculations!O35</f>
        <v>0</v>
      </c>
      <c r="H7" s="9">
        <f>Calculations!P35</f>
        <v>0</v>
      </c>
      <c r="I7" s="9">
        <f>Calculations!Q35</f>
        <v>0</v>
      </c>
      <c r="J7" s="9">
        <f>Calculations!R35</f>
        <v>0</v>
      </c>
      <c r="K7" s="9">
        <f>Calculations!S35</f>
        <v>0</v>
      </c>
      <c r="L7" s="9">
        <f>Calculations!T35</f>
        <v>0</v>
      </c>
      <c r="M7" s="9">
        <f>Calculations!U35</f>
        <v>0</v>
      </c>
      <c r="N7" s="9">
        <f>Calculations!V35</f>
        <v>0</v>
      </c>
      <c r="O7" s="9">
        <f>Calculations!W35</f>
        <v>0</v>
      </c>
      <c r="P7" s="9">
        <f>Calculations!X35</f>
        <v>0</v>
      </c>
      <c r="Q7" s="9">
        <f>Calculations!Y35</f>
        <v>0</v>
      </c>
      <c r="R7" s="9">
        <f>Calculations!Z35</f>
        <v>0</v>
      </c>
      <c r="S7" s="9">
        <f>Calculations!AA35</f>
        <v>0</v>
      </c>
      <c r="T7" s="9">
        <f>Calculations!AB35</f>
        <v>0</v>
      </c>
      <c r="U7" s="9">
        <f>Calculations!AC35</f>
        <v>0</v>
      </c>
      <c r="V7" s="9">
        <f>Calculations!AD35</f>
        <v>0</v>
      </c>
      <c r="W7" s="9">
        <f>Calculations!AE35</f>
        <v>0</v>
      </c>
      <c r="X7" s="9">
        <f>Calculations!AF35</f>
        <v>0</v>
      </c>
      <c r="Y7" s="9">
        <f>Calculations!AG35</f>
        <v>0</v>
      </c>
      <c r="Z7" s="9">
        <f>Calculations!AH35</f>
        <v>0</v>
      </c>
      <c r="AA7" s="9">
        <f>Calculations!AI35</f>
        <v>0</v>
      </c>
      <c r="AB7" s="9">
        <f>Calculations!AJ35</f>
        <v>0</v>
      </c>
      <c r="AC7" s="9">
        <f>Calculations!AK35</f>
        <v>0</v>
      </c>
      <c r="AD7" s="9">
        <f>Calculations!AL35</f>
        <v>0</v>
      </c>
      <c r="AE7" s="9">
        <f>Calculations!AM35</f>
        <v>0</v>
      </c>
      <c r="AF7" s="9">
        <f>Calculations!AN35</f>
        <v>0</v>
      </c>
      <c r="AG7" s="9">
        <f>Calculations!AO35</f>
        <v>0</v>
      </c>
    </row>
    <row r="8" spans="1:35" x14ac:dyDescent="0.25">
      <c r="A8" s="1" t="s">
        <v>349</v>
      </c>
      <c r="B8" s="9">
        <f>Calculations!J36</f>
        <v>0</v>
      </c>
      <c r="C8" s="9">
        <f>Calculations!K36</f>
        <v>0</v>
      </c>
      <c r="D8" s="9">
        <f>Calculations!L36</f>
        <v>0</v>
      </c>
      <c r="E8" s="9">
        <f>Calculations!M36</f>
        <v>0</v>
      </c>
      <c r="F8" s="9">
        <f>Calculations!N36</f>
        <v>0</v>
      </c>
      <c r="G8" s="9">
        <f>Calculations!O36</f>
        <v>0</v>
      </c>
      <c r="H8" s="9">
        <f>Calculations!P36</f>
        <v>0</v>
      </c>
      <c r="I8" s="9">
        <f>Calculations!Q36</f>
        <v>0</v>
      </c>
      <c r="J8" s="9">
        <f>Calculations!R36</f>
        <v>0</v>
      </c>
      <c r="K8" s="9">
        <f>Calculations!S36</f>
        <v>0</v>
      </c>
      <c r="L8" s="9">
        <f>Calculations!T36</f>
        <v>0</v>
      </c>
      <c r="M8" s="9">
        <f>Calculations!U36</f>
        <v>0</v>
      </c>
      <c r="N8" s="9">
        <f>Calculations!V36</f>
        <v>0</v>
      </c>
      <c r="O8" s="9">
        <f>Calculations!W36</f>
        <v>0</v>
      </c>
      <c r="P8" s="9">
        <f>Calculations!X36</f>
        <v>0</v>
      </c>
      <c r="Q8" s="9">
        <f>Calculations!Y36</f>
        <v>0</v>
      </c>
      <c r="R8" s="9">
        <f>Calculations!Z36</f>
        <v>0</v>
      </c>
      <c r="S8" s="9">
        <f>Calculations!AA36</f>
        <v>0</v>
      </c>
      <c r="T8" s="9">
        <f>Calculations!AB36</f>
        <v>0</v>
      </c>
      <c r="U8" s="9">
        <f>Calculations!AC36</f>
        <v>0</v>
      </c>
      <c r="V8" s="9">
        <f>Calculations!AD36</f>
        <v>0</v>
      </c>
      <c r="W8" s="9">
        <f>Calculations!AE36</f>
        <v>0</v>
      </c>
      <c r="X8" s="9">
        <f>Calculations!AF36</f>
        <v>0</v>
      </c>
      <c r="Y8" s="9">
        <f>Calculations!AG36</f>
        <v>0</v>
      </c>
      <c r="Z8" s="9">
        <f>Calculations!AH36</f>
        <v>0</v>
      </c>
      <c r="AA8" s="9">
        <f>Calculations!AI36</f>
        <v>0</v>
      </c>
      <c r="AB8" s="9">
        <f>Calculations!AJ36</f>
        <v>0</v>
      </c>
      <c r="AC8" s="9">
        <f>Calculations!AK36</f>
        <v>0</v>
      </c>
      <c r="AD8" s="9">
        <f>Calculations!AL36</f>
        <v>0</v>
      </c>
      <c r="AE8" s="9">
        <f>Calculations!AM36</f>
        <v>0</v>
      </c>
      <c r="AF8" s="9">
        <f>Calculations!AN36</f>
        <v>0</v>
      </c>
      <c r="AG8" s="9">
        <f>Calculations!AO36</f>
        <v>0</v>
      </c>
    </row>
    <row r="9" spans="1:35" x14ac:dyDescent="0.25">
      <c r="A9" s="1" t="s">
        <v>350</v>
      </c>
      <c r="B9" s="9">
        <f>Calculations!J37</f>
        <v>0</v>
      </c>
      <c r="C9" s="9">
        <f>Calculations!K37</f>
        <v>0</v>
      </c>
      <c r="D9" s="9">
        <f>Calculations!L37</f>
        <v>0</v>
      </c>
      <c r="E9" s="9">
        <f>Calculations!M37</f>
        <v>0</v>
      </c>
      <c r="F9" s="9">
        <f>Calculations!N37</f>
        <v>0</v>
      </c>
      <c r="G9" s="9">
        <f>Calculations!O37</f>
        <v>0</v>
      </c>
      <c r="H9" s="9">
        <f>Calculations!P37</f>
        <v>0</v>
      </c>
      <c r="I9" s="9">
        <f>Calculations!Q37</f>
        <v>0</v>
      </c>
      <c r="J9" s="9">
        <f>Calculations!R37</f>
        <v>0</v>
      </c>
      <c r="K9" s="9">
        <f>Calculations!S37</f>
        <v>0</v>
      </c>
      <c r="L9" s="9">
        <f>Calculations!T37</f>
        <v>0</v>
      </c>
      <c r="M9" s="9">
        <f>Calculations!U37</f>
        <v>0</v>
      </c>
      <c r="N9" s="9">
        <f>Calculations!V37</f>
        <v>0</v>
      </c>
      <c r="O9" s="9">
        <f>Calculations!W37</f>
        <v>0</v>
      </c>
      <c r="P9" s="9">
        <f>Calculations!X37</f>
        <v>0</v>
      </c>
      <c r="Q9" s="9">
        <f>Calculations!Y37</f>
        <v>0</v>
      </c>
      <c r="R9" s="9">
        <f>Calculations!Z37</f>
        <v>0</v>
      </c>
      <c r="S9" s="9">
        <f>Calculations!AA37</f>
        <v>0</v>
      </c>
      <c r="T9" s="9">
        <f>Calculations!AB37</f>
        <v>0</v>
      </c>
      <c r="U9" s="9">
        <f>Calculations!AC37</f>
        <v>0</v>
      </c>
      <c r="V9" s="9">
        <f>Calculations!AD37</f>
        <v>0</v>
      </c>
      <c r="W9" s="9">
        <f>Calculations!AE37</f>
        <v>0</v>
      </c>
      <c r="X9" s="9">
        <f>Calculations!AF37</f>
        <v>0</v>
      </c>
      <c r="Y9" s="9">
        <f>Calculations!AG37</f>
        <v>0</v>
      </c>
      <c r="Z9" s="9">
        <f>Calculations!AH37</f>
        <v>0</v>
      </c>
      <c r="AA9" s="9">
        <f>Calculations!AI37</f>
        <v>0</v>
      </c>
      <c r="AB9" s="9">
        <f>Calculations!AJ37</f>
        <v>0</v>
      </c>
      <c r="AC9" s="9">
        <f>Calculations!AK37</f>
        <v>0</v>
      </c>
      <c r="AD9" s="9">
        <f>Calculations!AL37</f>
        <v>0</v>
      </c>
      <c r="AE9" s="9">
        <f>Calculations!AM37</f>
        <v>0</v>
      </c>
      <c r="AF9" s="9">
        <f>Calculations!AN37</f>
        <v>0</v>
      </c>
      <c r="AG9" s="9">
        <f>Calculations!AO37</f>
        <v>0</v>
      </c>
    </row>
    <row r="10" spans="1:35" x14ac:dyDescent="0.25">
      <c r="A10" s="1" t="s">
        <v>351</v>
      </c>
      <c r="B10" s="9">
        <f>Calculations!J38</f>
        <v>0</v>
      </c>
      <c r="C10" s="9">
        <f>Calculations!K38</f>
        <v>0</v>
      </c>
      <c r="D10" s="9">
        <f>Calculations!L38</f>
        <v>0</v>
      </c>
      <c r="E10" s="9">
        <f>Calculations!M38</f>
        <v>0</v>
      </c>
      <c r="F10" s="9">
        <f>Calculations!N38</f>
        <v>0</v>
      </c>
      <c r="G10" s="9">
        <f>Calculations!O38</f>
        <v>0</v>
      </c>
      <c r="H10" s="9">
        <f>Calculations!P38</f>
        <v>0</v>
      </c>
      <c r="I10" s="9">
        <f>Calculations!Q38</f>
        <v>0</v>
      </c>
      <c r="J10" s="9">
        <f>Calculations!R38</f>
        <v>0</v>
      </c>
      <c r="K10" s="9">
        <f>Calculations!S38</f>
        <v>0</v>
      </c>
      <c r="L10" s="9">
        <f>Calculations!T38</f>
        <v>0</v>
      </c>
      <c r="M10" s="9">
        <f>Calculations!U38</f>
        <v>0</v>
      </c>
      <c r="N10" s="9">
        <f>Calculations!V38</f>
        <v>0</v>
      </c>
      <c r="O10" s="9">
        <f>Calculations!W38</f>
        <v>0</v>
      </c>
      <c r="P10" s="9">
        <f>Calculations!X38</f>
        <v>0</v>
      </c>
      <c r="Q10" s="9">
        <f>Calculations!Y38</f>
        <v>0</v>
      </c>
      <c r="R10" s="9">
        <f>Calculations!Z38</f>
        <v>0</v>
      </c>
      <c r="S10" s="9">
        <f>Calculations!AA38</f>
        <v>0</v>
      </c>
      <c r="T10" s="9">
        <f>Calculations!AB38</f>
        <v>0</v>
      </c>
      <c r="U10" s="9">
        <f>Calculations!AC38</f>
        <v>0</v>
      </c>
      <c r="V10" s="9">
        <f>Calculations!AD38</f>
        <v>0</v>
      </c>
      <c r="W10" s="9">
        <f>Calculations!AE38</f>
        <v>0</v>
      </c>
      <c r="X10" s="9">
        <f>Calculations!AF38</f>
        <v>0</v>
      </c>
      <c r="Y10" s="9">
        <f>Calculations!AG38</f>
        <v>0</v>
      </c>
      <c r="Z10" s="9">
        <f>Calculations!AH38</f>
        <v>0</v>
      </c>
      <c r="AA10" s="9">
        <f>Calculations!AI38</f>
        <v>0</v>
      </c>
      <c r="AB10" s="9">
        <f>Calculations!AJ38</f>
        <v>0</v>
      </c>
      <c r="AC10" s="9">
        <f>Calculations!AK38</f>
        <v>0</v>
      </c>
      <c r="AD10" s="9">
        <f>Calculations!AL38</f>
        <v>0</v>
      </c>
      <c r="AE10" s="9">
        <f>Calculations!AM38</f>
        <v>0</v>
      </c>
      <c r="AF10" s="9">
        <f>Calculations!AN38</f>
        <v>0</v>
      </c>
      <c r="AG10" s="9">
        <f>Calculations!AO38</f>
        <v>0</v>
      </c>
    </row>
    <row r="11" spans="1:35" x14ac:dyDescent="0.25">
      <c r="A11" s="1" t="s">
        <v>352</v>
      </c>
      <c r="B11" s="9">
        <f>Calculations!J39</f>
        <v>0</v>
      </c>
      <c r="C11" s="9">
        <f>Calculations!K39</f>
        <v>0</v>
      </c>
      <c r="D11" s="9">
        <f>Calculations!L39</f>
        <v>0</v>
      </c>
      <c r="E11" s="9">
        <f>Calculations!M39</f>
        <v>0</v>
      </c>
      <c r="F11" s="9">
        <f>Calculations!N39</f>
        <v>0</v>
      </c>
      <c r="G11" s="9">
        <f>Calculations!O39</f>
        <v>0</v>
      </c>
      <c r="H11" s="9">
        <f>Calculations!P39</f>
        <v>0</v>
      </c>
      <c r="I11" s="9">
        <f>Calculations!Q39</f>
        <v>0</v>
      </c>
      <c r="J11" s="9">
        <f>Calculations!R39</f>
        <v>0</v>
      </c>
      <c r="K11" s="9">
        <f>Calculations!S39</f>
        <v>0</v>
      </c>
      <c r="L11" s="9">
        <f>Calculations!T39</f>
        <v>0</v>
      </c>
      <c r="M11" s="9">
        <f>Calculations!U39</f>
        <v>0</v>
      </c>
      <c r="N11" s="9">
        <f>Calculations!V39</f>
        <v>0</v>
      </c>
      <c r="O11" s="9">
        <f>Calculations!W39</f>
        <v>0</v>
      </c>
      <c r="P11" s="9">
        <f>Calculations!X39</f>
        <v>0</v>
      </c>
      <c r="Q11" s="9">
        <f>Calculations!Y39</f>
        <v>0</v>
      </c>
      <c r="R11" s="9">
        <f>Calculations!Z39</f>
        <v>0</v>
      </c>
      <c r="S11" s="9">
        <f>Calculations!AA39</f>
        <v>0</v>
      </c>
      <c r="T11" s="9">
        <f>Calculations!AB39</f>
        <v>0</v>
      </c>
      <c r="U11" s="9">
        <f>Calculations!AC39</f>
        <v>0</v>
      </c>
      <c r="V11" s="9">
        <f>Calculations!AD39</f>
        <v>0</v>
      </c>
      <c r="W11" s="9">
        <f>Calculations!AE39</f>
        <v>0</v>
      </c>
      <c r="X11" s="9">
        <f>Calculations!AF39</f>
        <v>0</v>
      </c>
      <c r="Y11" s="9">
        <f>Calculations!AG39</f>
        <v>0</v>
      </c>
      <c r="Z11" s="9">
        <f>Calculations!AH39</f>
        <v>0</v>
      </c>
      <c r="AA11" s="9">
        <f>Calculations!AI39</f>
        <v>0</v>
      </c>
      <c r="AB11" s="9">
        <f>Calculations!AJ39</f>
        <v>0</v>
      </c>
      <c r="AC11" s="9">
        <f>Calculations!AK39</f>
        <v>0</v>
      </c>
      <c r="AD11" s="9">
        <f>Calculations!AL39</f>
        <v>0</v>
      </c>
      <c r="AE11" s="9">
        <f>Calculations!AM39</f>
        <v>0</v>
      </c>
      <c r="AF11" s="9">
        <f>Calculations!AN39</f>
        <v>0</v>
      </c>
      <c r="AG11" s="9">
        <f>Calculations!AO39</f>
        <v>0</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10</vt:i4>
      </vt:variant>
    </vt:vector>
  </HeadingPairs>
  <TitlesOfParts>
    <vt:vector size="32" baseType="lpstr">
      <vt:lpstr>About</vt:lpstr>
      <vt:lpstr>AEO Table 4</vt:lpstr>
      <vt:lpstr>AEO Table 5</vt:lpstr>
      <vt:lpstr>District Heat</vt:lpstr>
      <vt:lpstr>RECS HC2.1</vt:lpstr>
      <vt:lpstr>Calculations</vt:lpstr>
      <vt:lpstr>BCEU-urban-residential-heating</vt:lpstr>
      <vt:lpstr>BCEU-urban-residential-cooling</vt:lpstr>
      <vt:lpstr>BCEU-urban-residential-lighting</vt:lpstr>
      <vt:lpstr>BCEU-urban-residential-appl</vt:lpstr>
      <vt:lpstr>BCEU-urban-residential-other</vt:lpstr>
      <vt:lpstr>BCEU-rural-residential-heating</vt:lpstr>
      <vt:lpstr>BCEU-rural-residential-cooling</vt:lpstr>
      <vt:lpstr>BCEU-rural-residential-lighting</vt:lpstr>
      <vt:lpstr>BCEU-rural-residential-appl</vt:lpstr>
      <vt:lpstr>BCEU-rural-residential-other</vt:lpstr>
      <vt:lpstr>BCEU-commercial-heating</vt:lpstr>
      <vt:lpstr>BCEU-commercial-cooling</vt:lpstr>
      <vt:lpstr>BCEU-commercial-lighting</vt:lpstr>
      <vt:lpstr>BCEU-commercial-appl</vt:lpstr>
      <vt:lpstr>BCEU-commercial-other</vt:lpstr>
      <vt:lpstr>BCEU-all-envelope</vt:lpstr>
      <vt:lpstr>Fraction_coal</vt:lpstr>
      <vt:lpstr>Percent_rural</vt:lpstr>
      <vt:lpstr>Percent_urban</vt:lpstr>
      <vt:lpstr>quadrillion</vt:lpstr>
      <vt:lpstr>Table4</vt:lpstr>
      <vt:lpstr>Table4_1</vt:lpstr>
      <vt:lpstr>Table4_A</vt:lpstr>
      <vt:lpstr>Table5</vt:lpstr>
      <vt:lpstr>Table5_1</vt:lpstr>
      <vt:lpstr>Table5_A</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2014-04-18T00:48:59Z</dcterms:created>
  <dcterms:modified xsi:type="dcterms:W3CDTF">2021-03-03T19:57:30Z</dcterms:modified>
</cp:coreProperties>
</file>