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6E4D23F2-8926-4145-AE39-F89A64C8E2CA}" xr6:coauthVersionLast="47" xr6:coauthVersionMax="47" xr10:uidLastSave="{00000000-0000-0000-0000-000000000000}"/>
  <bookViews>
    <workbookView xWindow="28680" yWindow="-120" windowWidth="29040" windowHeight="17520" firstSheet="8" activeTab="11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ICCT MDV HDV Calcs" sheetId="22" r:id="rId11"/>
    <sheet name="EPA HDV Rules" sheetId="20" r:id="rId12"/>
    <sheet name="BRZSPbS-psgr-ldv" sheetId="2" r:id="rId13"/>
    <sheet name="BRZSPbS-psgr-hdv" sheetId="3" r:id="rId14"/>
    <sheet name="BRZSPbS-psgr-aircraft" sheetId="13" r:id="rId15"/>
    <sheet name="BRZSPbS-psgr-rail" sheetId="14" r:id="rId16"/>
    <sheet name="BRZSPbS-psgr-ships" sheetId="15" r:id="rId17"/>
    <sheet name="BRZSPbS-psgr-mtrbk" sheetId="4" r:id="rId18"/>
    <sheet name="BRZSPbS-frgt-ldv" sheetId="5" r:id="rId19"/>
    <sheet name="BRZSPbS-frgt-hdv" sheetId="6" r:id="rId20"/>
    <sheet name="BRZSPbS-frgt-aircraft" sheetId="16" r:id="rId21"/>
    <sheet name="BRZSPbS-frgt-rail" sheetId="17" r:id="rId22"/>
    <sheet name="BRZSPbS-frgt-ships" sheetId="18" r:id="rId23"/>
    <sheet name="BRZSPbS-frgt-mtrbk" sheetId="7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4" hidden="1">'1_Veh Prop'!$C$6:$AW$107</definedName>
    <definedName name="ACDC_Eff_1" localSheetId="4">[6]Inputs!#REF!</definedName>
    <definedName name="ACDC_Eff_1">[1]Inputs!#REF!</definedName>
    <definedName name="ACDC_Eff_2" localSheetId="4">[6]Inputs!#REF!</definedName>
    <definedName name="ACDC_Eff_2">[1]Inputs!#REF!</definedName>
    <definedName name="Adj_Factor" localSheetId="4">[6]Inputs!$F$106</definedName>
    <definedName name="Adj_Factor">[1]Inputs!$F$106</definedName>
    <definedName name="asdf">[4]About!$A$113</definedName>
    <definedName name="Assess_P" localSheetId="4">[6]Inputs!$F$94</definedName>
    <definedName name="Assess_P">[1]Inputs!$F$94</definedName>
    <definedName name="Batt_Cost_1" localSheetId="4">[6]Inputs!$F$4</definedName>
    <definedName name="Batt_Cost_1">[1]Inputs!$F$4</definedName>
    <definedName name="Batt_Cost_2" localSheetId="4">[6]Inputs!#REF!</definedName>
    <definedName name="Batt_Cost_2">[1]Inputs!#REF!</definedName>
    <definedName name="Batt_Eff_1" localSheetId="4">[6]Inputs!$F$6</definedName>
    <definedName name="Batt_Eff_1">[1]Inputs!$F$6</definedName>
    <definedName name="Batt_Eff_2" localSheetId="4">[6]Inputs!#REF!</definedName>
    <definedName name="Batt_Eff_2">[1]Inputs!#REF!</definedName>
    <definedName name="Batt_Life_1" localSheetId="4">[6]Inputs!#REF!</definedName>
    <definedName name="Batt_Life_1">[1]Inputs!#REF!</definedName>
    <definedName name="Batt_Life_2" localSheetId="4">[6]Inputs!#REF!</definedName>
    <definedName name="Batt_Life_2">[1]Inputs!#REF!</definedName>
    <definedName name="Batt_UseRange_1" localSheetId="4">[6]Inputs!$F$10</definedName>
    <definedName name="Batt_UseRange_1">[1]Inputs!$F$10</definedName>
    <definedName name="Batt_UseRange_2" localSheetId="4">[6]Inputs!#REF!</definedName>
    <definedName name="Batt_UseRange_2">[1]Inputs!#REF!</definedName>
    <definedName name="billion">#REF!</definedName>
    <definedName name="BTR_1" localSheetId="4">[6]Summary!$C$41</definedName>
    <definedName name="BTR_1">[1]Summary!$C$41</definedName>
    <definedName name="Charger150kW_1" localSheetId="4">[6]Inputs!$F$16</definedName>
    <definedName name="Charger150kW_1">[1]Inputs!$F$16</definedName>
    <definedName name="Charger150kW_2" localSheetId="4">[6]Inputs!#REF!</definedName>
    <definedName name="Charger150kW_2">[1]Inputs!#REF!</definedName>
    <definedName name="Charger19kW_1" localSheetId="4">[6]Inputs!$F$18</definedName>
    <definedName name="Charger19kW_1">[1]Inputs!$F$18</definedName>
    <definedName name="Charger19kW_2" localSheetId="4">[6]Inputs!#REF!</definedName>
    <definedName name="Charger19kW_2">[1]Inputs!#REF!</definedName>
    <definedName name="Charger350kW_1" localSheetId="4">[6]Inputs!$F$20</definedName>
    <definedName name="Charger350kW_1">[1]Inputs!$F$20</definedName>
    <definedName name="Charger350kW_2" localSheetId="4">[6]Inputs!#REF!</definedName>
    <definedName name="Charger350kW_2">[1]Inputs!#REF!</definedName>
    <definedName name="Charger50kW_1" localSheetId="4">[6]Inputs!$F$22</definedName>
    <definedName name="Charger50kW_1">[1]Inputs!$F$22</definedName>
    <definedName name="Charger50kW_2" localSheetId="4">[6]Inputs!#REF!</definedName>
    <definedName name="Charger50kW_2">[1]Inputs!#REF!</definedName>
    <definedName name="CoefA_2b3" localSheetId="4">[6]Inputs!#REF!</definedName>
    <definedName name="CoefA_2b3">[1]Inputs!#REF!</definedName>
    <definedName name="Cold_T_Batt_Cond" localSheetId="4">[6]Inputs!$F$24</definedName>
    <definedName name="Cold_T_Batt_Cond">[1]Inputs!$F$24</definedName>
    <definedName name="cpi_2010to2012">[3]About!#REF!</definedName>
    <definedName name="cpi_2014to2012">[3]About!#REF!</definedName>
    <definedName name="cpi_2017to2012">[3]About!$A$120</definedName>
    <definedName name="cpi_2018to2012">[3]About!$A$121</definedName>
    <definedName name="cpi_2019to2012">[3]About!$A$122</definedName>
    <definedName name="cpi_2020to2012">[3]About!$A$123</definedName>
    <definedName name="cpi_2021to2012">[3]About!$A$124</definedName>
    <definedName name="cpi_2022to2012">[3]About!$A$125</definedName>
    <definedName name="cruise_grade_2b3_C" localSheetId="4">[6]Inputs!$F$110</definedName>
    <definedName name="cruise_grade_2b3_C">[1]Inputs!$F$110</definedName>
    <definedName name="cruise_grade_4_5_C" localSheetId="4">[6]Inputs!$F$111</definedName>
    <definedName name="cruise_grade_4_5_C">[1]Inputs!$F$111</definedName>
    <definedName name="cruise_grade_6_7_C" localSheetId="4">[6]Inputs!$F$112</definedName>
    <definedName name="cruise_grade_6_7_C">[1]Inputs!$F$112</definedName>
    <definedName name="cruise_grade_7_C" localSheetId="4">[6]Inputs!$F$113</definedName>
    <definedName name="cruise_grade_7_C">[1]Inputs!$F$113</definedName>
    <definedName name="cruise_grade_8_C" localSheetId="4">[6]Inputs!$F$114</definedName>
    <definedName name="cruise_grade_8_C">[1]Inputs!$F$114</definedName>
    <definedName name="CubeOut" localSheetId="4">[6]Inputs!$F$108</definedName>
    <definedName name="CubeOut">[1]Inputs!$F$108</definedName>
    <definedName name="CubeOut_Lower" localSheetId="4">[6]Summary!#REF!</definedName>
    <definedName name="CubeOut_Lower">[1]Summary!#REF!</definedName>
    <definedName name="DCAC_Eff_1" localSheetId="4">[6]Inputs!$F$25</definedName>
    <definedName name="DCAC_Eff_1">[1]Inputs!$F$25</definedName>
    <definedName name="DCAC_Eff_2" localSheetId="4">[6]Inputs!#REF!</definedName>
    <definedName name="DCAC_Eff_2">[1]Inputs!#REF!</definedName>
    <definedName name="DEF_C" localSheetId="4">[6]Inputs!$F$97</definedName>
    <definedName name="DEF_C">[1]Inputs!$F$97</definedName>
    <definedName name="DEF_Pr_1" localSheetId="4">[6]Inputs!$F$98</definedName>
    <definedName name="DEF_Pr_1">[1]Inputs!$F$98</definedName>
    <definedName name="Diesel_Eff_2" localSheetId="4">[6]Inputs!#REF!</definedName>
    <definedName name="Diesel_Eff_2">[1]Inputs!#REF!</definedName>
    <definedName name="Diesel_FE_2024">'[2]Fuel Economy Stds'!$E$54</definedName>
    <definedName name="Diesel_Pr_1" localSheetId="4">[6]Inputs!$F$33</definedName>
    <definedName name="Diesel_Pr_1">[1]Inputs!$F$33</definedName>
    <definedName name="Diesel_Pr_2" localSheetId="4">[6]Inputs!#REF!</definedName>
    <definedName name="Diesel_Pr_2">[1]Inputs!#REF!</definedName>
    <definedName name="DoC_HEV_1" localSheetId="4">[6]Inputs!#REF!</definedName>
    <definedName name="DoC_HEV_1">[1]Inputs!#REF!</definedName>
    <definedName name="DoC_HEV_2" localSheetId="4">[6]Inputs!#REF!</definedName>
    <definedName name="DoC_HEV_2">[1]Inputs!#REF!</definedName>
    <definedName name="DoD_EV_1" localSheetId="4">[6]Inputs!$F$35</definedName>
    <definedName name="DoD_EV_1">[1]Inputs!$F$35</definedName>
    <definedName name="DoD_EV_2" localSheetId="4">[6]Inputs!#REF!</definedName>
    <definedName name="DoD_EV_2">[1]Inputs!#REF!</definedName>
    <definedName name="DoD_HEV_1" localSheetId="4">[6]Inputs!#REF!</definedName>
    <definedName name="DoD_HEV_1">[1]Inputs!#REF!</definedName>
    <definedName name="DoD_HEV_2" localSheetId="4">[6]Inputs!#REF!</definedName>
    <definedName name="DoD_HEV_2">[1]Inputs!#REF!</definedName>
    <definedName name="Dwell_time" localSheetId="4">[6]Inputs!$F$37</definedName>
    <definedName name="Dwell_time">[1]Inputs!$F$37</definedName>
    <definedName name="Elec_Pr_Depot_1" localSheetId="4">[6]Inputs!$F$38</definedName>
    <definedName name="Elec_Pr_Depot_1">[1]Inputs!$F$38</definedName>
    <definedName name="Elec_Pr_Depot_2" localSheetId="4">[6]Inputs!#REF!</definedName>
    <definedName name="Elec_Pr_Depot_2">[1]Inputs!#REF!</definedName>
    <definedName name="Elec_Pr_EnRoute_1" localSheetId="4">[6]Inputs!#REF!</definedName>
    <definedName name="Elec_Pr_EnRoute_1">[1]Inputs!#REF!</definedName>
    <definedName name="Elec_Pr_EnRoute_2" localSheetId="4">[6]Inputs!#REF!</definedName>
    <definedName name="Elec_Pr_EnRoute_2">[1]Inputs!#REF!</definedName>
    <definedName name="EMotor_Eff_1" localSheetId="4">[6]Inputs!$F$40</definedName>
    <definedName name="EMotor_Eff_1">[1]Inputs!$F$40</definedName>
    <definedName name="EMotor_Eff_2" localSheetId="4">[6]Inputs!#REF!</definedName>
    <definedName name="EMotor_Eff_2">[1]Inputs!#REF!</definedName>
    <definedName name="Eno_TM">#REF!</definedName>
    <definedName name="Eno_Tons">#REF!</definedName>
    <definedName name="EV_FE_2024">'[2]Fuel Economy Stds'!$E$51</definedName>
    <definedName name="EVSE_Eff_C" localSheetId="4">[6]Inputs!$F$105</definedName>
    <definedName name="EVSE_Eff_C">[1]Inputs!$F$105</definedName>
    <definedName name="FC_Cost_Oth_1" localSheetId="4">[6]Inputs!$F$44</definedName>
    <definedName name="FC_Cost_Oth_1">[1]Inputs!$F$44</definedName>
    <definedName name="FC_Cost_Oth_2" localSheetId="4">[6]Inputs!#REF!</definedName>
    <definedName name="FC_Cost_Oth_2">[1]Inputs!#REF!</definedName>
    <definedName name="FC_Cost_Tr_1" localSheetId="4">[6]Inputs!$F$103</definedName>
    <definedName name="FC_Cost_Tr_1">[1]Inputs!$F$103</definedName>
    <definedName name="FC_Cost_Tr_2" localSheetId="4">[6]Inputs!#REF!</definedName>
    <definedName name="FC_Cost_Tr_2">[1]Inputs!#REF!</definedName>
    <definedName name="FC_Eff_1" localSheetId="4">[6]Inputs!$F$46</definedName>
    <definedName name="FC_Eff_1">[1]Inputs!$F$46</definedName>
    <definedName name="FC_Eff_2" localSheetId="4">[6]Inputs!#REF!</definedName>
    <definedName name="FC_Eff_2">[1]Inputs!#REF!</definedName>
    <definedName name="FCTR_1" localSheetId="4">[6]Summary!$C$43</definedName>
    <definedName name="FCTR_1">[1]Summary!$C$43</definedName>
    <definedName name="Final_Drive_1" localSheetId="4">[6]Inputs!$F$82</definedName>
    <definedName name="Final_Drive_1">[1]Inputs!$F$82</definedName>
    <definedName name="Gasoline_FE_2024">'[2]Fuel Economy Stds'!#REF!</definedName>
    <definedName name="Grade" localSheetId="4">[6]Inputs!$F$50</definedName>
    <definedName name="Grade">[1]Inputs!$F$50</definedName>
    <definedName name="H2_kg_to_MMBtu">[5]Constants!$D$7</definedName>
    <definedName name="H2_Pr_1" localSheetId="4">[6]Inputs!$F$51</definedName>
    <definedName name="H2_Pr_1">[1]Inputs!$F$51</definedName>
    <definedName name="H2_Pr_2" localSheetId="4">[6]Inputs!#REF!</definedName>
    <definedName name="H2_Pr_2">[1]Inputs!#REF!</definedName>
    <definedName name="H2_tank_bar_1" localSheetId="4">[6]Inputs!#REF!</definedName>
    <definedName name="H2_tank_bar_1">[1]Inputs!#REF!</definedName>
    <definedName name="H2_tank_bar_2" localSheetId="4">[6]Inputs!#REF!</definedName>
    <definedName name="H2_tank_bar_2">[1]Inputs!#REF!</definedName>
    <definedName name="H2_tank_kgL_1" localSheetId="4">[6]Inputs!#REF!</definedName>
    <definedName name="H2_tank_kgL_1">[1]Inputs!#REF!</definedName>
    <definedName name="H2_tank_kgL_2" localSheetId="4">[6]Inputs!#REF!</definedName>
    <definedName name="H2_tank_kgL_2">[1]Inputs!#REF!</definedName>
    <definedName name="H2_Usable_1" localSheetId="4">[6]Inputs!$F$53</definedName>
    <definedName name="H2_Usable_1">[1]Inputs!$F$53</definedName>
    <definedName name="H2_Usable_2" localSheetId="4">[6]Inputs!#REF!</definedName>
    <definedName name="H2_Usable_2">[1]Inputs!#REF!</definedName>
    <definedName name="H2Tank_Cost_1" localSheetId="4">[6]Inputs!$F$57</definedName>
    <definedName name="H2Tank_Cost_1">[1]Inputs!$F$57</definedName>
    <definedName name="H2Tank_Cost_2" localSheetId="4">[6]Inputs!#REF!</definedName>
    <definedName name="H2Tank_Cost_2">[1]Inputs!#REF!</definedName>
    <definedName name="Hot_T_Batt_Cond" localSheetId="4">[6]Inputs!$F$107</definedName>
    <definedName name="Hot_T_Batt_Cond">[1]Inputs!$F$107</definedName>
    <definedName name="HVAC_Cold_kW" localSheetId="4">[6]Inputs!$F$59</definedName>
    <definedName name="HVAC_Cold_kW">[1]Inputs!$F$59</definedName>
    <definedName name="HVAC_Hot_kW" localSheetId="4">[6]Inputs!$F$60</definedName>
    <definedName name="HVAC_Hot_kW">[1]Inputs!$F$60</definedName>
    <definedName name="Hydg_FE_2024">'[2]Fuel Economy Stds'!$E$57</definedName>
    <definedName name="IRA_Batt_1" localSheetId="4">[6]Inputs!$F$96</definedName>
    <definedName name="IRA_Batt_1">[1]Inputs!$F$96</definedName>
    <definedName name="IRA_Cell_Fraction_1" localSheetId="4">[6]Inputs!$F$101</definedName>
    <definedName name="IRA_Cell_Fraction_1">[1]Inputs!$F$101</definedName>
    <definedName name="IRA_Cell_Max_1" localSheetId="4">[6]Inputs!$F$99</definedName>
    <definedName name="IRA_Cell_Max_1">[1]Inputs!$F$99</definedName>
    <definedName name="IRA_Pack_Fraction_1" localSheetId="4">[6]Inputs!$F$102</definedName>
    <definedName name="IRA_Pack_Fraction_1">[1]Inputs!$F$102</definedName>
    <definedName name="IRA_Pack_Max_1" localSheetId="4">[6]Inputs!$F$100</definedName>
    <definedName name="IRA_Pack_Max_1">[1]Inputs!$F$100</definedName>
    <definedName name="kW_Weight_Conv_1" localSheetId="4">[6]Inputs!$F$88</definedName>
    <definedName name="kW_Weight_Conv_1">[1]Inputs!$F$88</definedName>
    <definedName name="kWh_to_Btu">[5]Constants!$D$4</definedName>
    <definedName name="Learning_1" localSheetId="4">[6]Inputs!$F$95</definedName>
    <definedName name="Learning_1">[1]Inputs!$F$95</definedName>
    <definedName name="LPG_FE_2024">'[2]Fuel Economy Stds'!$E$56</definedName>
    <definedName name="Motor_Cost_1" localSheetId="4">[6]Inputs!$F$61</definedName>
    <definedName name="Motor_Cost_1">[1]Inputs!$F$61</definedName>
    <definedName name="Motor_Cost_2" localSheetId="4">[6]Inputs!#REF!</definedName>
    <definedName name="Motor_Cost_2">[1]Inputs!#REF!</definedName>
    <definedName name="MPH30_2b3_C" localSheetId="4">[6]Inputs!$F$115</definedName>
    <definedName name="MPH30_2b3_C">[1]Inputs!$F$115</definedName>
    <definedName name="MPH30_4_5_C" localSheetId="4">[6]Inputs!$F$116</definedName>
    <definedName name="MPH30_4_5_C">[1]Inputs!$F$116</definedName>
    <definedName name="MPH30_6_7_C" localSheetId="4">[6]Inputs!$F$117</definedName>
    <definedName name="MPH30_6_7_C">[1]Inputs!$F$117</definedName>
    <definedName name="MPH30_7_C" localSheetId="4">[6]Inputs!$F$118</definedName>
    <definedName name="MPH30_7_C">[1]Inputs!$F$118</definedName>
    <definedName name="MPH30_8_C" localSheetId="4">[6]Inputs!$F$119</definedName>
    <definedName name="MPH30_8_C">[1]Inputs!$F$119</definedName>
    <definedName name="MPH60_2b3_C" localSheetId="4">[6]Inputs!$F$120</definedName>
    <definedName name="MPH60_2b3_C">[1]Inputs!$F$120</definedName>
    <definedName name="MPH60_4_5_C" localSheetId="4">[6]Inputs!$F$121</definedName>
    <definedName name="MPH60_4_5_C">[1]Inputs!$F$121</definedName>
    <definedName name="MPH60_6_7_C" localSheetId="4">[6]Inputs!$F$122</definedName>
    <definedName name="MPH60_6_7_C">[1]Inputs!$F$122</definedName>
    <definedName name="MPH60_7_C" localSheetId="4">[6]Inputs!$F$123</definedName>
    <definedName name="MPH60_7_C">[1]Inputs!$F$123</definedName>
    <definedName name="MPH60_8_C" localSheetId="4">[6]Inputs!$F$124</definedName>
    <definedName name="MPH60_8_C">[1]Inputs!$F$124</definedName>
    <definedName name="NG_FE_2024">'[2]Fuel Economy Stds'!$E$52</definedName>
    <definedName name="On_Charge_Eff_1" localSheetId="4">[6]Inputs!$F$12</definedName>
    <definedName name="On_Charge_Eff_1">[1]Inputs!$F$12</definedName>
    <definedName name="On_Charge_Eff_2" localSheetId="4">[6]Inputs!#REF!</definedName>
    <definedName name="On_Charge_Eff_2">[1]Inputs!#REF!</definedName>
    <definedName name="On_Charger_1" localSheetId="4">[6]Inputs!$F$65</definedName>
    <definedName name="On_Charger_1">[1]Inputs!$F$65</definedName>
    <definedName name="On_Charger_2" localSheetId="4">[6]Inputs!#REF!</definedName>
    <definedName name="On_Charger_2">[1]Inputs!#REF!</definedName>
    <definedName name="Op_Days" localSheetId="4">[6]Inputs!$F$69</definedName>
    <definedName name="Op_Days">[1]Inputs!$F$69</definedName>
    <definedName name="Op_hrs" localSheetId="4">[6]Inputs!$F$70</definedName>
    <definedName name="Op_hrs">[1]Inputs!$F$70</definedName>
    <definedName name="Op_Range_Percentile" localSheetId="4">[6]Inputs!$F$71</definedName>
    <definedName name="Op_Range_Percentile">[1]Inputs!$F$71</definedName>
    <definedName name="P_Batt_Cost_1" localSheetId="4">[6]Inputs!#REF!</definedName>
    <definedName name="P_Batt_Cost_1">[1]Inputs!#REF!</definedName>
    <definedName name="P_Batt_Cost_2" localSheetId="4">[6]Inputs!#REF!</definedName>
    <definedName name="P_Batt_Cost_2">[1]Inputs!#REF!</definedName>
    <definedName name="Pack_ED_1" localSheetId="4">[6]Inputs!$F$72</definedName>
    <definedName name="Pack_ED_1">[1]Inputs!$F$72</definedName>
    <definedName name="Pack_ED_2" localSheetId="4">[6]Inputs!#REF!</definedName>
    <definedName name="Pack_ED_2">[1]Inputs!#REF!</definedName>
    <definedName name="Pack_SE_1" localSheetId="4">[6]Inputs!$F$76</definedName>
    <definedName name="Pack_SE_1">[1]Inputs!$F$76</definedName>
    <definedName name="Pack_SE_2" localSheetId="4">[6]Inputs!#REF!</definedName>
    <definedName name="Pack_SE_2">[1]Inputs!#REF!</definedName>
    <definedName name="Payback1" localSheetId="4">[6]Summary!#REF!</definedName>
    <definedName name="Payback1">[1]Summary!#REF!</definedName>
    <definedName name="Payback2" localSheetId="4">[6]Summary!#REF!</definedName>
    <definedName name="Payback2">[1]Summary!#REF!</definedName>
    <definedName name="PHEV_FE_2024">'[2]Fuel Economy Stds'!$E$55</definedName>
    <definedName name="Power_Elec_1" localSheetId="4">[6]Inputs!$F$80</definedName>
    <definedName name="Power_Elec_1">[1]Inputs!$F$80</definedName>
    <definedName name="Power_Elec_2" localSheetId="4">[6]Inputs!#REF!</definedName>
    <definedName name="Power_Elec_2">[1]Inputs!#REF!</definedName>
    <definedName name="RPE" localSheetId="4">[6]Inputs!$F$84</definedName>
    <definedName name="RPE">[1]Inputs!$F$84</definedName>
    <definedName name="Scenario_yr" localSheetId="4">[6]Summary!$C$7</definedName>
    <definedName name="Scenario_yr">[1]Summary!$C$7</definedName>
    <definedName name="Sizing_Range_Percentile" localSheetId="4">[6]Inputs!$F$85</definedName>
    <definedName name="Sizing_Range_Percentile">[1]Inputs!$F$85</definedName>
    <definedName name="Sum_T2">#REF!</definedName>
    <definedName name="Sum_TTM">#REF!</definedName>
    <definedName name="T_intercept" localSheetId="4">[6]Inputs!$F$86</definedName>
    <definedName name="T_intercept">[1]Inputs!$F$86</definedName>
    <definedName name="T_slope" localSheetId="4">[6]Inputs!$F$87</definedName>
    <definedName name="T_slope">[1]Inputs!$F$87</definedName>
    <definedName name="Tech_Pen1" localSheetId="4">[6]Summary!$C$17</definedName>
    <definedName name="Tech_Pen1">[1]Summary!$C$17</definedName>
    <definedName name="Tech_Pen2" localSheetId="4">[6]Summary!$D$17</definedName>
    <definedName name="Tech_Pen2">[1]Summary!$D$17</definedName>
    <definedName name="ti_tbl_50">#REF!</definedName>
    <definedName name="ti_tbl_69">#REF!</definedName>
    <definedName name="trillion">#REF!</definedName>
    <definedName name="V_intercept" localSheetId="4">[6]Inputs!$F$92</definedName>
    <definedName name="V_intercept">[1]Inputs!$F$92</definedName>
    <definedName name="V_slope" localSheetId="4">[6]Inputs!$F$93</definedName>
    <definedName name="V_slope">[1]Inputs!$F$93</definedName>
    <definedName name="WTB_1" localSheetId="4">[6]Summary!$C$42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2" i="6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I2" i="3"/>
  <c r="H2" i="3"/>
  <c r="I2" i="2"/>
  <c r="B2" i="2"/>
  <c r="Q67" i="10"/>
  <c r="D13" i="20" l="1"/>
  <c r="E13" i="20"/>
  <c r="F13" i="20"/>
  <c r="G13" i="20"/>
  <c r="H13" i="20"/>
  <c r="C13" i="20"/>
  <c r="C111" i="25"/>
  <c r="C112" i="25"/>
  <c r="C110" i="25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C106" i="21" l="1"/>
  <c r="D14" i="20" l="1"/>
  <c r="E14" i="20"/>
  <c r="F14" i="20"/>
  <c r="G14" i="20"/>
  <c r="H14" i="20"/>
  <c r="C14" i="20"/>
  <c r="B78" i="22"/>
  <c r="B79" i="22" s="1"/>
  <c r="B62" i="22"/>
  <c r="B47" i="22"/>
  <c r="B59" i="22" s="1"/>
  <c r="Q21" i="22"/>
  <c r="L21" i="22"/>
  <c r="Q19" i="22"/>
  <c r="Q14" i="22"/>
  <c r="Q26" i="22" s="1"/>
  <c r="L14" i="22"/>
  <c r="L26" i="22" s="1"/>
  <c r="L13" i="22"/>
  <c r="L25" i="22" s="1"/>
  <c r="L12" i="22"/>
  <c r="L24" i="22" s="1"/>
  <c r="Q9" i="22"/>
  <c r="L9" i="22"/>
  <c r="L8" i="22"/>
  <c r="L20" i="22" s="1"/>
  <c r="Q7" i="22"/>
  <c r="L7" i="22"/>
  <c r="L19" i="22" s="1"/>
  <c r="Q6" i="22"/>
  <c r="Q18" i="22" s="1"/>
  <c r="L6" i="22"/>
  <c r="L18" i="22" s="1"/>
  <c r="Q5" i="22"/>
  <c r="Q17" i="22" s="1"/>
  <c r="Q2" i="22"/>
  <c r="L2" i="22"/>
  <c r="L11" i="22" s="1"/>
  <c r="L23" i="22" s="1"/>
  <c r="B2" i="22"/>
  <c r="B139" i="21"/>
  <c r="B138" i="21"/>
  <c r="B137" i="21"/>
  <c r="B136" i="21"/>
  <c r="B135" i="21"/>
  <c r="B134" i="21"/>
  <c r="B133" i="21"/>
  <c r="B132" i="21"/>
  <c r="B131" i="21"/>
  <c r="B130" i="21"/>
  <c r="B127" i="21"/>
  <c r="B50" i="22" s="1"/>
  <c r="B126" i="21"/>
  <c r="B49" i="22" s="1"/>
  <c r="B61" i="22" s="1"/>
  <c r="B125" i="21"/>
  <c r="B48" i="22" s="1"/>
  <c r="B60" i="22" s="1"/>
  <c r="B124" i="21"/>
  <c r="B123" i="21"/>
  <c r="B46" i="22" s="1"/>
  <c r="B58" i="22" s="1"/>
  <c r="B122" i="21"/>
  <c r="B45" i="22" s="1"/>
  <c r="B57" i="22" s="1"/>
  <c r="B121" i="21"/>
  <c r="B44" i="22" s="1"/>
  <c r="B56" i="22" s="1"/>
  <c r="B120" i="21"/>
  <c r="B43" i="22" s="1"/>
  <c r="B55" i="22" s="1"/>
  <c r="B119" i="21"/>
  <c r="B42" i="22" s="1"/>
  <c r="B54" i="22" s="1"/>
  <c r="B118" i="21"/>
  <c r="B41" i="22" s="1"/>
  <c r="B53" i="22" s="1"/>
  <c r="B115" i="21"/>
  <c r="D114" i="21"/>
  <c r="B114" i="21"/>
  <c r="B113" i="21"/>
  <c r="B112" i="21"/>
  <c r="B111" i="21"/>
  <c r="B110" i="21"/>
  <c r="B109" i="21"/>
  <c r="C108" i="21"/>
  <c r="B108" i="21"/>
  <c r="N107" i="21"/>
  <c r="N119" i="21" s="1"/>
  <c r="B107" i="21"/>
  <c r="B106" i="21"/>
  <c r="AG103" i="21" a="1"/>
  <c r="AG103" i="21" s="1"/>
  <c r="AF103" i="21" a="1"/>
  <c r="AF103" i="21" s="1"/>
  <c r="AE103" i="21" a="1"/>
  <c r="AE103" i="21" s="1"/>
  <c r="AD103" i="21" a="1"/>
  <c r="AD103" i="21" s="1"/>
  <c r="AC103" i="21" a="1"/>
  <c r="AC103" i="21" s="1"/>
  <c r="AB103" i="21" a="1"/>
  <c r="AB103" i="21" s="1"/>
  <c r="AA103" i="21" a="1"/>
  <c r="AA103" i="21" s="1"/>
  <c r="Z103" i="21" a="1"/>
  <c r="Z103" i="21" s="1"/>
  <c r="Y103" i="21" a="1"/>
  <c r="Y103" i="21" s="1"/>
  <c r="X103" i="21"/>
  <c r="X103" i="21" a="1"/>
  <c r="W103" i="21" a="1"/>
  <c r="W103" i="21" s="1"/>
  <c r="W115" i="21" s="1"/>
  <c r="V103" i="21"/>
  <c r="V103" i="21" a="1"/>
  <c r="U103" i="21"/>
  <c r="U103" i="21" a="1"/>
  <c r="T103" i="21" a="1"/>
  <c r="T103" i="21" s="1"/>
  <c r="S103" i="21" a="1"/>
  <c r="S103" i="21" s="1"/>
  <c r="S115" i="21" s="1"/>
  <c r="R103" i="21" a="1"/>
  <c r="R103" i="21" s="1"/>
  <c r="R115" i="21" s="1"/>
  <c r="Q103" i="21" a="1"/>
  <c r="Q103" i="21" s="1"/>
  <c r="P103" i="21" a="1"/>
  <c r="P103" i="21" s="1"/>
  <c r="O103" i="21" a="1"/>
  <c r="O103" i="21" s="1"/>
  <c r="N103" i="21" a="1"/>
  <c r="N103" i="21" s="1"/>
  <c r="N115" i="21" s="1"/>
  <c r="M103" i="21" a="1"/>
  <c r="M103" i="21" s="1"/>
  <c r="M115" i="21" s="1"/>
  <c r="L103" i="21" a="1"/>
  <c r="L103" i="21" s="1"/>
  <c r="K103" i="21" a="1"/>
  <c r="K103" i="21" s="1"/>
  <c r="K115" i="21" s="1"/>
  <c r="J103" i="21" a="1"/>
  <c r="J103" i="21" s="1"/>
  <c r="I103" i="21" a="1"/>
  <c r="I103" i="21" s="1"/>
  <c r="H103" i="21" a="1"/>
  <c r="H103" i="21" s="1"/>
  <c r="H115" i="21" s="1"/>
  <c r="G103" i="21" a="1"/>
  <c r="G103" i="21" s="1"/>
  <c r="F103" i="21" a="1"/>
  <c r="F103" i="21" s="1"/>
  <c r="E103" i="21" a="1"/>
  <c r="E103" i="21" s="1"/>
  <c r="D103" i="21" a="1"/>
  <c r="D103" i="21" s="1"/>
  <c r="D115" i="21" s="1"/>
  <c r="C103" i="21" a="1"/>
  <c r="C103" i="21" s="1"/>
  <c r="C115" i="21" s="1"/>
  <c r="B103" i="21"/>
  <c r="AG102" i="21" a="1"/>
  <c r="AG102" i="21" s="1"/>
  <c r="AF102" i="21"/>
  <c r="AF102" i="21" a="1"/>
  <c r="AE102" i="21" a="1"/>
  <c r="AE102" i="21" s="1"/>
  <c r="AD102" i="21"/>
  <c r="AD102" i="21" a="1"/>
  <c r="AC102" i="21"/>
  <c r="AC102" i="21" a="1"/>
  <c r="AB102" i="21" a="1"/>
  <c r="AB102" i="21" s="1"/>
  <c r="AA102" i="21"/>
  <c r="AA102" i="21" a="1"/>
  <c r="Z102" i="21"/>
  <c r="Z102" i="21" a="1"/>
  <c r="Y102" i="21"/>
  <c r="Y102" i="21" a="1"/>
  <c r="X102" i="21" a="1"/>
  <c r="X102" i="21" s="1"/>
  <c r="W102" i="21" a="1"/>
  <c r="W102" i="21" s="1"/>
  <c r="W114" i="21" s="1"/>
  <c r="W126" i="21" s="1"/>
  <c r="V102" i="21"/>
  <c r="V114" i="21" s="1"/>
  <c r="V102" i="21" a="1"/>
  <c r="U102" i="21" a="1"/>
  <c r="U102" i="21" s="1"/>
  <c r="U114" i="21" s="1"/>
  <c r="T102" i="21" a="1"/>
  <c r="T102" i="21" s="1"/>
  <c r="T114" i="21" s="1"/>
  <c r="S102" i="21" a="1"/>
  <c r="S102" i="21" s="1"/>
  <c r="S114" i="21" s="1"/>
  <c r="R102" i="21" a="1"/>
  <c r="R102" i="21" s="1"/>
  <c r="R114" i="21" s="1"/>
  <c r="Q102" i="21"/>
  <c r="Q102" i="21" a="1"/>
  <c r="P102" i="21" a="1"/>
  <c r="P102" i="21" s="1"/>
  <c r="O102" i="21" a="1"/>
  <c r="O102" i="21" s="1"/>
  <c r="N102" i="21" a="1"/>
  <c r="N102" i="21" s="1"/>
  <c r="M102" i="21" a="1"/>
  <c r="M102" i="21" s="1"/>
  <c r="M114" i="21" s="1"/>
  <c r="L102" i="21"/>
  <c r="L102" i="21" a="1"/>
  <c r="K102" i="21" a="1"/>
  <c r="K102" i="21" s="1"/>
  <c r="J102" i="21" a="1"/>
  <c r="J102" i="21" s="1"/>
  <c r="I102" i="21" a="1"/>
  <c r="I102" i="21" s="1"/>
  <c r="I114" i="21" s="1"/>
  <c r="H102" i="21" a="1"/>
  <c r="H102" i="21" s="1"/>
  <c r="H114" i="21" s="1"/>
  <c r="G102" i="21"/>
  <c r="G114" i="21" s="1"/>
  <c r="G102" i="21" a="1"/>
  <c r="F102" i="21" a="1"/>
  <c r="F102" i="21" s="1"/>
  <c r="F114" i="21" s="1"/>
  <c r="E102" i="21" a="1"/>
  <c r="E102" i="21" s="1"/>
  <c r="E114" i="21" s="1"/>
  <c r="D102" i="21" a="1"/>
  <c r="D102" i="21" s="1"/>
  <c r="C102" i="21" a="1"/>
  <c r="C102" i="21" s="1"/>
  <c r="C114" i="21" s="1"/>
  <c r="B102" i="21"/>
  <c r="AG101" i="21" a="1"/>
  <c r="AG101" i="21" s="1"/>
  <c r="AF101" i="21"/>
  <c r="AF101" i="21" a="1"/>
  <c r="AE101" i="21"/>
  <c r="AE101" i="21" a="1"/>
  <c r="AD101" i="21" a="1"/>
  <c r="AD101" i="21" s="1"/>
  <c r="AC101" i="21"/>
  <c r="AC101" i="21" a="1"/>
  <c r="AB101" i="21" a="1"/>
  <c r="AB101" i="21" s="1"/>
  <c r="AA101" i="21" a="1"/>
  <c r="AA101" i="21" s="1"/>
  <c r="Z101" i="21"/>
  <c r="Z101" i="21" a="1"/>
  <c r="Y101" i="21"/>
  <c r="Y101" i="21" a="1"/>
  <c r="X101" i="21" a="1"/>
  <c r="X101" i="21" s="1"/>
  <c r="W101" i="21" a="1"/>
  <c r="W101" i="21" s="1"/>
  <c r="W113" i="21" s="1"/>
  <c r="V101" i="21"/>
  <c r="V101" i="21" a="1"/>
  <c r="U101" i="21"/>
  <c r="U101" i="21" a="1"/>
  <c r="T101" i="21" a="1"/>
  <c r="T101" i="21" s="1"/>
  <c r="S101" i="21" a="1"/>
  <c r="S101" i="21" s="1"/>
  <c r="R101" i="21" a="1"/>
  <c r="R101" i="21" s="1"/>
  <c r="R113" i="21" s="1"/>
  <c r="Q101" i="21"/>
  <c r="Q101" i="21" a="1"/>
  <c r="P101" i="21"/>
  <c r="P101" i="21" a="1"/>
  <c r="O101" i="21"/>
  <c r="O101" i="21" a="1"/>
  <c r="N101" i="21" a="1"/>
  <c r="N101" i="21" s="1"/>
  <c r="N113" i="21" s="1"/>
  <c r="M101" i="21" a="1"/>
  <c r="M101" i="21" s="1"/>
  <c r="M113" i="21" s="1"/>
  <c r="M125" i="21" s="1"/>
  <c r="L101" i="21" a="1"/>
  <c r="L101" i="21" s="1"/>
  <c r="K101" i="21"/>
  <c r="K101" i="21" a="1"/>
  <c r="J101" i="21" a="1"/>
  <c r="J101" i="21" s="1"/>
  <c r="I101" i="21" a="1"/>
  <c r="I101" i="21" s="1"/>
  <c r="I113" i="21" s="1"/>
  <c r="H101" i="21" a="1"/>
  <c r="H101" i="21" s="1"/>
  <c r="H113" i="21" s="1"/>
  <c r="G101" i="21" a="1"/>
  <c r="G101" i="21" s="1"/>
  <c r="F101" i="21"/>
  <c r="F101" i="21" a="1"/>
  <c r="E101" i="21" a="1"/>
  <c r="E101" i="21" s="1"/>
  <c r="D101" i="21" a="1"/>
  <c r="D101" i="21" s="1"/>
  <c r="D113" i="21" s="1"/>
  <c r="C101" i="21" a="1"/>
  <c r="C101" i="21" s="1"/>
  <c r="C113" i="21" s="1"/>
  <c r="C125" i="21" s="1"/>
  <c r="B101" i="21"/>
  <c r="AG100" i="21" a="1"/>
  <c r="AG100" i="21" s="1"/>
  <c r="AF100" i="21" a="1"/>
  <c r="AF100" i="21" s="1"/>
  <c r="AE100" i="21" a="1"/>
  <c r="AE100" i="21" s="1"/>
  <c r="AD100" i="21"/>
  <c r="AD100" i="21" a="1"/>
  <c r="AC100" i="21"/>
  <c r="AC100" i="21" a="1"/>
  <c r="AB100" i="21" a="1"/>
  <c r="AB100" i="21" s="1"/>
  <c r="AA100" i="21" a="1"/>
  <c r="AA100" i="21" s="1"/>
  <c r="Z100" i="21" a="1"/>
  <c r="Z100" i="21" s="1"/>
  <c r="Y100" i="21"/>
  <c r="Y100" i="21" a="1"/>
  <c r="X100" i="21"/>
  <c r="X100" i="21" a="1"/>
  <c r="W100" i="21" a="1"/>
  <c r="W100" i="21" s="1"/>
  <c r="W112" i="21" s="1"/>
  <c r="V100" i="21" a="1"/>
  <c r="V100" i="21" s="1"/>
  <c r="U100" i="21" a="1"/>
  <c r="U100" i="21" s="1"/>
  <c r="T100" i="21"/>
  <c r="T100" i="21" a="1"/>
  <c r="S100" i="21" a="1"/>
  <c r="S100" i="21" s="1"/>
  <c r="S112" i="21" s="1"/>
  <c r="R100" i="21"/>
  <c r="R112" i="21" s="1"/>
  <c r="R124" i="21" s="1"/>
  <c r="R100" i="21" a="1"/>
  <c r="Q100" i="21" a="1"/>
  <c r="Q100" i="21" s="1"/>
  <c r="P100" i="21" a="1"/>
  <c r="P100" i="21" s="1"/>
  <c r="O100" i="21"/>
  <c r="O100" i="21" a="1"/>
  <c r="N100" i="21"/>
  <c r="N100" i="21" a="1"/>
  <c r="M100" i="21" a="1"/>
  <c r="M100" i="21" s="1"/>
  <c r="M112" i="21" s="1"/>
  <c r="L100" i="21" a="1"/>
  <c r="L100" i="21" s="1"/>
  <c r="K100" i="21" a="1"/>
  <c r="K100" i="21" s="1"/>
  <c r="J100" i="21"/>
  <c r="J100" i="21" a="1"/>
  <c r="I100" i="21" a="1"/>
  <c r="I100" i="21" s="1"/>
  <c r="I112" i="21" s="1"/>
  <c r="H100" i="21" a="1"/>
  <c r="H100" i="21" s="1"/>
  <c r="H112" i="21" s="1"/>
  <c r="H124" i="21" s="1"/>
  <c r="G100" i="21" a="1"/>
  <c r="G100" i="21" s="1"/>
  <c r="G112" i="21" s="1"/>
  <c r="F100" i="21" a="1"/>
  <c r="F100" i="21" s="1"/>
  <c r="E100" i="21"/>
  <c r="E112" i="21" s="1"/>
  <c r="E100" i="21" a="1"/>
  <c r="D100" i="21" a="1"/>
  <c r="D100" i="21" s="1"/>
  <c r="D112" i="21" s="1"/>
  <c r="D124" i="21" s="1"/>
  <c r="C100" i="21" a="1"/>
  <c r="C100" i="21" s="1"/>
  <c r="C112" i="21" s="1"/>
  <c r="C124" i="21" s="1"/>
  <c r="B100" i="21"/>
  <c r="AG99" i="21" a="1"/>
  <c r="AG99" i="21" s="1"/>
  <c r="AF99" i="21" a="1"/>
  <c r="AF99" i="21" s="1"/>
  <c r="AE99" i="21" a="1"/>
  <c r="AE99" i="21" s="1"/>
  <c r="AD99" i="21" a="1"/>
  <c r="AD99" i="21" s="1"/>
  <c r="AC99" i="21"/>
  <c r="AC99" i="21" a="1"/>
  <c r="AB99" i="21"/>
  <c r="AB99" i="21" a="1"/>
  <c r="AA99" i="21" a="1"/>
  <c r="AA99" i="21" s="1"/>
  <c r="Z99" i="21" a="1"/>
  <c r="Z99" i="21" s="1"/>
  <c r="Y99" i="21"/>
  <c r="Y99" i="21" a="1"/>
  <c r="X99" i="21"/>
  <c r="X99" i="21" a="1"/>
  <c r="W99" i="21" a="1"/>
  <c r="W99" i="21" s="1"/>
  <c r="W111" i="21" s="1"/>
  <c r="V99" i="21"/>
  <c r="V99" i="21" a="1"/>
  <c r="U99" i="21" a="1"/>
  <c r="U99" i="21" s="1"/>
  <c r="T99" i="21" a="1"/>
  <c r="T99" i="21" s="1"/>
  <c r="T111" i="21" s="1"/>
  <c r="S99" i="21"/>
  <c r="S111" i="21" s="1"/>
  <c r="S99" i="21" a="1"/>
  <c r="R99" i="21"/>
  <c r="R111" i="21" s="1"/>
  <c r="R99" i="21" a="1"/>
  <c r="Q99" i="21" a="1"/>
  <c r="Q99" i="21" s="1"/>
  <c r="P99" i="21" a="1"/>
  <c r="P99" i="21" s="1"/>
  <c r="O99" i="21" a="1"/>
  <c r="O99" i="21" s="1"/>
  <c r="N99" i="21"/>
  <c r="N111" i="21" s="1"/>
  <c r="N99" i="21" a="1"/>
  <c r="M99" i="21" a="1"/>
  <c r="M99" i="21" s="1"/>
  <c r="M111" i="21" s="1"/>
  <c r="L99" i="21" a="1"/>
  <c r="L99" i="21" s="1"/>
  <c r="K99" i="21" a="1"/>
  <c r="K99" i="21" s="1"/>
  <c r="J99" i="21"/>
  <c r="J99" i="21" a="1"/>
  <c r="I99" i="21" a="1"/>
  <c r="I99" i="21" s="1"/>
  <c r="H99" i="21" a="1"/>
  <c r="H99" i="21" s="1"/>
  <c r="H111" i="21" s="1"/>
  <c r="G99" i="21" a="1"/>
  <c r="G99" i="21" s="1"/>
  <c r="F99" i="21" a="1"/>
  <c r="F99" i="21" s="1"/>
  <c r="E99" i="21" a="1"/>
  <c r="E99" i="21" s="1"/>
  <c r="D99" i="21"/>
  <c r="D111" i="21" s="1"/>
  <c r="D99" i="21" a="1"/>
  <c r="C99" i="21" a="1"/>
  <c r="C99" i="21" s="1"/>
  <c r="C111" i="21" s="1"/>
  <c r="B99" i="21"/>
  <c r="AG98" i="21"/>
  <c r="AG98" i="21" a="1"/>
  <c r="AF98" i="21" a="1"/>
  <c r="AF98" i="21" s="1"/>
  <c r="AE98" i="21" a="1"/>
  <c r="AE98" i="21" s="1"/>
  <c r="AD98" i="21"/>
  <c r="AD98" i="21" a="1"/>
  <c r="AC98" i="21" a="1"/>
  <c r="AC98" i="21" s="1"/>
  <c r="AB98" i="21"/>
  <c r="AB98" i="21" a="1"/>
  <c r="AA98" i="21" a="1"/>
  <c r="AA98" i="21" s="1"/>
  <c r="Z98" i="21" a="1"/>
  <c r="Z98" i="21" s="1"/>
  <c r="Y98" i="21" a="1"/>
  <c r="Y98" i="21" s="1"/>
  <c r="X98" i="21" a="1"/>
  <c r="X98" i="21" s="1"/>
  <c r="W98" i="21"/>
  <c r="W110" i="21" s="1"/>
  <c r="W98" i="21" a="1"/>
  <c r="V98" i="21"/>
  <c r="V110" i="21" s="1"/>
  <c r="V98" i="21" a="1"/>
  <c r="U98" i="21" a="1"/>
  <c r="U98" i="21" s="1"/>
  <c r="T98" i="21" a="1"/>
  <c r="T98" i="21" s="1"/>
  <c r="T110" i="21" s="1"/>
  <c r="S98" i="21"/>
  <c r="S110" i="21" s="1"/>
  <c r="S98" i="21" a="1"/>
  <c r="R98" i="21"/>
  <c r="R110" i="21" s="1"/>
  <c r="R98" i="21" a="1"/>
  <c r="Q98" i="21"/>
  <c r="Q98" i="21" a="1"/>
  <c r="P98" i="21" a="1"/>
  <c r="P98" i="21" s="1"/>
  <c r="O98" i="21" a="1"/>
  <c r="O98" i="21" s="1"/>
  <c r="N98" i="21" a="1"/>
  <c r="N98" i="21" s="1"/>
  <c r="N110" i="21" s="1"/>
  <c r="M98" i="21"/>
  <c r="M110" i="21" s="1"/>
  <c r="M98" i="21" a="1"/>
  <c r="L98" i="21" a="1"/>
  <c r="L98" i="21" s="1"/>
  <c r="K98" i="21"/>
  <c r="K98" i="21" a="1"/>
  <c r="J98" i="21" a="1"/>
  <c r="J98" i="21" s="1"/>
  <c r="I98" i="21" a="1"/>
  <c r="I98" i="21" s="1"/>
  <c r="H98" i="21"/>
  <c r="H110" i="21" s="1"/>
  <c r="H98" i="21" a="1"/>
  <c r="G98" i="21" a="1"/>
  <c r="G98" i="21" s="1"/>
  <c r="F98" i="21"/>
  <c r="F98" i="21" a="1"/>
  <c r="E98" i="21" a="1"/>
  <c r="E98" i="21" s="1"/>
  <c r="D98" i="21" a="1"/>
  <c r="D98" i="21" s="1"/>
  <c r="D110" i="21" s="1"/>
  <c r="C98" i="21"/>
  <c r="C110" i="21" s="1"/>
  <c r="C122" i="21" s="1"/>
  <c r="C98" i="21" a="1"/>
  <c r="B98" i="21"/>
  <c r="AG97" i="21"/>
  <c r="AG97" i="21" a="1"/>
  <c r="AF97" i="21" a="1"/>
  <c r="AF97" i="21" s="1"/>
  <c r="AE97" i="21"/>
  <c r="AE97" i="21" a="1"/>
  <c r="AD97" i="21"/>
  <c r="AD97" i="21" a="1"/>
  <c r="AC97" i="21" a="1"/>
  <c r="AC97" i="21" s="1"/>
  <c r="AB97" i="21"/>
  <c r="AB97" i="21" a="1"/>
  <c r="AA97" i="21"/>
  <c r="AA97" i="21" a="1"/>
  <c r="Z97" i="21" a="1"/>
  <c r="Z97" i="21" s="1"/>
  <c r="Y97" i="21" a="1"/>
  <c r="Y97" i="21" s="1"/>
  <c r="X97" i="21" a="1"/>
  <c r="X97" i="21" s="1"/>
  <c r="W97" i="21" a="1"/>
  <c r="W97" i="21" s="1"/>
  <c r="W109" i="21" s="1"/>
  <c r="W121" i="21" s="1"/>
  <c r="V97" i="21" a="1"/>
  <c r="V97" i="21" s="1"/>
  <c r="V109" i="21" s="1"/>
  <c r="U97" i="21"/>
  <c r="U97" i="21" a="1"/>
  <c r="T97" i="21"/>
  <c r="T97" i="21" a="1"/>
  <c r="S97" i="21" a="1"/>
  <c r="S97" i="21" s="1"/>
  <c r="R97" i="21"/>
  <c r="R109" i="21" s="1"/>
  <c r="R121" i="21" s="1"/>
  <c r="R97" i="21" a="1"/>
  <c r="Q97" i="21"/>
  <c r="Q97" i="21" a="1"/>
  <c r="P97" i="21" a="1"/>
  <c r="P97" i="21" s="1"/>
  <c r="O97" i="21" a="1"/>
  <c r="O97" i="21" s="1"/>
  <c r="N97" i="21" a="1"/>
  <c r="N97" i="21" s="1"/>
  <c r="M97" i="21" a="1"/>
  <c r="M97" i="21" s="1"/>
  <c r="M109" i="21" s="1"/>
  <c r="L97" i="21" a="1"/>
  <c r="L97" i="21" s="1"/>
  <c r="L109" i="21" s="1"/>
  <c r="K97" i="21" a="1"/>
  <c r="K97" i="21" s="1"/>
  <c r="K109" i="21" s="1"/>
  <c r="J97" i="21" a="1"/>
  <c r="J97" i="21" s="1"/>
  <c r="J109" i="21" s="1"/>
  <c r="I97" i="21" a="1"/>
  <c r="I97" i="21" s="1"/>
  <c r="I109" i="21" s="1"/>
  <c r="H97" i="21"/>
  <c r="H109" i="21" s="1"/>
  <c r="H97" i="21" a="1"/>
  <c r="G97" i="21"/>
  <c r="G97" i="21" a="1"/>
  <c r="F97" i="21" a="1"/>
  <c r="F97" i="21" s="1"/>
  <c r="E97" i="21" a="1"/>
  <c r="E97" i="21" s="1"/>
  <c r="D97" i="21" a="1"/>
  <c r="D97" i="21" s="1"/>
  <c r="C97" i="21" a="1"/>
  <c r="C97" i="21" s="1"/>
  <c r="C109" i="21" s="1"/>
  <c r="B97" i="21"/>
  <c r="AG96" i="21" a="1"/>
  <c r="AG96" i="21" s="1"/>
  <c r="AF96" i="21"/>
  <c r="AF96" i="21" a="1"/>
  <c r="AE96" i="21"/>
  <c r="AE96" i="21" a="1"/>
  <c r="AD96" i="21" a="1"/>
  <c r="AD96" i="21" s="1"/>
  <c r="AC96" i="21" a="1"/>
  <c r="AC96" i="21" s="1"/>
  <c r="AB96" i="21" a="1"/>
  <c r="AB96" i="21" s="1"/>
  <c r="AA96" i="21" a="1"/>
  <c r="AA96" i="21" s="1"/>
  <c r="Z96" i="21"/>
  <c r="Z96" i="21" a="1"/>
  <c r="Y96" i="21"/>
  <c r="Y96" i="21" a="1"/>
  <c r="X96" i="21" a="1"/>
  <c r="X96" i="21" s="1"/>
  <c r="W96" i="21"/>
  <c r="W108" i="21" s="1"/>
  <c r="W96" i="21" a="1"/>
  <c r="V96" i="21" a="1"/>
  <c r="V96" i="21" s="1"/>
  <c r="V108" i="21" s="1"/>
  <c r="U96" i="21"/>
  <c r="U96" i="21" a="1"/>
  <c r="T96" i="21" a="1"/>
  <c r="T96" i="21" s="1"/>
  <c r="T108" i="21" s="1"/>
  <c r="S96" i="21" a="1"/>
  <c r="S96" i="21" s="1"/>
  <c r="S108" i="21" s="1"/>
  <c r="R96" i="21" a="1"/>
  <c r="R96" i="21" s="1"/>
  <c r="R108" i="21" s="1"/>
  <c r="Q96" i="21"/>
  <c r="Q96" i="21" a="1"/>
  <c r="P96" i="21"/>
  <c r="P96" i="21" a="1"/>
  <c r="O96" i="21" a="1"/>
  <c r="O96" i="21" s="1"/>
  <c r="N96" i="21" a="1"/>
  <c r="N96" i="21" s="1"/>
  <c r="N108" i="21" s="1"/>
  <c r="M96" i="21" a="1"/>
  <c r="M96" i="21" s="1"/>
  <c r="M108" i="21" s="1"/>
  <c r="M120" i="21" s="1"/>
  <c r="L96" i="21" a="1"/>
  <c r="L96" i="21" s="1"/>
  <c r="K96" i="21"/>
  <c r="K96" i="21" a="1"/>
  <c r="J96" i="21" a="1"/>
  <c r="J96" i="21" s="1"/>
  <c r="J108" i="21" s="1"/>
  <c r="I96" i="21" a="1"/>
  <c r="I96" i="21" s="1"/>
  <c r="I108" i="21" s="1"/>
  <c r="H96" i="21" a="1"/>
  <c r="H96" i="21" s="1"/>
  <c r="H108" i="21" s="1"/>
  <c r="H120" i="21" s="1"/>
  <c r="H132" i="21" s="1"/>
  <c r="G96" i="21"/>
  <c r="G96" i="21" a="1"/>
  <c r="F96" i="21"/>
  <c r="F96" i="21" a="1"/>
  <c r="E96" i="21" a="1"/>
  <c r="E96" i="21" s="1"/>
  <c r="D96" i="21"/>
  <c r="D96" i="21" a="1"/>
  <c r="C96" i="21" a="1"/>
  <c r="C96" i="21" s="1"/>
  <c r="B96" i="21"/>
  <c r="AG95" i="21" a="1"/>
  <c r="AG95" i="21" s="1"/>
  <c r="AF95" i="21" a="1"/>
  <c r="AF95" i="21" s="1"/>
  <c r="AE95" i="21" a="1"/>
  <c r="AE95" i="21" s="1"/>
  <c r="AD95" i="21"/>
  <c r="AD95" i="21" a="1"/>
  <c r="AC95" i="21" a="1"/>
  <c r="AC95" i="21" s="1"/>
  <c r="AB95" i="21"/>
  <c r="AB95" i="21" a="1"/>
  <c r="AA95" i="21" a="1"/>
  <c r="AA95" i="21" s="1"/>
  <c r="Z95" i="21" a="1"/>
  <c r="Z95" i="21" s="1"/>
  <c r="Y95" i="21"/>
  <c r="Y95" i="21" a="1"/>
  <c r="X95" i="21" a="1"/>
  <c r="X95" i="21" s="1"/>
  <c r="W95" i="21"/>
  <c r="W107" i="21" s="1"/>
  <c r="W95" i="21" a="1"/>
  <c r="V95" i="21" a="1"/>
  <c r="V95" i="21" s="1"/>
  <c r="U95" i="21" a="1"/>
  <c r="U95" i="21" s="1"/>
  <c r="U107" i="21" s="1"/>
  <c r="U119" i="21" s="1"/>
  <c r="T95" i="21"/>
  <c r="T95" i="21" a="1"/>
  <c r="S95" i="21" a="1"/>
  <c r="S95" i="21" s="1"/>
  <c r="S107" i="21" s="1"/>
  <c r="S119" i="21" s="1"/>
  <c r="R95" i="21" a="1"/>
  <c r="R95" i="21" s="1"/>
  <c r="R107" i="21" s="1"/>
  <c r="R119" i="21" s="1"/>
  <c r="Q95" i="21"/>
  <c r="Q95" i="21" a="1"/>
  <c r="P95" i="21"/>
  <c r="P95" i="21" a="1"/>
  <c r="O95" i="21" a="1"/>
  <c r="O95" i="21" s="1"/>
  <c r="O107" i="21" s="1"/>
  <c r="N95" i="21" a="1"/>
  <c r="N95" i="21" s="1"/>
  <c r="M95" i="21" a="1"/>
  <c r="M95" i="21" s="1"/>
  <c r="M107" i="21" s="1"/>
  <c r="L95" i="21" a="1"/>
  <c r="L95" i="21" s="1"/>
  <c r="K95" i="21" a="1"/>
  <c r="K95" i="21" s="1"/>
  <c r="J95" i="21" a="1"/>
  <c r="J95" i="21" s="1"/>
  <c r="I95" i="21" a="1"/>
  <c r="I95" i="21" s="1"/>
  <c r="I107" i="21" s="1"/>
  <c r="H95" i="21"/>
  <c r="H107" i="21" s="1"/>
  <c r="H119" i="21" s="1"/>
  <c r="H95" i="21" a="1"/>
  <c r="G95" i="21"/>
  <c r="G95" i="21" a="1"/>
  <c r="F95" i="21"/>
  <c r="F95" i="21" a="1"/>
  <c r="E95" i="21" a="1"/>
  <c r="E95" i="21" s="1"/>
  <c r="E107" i="21" s="1"/>
  <c r="E119" i="21" s="1"/>
  <c r="D95" i="21" a="1"/>
  <c r="D95" i="21" s="1"/>
  <c r="D107" i="21" s="1"/>
  <c r="D119" i="21" s="1"/>
  <c r="C95" i="21" a="1"/>
  <c r="C95" i="21" s="1"/>
  <c r="C107" i="21" s="1"/>
  <c r="B95" i="21"/>
  <c r="AG94" i="21"/>
  <c r="AG94" i="21" a="1"/>
  <c r="AF94" i="21"/>
  <c r="AF94" i="21" a="1"/>
  <c r="AE94" i="21" a="1"/>
  <c r="AE94" i="21" s="1"/>
  <c r="AD94" i="21" a="1"/>
  <c r="AD94" i="21" s="1"/>
  <c r="AC94" i="21"/>
  <c r="AC94" i="21" a="1"/>
  <c r="AB94" i="21" a="1"/>
  <c r="AB94" i="21" s="1"/>
  <c r="AA94" i="21" a="1"/>
  <c r="AA94" i="21" s="1"/>
  <c r="Z94" i="21"/>
  <c r="Z94" i="21" a="1"/>
  <c r="Y94" i="21" a="1"/>
  <c r="Y94" i="21" s="1"/>
  <c r="X94" i="21"/>
  <c r="X94" i="21" a="1"/>
  <c r="W94" i="21" a="1"/>
  <c r="W94" i="21" s="1"/>
  <c r="W106" i="21" s="1"/>
  <c r="W118" i="21" s="1"/>
  <c r="V94" i="21" a="1"/>
  <c r="V94" i="21" s="1"/>
  <c r="V106" i="21" s="1"/>
  <c r="U94" i="21" a="1"/>
  <c r="U94" i="21" s="1"/>
  <c r="U106" i="21" s="1"/>
  <c r="T94" i="21" a="1"/>
  <c r="T94" i="21" s="1"/>
  <c r="T106" i="21" s="1"/>
  <c r="S94" i="21"/>
  <c r="S106" i="21" s="1"/>
  <c r="S94" i="21" a="1"/>
  <c r="R94" i="21" a="1"/>
  <c r="R94" i="21" s="1"/>
  <c r="R106" i="21" s="1"/>
  <c r="Q94" i="21" a="1"/>
  <c r="Q94" i="21" s="1"/>
  <c r="P94" i="21"/>
  <c r="P94" i="21" a="1"/>
  <c r="O94" i="21" a="1"/>
  <c r="O94" i="21" s="1"/>
  <c r="N94" i="21"/>
  <c r="N106" i="21" s="1"/>
  <c r="N94" i="21" a="1"/>
  <c r="M94" i="21" a="1"/>
  <c r="M94" i="21" s="1"/>
  <c r="M106" i="21" s="1"/>
  <c r="M118" i="21" s="1"/>
  <c r="L94" i="21" a="1"/>
  <c r="L94" i="21" s="1"/>
  <c r="K94" i="21" a="1"/>
  <c r="K94" i="21" s="1"/>
  <c r="J94" i="21"/>
  <c r="J94" i="21" a="1"/>
  <c r="I94" i="21"/>
  <c r="I94" i="21" a="1"/>
  <c r="H94" i="21" a="1"/>
  <c r="H94" i="21" s="1"/>
  <c r="H106" i="21" s="1"/>
  <c r="G94" i="21" a="1"/>
  <c r="G94" i="21" s="1"/>
  <c r="F94" i="21"/>
  <c r="F94" i="21" a="1"/>
  <c r="E94" i="21" a="1"/>
  <c r="E94" i="21" s="1"/>
  <c r="E106" i="21" s="1"/>
  <c r="E118" i="21" s="1"/>
  <c r="D94" i="21"/>
  <c r="D106" i="21" s="1"/>
  <c r="D94" i="21" a="1"/>
  <c r="C94" i="21" a="1"/>
  <c r="C94" i="21" s="1"/>
  <c r="C118" i="21" s="1"/>
  <c r="B94" i="21"/>
  <c r="V45" i="21"/>
  <c r="Q45" i="21"/>
  <c r="L45" i="21"/>
  <c r="G45" i="21"/>
  <c r="B45" i="21"/>
  <c r="R44" i="21"/>
  <c r="S44" i="21" s="1"/>
  <c r="T44" i="21" s="1"/>
  <c r="U44" i="21" s="1"/>
  <c r="M44" i="21"/>
  <c r="H44" i="21"/>
  <c r="I44" i="21" s="1"/>
  <c r="J44" i="21" s="1"/>
  <c r="K44" i="21" s="1"/>
  <c r="D44" i="21"/>
  <c r="E44" i="21" s="1"/>
  <c r="F44" i="21" s="1"/>
  <c r="C44" i="21"/>
  <c r="S43" i="21"/>
  <c r="T43" i="21" s="1"/>
  <c r="U43" i="21" s="1"/>
  <c r="R43" i="21"/>
  <c r="M43" i="21"/>
  <c r="I43" i="21"/>
  <c r="J43" i="21" s="1"/>
  <c r="K43" i="21" s="1"/>
  <c r="H43" i="21"/>
  <c r="F43" i="21"/>
  <c r="C43" i="21"/>
  <c r="D43" i="21" s="1"/>
  <c r="E43" i="21" s="1"/>
  <c r="R42" i="21"/>
  <c r="S42" i="21" s="1"/>
  <c r="T42" i="21" s="1"/>
  <c r="U42" i="21" s="1"/>
  <c r="M42" i="21"/>
  <c r="N42" i="21" s="1"/>
  <c r="J42" i="21"/>
  <c r="K42" i="21" s="1"/>
  <c r="I42" i="21"/>
  <c r="H42" i="21"/>
  <c r="C42" i="21"/>
  <c r="D42" i="21" s="1"/>
  <c r="E42" i="21" s="1"/>
  <c r="F42" i="21" s="1"/>
  <c r="R41" i="21"/>
  <c r="S41" i="21" s="1"/>
  <c r="T41" i="21" s="1"/>
  <c r="U41" i="21" s="1"/>
  <c r="M41" i="21"/>
  <c r="H41" i="21"/>
  <c r="I41" i="21" s="1"/>
  <c r="J41" i="21" s="1"/>
  <c r="K41" i="21" s="1"/>
  <c r="D41" i="21"/>
  <c r="E41" i="21" s="1"/>
  <c r="F41" i="21" s="1"/>
  <c r="C41" i="21"/>
  <c r="V40" i="21"/>
  <c r="Q40" i="21"/>
  <c r="L40" i="21"/>
  <c r="G40" i="21"/>
  <c r="B40" i="21"/>
  <c r="T39" i="21"/>
  <c r="U39" i="21" s="1"/>
  <c r="S39" i="21"/>
  <c r="R39" i="21"/>
  <c r="M39" i="21"/>
  <c r="H39" i="21"/>
  <c r="I39" i="21" s="1"/>
  <c r="J39" i="21" s="1"/>
  <c r="K39" i="21" s="1"/>
  <c r="C39" i="21"/>
  <c r="D39" i="21" s="1"/>
  <c r="E39" i="21" s="1"/>
  <c r="F39" i="21" s="1"/>
  <c r="S38" i="21"/>
  <c r="T38" i="21" s="1"/>
  <c r="U38" i="21" s="1"/>
  <c r="R38" i="21"/>
  <c r="M38" i="21"/>
  <c r="H38" i="21"/>
  <c r="I38" i="21" s="1"/>
  <c r="J38" i="21" s="1"/>
  <c r="K38" i="21" s="1"/>
  <c r="D38" i="21"/>
  <c r="E38" i="21" s="1"/>
  <c r="C38" i="21"/>
  <c r="R37" i="21"/>
  <c r="S37" i="21" s="1"/>
  <c r="T37" i="21" s="1"/>
  <c r="U37" i="21" s="1"/>
  <c r="M37" i="21"/>
  <c r="H37" i="21"/>
  <c r="I37" i="21" s="1"/>
  <c r="J37" i="21" s="1"/>
  <c r="K37" i="21" s="1"/>
  <c r="C37" i="21"/>
  <c r="D37" i="21" s="1"/>
  <c r="E37" i="21" s="1"/>
  <c r="F37" i="21" s="1"/>
  <c r="R36" i="21"/>
  <c r="S36" i="21" s="1"/>
  <c r="T36" i="21" s="1"/>
  <c r="U36" i="21" s="1"/>
  <c r="M36" i="21"/>
  <c r="H36" i="21"/>
  <c r="I36" i="21" s="1"/>
  <c r="J36" i="21" s="1"/>
  <c r="K36" i="21" s="1"/>
  <c r="C36" i="21"/>
  <c r="D108" i="21" s="1"/>
  <c r="R35" i="21"/>
  <c r="S35" i="21" s="1"/>
  <c r="T35" i="21" s="1"/>
  <c r="U35" i="21" s="1"/>
  <c r="N35" i="21"/>
  <c r="O35" i="21" s="1"/>
  <c r="M35" i="21"/>
  <c r="H35" i="21"/>
  <c r="I35" i="21" s="1"/>
  <c r="J35" i="21" s="1"/>
  <c r="K35" i="21" s="1"/>
  <c r="E35" i="21"/>
  <c r="F35" i="21" s="1"/>
  <c r="D35" i="21"/>
  <c r="C35" i="21"/>
  <c r="T34" i="21"/>
  <c r="U34" i="21" s="1"/>
  <c r="R34" i="21"/>
  <c r="S34" i="21" s="1"/>
  <c r="M34" i="21"/>
  <c r="H34" i="21"/>
  <c r="I34" i="21" s="1"/>
  <c r="J34" i="21" s="1"/>
  <c r="K34" i="21" s="1"/>
  <c r="D34" i="21"/>
  <c r="E34" i="21" s="1"/>
  <c r="F34" i="21" s="1"/>
  <c r="C34" i="2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/>
  <c r="B26" i="21" a="1"/>
  <c r="C25" i="21"/>
  <c r="C25" i="21" a="1"/>
  <c r="B25" i="21" a="1"/>
  <c r="B25" i="21" s="1"/>
  <c r="C24" i="21" a="1"/>
  <c r="C24" i="21" s="1"/>
  <c r="B24" i="21"/>
  <c r="B24" i="21" a="1"/>
  <c r="C23" i="21" a="1"/>
  <c r="C23" i="21" s="1"/>
  <c r="B23" i="21" a="1"/>
  <c r="B23" i="21" s="1"/>
  <c r="C22" i="21" a="1"/>
  <c r="C22" i="21" s="1"/>
  <c r="B22" i="21" a="1"/>
  <c r="B22" i="21" s="1"/>
  <c r="C21" i="21" a="1"/>
  <c r="C21" i="21" s="1"/>
  <c r="B21" i="21" a="1"/>
  <c r="B21" i="21" s="1"/>
  <c r="C20" i="21" a="1"/>
  <c r="C20" i="21" s="1"/>
  <c r="B20" i="21" a="1"/>
  <c r="B20" i="21" s="1"/>
  <c r="C19" i="21" a="1"/>
  <c r="C19" i="21" s="1"/>
  <c r="B19" i="21"/>
  <c r="B19" i="21" a="1"/>
  <c r="U118" i="21" l="1"/>
  <c r="S131" i="21"/>
  <c r="S42" i="22"/>
  <c r="S54" i="22" s="1"/>
  <c r="E111" i="21"/>
  <c r="H136" i="21"/>
  <c r="H47" i="22"/>
  <c r="U42" i="22"/>
  <c r="U54" i="22" s="1"/>
  <c r="U131" i="21"/>
  <c r="W44" i="22"/>
  <c r="W56" i="22" s="1"/>
  <c r="W133" i="21"/>
  <c r="C41" i="22"/>
  <c r="C130" i="21"/>
  <c r="W122" i="21"/>
  <c r="W41" i="22"/>
  <c r="W53" i="22" s="1"/>
  <c r="W130" i="21"/>
  <c r="X37" i="21" a="1"/>
  <c r="X37" i="21" s="1"/>
  <c r="K106" i="21"/>
  <c r="K118" i="21" s="1"/>
  <c r="V120" i="21"/>
  <c r="G110" i="21"/>
  <c r="O113" i="21"/>
  <c r="O42" i="21"/>
  <c r="C48" i="22"/>
  <c r="C137" i="21"/>
  <c r="P35" i="21"/>
  <c r="Q107" i="21" s="1"/>
  <c r="AB35" i="21" a="1"/>
  <c r="AB35" i="21" s="1"/>
  <c r="AC107" i="21" s="1"/>
  <c r="AF109" i="21"/>
  <c r="L106" i="21"/>
  <c r="L118" i="21" s="1"/>
  <c r="O111" i="21"/>
  <c r="L113" i="21"/>
  <c r="O119" i="21"/>
  <c r="R131" i="21"/>
  <c r="R42" i="22"/>
  <c r="R54" i="22" s="1"/>
  <c r="L110" i="21"/>
  <c r="L122" i="21" s="1"/>
  <c r="U126" i="21"/>
  <c r="T120" i="21"/>
  <c r="M41" i="22"/>
  <c r="M130" i="21"/>
  <c r="J107" i="21"/>
  <c r="C134" i="21"/>
  <c r="C45" i="22"/>
  <c r="M137" i="21"/>
  <c r="M48" i="22"/>
  <c r="M60" i="22" s="1"/>
  <c r="S124" i="21"/>
  <c r="E130" i="21"/>
  <c r="E142" i="21" s="1"/>
  <c r="E41" i="22"/>
  <c r="I124" i="21"/>
  <c r="E126" i="21"/>
  <c r="F110" i="21"/>
  <c r="F38" i="21"/>
  <c r="K107" i="21"/>
  <c r="V121" i="21"/>
  <c r="O106" i="21"/>
  <c r="O118" i="21" s="1"/>
  <c r="F112" i="21"/>
  <c r="F126" i="21" s="1"/>
  <c r="J114" i="21"/>
  <c r="F115" i="21"/>
  <c r="F127" i="21" s="1"/>
  <c r="D131" i="21"/>
  <c r="D42" i="22"/>
  <c r="C121" i="21"/>
  <c r="W49" i="22"/>
  <c r="W61" i="22" s="1"/>
  <c r="W138" i="21"/>
  <c r="T107" i="21"/>
  <c r="T119" i="21" s="1"/>
  <c r="O108" i="21"/>
  <c r="AG109" i="21"/>
  <c r="K114" i="21"/>
  <c r="D125" i="21"/>
  <c r="R118" i="21"/>
  <c r="D122" i="21"/>
  <c r="W124" i="21"/>
  <c r="S113" i="21"/>
  <c r="S125" i="21" s="1"/>
  <c r="U108" i="21"/>
  <c r="I110" i="21"/>
  <c r="N131" i="21"/>
  <c r="N42" i="22"/>
  <c r="H123" i="21"/>
  <c r="R136" i="21"/>
  <c r="R47" i="22"/>
  <c r="R59" i="22" s="1"/>
  <c r="N118" i="21"/>
  <c r="J110" i="21"/>
  <c r="E131" i="21"/>
  <c r="E42" i="22"/>
  <c r="K110" i="21"/>
  <c r="R133" i="21"/>
  <c r="R44" i="22"/>
  <c r="R56" i="22" s="1"/>
  <c r="G111" i="21"/>
  <c r="D136" i="21"/>
  <c r="D47" i="22"/>
  <c r="L108" i="21"/>
  <c r="T109" i="21"/>
  <c r="T121" i="21" s="1"/>
  <c r="E124" i="21"/>
  <c r="H131" i="21"/>
  <c r="H42" i="22"/>
  <c r="D126" i="21"/>
  <c r="E108" i="21"/>
  <c r="R120" i="21"/>
  <c r="H118" i="21"/>
  <c r="Y109" i="21"/>
  <c r="G113" i="21"/>
  <c r="G125" i="21" s="1"/>
  <c r="P114" i="21"/>
  <c r="L115" i="21"/>
  <c r="W125" i="21"/>
  <c r="H43" i="22"/>
  <c r="N37" i="21"/>
  <c r="O37" i="21" s="1"/>
  <c r="P37" i="21" s="1"/>
  <c r="W37" i="21" a="1"/>
  <c r="W37" i="21" s="1"/>
  <c r="X109" i="21" s="1"/>
  <c r="AE37" i="21" a="1"/>
  <c r="AE37" i="21" s="1"/>
  <c r="AF37" i="21" a="1"/>
  <c r="AF37" i="21" s="1"/>
  <c r="AD37" i="21" a="1"/>
  <c r="AD37" i="21" s="1"/>
  <c r="C119" i="21"/>
  <c r="G126" i="21"/>
  <c r="I111" i="21"/>
  <c r="I123" i="21" s="1"/>
  <c r="D127" i="21"/>
  <c r="I126" i="21"/>
  <c r="AA37" i="21" a="1"/>
  <c r="AA37" i="21" s="1"/>
  <c r="AB109" i="21" s="1"/>
  <c r="H121" i="21"/>
  <c r="AB37" i="21" a="1"/>
  <c r="AB37" i="21" s="1"/>
  <c r="V107" i="21"/>
  <c r="V119" i="21" s="1"/>
  <c r="G106" i="21"/>
  <c r="Y35" i="21" a="1"/>
  <c r="Y35" i="21" s="1"/>
  <c r="Z107" i="21" s="1"/>
  <c r="AG35" i="21" a="1"/>
  <c r="AG35" i="21" s="1"/>
  <c r="N41" i="21"/>
  <c r="L107" i="21"/>
  <c r="M127" i="21"/>
  <c r="O109" i="21"/>
  <c r="F111" i="21"/>
  <c r="Z37" i="21" a="1"/>
  <c r="Z37" i="21" s="1"/>
  <c r="AA109" i="21" s="1"/>
  <c r="H126" i="21"/>
  <c r="C120" i="21"/>
  <c r="D36" i="21"/>
  <c r="E36" i="21" s="1"/>
  <c r="U112" i="21"/>
  <c r="AH37" i="21" a="1"/>
  <c r="AH37" i="21" s="1"/>
  <c r="V112" i="21"/>
  <c r="AC43" i="21" a="1"/>
  <c r="AC43" i="21" s="1"/>
  <c r="AD114" i="21" s="1"/>
  <c r="I106" i="21"/>
  <c r="I118" i="21" s="1"/>
  <c r="M119" i="21"/>
  <c r="M121" i="21"/>
  <c r="T122" i="21"/>
  <c r="I125" i="21"/>
  <c r="Q114" i="21"/>
  <c r="J106" i="21"/>
  <c r="J118" i="21" s="1"/>
  <c r="N43" i="21"/>
  <c r="O43" i="21" s="1"/>
  <c r="P43" i="21" s="1"/>
  <c r="AE43" i="21" s="1" a="1"/>
  <c r="AE43" i="21" s="1"/>
  <c r="AF114" i="21" s="1"/>
  <c r="Y37" i="21" a="1"/>
  <c r="Y37" i="21" s="1"/>
  <c r="E109" i="21"/>
  <c r="E121" i="21" s="1"/>
  <c r="C47" i="22"/>
  <c r="C136" i="21"/>
  <c r="K108" i="21"/>
  <c r="K120" i="21" s="1"/>
  <c r="V126" i="21"/>
  <c r="AI44" i="21" a="1"/>
  <c r="AI44" i="21" s="1"/>
  <c r="N44" i="21"/>
  <c r="O44" i="21" s="1"/>
  <c r="P44" i="21" s="1"/>
  <c r="M132" i="21"/>
  <c r="M43" i="22"/>
  <c r="M55" i="22" s="1"/>
  <c r="M122" i="21"/>
  <c r="U109" i="21"/>
  <c r="D118" i="21"/>
  <c r="L111" i="21"/>
  <c r="T112" i="21"/>
  <c r="T124" i="21" s="1"/>
  <c r="I115" i="21"/>
  <c r="I127" i="21" s="1"/>
  <c r="N34" i="21"/>
  <c r="AI37" i="21" a="1"/>
  <c r="AI37" i="21" s="1"/>
  <c r="S118" i="21"/>
  <c r="W119" i="21"/>
  <c r="N36" i="21"/>
  <c r="N109" i="21"/>
  <c r="N121" i="21" s="1"/>
  <c r="U110" i="21"/>
  <c r="U122" i="21" s="1"/>
  <c r="C123" i="21"/>
  <c r="M124" i="21"/>
  <c r="R126" i="21"/>
  <c r="E110" i="21"/>
  <c r="R123" i="21"/>
  <c r="J112" i="21"/>
  <c r="K112" i="21"/>
  <c r="E113" i="21"/>
  <c r="E125" i="21" s="1"/>
  <c r="C127" i="21"/>
  <c r="Q115" i="21"/>
  <c r="Z109" i="21"/>
  <c r="L112" i="21"/>
  <c r="L124" i="21" s="1"/>
  <c r="E115" i="21"/>
  <c r="N38" i="21"/>
  <c r="D109" i="21"/>
  <c r="D121" i="21" s="1"/>
  <c r="U111" i="21"/>
  <c r="L114" i="21"/>
  <c r="T115" i="21"/>
  <c r="H122" i="21"/>
  <c r="N112" i="21"/>
  <c r="N124" i="21" s="1"/>
  <c r="H125" i="21"/>
  <c r="T113" i="21"/>
  <c r="M126" i="21"/>
  <c r="F113" i="21"/>
  <c r="R122" i="21"/>
  <c r="V111" i="21"/>
  <c r="V123" i="21" s="1"/>
  <c r="N114" i="21"/>
  <c r="G115" i="21"/>
  <c r="U115" i="21"/>
  <c r="R125" i="21"/>
  <c r="F109" i="21"/>
  <c r="K111" i="21"/>
  <c r="W123" i="21"/>
  <c r="O112" i="21"/>
  <c r="U113" i="21"/>
  <c r="U125" i="21" s="1"/>
  <c r="H127" i="21"/>
  <c r="R127" i="21"/>
  <c r="F106" i="21"/>
  <c r="N39" i="21"/>
  <c r="AC109" i="21"/>
  <c r="F107" i="21"/>
  <c r="F119" i="21" s="1"/>
  <c r="P107" i="21"/>
  <c r="J113" i="21"/>
  <c r="V115" i="21"/>
  <c r="V127" i="21" s="1"/>
  <c r="G109" i="21"/>
  <c r="S109" i="21"/>
  <c r="S121" i="21" s="1"/>
  <c r="V113" i="21"/>
  <c r="C126" i="21"/>
  <c r="W127" i="21"/>
  <c r="W120" i="21"/>
  <c r="Q109" i="21"/>
  <c r="J111" i="21"/>
  <c r="J123" i="21" s="1"/>
  <c r="G107" i="21"/>
  <c r="G119" i="21" s="1"/>
  <c r="AE109" i="21"/>
  <c r="M123" i="21"/>
  <c r="K113" i="21"/>
  <c r="K125" i="21" s="1"/>
  <c r="J115" i="21"/>
  <c r="J127" i="21" s="1"/>
  <c r="B6" i="22"/>
  <c r="B10" i="22"/>
  <c r="B12" i="22"/>
  <c r="B8" i="22"/>
  <c r="B13" i="22"/>
  <c r="C2" i="22"/>
  <c r="B11" i="22"/>
  <c r="B9" i="22"/>
  <c r="B14" i="22"/>
  <c r="B5" i="22"/>
  <c r="B7" i="22"/>
  <c r="L10" i="22"/>
  <c r="L22" i="22" s="1"/>
  <c r="L5" i="22"/>
  <c r="L17" i="22" s="1"/>
  <c r="M2" i="22"/>
  <c r="Q13" i="22"/>
  <c r="Q25" i="22" s="1"/>
  <c r="Q8" i="22"/>
  <c r="Q20" i="22" s="1"/>
  <c r="Q10" i="22"/>
  <c r="Q22" i="22" s="1"/>
  <c r="Q11" i="22"/>
  <c r="Q23" i="22" s="1"/>
  <c r="Q12" i="22"/>
  <c r="Q24" i="22" s="1"/>
  <c r="F49" i="22" l="1"/>
  <c r="F138" i="21"/>
  <c r="J50" i="22"/>
  <c r="J139" i="21"/>
  <c r="E147" i="21"/>
  <c r="C46" i="22"/>
  <c r="C135" i="21"/>
  <c r="L136" i="21"/>
  <c r="L47" i="22"/>
  <c r="T43" i="22"/>
  <c r="T55" i="22" s="1"/>
  <c r="T132" i="21"/>
  <c r="V49" i="22"/>
  <c r="V61" i="22" s="1"/>
  <c r="V138" i="21"/>
  <c r="N133" i="21"/>
  <c r="N44" i="22"/>
  <c r="AI35" i="21" a="1"/>
  <c r="AI35" i="21" s="1"/>
  <c r="L134" i="21"/>
  <c r="L45" i="22"/>
  <c r="T125" i="21"/>
  <c r="N122" i="21"/>
  <c r="G42" i="22"/>
  <c r="G131" i="21"/>
  <c r="K123" i="21"/>
  <c r="M45" i="22"/>
  <c r="M57" i="22" s="1"/>
  <c r="M134" i="21"/>
  <c r="C44" i="22"/>
  <c r="C133" i="21"/>
  <c r="K121" i="21"/>
  <c r="O123" i="21"/>
  <c r="W43" i="22"/>
  <c r="W55" i="22" s="1"/>
  <c r="W132" i="21"/>
  <c r="S127" i="21"/>
  <c r="V124" i="21"/>
  <c r="M139" i="21"/>
  <c r="M50" i="22"/>
  <c r="M62" i="22" s="1"/>
  <c r="H41" i="22"/>
  <c r="H130" i="21"/>
  <c r="H142" i="21" s="1"/>
  <c r="W47" i="22"/>
  <c r="W59" i="22" s="1"/>
  <c r="W136" i="21"/>
  <c r="N127" i="21"/>
  <c r="I119" i="21"/>
  <c r="S120" i="21"/>
  <c r="S44" i="22"/>
  <c r="S56" i="22" s="1"/>
  <c r="S133" i="21"/>
  <c r="I137" i="21"/>
  <c r="I48" i="22"/>
  <c r="E136" i="21"/>
  <c r="E47" i="22"/>
  <c r="I136" i="21"/>
  <c r="I47" i="22"/>
  <c r="H49" i="22"/>
  <c r="H138" i="21"/>
  <c r="T131" i="21"/>
  <c r="T42" i="22"/>
  <c r="T54" i="22" s="1"/>
  <c r="L127" i="21"/>
  <c r="V50" i="22"/>
  <c r="V62" i="22" s="1"/>
  <c r="V139" i="21"/>
  <c r="D41" i="22"/>
  <c r="D130" i="21"/>
  <c r="D142" i="21" s="1"/>
  <c r="N136" i="21"/>
  <c r="N47" i="22"/>
  <c r="M131" i="21"/>
  <c r="M142" i="21" s="1"/>
  <c r="M42" i="22"/>
  <c r="M54" i="22" s="1"/>
  <c r="I122" i="21"/>
  <c r="P113" i="21"/>
  <c r="P42" i="21"/>
  <c r="AG42" i="21" s="1" a="1"/>
  <c r="AG42" i="21" s="1"/>
  <c r="O121" i="21"/>
  <c r="L125" i="21"/>
  <c r="K124" i="21"/>
  <c r="R48" i="22"/>
  <c r="R60" i="22" s="1"/>
  <c r="R67" i="22" s="1"/>
  <c r="R72" i="22" s="1"/>
  <c r="R137" i="21"/>
  <c r="C42" i="22"/>
  <c r="C131" i="21"/>
  <c r="C142" i="21" s="1"/>
  <c r="L41" i="22"/>
  <c r="L130" i="21"/>
  <c r="L126" i="21"/>
  <c r="C6" i="22"/>
  <c r="C7" i="22"/>
  <c r="C10" i="22"/>
  <c r="C12" i="22"/>
  <c r="C8" i="22"/>
  <c r="C14" i="22"/>
  <c r="C5" i="22"/>
  <c r="C9" i="22"/>
  <c r="C11" i="22"/>
  <c r="C13" i="22"/>
  <c r="O39" i="21"/>
  <c r="G127" i="21"/>
  <c r="E122" i="21"/>
  <c r="W42" i="22"/>
  <c r="W54" i="22" s="1"/>
  <c r="W131" i="21"/>
  <c r="AF44" i="21" a="1"/>
  <c r="AF44" i="21" s="1"/>
  <c r="AG115" i="21" s="1"/>
  <c r="S123" i="21"/>
  <c r="V42" i="22"/>
  <c r="V54" i="22" s="1"/>
  <c r="V131" i="21"/>
  <c r="E120" i="21"/>
  <c r="AA44" i="21" a="1"/>
  <c r="AA44" i="21" s="1"/>
  <c r="AB115" i="21" s="1"/>
  <c r="AG43" i="21" a="1"/>
  <c r="AG43" i="21" s="1"/>
  <c r="T126" i="21"/>
  <c r="AC44" i="21" a="1"/>
  <c r="AC44" i="21" s="1"/>
  <c r="AD115" i="21" s="1"/>
  <c r="E123" i="21"/>
  <c r="I49" i="22"/>
  <c r="I138" i="21"/>
  <c r="N120" i="21"/>
  <c r="C139" i="21"/>
  <c r="C50" i="22"/>
  <c r="S122" i="21"/>
  <c r="H134" i="21"/>
  <c r="H45" i="22"/>
  <c r="AH43" i="21" a="1"/>
  <c r="AH43" i="21" s="1"/>
  <c r="V44" i="22"/>
  <c r="V56" i="22" s="1"/>
  <c r="V133" i="21"/>
  <c r="D120" i="21"/>
  <c r="J121" i="21"/>
  <c r="H139" i="21"/>
  <c r="H50" i="22"/>
  <c r="H46" i="22"/>
  <c r="H135" i="21"/>
  <c r="G49" i="22"/>
  <c r="G138" i="21"/>
  <c r="E137" i="21"/>
  <c r="E48" i="22"/>
  <c r="W44" i="21" a="1"/>
  <c r="W44" i="21" s="1"/>
  <c r="X115" i="21" s="1"/>
  <c r="Z44" i="21" a="1"/>
  <c r="Z44" i="21" s="1"/>
  <c r="AA115" i="21" s="1"/>
  <c r="R41" i="22"/>
  <c r="R53" i="22" s="1"/>
  <c r="R65" i="22" s="1"/>
  <c r="R70" i="22" s="1"/>
  <c r="R130" i="21"/>
  <c r="R142" i="21" s="1"/>
  <c r="X43" i="21" a="1"/>
  <c r="X43" i="21" s="1"/>
  <c r="Y114" i="21" s="1"/>
  <c r="I120" i="21"/>
  <c r="AA35" i="21" a="1"/>
  <c r="AA35" i="21" s="1"/>
  <c r="AB107" i="21" s="1"/>
  <c r="K48" i="22"/>
  <c r="K137" i="21"/>
  <c r="U134" i="21"/>
  <c r="U45" i="22"/>
  <c r="U57" i="22" s="1"/>
  <c r="R144" i="21"/>
  <c r="T47" i="22"/>
  <c r="T59" i="22" s="1"/>
  <c r="T136" i="21"/>
  <c r="T133" i="21"/>
  <c r="T44" i="22"/>
  <c r="T56" i="22" s="1"/>
  <c r="L123" i="21"/>
  <c r="F124" i="21"/>
  <c r="G137" i="21"/>
  <c r="G48" i="22"/>
  <c r="J46" i="22"/>
  <c r="J135" i="21"/>
  <c r="E44" i="22"/>
  <c r="E133" i="21"/>
  <c r="I41" i="22"/>
  <c r="I130" i="21"/>
  <c r="S136" i="21"/>
  <c r="S47" i="22"/>
  <c r="S59" i="22" s="1"/>
  <c r="S48" i="22"/>
  <c r="S60" i="22" s="1"/>
  <c r="S137" i="21"/>
  <c r="T127" i="21"/>
  <c r="T123" i="21"/>
  <c r="AB44" i="21" a="1"/>
  <c r="AB44" i="21" s="1"/>
  <c r="AC115" i="21" s="1"/>
  <c r="N123" i="21"/>
  <c r="V43" i="22"/>
  <c r="V55" i="22" s="1"/>
  <c r="V132" i="21"/>
  <c r="U127" i="21"/>
  <c r="R43" i="22"/>
  <c r="R55" i="22" s="1"/>
  <c r="R132" i="21"/>
  <c r="O114" i="21"/>
  <c r="O126" i="21" s="1"/>
  <c r="W43" i="21" a="1"/>
  <c r="W43" i="21" s="1"/>
  <c r="X114" i="21" s="1"/>
  <c r="W139" i="21"/>
  <c r="W50" i="22"/>
  <c r="W62" i="22" s="1"/>
  <c r="S41" i="22"/>
  <c r="S53" i="22" s="1"/>
  <c r="S130" i="21"/>
  <c r="S142" i="21" s="1"/>
  <c r="S147" i="21" s="1"/>
  <c r="D44" i="22"/>
  <c r="D133" i="21"/>
  <c r="C49" i="22"/>
  <c r="C138" i="21"/>
  <c r="C144" i="21" s="1"/>
  <c r="F118" i="21"/>
  <c r="V46" i="22"/>
  <c r="V58" i="22" s="1"/>
  <c r="V135" i="21"/>
  <c r="O38" i="21"/>
  <c r="R138" i="21"/>
  <c r="R49" i="22"/>
  <c r="R61" i="22" s="1"/>
  <c r="AE42" i="21" a="1"/>
  <c r="AE42" i="21" s="1"/>
  <c r="AF113" i="21" s="1"/>
  <c r="AG44" i="21" a="1"/>
  <c r="AG44" i="21" s="1"/>
  <c r="AF35" i="21" a="1"/>
  <c r="AF35" i="21" s="1"/>
  <c r="AG107" i="21" s="1"/>
  <c r="AG37" i="21" a="1"/>
  <c r="AG37" i="21" s="1"/>
  <c r="AB43" i="21" a="1"/>
  <c r="AB43" i="21" s="1"/>
  <c r="AC114" i="21" s="1"/>
  <c r="J122" i="21"/>
  <c r="AC37" i="21" a="1"/>
  <c r="AC37" i="21" s="1"/>
  <c r="AD109" i="21" s="1"/>
  <c r="Y43" i="21" a="1"/>
  <c r="Y43" i="21" s="1"/>
  <c r="Z114" i="21" s="1"/>
  <c r="K119" i="21"/>
  <c r="AC35" i="21" a="1"/>
  <c r="AC35" i="21" s="1"/>
  <c r="AD107" i="21" s="1"/>
  <c r="W142" i="21"/>
  <c r="F139" i="21"/>
  <c r="F50" i="22"/>
  <c r="M12" i="22"/>
  <c r="M24" i="22" s="1"/>
  <c r="M36" i="22" s="1"/>
  <c r="M7" i="22"/>
  <c r="M19" i="22" s="1"/>
  <c r="M31" i="22" s="1"/>
  <c r="M14" i="22"/>
  <c r="M26" i="22" s="1"/>
  <c r="M38" i="22" s="1"/>
  <c r="M9" i="22"/>
  <c r="M21" i="22" s="1"/>
  <c r="M33" i="22" s="1"/>
  <c r="M10" i="22"/>
  <c r="M22" i="22" s="1"/>
  <c r="M34" i="22" s="1"/>
  <c r="M11" i="22"/>
  <c r="M23" i="22" s="1"/>
  <c r="M35" i="22" s="1"/>
  <c r="M5" i="22"/>
  <c r="M17" i="22" s="1"/>
  <c r="M29" i="22" s="1"/>
  <c r="N2" i="22"/>
  <c r="M13" i="22"/>
  <c r="M25" i="22" s="1"/>
  <c r="M37" i="22" s="1"/>
  <c r="M8" i="22"/>
  <c r="M20" i="22" s="1"/>
  <c r="M32" i="22" s="1"/>
  <c r="M6" i="22"/>
  <c r="M18" i="22" s="1"/>
  <c r="M30" i="22" s="1"/>
  <c r="N126" i="21"/>
  <c r="L119" i="21"/>
  <c r="O41" i="21"/>
  <c r="V125" i="21"/>
  <c r="E127" i="21"/>
  <c r="O34" i="21"/>
  <c r="X44" i="21" a="1"/>
  <c r="X44" i="21" s="1"/>
  <c r="Y115" i="21" s="1"/>
  <c r="W35" i="21" a="1"/>
  <c r="W35" i="21" s="1"/>
  <c r="X107" i="21" s="1"/>
  <c r="O110" i="21"/>
  <c r="O122" i="21" s="1"/>
  <c r="D49" i="22"/>
  <c r="D138" i="21"/>
  <c r="D137" i="21"/>
  <c r="D48" i="22"/>
  <c r="AI43" i="21" a="1"/>
  <c r="AI43" i="21" s="1"/>
  <c r="J119" i="21"/>
  <c r="AD35" i="21" a="1"/>
  <c r="AD35" i="21" s="1"/>
  <c r="AE107" i="21" s="1"/>
  <c r="U41" i="22"/>
  <c r="U53" i="22" s="1"/>
  <c r="U130" i="21"/>
  <c r="U142" i="21" s="1"/>
  <c r="C43" i="22"/>
  <c r="C132" i="21"/>
  <c r="W48" i="22"/>
  <c r="W60" i="22" s="1"/>
  <c r="W137" i="21"/>
  <c r="O120" i="21"/>
  <c r="M46" i="22"/>
  <c r="M58" i="22" s="1"/>
  <c r="M135" i="21"/>
  <c r="U137" i="21"/>
  <c r="U48" i="22"/>
  <c r="U60" i="22" s="1"/>
  <c r="K43" i="22"/>
  <c r="K132" i="21"/>
  <c r="D50" i="22"/>
  <c r="D139" i="21"/>
  <c r="W46" i="22"/>
  <c r="W58" i="22" s="1"/>
  <c r="W135" i="21"/>
  <c r="L120" i="21"/>
  <c r="O36" i="21"/>
  <c r="U120" i="21"/>
  <c r="Z42" i="21" a="1"/>
  <c r="Z42" i="21" s="1"/>
  <c r="AA113" i="21" s="1"/>
  <c r="L121" i="21"/>
  <c r="J120" i="21"/>
  <c r="F42" i="22"/>
  <c r="F131" i="21"/>
  <c r="P115" i="21"/>
  <c r="D2" i="22"/>
  <c r="R135" i="21"/>
  <c r="R46" i="22"/>
  <c r="R58" i="22" s="1"/>
  <c r="AD44" i="21" a="1"/>
  <c r="AD44" i="21" s="1"/>
  <c r="AE115" i="21" s="1"/>
  <c r="G118" i="21"/>
  <c r="K122" i="21"/>
  <c r="N125" i="21"/>
  <c r="T118" i="21"/>
  <c r="U123" i="21"/>
  <c r="AE44" i="21" a="1"/>
  <c r="AE44" i="21" s="1"/>
  <c r="AF115" i="21" s="1"/>
  <c r="R45" i="22"/>
  <c r="R57" i="22" s="1"/>
  <c r="R134" i="21"/>
  <c r="M136" i="21"/>
  <c r="M47" i="22"/>
  <c r="M59" i="22" s="1"/>
  <c r="AH44" i="21" a="1"/>
  <c r="AH44" i="21" s="1"/>
  <c r="J41" i="22"/>
  <c r="J130" i="21"/>
  <c r="U124" i="21"/>
  <c r="X35" i="21" a="1"/>
  <c r="X35" i="21" s="1"/>
  <c r="Y107" i="21" s="1"/>
  <c r="H44" i="22"/>
  <c r="H133" i="21"/>
  <c r="H143" i="21" s="1"/>
  <c r="G124" i="21"/>
  <c r="D123" i="21"/>
  <c r="I121" i="21"/>
  <c r="AF43" i="21" a="1"/>
  <c r="AF43" i="21" s="1"/>
  <c r="AG114" i="21" s="1"/>
  <c r="AE35" i="21" a="1"/>
  <c r="AE35" i="21" s="1"/>
  <c r="AF107" i="21" s="1"/>
  <c r="V118" i="21"/>
  <c r="V122" i="21"/>
  <c r="E138" i="21"/>
  <c r="E49" i="22"/>
  <c r="U138" i="21"/>
  <c r="U49" i="22"/>
  <c r="U61" i="22" s="1"/>
  <c r="M49" i="22"/>
  <c r="M61" i="22" s="1"/>
  <c r="M138" i="21"/>
  <c r="T134" i="21"/>
  <c r="T45" i="22"/>
  <c r="T57" i="22" s="1"/>
  <c r="J126" i="21"/>
  <c r="M133" i="21"/>
  <c r="M44" i="22"/>
  <c r="M56" i="22" s="1"/>
  <c r="H137" i="21"/>
  <c r="H144" i="21" s="1"/>
  <c r="H48" i="22"/>
  <c r="I46" i="22"/>
  <c r="I135" i="21"/>
  <c r="U121" i="21"/>
  <c r="J125" i="21"/>
  <c r="O42" i="22"/>
  <c r="O131" i="21"/>
  <c r="O41" i="22"/>
  <c r="O130" i="21"/>
  <c r="J124" i="21"/>
  <c r="AD43" i="21" a="1"/>
  <c r="AD43" i="21" s="1"/>
  <c r="AE114" i="21" s="1"/>
  <c r="K127" i="21"/>
  <c r="D45" i="22"/>
  <c r="D134" i="21"/>
  <c r="K130" i="21"/>
  <c r="K41" i="22"/>
  <c r="S126" i="21"/>
  <c r="R50" i="22"/>
  <c r="R62" i="22" s="1"/>
  <c r="R139" i="21"/>
  <c r="F125" i="21"/>
  <c r="I139" i="21"/>
  <c r="I50" i="22"/>
  <c r="Y44" i="21" a="1"/>
  <c r="Y44" i="21" s="1"/>
  <c r="Z115" i="21" s="1"/>
  <c r="F108" i="21"/>
  <c r="F120" i="21" s="1"/>
  <c r="F36" i="21"/>
  <c r="G108" i="21" s="1"/>
  <c r="G120" i="21" s="1"/>
  <c r="AH35" i="21" a="1"/>
  <c r="AH35" i="21" s="1"/>
  <c r="AA43" i="21" a="1"/>
  <c r="AA43" i="21" s="1"/>
  <c r="AB114" i="21" s="1"/>
  <c r="O115" i="21"/>
  <c r="P109" i="21"/>
  <c r="N41" i="22"/>
  <c r="N130" i="21"/>
  <c r="N142" i="21" s="1"/>
  <c r="N147" i="21" s="1"/>
  <c r="K126" i="21"/>
  <c r="Z43" i="21" a="1"/>
  <c r="Z43" i="21" s="1"/>
  <c r="AA114" i="21" s="1"/>
  <c r="M53" i="22"/>
  <c r="M65" i="22" s="1"/>
  <c r="M70" i="22" s="1"/>
  <c r="Z35" i="21" a="1"/>
  <c r="Z35" i="21" s="1"/>
  <c r="AA107" i="21" s="1"/>
  <c r="W134" i="21"/>
  <c r="W45" i="22"/>
  <c r="W57" i="22" s="1"/>
  <c r="C143" i="21" l="1"/>
  <c r="AF72" i="22"/>
  <c r="AA72" i="22"/>
  <c r="W72" i="22"/>
  <c r="V72" i="22"/>
  <c r="U72" i="22"/>
  <c r="T72" i="22"/>
  <c r="S72" i="22"/>
  <c r="AG72" i="22"/>
  <c r="AE72" i="22"/>
  <c r="AD72" i="22"/>
  <c r="AC72" i="22"/>
  <c r="AB72" i="22"/>
  <c r="Z72" i="22"/>
  <c r="Y72" i="22"/>
  <c r="X72" i="22"/>
  <c r="AH38" i="21" a="1"/>
  <c r="AH38" i="21" s="1"/>
  <c r="W39" i="21" a="1"/>
  <c r="W39" i="21" s="1"/>
  <c r="X111" i="21" s="1"/>
  <c r="G123" i="21"/>
  <c r="G121" i="21"/>
  <c r="J137" i="21"/>
  <c r="J48" i="22"/>
  <c r="N45" i="22"/>
  <c r="N57" i="22" s="1"/>
  <c r="N134" i="21"/>
  <c r="T41" i="22"/>
  <c r="T53" i="22" s="1"/>
  <c r="T130" i="21"/>
  <c r="T142" i="21" s="1"/>
  <c r="T147" i="21" s="1"/>
  <c r="N48" i="22"/>
  <c r="N60" i="22" s="1"/>
  <c r="N137" i="21"/>
  <c r="N144" i="21" s="1"/>
  <c r="N149" i="21" s="1"/>
  <c r="V136" i="21"/>
  <c r="V47" i="22"/>
  <c r="V59" i="22" s="1"/>
  <c r="L137" i="21"/>
  <c r="L48" i="22"/>
  <c r="E132" i="21"/>
  <c r="E143" i="21" s="1"/>
  <c r="E43" i="22"/>
  <c r="I144" i="21"/>
  <c r="I149" i="21" s="1"/>
  <c r="D13" i="22"/>
  <c r="D25" i="22" s="1"/>
  <c r="E61" i="22" s="1"/>
  <c r="D8" i="22"/>
  <c r="D20" i="22" s="1"/>
  <c r="E56" i="22" s="1"/>
  <c r="D14" i="22"/>
  <c r="D26" i="22" s="1"/>
  <c r="D9" i="22"/>
  <c r="D21" i="22" s="1"/>
  <c r="D12" i="22"/>
  <c r="D24" i="22" s="1"/>
  <c r="D10" i="22"/>
  <c r="D22" i="22" s="1"/>
  <c r="D5" i="22"/>
  <c r="D17" i="22" s="1"/>
  <c r="E53" i="22" s="1"/>
  <c r="D7" i="22"/>
  <c r="D19" i="22" s="1"/>
  <c r="D11" i="22"/>
  <c r="D23" i="22" s="1"/>
  <c r="E59" i="22" s="1"/>
  <c r="D6" i="22"/>
  <c r="D18" i="22" s="1"/>
  <c r="E54" i="22" s="1"/>
  <c r="E2" i="22"/>
  <c r="R66" i="22"/>
  <c r="R71" i="22" s="1"/>
  <c r="U139" i="21"/>
  <c r="U50" i="22"/>
  <c r="U62" i="22" s="1"/>
  <c r="I45" i="22"/>
  <c r="I134" i="21"/>
  <c r="O46" i="22"/>
  <c r="O135" i="21"/>
  <c r="K50" i="22"/>
  <c r="K139" i="21"/>
  <c r="AB42" i="21" a="1"/>
  <c r="AB42" i="21" s="1"/>
  <c r="AC113" i="21" s="1"/>
  <c r="AC125" i="21" s="1"/>
  <c r="D144" i="21"/>
  <c r="D149" i="21" s="1"/>
  <c r="AC41" i="21" a="1"/>
  <c r="AC41" i="21" s="1"/>
  <c r="AD112" i="21" s="1"/>
  <c r="AD127" i="21" s="1"/>
  <c r="X127" i="21"/>
  <c r="K44" i="22"/>
  <c r="K133" i="21"/>
  <c r="F132" i="21"/>
  <c r="F43" i="22"/>
  <c r="H147" i="21"/>
  <c r="F48" i="22"/>
  <c r="F137" i="21"/>
  <c r="O138" i="21"/>
  <c r="O49" i="22"/>
  <c r="G47" i="22"/>
  <c r="G136" i="21"/>
  <c r="K49" i="22"/>
  <c r="K138" i="21"/>
  <c r="S45" i="22"/>
  <c r="S57" i="22" s="1"/>
  <c r="S134" i="21"/>
  <c r="E45" i="22"/>
  <c r="E57" i="22" s="1"/>
  <c r="E134" i="21"/>
  <c r="T143" i="21"/>
  <c r="T148" i="21" s="1"/>
  <c r="V134" i="21"/>
  <c r="V143" i="21" s="1"/>
  <c r="V148" i="21" s="1"/>
  <c r="V45" i="22"/>
  <c r="V57" i="22" s="1"/>
  <c r="AB127" i="21"/>
  <c r="F122" i="21"/>
  <c r="S46" i="22"/>
  <c r="S58" i="22" s="1"/>
  <c r="S135" i="21"/>
  <c r="F121" i="21"/>
  <c r="O124" i="21"/>
  <c r="G50" i="22"/>
  <c r="G139" i="21"/>
  <c r="N59" i="22"/>
  <c r="S43" i="22"/>
  <c r="S55" i="22" s="1"/>
  <c r="S132" i="21"/>
  <c r="S143" i="21" s="1"/>
  <c r="S148" i="21" s="1"/>
  <c r="E46" i="22"/>
  <c r="E58" i="22" s="1"/>
  <c r="E135" i="21"/>
  <c r="L50" i="22"/>
  <c r="L139" i="21"/>
  <c r="L144" i="21"/>
  <c r="L149" i="21" s="1"/>
  <c r="P34" i="21"/>
  <c r="AH34" i="21" s="1" a="1"/>
  <c r="AH34" i="21" s="1"/>
  <c r="P106" i="21"/>
  <c r="D132" i="21"/>
  <c r="D43" i="22"/>
  <c r="I142" i="21"/>
  <c r="I147" i="21" s="1"/>
  <c r="S50" i="22"/>
  <c r="S62" i="22" s="1"/>
  <c r="S139" i="21"/>
  <c r="U147" i="21"/>
  <c r="O133" i="21"/>
  <c r="O44" i="22"/>
  <c r="O56" i="22" s="1"/>
  <c r="S49" i="22"/>
  <c r="S61" i="22" s="1"/>
  <c r="S138" i="21"/>
  <c r="S144" i="21" s="1"/>
  <c r="S149" i="21" s="1"/>
  <c r="N56" i="22"/>
  <c r="R143" i="21"/>
  <c r="M143" i="21"/>
  <c r="L132" i="21"/>
  <c r="L143" i="21" s="1"/>
  <c r="L43" i="22"/>
  <c r="U136" i="21"/>
  <c r="U47" i="22"/>
  <c r="U59" i="22" s="1"/>
  <c r="P38" i="21"/>
  <c r="P110" i="21"/>
  <c r="AF38" i="21" a="1"/>
  <c r="AF38" i="21" s="1"/>
  <c r="AG110" i="21" s="1"/>
  <c r="AE38" i="21" a="1"/>
  <c r="AE38" i="21" s="1"/>
  <c r="AF110" i="21" s="1"/>
  <c r="J132" i="21"/>
  <c r="J143" i="21" s="1"/>
  <c r="J148" i="21" s="1"/>
  <c r="J43" i="22"/>
  <c r="K143" i="21"/>
  <c r="K148" i="21" s="1"/>
  <c r="O45" i="22"/>
  <c r="O134" i="21"/>
  <c r="L46" i="22"/>
  <c r="L135" i="21"/>
  <c r="I131" i="21"/>
  <c r="I42" i="22"/>
  <c r="N7" i="22"/>
  <c r="N19" i="22" s="1"/>
  <c r="N31" i="22" s="1"/>
  <c r="N13" i="22"/>
  <c r="N25" i="22" s="1"/>
  <c r="N37" i="22" s="1"/>
  <c r="N8" i="22"/>
  <c r="N20" i="22" s="1"/>
  <c r="N32" i="22" s="1"/>
  <c r="O2" i="22"/>
  <c r="N14" i="22"/>
  <c r="N26" i="22" s="1"/>
  <c r="N38" i="22" s="1"/>
  <c r="N11" i="22"/>
  <c r="N23" i="22" s="1"/>
  <c r="N35" i="22" s="1"/>
  <c r="N6" i="22"/>
  <c r="N18" i="22" s="1"/>
  <c r="N30" i="22" s="1"/>
  <c r="N10" i="22"/>
  <c r="N22" i="22" s="1"/>
  <c r="N34" i="22" s="1"/>
  <c r="N12" i="22"/>
  <c r="N24" i="22" s="1"/>
  <c r="N36" i="22" s="1"/>
  <c r="N9" i="22"/>
  <c r="N21" i="22" s="1"/>
  <c r="N33" i="22" s="1"/>
  <c r="N5" i="22"/>
  <c r="N17" i="22" s="1"/>
  <c r="N29" i="22" s="1"/>
  <c r="U44" i="22"/>
  <c r="U56" i="22" s="1"/>
  <c r="U133" i="21"/>
  <c r="K47" i="22"/>
  <c r="K136" i="21"/>
  <c r="K144" i="21" s="1"/>
  <c r="I133" i="21"/>
  <c r="I44" i="22"/>
  <c r="J42" i="22"/>
  <c r="J131" i="21"/>
  <c r="J142" i="21" s="1"/>
  <c r="J147" i="21" s="1"/>
  <c r="F123" i="21"/>
  <c r="AA127" i="21"/>
  <c r="J138" i="21"/>
  <c r="J49" i="22"/>
  <c r="K42" i="22"/>
  <c r="K131" i="21"/>
  <c r="K142" i="21" s="1"/>
  <c r="K147" i="21" s="1"/>
  <c r="P41" i="21"/>
  <c r="AB41" i="21" a="1"/>
  <c r="AB41" i="21" s="1"/>
  <c r="AC112" i="21" s="1"/>
  <c r="AI41" i="21" a="1"/>
  <c r="AI41" i="21" s="1"/>
  <c r="Y41" i="21" a="1"/>
  <c r="Y41" i="21" s="1"/>
  <c r="Z112" i="21" s="1"/>
  <c r="Z41" i="21" a="1"/>
  <c r="Z41" i="21" s="1"/>
  <c r="AA112" i="21" s="1"/>
  <c r="AA124" i="21" s="1"/>
  <c r="AH41" i="21" a="1"/>
  <c r="AH41" i="21" s="1"/>
  <c r="W41" i="21" a="1"/>
  <c r="W41" i="21" s="1"/>
  <c r="X112" i="21" s="1"/>
  <c r="X124" i="21" s="1"/>
  <c r="AA41" i="21" a="1"/>
  <c r="AA41" i="21" s="1"/>
  <c r="AB112" i="21" s="1"/>
  <c r="AB126" i="21" s="1"/>
  <c r="P112" i="21"/>
  <c r="AG41" i="21" a="1"/>
  <c r="AG41" i="21" s="1"/>
  <c r="X41" i="21" a="1"/>
  <c r="X41" i="21" s="1"/>
  <c r="Y112" i="21" s="1"/>
  <c r="Y124" i="21" s="1"/>
  <c r="E60" i="22"/>
  <c r="O127" i="21"/>
  <c r="O142" i="21"/>
  <c r="O147" i="21" s="1"/>
  <c r="AA42" i="21" a="1"/>
  <c r="AA42" i="21" s="1"/>
  <c r="AB113" i="21" s="1"/>
  <c r="AB125" i="21" s="1"/>
  <c r="L131" i="21"/>
  <c r="L142" i="21" s="1"/>
  <c r="L42" i="22"/>
  <c r="J45" i="22"/>
  <c r="J134" i="21"/>
  <c r="N46" i="22"/>
  <c r="N58" i="22" s="1"/>
  <c r="N135" i="21"/>
  <c r="N43" i="22"/>
  <c r="N55" i="22" s="1"/>
  <c r="N132" i="21"/>
  <c r="L49" i="22"/>
  <c r="L138" i="21"/>
  <c r="D147" i="21"/>
  <c r="N50" i="22"/>
  <c r="N62" i="22" s="1"/>
  <c r="N139" i="21"/>
  <c r="AA125" i="21"/>
  <c r="K135" i="21"/>
  <c r="K46" i="22"/>
  <c r="U43" i="22"/>
  <c r="U55" i="22" s="1"/>
  <c r="U132" i="21"/>
  <c r="U143" i="21" s="1"/>
  <c r="U148" i="21" s="1"/>
  <c r="O43" i="22"/>
  <c r="O132" i="21"/>
  <c r="U46" i="22"/>
  <c r="U58" i="22" s="1"/>
  <c r="U135" i="21"/>
  <c r="J44" i="22"/>
  <c r="J133" i="21"/>
  <c r="T137" i="21"/>
  <c r="T48" i="22"/>
  <c r="T60" i="22" s="1"/>
  <c r="E139" i="21"/>
  <c r="E144" i="21" s="1"/>
  <c r="E149" i="21" s="1"/>
  <c r="E50" i="22"/>
  <c r="E62" i="22" s="1"/>
  <c r="P36" i="21"/>
  <c r="AI36" i="21" s="1" a="1"/>
  <c r="AI36" i="21" s="1"/>
  <c r="P108" i="21"/>
  <c r="P121" i="21" s="1"/>
  <c r="I132" i="21"/>
  <c r="I143" i="21" s="1"/>
  <c r="I148" i="21" s="1"/>
  <c r="I43" i="22"/>
  <c r="W143" i="21"/>
  <c r="Y126" i="21"/>
  <c r="M66" i="22"/>
  <c r="M71" i="22" s="1"/>
  <c r="W42" i="21" a="1"/>
  <c r="W42" i="21" s="1"/>
  <c r="X113" i="21" s="1"/>
  <c r="G122" i="21"/>
  <c r="N53" i="22"/>
  <c r="N65" i="22" s="1"/>
  <c r="O53" i="22"/>
  <c r="M67" i="22"/>
  <c r="M72" i="22" s="1"/>
  <c r="N49" i="22"/>
  <c r="N61" i="22" s="1"/>
  <c r="N138" i="21"/>
  <c r="AC126" i="21"/>
  <c r="F41" i="22"/>
  <c r="F130" i="21"/>
  <c r="F142" i="21" s="1"/>
  <c r="F147" i="21" s="1"/>
  <c r="AC127" i="21"/>
  <c r="N54" i="22"/>
  <c r="W144" i="21"/>
  <c r="G132" i="21"/>
  <c r="G43" i="22"/>
  <c r="T139" i="21"/>
  <c r="T50" i="22"/>
  <c r="T62" i="22" s="1"/>
  <c r="T49" i="22"/>
  <c r="T61" i="22" s="1"/>
  <c r="T138" i="21"/>
  <c r="T144" i="21" s="1"/>
  <c r="T149" i="21" s="1"/>
  <c r="V41" i="22"/>
  <c r="V53" i="22" s="1"/>
  <c r="V130" i="21"/>
  <c r="V142" i="21" s="1"/>
  <c r="V147" i="21" s="1"/>
  <c r="K45" i="22"/>
  <c r="K134" i="21"/>
  <c r="P39" i="21"/>
  <c r="AC39" i="21" s="1" a="1"/>
  <c r="AC39" i="21" s="1"/>
  <c r="AD111" i="21" s="1"/>
  <c r="P111" i="21"/>
  <c r="P123" i="21" s="1"/>
  <c r="G41" i="22"/>
  <c r="G130" i="21"/>
  <c r="G142" i="21" s="1"/>
  <c r="X42" i="21" a="1"/>
  <c r="X42" i="21" s="1"/>
  <c r="Y113" i="21" s="1"/>
  <c r="Y42" i="21" a="1"/>
  <c r="Y42" i="21" s="1"/>
  <c r="Z113" i="21" s="1"/>
  <c r="Z125" i="21" s="1"/>
  <c r="AF42" i="21" a="1"/>
  <c r="AF42" i="21" s="1"/>
  <c r="AG113" i="21" s="1"/>
  <c r="AD42" i="21" a="1"/>
  <c r="AD42" i="21" s="1"/>
  <c r="AE113" i="21" s="1"/>
  <c r="AC42" i="21" a="1"/>
  <c r="AC42" i="21" s="1"/>
  <c r="AD113" i="21" s="1"/>
  <c r="AD125" i="21" s="1"/>
  <c r="AI42" i="21" a="1"/>
  <c r="AI42" i="21" s="1"/>
  <c r="AH42" i="21" a="1"/>
  <c r="AH42" i="21" s="1"/>
  <c r="Q113" i="21"/>
  <c r="D46" i="22"/>
  <c r="D135" i="21"/>
  <c r="V48" i="22"/>
  <c r="V60" i="22" s="1"/>
  <c r="V137" i="21"/>
  <c r="AC70" i="22"/>
  <c r="Y70" i="22"/>
  <c r="X70" i="22"/>
  <c r="W70" i="22"/>
  <c r="V70" i="22"/>
  <c r="U70" i="22"/>
  <c r="T70" i="22"/>
  <c r="S70" i="22"/>
  <c r="AB70" i="22"/>
  <c r="Z70" i="22"/>
  <c r="AG70" i="22"/>
  <c r="AF70" i="22"/>
  <c r="AE70" i="22"/>
  <c r="AD70" i="22"/>
  <c r="AA70" i="22"/>
  <c r="P127" i="21"/>
  <c r="J47" i="22"/>
  <c r="J136" i="21"/>
  <c r="F47" i="22"/>
  <c r="F136" i="21"/>
  <c r="O125" i="21"/>
  <c r="M144" i="21"/>
  <c r="L133" i="21"/>
  <c r="L44" i="22"/>
  <c r="T46" i="22"/>
  <c r="T58" i="22" s="1"/>
  <c r="T135" i="21"/>
  <c r="AE36" i="21" a="1"/>
  <c r="AE36" i="21" s="1"/>
  <c r="AF108" i="21" s="1"/>
  <c r="P44" i="22" l="1"/>
  <c r="P133" i="21"/>
  <c r="E67" i="22"/>
  <c r="AB49" i="22"/>
  <c r="AB61" i="22" s="1"/>
  <c r="AB138" i="21"/>
  <c r="L147" i="21"/>
  <c r="M147" i="21"/>
  <c r="AD50" i="22"/>
  <c r="AD62" i="22" s="1"/>
  <c r="AD139" i="21"/>
  <c r="P139" i="21"/>
  <c r="P50" i="22"/>
  <c r="P62" i="22" s="1"/>
  <c r="AA50" i="22"/>
  <c r="AA62" i="22" s="1"/>
  <c r="AA139" i="21"/>
  <c r="AA71" i="22"/>
  <c r="Z71" i="22"/>
  <c r="Y71" i="22"/>
  <c r="W71" i="22"/>
  <c r="AG71" i="22"/>
  <c r="AF71" i="22"/>
  <c r="AE71" i="22"/>
  <c r="AD71" i="22"/>
  <c r="AC71" i="22"/>
  <c r="AB71" i="22"/>
  <c r="T71" i="22"/>
  <c r="X71" i="22"/>
  <c r="V71" i="22"/>
  <c r="U71" i="22"/>
  <c r="S71" i="22"/>
  <c r="O65" i="22"/>
  <c r="O70" i="22" s="1"/>
  <c r="Z127" i="21"/>
  <c r="AC48" i="22"/>
  <c r="AC60" i="22" s="1"/>
  <c r="AC137" i="21"/>
  <c r="Z126" i="21"/>
  <c r="Y34" i="21" a="1"/>
  <c r="Y34" i="21" s="1"/>
  <c r="Z106" i="21" s="1"/>
  <c r="AH39" i="21" a="1"/>
  <c r="AH39" i="21" s="1"/>
  <c r="M148" i="21"/>
  <c r="O47" i="22"/>
  <c r="O59" i="22" s="1"/>
  <c r="O136" i="21"/>
  <c r="Q106" i="21"/>
  <c r="AF34" i="21" a="1"/>
  <c r="AF34" i="21" s="1"/>
  <c r="AG106" i="21" s="1"/>
  <c r="AE34" i="21" a="1"/>
  <c r="AE34" i="21" s="1"/>
  <c r="AF106" i="21" s="1"/>
  <c r="AB34" i="21" a="1"/>
  <c r="AB34" i="21" s="1"/>
  <c r="AC106" i="21" s="1"/>
  <c r="AD34" i="21" a="1"/>
  <c r="AD34" i="21" s="1"/>
  <c r="AE106" i="21" s="1"/>
  <c r="AC34" i="21" a="1"/>
  <c r="AC34" i="21" s="1"/>
  <c r="AD106" i="21" s="1"/>
  <c r="AC49" i="22"/>
  <c r="AC61" i="22" s="1"/>
  <c r="AC138" i="21"/>
  <c r="P120" i="21"/>
  <c r="Z34" i="21" a="1"/>
  <c r="Z34" i="21" s="1"/>
  <c r="AA106" i="21" s="1"/>
  <c r="Q110" i="21"/>
  <c r="Q122" i="21" s="1"/>
  <c r="W38" i="21" a="1"/>
  <c r="W38" i="21" s="1"/>
  <c r="X110" i="21" s="1"/>
  <c r="X122" i="21" s="1"/>
  <c r="AG38" i="21" a="1"/>
  <c r="AG38" i="21" s="1"/>
  <c r="X38" i="21" a="1"/>
  <c r="X38" i="21" s="1"/>
  <c r="Y110" i="21" s="1"/>
  <c r="Y122" i="21" s="1"/>
  <c r="AI38" i="21" a="1"/>
  <c r="AI38" i="21" s="1"/>
  <c r="AB38" i="21" a="1"/>
  <c r="AB38" i="21" s="1"/>
  <c r="AC110" i="21" s="1"/>
  <c r="AC122" i="21" s="1"/>
  <c r="Y38" i="21" a="1"/>
  <c r="Y38" i="21" s="1"/>
  <c r="Z110" i="21" s="1"/>
  <c r="AC38" i="21" a="1"/>
  <c r="AC38" i="21" s="1"/>
  <c r="AD110" i="21" s="1"/>
  <c r="AA38" i="21" a="1"/>
  <c r="AA38" i="21" s="1"/>
  <c r="AB110" i="21" s="1"/>
  <c r="AD38" i="21" a="1"/>
  <c r="AD38" i="21" s="1"/>
  <c r="AE110" i="21" s="1"/>
  <c r="Z38" i="21" a="1"/>
  <c r="Z38" i="21" s="1"/>
  <c r="AA110" i="21" s="1"/>
  <c r="P124" i="21"/>
  <c r="P126" i="21"/>
  <c r="Y127" i="21"/>
  <c r="P118" i="21"/>
  <c r="P119" i="21"/>
  <c r="F44" i="22"/>
  <c r="F133" i="21"/>
  <c r="F143" i="21" s="1"/>
  <c r="F148" i="21" s="1"/>
  <c r="AG122" i="21"/>
  <c r="Z39" i="21" a="1"/>
  <c r="Z39" i="21" s="1"/>
  <c r="AA111" i="21" s="1"/>
  <c r="AA123" i="21" s="1"/>
  <c r="Z124" i="21"/>
  <c r="AG34" i="21" a="1"/>
  <c r="AG34" i="21" s="1"/>
  <c r="G144" i="21"/>
  <c r="F45" i="22"/>
  <c r="F134" i="21"/>
  <c r="AC50" i="22"/>
  <c r="AC62" i="22" s="1"/>
  <c r="AC139" i="21"/>
  <c r="AB50" i="22"/>
  <c r="AB62" i="22" s="1"/>
  <c r="AB139" i="21"/>
  <c r="W148" i="21"/>
  <c r="AF122" i="21"/>
  <c r="E10" i="22"/>
  <c r="E22" i="22" s="1"/>
  <c r="E34" i="22" s="1"/>
  <c r="E5" i="22"/>
  <c r="E17" i="22" s="1"/>
  <c r="E29" i="22" s="1"/>
  <c r="E12" i="22"/>
  <c r="E24" i="22" s="1"/>
  <c r="E36" i="22" s="1"/>
  <c r="E13" i="22"/>
  <c r="E25" i="22" s="1"/>
  <c r="E14" i="22"/>
  <c r="E26" i="22" s="1"/>
  <c r="E9" i="22"/>
  <c r="E21" i="22" s="1"/>
  <c r="E33" i="22" s="1"/>
  <c r="E8" i="22"/>
  <c r="E20" i="22" s="1"/>
  <c r="E32" i="22" s="1"/>
  <c r="E7" i="22"/>
  <c r="E19" i="22" s="1"/>
  <c r="E31" i="22" s="1"/>
  <c r="E11" i="22"/>
  <c r="E23" i="22" s="1"/>
  <c r="E35" i="22" s="1"/>
  <c r="E6" i="22"/>
  <c r="E18" i="22" s="1"/>
  <c r="F2" i="22"/>
  <c r="O50" i="22"/>
  <c r="O62" i="22" s="1"/>
  <c r="O139" i="21"/>
  <c r="Y47" i="22"/>
  <c r="Y59" i="22" s="1"/>
  <c r="Y136" i="21"/>
  <c r="Z48" i="22"/>
  <c r="Z60" i="22" s="1"/>
  <c r="Z137" i="21"/>
  <c r="AA47" i="22"/>
  <c r="AA59" i="22" s="1"/>
  <c r="AA136" i="21"/>
  <c r="O48" i="22"/>
  <c r="O60" i="22" s="1"/>
  <c r="O137" i="21"/>
  <c r="N66" i="22"/>
  <c r="F144" i="21"/>
  <c r="F149" i="21" s="1"/>
  <c r="G143" i="21"/>
  <c r="G45" i="22"/>
  <c r="G134" i="21"/>
  <c r="AA34" i="21" a="1"/>
  <c r="AA34" i="21" s="1"/>
  <c r="AB106" i="21" s="1"/>
  <c r="O58" i="22"/>
  <c r="AA126" i="21"/>
  <c r="O54" i="22"/>
  <c r="E148" i="21"/>
  <c r="Q111" i="21"/>
  <c r="AB39" i="21" a="1"/>
  <c r="AB39" i="21" s="1"/>
  <c r="AC111" i="21" s="1"/>
  <c r="AF39" i="21" a="1"/>
  <c r="AF39" i="21" s="1"/>
  <c r="AG111" i="21" s="1"/>
  <c r="AG123" i="21" s="1"/>
  <c r="AI39" i="21" a="1"/>
  <c r="AI39" i="21" s="1"/>
  <c r="X39" i="21" a="1"/>
  <c r="X39" i="21" s="1"/>
  <c r="Y111" i="21" s="1"/>
  <c r="Y39" i="21" a="1"/>
  <c r="Y39" i="21" s="1"/>
  <c r="Z111" i="21" s="1"/>
  <c r="Z123" i="21" s="1"/>
  <c r="AA39" i="21" a="1"/>
  <c r="AA39" i="21" s="1"/>
  <c r="AB111" i="21" s="1"/>
  <c r="AB123" i="21" s="1"/>
  <c r="Y138" i="21"/>
  <c r="Y49" i="22"/>
  <c r="Y61" i="22" s="1"/>
  <c r="F53" i="22"/>
  <c r="AB48" i="22"/>
  <c r="AB60" i="22" s="1"/>
  <c r="AB137" i="21"/>
  <c r="F46" i="22"/>
  <c r="F135" i="21"/>
  <c r="P122" i="21"/>
  <c r="Q108" i="21"/>
  <c r="AG36" i="21" a="1"/>
  <c r="AG36" i="21" s="1"/>
  <c r="Z36" i="21" a="1"/>
  <c r="Z36" i="21" s="1"/>
  <c r="AA108" i="21" s="1"/>
  <c r="Y36" i="21" a="1"/>
  <c r="Y36" i="21" s="1"/>
  <c r="Z108" i="21" s="1"/>
  <c r="AC36" i="21" a="1"/>
  <c r="AC36" i="21" s="1"/>
  <c r="AD108" i="21" s="1"/>
  <c r="AF36" i="21" a="1"/>
  <c r="AF36" i="21" s="1"/>
  <c r="AG108" i="21" s="1"/>
  <c r="AA36" i="21" a="1"/>
  <c r="AA36" i="21" s="1"/>
  <c r="AB108" i="21" s="1"/>
  <c r="AD36" i="21" a="1"/>
  <c r="AD36" i="21" s="1"/>
  <c r="AE108" i="21" s="1"/>
  <c r="W36" i="21" a="1"/>
  <c r="W36" i="21" s="1"/>
  <c r="X108" i="21" s="1"/>
  <c r="X139" i="21"/>
  <c r="X50" i="22"/>
  <c r="X62" i="22" s="1"/>
  <c r="AD124" i="21"/>
  <c r="AD126" i="21"/>
  <c r="U144" i="21"/>
  <c r="U149" i="21" s="1"/>
  <c r="AB124" i="21"/>
  <c r="L148" i="21"/>
  <c r="M149" i="21"/>
  <c r="N70" i="22"/>
  <c r="N143" i="21"/>
  <c r="N148" i="21" s="1"/>
  <c r="AG39" i="21" a="1"/>
  <c r="AG39" i="21" s="1"/>
  <c r="W147" i="21"/>
  <c r="X125" i="21"/>
  <c r="AC124" i="21"/>
  <c r="X34" i="21" a="1"/>
  <c r="X34" i="21" s="1"/>
  <c r="Y106" i="21" s="1"/>
  <c r="O61" i="22"/>
  <c r="G44" i="22"/>
  <c r="G133" i="21"/>
  <c r="P135" i="21"/>
  <c r="P46" i="22"/>
  <c r="AD48" i="22"/>
  <c r="AD60" i="22" s="1"/>
  <c r="AD137" i="21"/>
  <c r="AA137" i="21"/>
  <c r="AA48" i="22"/>
  <c r="AA60" i="22" s="1"/>
  <c r="X36" i="21" a="1"/>
  <c r="X36" i="21" s="1"/>
  <c r="Y108" i="21" s="1"/>
  <c r="E65" i="22"/>
  <c r="N67" i="22"/>
  <c r="X47" i="22"/>
  <c r="X59" i="22" s="1"/>
  <c r="X136" i="21"/>
  <c r="K149" i="21"/>
  <c r="G147" i="21"/>
  <c r="W149" i="21"/>
  <c r="AD39" i="21" a="1"/>
  <c r="AD39" i="21" s="1"/>
  <c r="AE111" i="21" s="1"/>
  <c r="AE123" i="21" s="1"/>
  <c r="O143" i="21"/>
  <c r="O148" i="21" s="1"/>
  <c r="Q112" i="21"/>
  <c r="AE41" i="21" a="1"/>
  <c r="AE41" i="21" s="1"/>
  <c r="AF112" i="21" s="1"/>
  <c r="AF41" i="21" a="1"/>
  <c r="AF41" i="21" s="1"/>
  <c r="AG112" i="21" s="1"/>
  <c r="AI34" i="21" a="1"/>
  <c r="AI34" i="21" s="1"/>
  <c r="P125" i="21"/>
  <c r="AD41" i="21" a="1"/>
  <c r="AD41" i="21" s="1"/>
  <c r="AE112" i="21" s="1"/>
  <c r="V144" i="21"/>
  <c r="O13" i="22"/>
  <c r="O25" i="22" s="1"/>
  <c r="O37" i="22" s="1"/>
  <c r="O8" i="22"/>
  <c r="O20" i="22" s="1"/>
  <c r="O32" i="22" s="1"/>
  <c r="P2" i="22"/>
  <c r="O14" i="22"/>
  <c r="O26" i="22" s="1"/>
  <c r="O38" i="22" s="1"/>
  <c r="O11" i="22"/>
  <c r="O23" i="22" s="1"/>
  <c r="O35" i="22" s="1"/>
  <c r="O6" i="22"/>
  <c r="O18" i="22" s="1"/>
  <c r="O30" i="22" s="1"/>
  <c r="O10" i="22"/>
  <c r="O22" i="22" s="1"/>
  <c r="O34" i="22" s="1"/>
  <c r="O5" i="22"/>
  <c r="O17" i="22" s="1"/>
  <c r="O29" i="22" s="1"/>
  <c r="O9" i="22"/>
  <c r="O21" i="22" s="1"/>
  <c r="O33" i="22" s="1"/>
  <c r="O7" i="22"/>
  <c r="O19" i="22" s="1"/>
  <c r="O31" i="22" s="1"/>
  <c r="O12" i="22"/>
  <c r="O24" i="22" s="1"/>
  <c r="O36" i="22" s="1"/>
  <c r="AE125" i="21"/>
  <c r="Y125" i="21"/>
  <c r="D143" i="21"/>
  <c r="D148" i="21" s="1"/>
  <c r="J144" i="21"/>
  <c r="J149" i="21" s="1"/>
  <c r="AE39" i="21" a="1"/>
  <c r="AE39" i="21" s="1"/>
  <c r="AF111" i="21" s="1"/>
  <c r="AF123" i="21" s="1"/>
  <c r="O55" i="22"/>
  <c r="O57" i="22"/>
  <c r="AB36" i="21" a="1"/>
  <c r="AB36" i="21" s="1"/>
  <c r="AC108" i="21" s="1"/>
  <c r="W34" i="21" a="1"/>
  <c r="W34" i="21" s="1"/>
  <c r="X106" i="21" s="1"/>
  <c r="X126" i="21"/>
  <c r="E55" i="22"/>
  <c r="E66" i="22" s="1"/>
  <c r="G46" i="22"/>
  <c r="G135" i="21"/>
  <c r="AH36" i="21" a="1"/>
  <c r="AH36" i="21" s="1"/>
  <c r="P137" i="21" l="1"/>
  <c r="P48" i="22"/>
  <c r="P60" i="22" s="1"/>
  <c r="AB46" i="22"/>
  <c r="AB58" i="22" s="1"/>
  <c r="AB135" i="21"/>
  <c r="AD120" i="21"/>
  <c r="AD121" i="21"/>
  <c r="AC47" i="22"/>
  <c r="AC59" i="22" s="1"/>
  <c r="AC136" i="21"/>
  <c r="AC144" i="21" s="1"/>
  <c r="V149" i="21"/>
  <c r="X48" i="22"/>
  <c r="X60" i="22" s="1"/>
  <c r="X137" i="21"/>
  <c r="X144" i="21" s="1"/>
  <c r="X149" i="21" s="1"/>
  <c r="Q120" i="21"/>
  <c r="Q121" i="21"/>
  <c r="P49" i="22"/>
  <c r="P61" i="22" s="1"/>
  <c r="P138" i="21"/>
  <c r="AF118" i="21"/>
  <c r="AF119" i="21"/>
  <c r="Z118" i="21"/>
  <c r="Z119" i="21"/>
  <c r="X120" i="21"/>
  <c r="X121" i="21"/>
  <c r="E37" i="22"/>
  <c r="F61" i="22"/>
  <c r="P58" i="22"/>
  <c r="Z120" i="21"/>
  <c r="Z121" i="21"/>
  <c r="AG118" i="21"/>
  <c r="AG119" i="21"/>
  <c r="Z47" i="22"/>
  <c r="Z59" i="22" s="1"/>
  <c r="Z136" i="21"/>
  <c r="F65" i="22"/>
  <c r="F70" i="22" s="1"/>
  <c r="AD47" i="22"/>
  <c r="AD59" i="22" s="1"/>
  <c r="AD136" i="21"/>
  <c r="AD144" i="21" s="1"/>
  <c r="AD149" i="21" s="1"/>
  <c r="AE135" i="21"/>
  <c r="AE46" i="22"/>
  <c r="AE58" i="22" s="1"/>
  <c r="P43" i="22"/>
  <c r="P55" i="22" s="1"/>
  <c r="P132" i="21"/>
  <c r="AD118" i="21"/>
  <c r="AD119" i="21"/>
  <c r="AA122" i="21"/>
  <c r="Q118" i="21"/>
  <c r="Q119" i="21"/>
  <c r="Z50" i="22"/>
  <c r="Z62" i="22" s="1"/>
  <c r="Z139" i="21"/>
  <c r="AG120" i="21"/>
  <c r="AG121" i="21"/>
  <c r="X138" i="21"/>
  <c r="X49" i="22"/>
  <c r="X61" i="22" s="1"/>
  <c r="AF134" i="21"/>
  <c r="AF45" i="22"/>
  <c r="AF57" i="22" s="1"/>
  <c r="P41" i="22"/>
  <c r="P53" i="22" s="1"/>
  <c r="P65" i="22" s="1"/>
  <c r="P130" i="21"/>
  <c r="P142" i="21" s="1"/>
  <c r="P147" i="21" s="1"/>
  <c r="Y118" i="21"/>
  <c r="Y119" i="21"/>
  <c r="Y139" i="21"/>
  <c r="Y50" i="22"/>
  <c r="Y62" i="22" s="1"/>
  <c r="P45" i="22"/>
  <c r="P57" i="22" s="1"/>
  <c r="P134" i="21"/>
  <c r="AA49" i="22"/>
  <c r="AA61" i="22" s="1"/>
  <c r="AA138" i="21"/>
  <c r="E70" i="22"/>
  <c r="F58" i="22"/>
  <c r="F57" i="22"/>
  <c r="AE122" i="21"/>
  <c r="E72" i="22"/>
  <c r="G148" i="21"/>
  <c r="H148" i="21"/>
  <c r="Y45" i="22"/>
  <c r="Y57" i="22" s="1"/>
  <c r="Y134" i="21"/>
  <c r="F55" i="22"/>
  <c r="F66" i="22" s="1"/>
  <c r="F71" i="22" s="1"/>
  <c r="N71" i="22"/>
  <c r="Z46" i="22"/>
  <c r="Z58" i="22" s="1"/>
  <c r="Z135" i="21"/>
  <c r="AE120" i="21"/>
  <c r="AE121" i="21"/>
  <c r="AB120" i="21"/>
  <c r="AB121" i="21"/>
  <c r="E71" i="22"/>
  <c r="X118" i="21"/>
  <c r="X119" i="21"/>
  <c r="Q123" i="21"/>
  <c r="AA120" i="21"/>
  <c r="AA121" i="21"/>
  <c r="AC118" i="21"/>
  <c r="AC119" i="21"/>
  <c r="N72" i="22"/>
  <c r="F59" i="22"/>
  <c r="P136" i="21"/>
  <c r="P47" i="22"/>
  <c r="P59" i="22" s="1"/>
  <c r="AF121" i="21"/>
  <c r="AB118" i="21"/>
  <c r="AB119" i="21"/>
  <c r="G149" i="21"/>
  <c r="H149" i="21"/>
  <c r="AB122" i="21"/>
  <c r="O144" i="21"/>
  <c r="O149" i="21" s="1"/>
  <c r="AD123" i="21"/>
  <c r="AE48" i="22"/>
  <c r="AE60" i="22" s="1"/>
  <c r="AE137" i="21"/>
  <c r="AA46" i="22"/>
  <c r="AA58" i="22" s="1"/>
  <c r="AA135" i="21"/>
  <c r="AF124" i="21"/>
  <c r="AF126" i="21"/>
  <c r="AF125" i="21"/>
  <c r="AF127" i="21"/>
  <c r="X45" i="22"/>
  <c r="X57" i="22" s="1"/>
  <c r="X134" i="21"/>
  <c r="Q45" i="22"/>
  <c r="Q134" i="21"/>
  <c r="AA118" i="21"/>
  <c r="AA119" i="21"/>
  <c r="AA144" i="21"/>
  <c r="F60" i="22"/>
  <c r="AC123" i="21"/>
  <c r="X123" i="21"/>
  <c r="AC120" i="21"/>
  <c r="AC121" i="21"/>
  <c r="O66" i="22"/>
  <c r="O71" i="22" s="1"/>
  <c r="Y120" i="21"/>
  <c r="Y121" i="21"/>
  <c r="Y48" i="22"/>
  <c r="Y60" i="22" s="1"/>
  <c r="Y137" i="21"/>
  <c r="Y144" i="21" s="1"/>
  <c r="AF120" i="21"/>
  <c r="F12" i="22"/>
  <c r="F24" i="22" s="1"/>
  <c r="F8" i="22"/>
  <c r="F20" i="22" s="1"/>
  <c r="F32" i="22" s="1"/>
  <c r="F14" i="22"/>
  <c r="F26" i="22" s="1"/>
  <c r="F6" i="22"/>
  <c r="F18" i="22" s="1"/>
  <c r="F7" i="22"/>
  <c r="F19" i="22" s="1"/>
  <c r="F5" i="22"/>
  <c r="F17" i="22" s="1"/>
  <c r="F9" i="22"/>
  <c r="F21" i="22" s="1"/>
  <c r="F33" i="22" s="1"/>
  <c r="F11" i="22"/>
  <c r="F23" i="22" s="1"/>
  <c r="F13" i="22"/>
  <c r="F25" i="22" s="1"/>
  <c r="F10" i="22"/>
  <c r="F22" i="22" s="1"/>
  <c r="F34" i="22" s="1"/>
  <c r="G2" i="22"/>
  <c r="AD122" i="21"/>
  <c r="O67" i="22"/>
  <c r="O72" i="22" s="1"/>
  <c r="AC134" i="21"/>
  <c r="AC45" i="22"/>
  <c r="AC57" i="22" s="1"/>
  <c r="AD49" i="22"/>
  <c r="AD61" i="22" s="1"/>
  <c r="AD138" i="21"/>
  <c r="AG124" i="21"/>
  <c r="AG127" i="21"/>
  <c r="AG126" i="21"/>
  <c r="AG134" i="21"/>
  <c r="AG45" i="22"/>
  <c r="AG57" i="22" s="1"/>
  <c r="Z49" i="22"/>
  <c r="Z61" i="22" s="1"/>
  <c r="Z138" i="21"/>
  <c r="Q124" i="21"/>
  <c r="Q126" i="21"/>
  <c r="Q127" i="21"/>
  <c r="E38" i="22"/>
  <c r="F62" i="22"/>
  <c r="Y123" i="21"/>
  <c r="AG46" i="22"/>
  <c r="AG58" i="22" s="1"/>
  <c r="AG135" i="21"/>
  <c r="F56" i="22"/>
  <c r="P131" i="21"/>
  <c r="P42" i="22"/>
  <c r="P54" i="22" s="1"/>
  <c r="P11" i="22"/>
  <c r="P23" i="22" s="1"/>
  <c r="P6" i="22"/>
  <c r="P18" i="22" s="1"/>
  <c r="P10" i="22"/>
  <c r="P22" i="22" s="1"/>
  <c r="P9" i="22"/>
  <c r="P21" i="22" s="1"/>
  <c r="P14" i="22"/>
  <c r="P26" i="22" s="1"/>
  <c r="P13" i="22"/>
  <c r="P25" i="22" s="1"/>
  <c r="P8" i="22"/>
  <c r="P20" i="22" s="1"/>
  <c r="P5" i="22"/>
  <c r="P17" i="22" s="1"/>
  <c r="P7" i="22"/>
  <c r="P19" i="22" s="1"/>
  <c r="P12" i="22"/>
  <c r="P24" i="22" s="1"/>
  <c r="AE118" i="21"/>
  <c r="AE119" i="21"/>
  <c r="AF46" i="22"/>
  <c r="AF58" i="22" s="1"/>
  <c r="AF135" i="21"/>
  <c r="Q125" i="21"/>
  <c r="AE124" i="21"/>
  <c r="AE127" i="21"/>
  <c r="AE126" i="21"/>
  <c r="AG125" i="21"/>
  <c r="AB47" i="22"/>
  <c r="AB59" i="22" s="1"/>
  <c r="AB136" i="21"/>
  <c r="AB144" i="21" s="1"/>
  <c r="E30" i="22"/>
  <c r="F54" i="22"/>
  <c r="Z122" i="21"/>
  <c r="P56" i="22"/>
  <c r="Y149" i="21" l="1"/>
  <c r="AC133" i="21"/>
  <c r="AC44" i="22"/>
  <c r="AC56" i="22" s="1"/>
  <c r="AC132" i="21"/>
  <c r="AC43" i="22"/>
  <c r="AC55" i="22" s="1"/>
  <c r="AB44" i="22"/>
  <c r="AB56" i="22" s="1"/>
  <c r="AB133" i="21"/>
  <c r="Z42" i="22"/>
  <c r="Z54" i="22" s="1"/>
  <c r="Z131" i="21"/>
  <c r="F37" i="22"/>
  <c r="G61" i="22"/>
  <c r="Q139" i="21"/>
  <c r="Q50" i="22"/>
  <c r="Q62" i="22" s="1"/>
  <c r="P36" i="22"/>
  <c r="Q36" i="22"/>
  <c r="Q136" i="21"/>
  <c r="Q144" i="21" s="1"/>
  <c r="Q47" i="22"/>
  <c r="Q59" i="22" s="1"/>
  <c r="Q67" i="22" s="1"/>
  <c r="Q72" i="22" s="1"/>
  <c r="P34" i="22"/>
  <c r="Q34" i="22"/>
  <c r="AG50" i="22"/>
  <c r="AG62" i="22" s="1"/>
  <c r="AG139" i="21"/>
  <c r="F67" i="22"/>
  <c r="AA132" i="21"/>
  <c r="AA43" i="22"/>
  <c r="AA55" i="22" s="1"/>
  <c r="AE45" i="22"/>
  <c r="AE57" i="22" s="1"/>
  <c r="AE134" i="21"/>
  <c r="AG133" i="21"/>
  <c r="AG44" i="22"/>
  <c r="AG56" i="22" s="1"/>
  <c r="AG42" i="22"/>
  <c r="AG54" i="22" s="1"/>
  <c r="AG131" i="21"/>
  <c r="AC149" i="21"/>
  <c r="AD42" i="22"/>
  <c r="AD54" i="22" s="1"/>
  <c r="AD131" i="21"/>
  <c r="AB43" i="22"/>
  <c r="AB55" i="22" s="1"/>
  <c r="AB132" i="21"/>
  <c r="AB134" i="21"/>
  <c r="AB45" i="22"/>
  <c r="AB57" i="22" s="1"/>
  <c r="Y42" i="22"/>
  <c r="Y54" i="22" s="1"/>
  <c r="Y131" i="21"/>
  <c r="AA42" i="22"/>
  <c r="AA54" i="22" s="1"/>
  <c r="AA131" i="21"/>
  <c r="Q135" i="21"/>
  <c r="Q46" i="22"/>
  <c r="Q58" i="22" s="1"/>
  <c r="AD41" i="22"/>
  <c r="AD53" i="22" s="1"/>
  <c r="AD130" i="21"/>
  <c r="AA41" i="22"/>
  <c r="AA53" i="22" s="1"/>
  <c r="AA130" i="21"/>
  <c r="AA142" i="21" s="1"/>
  <c r="P38" i="22"/>
  <c r="Q38" i="22"/>
  <c r="AF43" i="22"/>
  <c r="AF55" i="22" s="1"/>
  <c r="AF132" i="21"/>
  <c r="Z44" i="22"/>
  <c r="Z56" i="22" s="1"/>
  <c r="Z133" i="21"/>
  <c r="AD133" i="21"/>
  <c r="AD44" i="22"/>
  <c r="AD56" i="22" s="1"/>
  <c r="AC46" i="22"/>
  <c r="AC58" i="22" s="1"/>
  <c r="AC135" i="21"/>
  <c r="AE43" i="22"/>
  <c r="AE55" i="22" s="1"/>
  <c r="AE132" i="21"/>
  <c r="P29" i="22"/>
  <c r="Q29" i="22"/>
  <c r="F38" i="22"/>
  <c r="G62" i="22"/>
  <c r="G57" i="22"/>
  <c r="AG43" i="22"/>
  <c r="AG55" i="22" s="1"/>
  <c r="AG132" i="21"/>
  <c r="Z43" i="22"/>
  <c r="Z55" i="22" s="1"/>
  <c r="Z132" i="21"/>
  <c r="AD132" i="21"/>
  <c r="AD43" i="22"/>
  <c r="AD55" i="22" s="1"/>
  <c r="G6" i="22"/>
  <c r="G18" i="22" s="1"/>
  <c r="G14" i="22"/>
  <c r="G26" i="22" s="1"/>
  <c r="G12" i="22"/>
  <c r="G24" i="22" s="1"/>
  <c r="G7" i="22"/>
  <c r="G19" i="22" s="1"/>
  <c r="G5" i="22"/>
  <c r="G17" i="22" s="1"/>
  <c r="G9" i="22"/>
  <c r="G21" i="22" s="1"/>
  <c r="G11" i="22"/>
  <c r="G23" i="22" s="1"/>
  <c r="G13" i="22"/>
  <c r="G25" i="22" s="1"/>
  <c r="G8" i="22"/>
  <c r="G20" i="22" s="1"/>
  <c r="G10" i="22"/>
  <c r="G22" i="22" s="1"/>
  <c r="H2" i="22"/>
  <c r="AE42" i="22"/>
  <c r="AE54" i="22" s="1"/>
  <c r="AE131" i="21"/>
  <c r="Z41" i="22"/>
  <c r="Z53" i="22" s="1"/>
  <c r="Z130" i="21"/>
  <c r="AF42" i="22"/>
  <c r="AF54" i="22" s="1"/>
  <c r="AF131" i="21"/>
  <c r="Q49" i="22"/>
  <c r="Q61" i="22" s="1"/>
  <c r="Q138" i="21"/>
  <c r="F29" i="22"/>
  <c r="G53" i="22"/>
  <c r="G58" i="22"/>
  <c r="Z45" i="22"/>
  <c r="Z57" i="22" s="1"/>
  <c r="Z134" i="21"/>
  <c r="AF133" i="21"/>
  <c r="AF44" i="22"/>
  <c r="AF56" i="22" s="1"/>
  <c r="AC42" i="22"/>
  <c r="AC54" i="22" s="1"/>
  <c r="AC131" i="21"/>
  <c r="P30" i="22"/>
  <c r="Q30" i="22"/>
  <c r="AG41" i="22"/>
  <c r="AG53" i="22" s="1"/>
  <c r="AG130" i="21"/>
  <c r="Y43" i="22"/>
  <c r="Y55" i="22" s="1"/>
  <c r="Y132" i="21"/>
  <c r="AF49" i="22"/>
  <c r="AF61" i="22" s="1"/>
  <c r="AF138" i="21"/>
  <c r="G56" i="22"/>
  <c r="Q131" i="21"/>
  <c r="Q42" i="22"/>
  <c r="Q54" i="22" s="1"/>
  <c r="Y46" i="22"/>
  <c r="Y58" i="22" s="1"/>
  <c r="Y135" i="21"/>
  <c r="AD46" i="22"/>
  <c r="AD58" i="22" s="1"/>
  <c r="AD135" i="21"/>
  <c r="AE130" i="21"/>
  <c r="AE142" i="21" s="1"/>
  <c r="AE41" i="22"/>
  <c r="AE53" i="22" s="1"/>
  <c r="AE44" i="22"/>
  <c r="AE56" i="22" s="1"/>
  <c r="AE133" i="21"/>
  <c r="P66" i="22"/>
  <c r="Q44" i="22"/>
  <c r="Q56" i="22" s="1"/>
  <c r="Q133" i="21"/>
  <c r="P32" i="22"/>
  <c r="Q32" i="22"/>
  <c r="F36" i="22"/>
  <c r="G60" i="22"/>
  <c r="Z144" i="21"/>
  <c r="Z149" i="21" s="1"/>
  <c r="Q57" i="22"/>
  <c r="Y44" i="22"/>
  <c r="Y56" i="22" s="1"/>
  <c r="Y133" i="21"/>
  <c r="AF137" i="21"/>
  <c r="AF48" i="22"/>
  <c r="AF60" i="22" s="1"/>
  <c r="AE50" i="22"/>
  <c r="AE62" i="22" s="1"/>
  <c r="AE139" i="21"/>
  <c r="AF136" i="21"/>
  <c r="AF47" i="22"/>
  <c r="AF59" i="22" s="1"/>
  <c r="Q41" i="22"/>
  <c r="Q53" i="22" s="1"/>
  <c r="Q130" i="21"/>
  <c r="P143" i="21"/>
  <c r="P148" i="21" s="1"/>
  <c r="Y41" i="22"/>
  <c r="Y53" i="22" s="1"/>
  <c r="Y130" i="21"/>
  <c r="P31" i="22"/>
  <c r="Q31" i="22"/>
  <c r="F31" i="22"/>
  <c r="G55" i="22"/>
  <c r="G66" i="22" s="1"/>
  <c r="P70" i="22"/>
  <c r="AB130" i="21"/>
  <c r="AB41" i="22"/>
  <c r="AB53" i="22" s="1"/>
  <c r="P67" i="22"/>
  <c r="P33" i="22"/>
  <c r="Q33" i="22"/>
  <c r="AA44" i="22"/>
  <c r="AA56" i="22" s="1"/>
  <c r="AA133" i="21"/>
  <c r="AG47" i="22"/>
  <c r="AG59" i="22" s="1"/>
  <c r="AG136" i="21"/>
  <c r="AG144" i="21" s="1"/>
  <c r="P35" i="22"/>
  <c r="Q35" i="22"/>
  <c r="AF50" i="22"/>
  <c r="AF62" i="22" s="1"/>
  <c r="AF139" i="21"/>
  <c r="X42" i="22"/>
  <c r="X54" i="22" s="1"/>
  <c r="X131" i="21"/>
  <c r="X41" i="22"/>
  <c r="X53" i="22" s="1"/>
  <c r="X130" i="21"/>
  <c r="X142" i="21" s="1"/>
  <c r="X147" i="21" s="1"/>
  <c r="X67" i="22"/>
  <c r="AA45" i="22"/>
  <c r="AA57" i="22" s="1"/>
  <c r="AA134" i="21"/>
  <c r="X43" i="22"/>
  <c r="X55" i="22" s="1"/>
  <c r="X132" i="21"/>
  <c r="X46" i="22"/>
  <c r="X58" i="22" s="1"/>
  <c r="X135" i="21"/>
  <c r="F35" i="22"/>
  <c r="G59" i="22"/>
  <c r="AF130" i="21"/>
  <c r="AF142" i="21" s="1"/>
  <c r="AF41" i="22"/>
  <c r="AF53" i="22" s="1"/>
  <c r="F30" i="22"/>
  <c r="G54" i="22"/>
  <c r="AB42" i="22"/>
  <c r="AB54" i="22" s="1"/>
  <c r="AB131" i="21"/>
  <c r="Q43" i="22"/>
  <c r="Q55" i="22" s="1"/>
  <c r="Q66" i="22" s="1"/>
  <c r="Q71" i="22" s="1"/>
  <c r="Q132" i="21"/>
  <c r="Q143" i="21" s="1"/>
  <c r="P37" i="22"/>
  <c r="Q37" i="22"/>
  <c r="AC41" i="22"/>
  <c r="AC53" i="22" s="1"/>
  <c r="AC130" i="21"/>
  <c r="AG49" i="22"/>
  <c r="AG61" i="22" s="1"/>
  <c r="AG138" i="21"/>
  <c r="P144" i="21"/>
  <c r="P149" i="21" s="1"/>
  <c r="AB149" i="21"/>
  <c r="AG48" i="22"/>
  <c r="AG60" i="22" s="1"/>
  <c r="AG137" i="21"/>
  <c r="AE49" i="22"/>
  <c r="AE61" i="22" s="1"/>
  <c r="AE138" i="21"/>
  <c r="AE47" i="22"/>
  <c r="AE59" i="22" s="1"/>
  <c r="AE136" i="21"/>
  <c r="Q137" i="21"/>
  <c r="Q48" i="22"/>
  <c r="Q60" i="22" s="1"/>
  <c r="AD45" i="22"/>
  <c r="AD57" i="22" s="1"/>
  <c r="AD134" i="21"/>
  <c r="AD67" i="22"/>
  <c r="X44" i="22"/>
  <c r="X56" i="22" s="1"/>
  <c r="X133" i="21"/>
  <c r="G33" i="22" l="1"/>
  <c r="H57" i="22"/>
  <c r="Q149" i="21"/>
  <c r="R149" i="21"/>
  <c r="G30" i="22"/>
  <c r="H54" i="22"/>
  <c r="Q142" i="21"/>
  <c r="Z142" i="21"/>
  <c r="AD142" i="21"/>
  <c r="X143" i="21"/>
  <c r="X148" i="21" s="1"/>
  <c r="Q65" i="22"/>
  <c r="Y143" i="21"/>
  <c r="Y148" i="21" s="1"/>
  <c r="P72" i="22"/>
  <c r="Y67" i="22"/>
  <c r="S67" i="22"/>
  <c r="AC67" i="22"/>
  <c r="Z67" i="22"/>
  <c r="W67" i="22"/>
  <c r="AA67" i="22"/>
  <c r="T67" i="22"/>
  <c r="AG67" i="22"/>
  <c r="AF67" i="22"/>
  <c r="AB67" i="22"/>
  <c r="AE67" i="22"/>
  <c r="AB66" i="22"/>
  <c r="AC143" i="21"/>
  <c r="G37" i="22"/>
  <c r="H61" i="22"/>
  <c r="G29" i="22"/>
  <c r="H53" i="22"/>
  <c r="H65" i="22" s="1"/>
  <c r="H70" i="22" s="1"/>
  <c r="AE144" i="21"/>
  <c r="AE149" i="21" s="1"/>
  <c r="AG149" i="21"/>
  <c r="AG143" i="21"/>
  <c r="AG148" i="21" s="1"/>
  <c r="V67" i="22"/>
  <c r="AG142" i="21"/>
  <c r="AG147" i="21" s="1"/>
  <c r="AA143" i="21"/>
  <c r="G65" i="22"/>
  <c r="AD143" i="21"/>
  <c r="AD148" i="21" s="1"/>
  <c r="Y142" i="21"/>
  <c r="Y147" i="21" s="1"/>
  <c r="AB142" i="21"/>
  <c r="AB147" i="21" s="1"/>
  <c r="P71" i="22"/>
  <c r="W66" i="22"/>
  <c r="AA66" i="22"/>
  <c r="Z66" i="22"/>
  <c r="U66" i="22"/>
  <c r="AD66" i="22"/>
  <c r="T66" i="22"/>
  <c r="AG66" i="22"/>
  <c r="V66" i="22"/>
  <c r="S66" i="22"/>
  <c r="AE66" i="22"/>
  <c r="X66" i="22"/>
  <c r="AF66" i="22"/>
  <c r="H14" i="22"/>
  <c r="H26" i="22" s="1"/>
  <c r="H9" i="22"/>
  <c r="H21" i="22" s="1"/>
  <c r="H10" i="22"/>
  <c r="H22" i="22" s="1"/>
  <c r="H7" i="22"/>
  <c r="H19" i="22" s="1"/>
  <c r="H13" i="22"/>
  <c r="H25" i="22" s="1"/>
  <c r="H12" i="22"/>
  <c r="H24" i="22" s="1"/>
  <c r="H6" i="22"/>
  <c r="H18" i="22" s="1"/>
  <c r="H11" i="22"/>
  <c r="H23" i="22" s="1"/>
  <c r="H8" i="22"/>
  <c r="H20" i="22" s="1"/>
  <c r="H5" i="22"/>
  <c r="H17" i="22" s="1"/>
  <c r="I2" i="22"/>
  <c r="F72" i="22"/>
  <c r="AB143" i="21"/>
  <c r="G36" i="22"/>
  <c r="H60" i="22"/>
  <c r="G71" i="22"/>
  <c r="G38" i="22"/>
  <c r="H62" i="22"/>
  <c r="Y66" i="22"/>
  <c r="G67" i="22"/>
  <c r="G72" i="22" s="1"/>
  <c r="Z143" i="21"/>
  <c r="Z148" i="21" s="1"/>
  <c r="AA147" i="21"/>
  <c r="AC142" i="21"/>
  <c r="AC147" i="21" s="1"/>
  <c r="AC66" i="22"/>
  <c r="AF144" i="21"/>
  <c r="G34" i="22"/>
  <c r="H58" i="22"/>
  <c r="G35" i="22"/>
  <c r="H59" i="22"/>
  <c r="Q148" i="21"/>
  <c r="R148" i="21"/>
  <c r="G31" i="22"/>
  <c r="H55" i="22"/>
  <c r="AF143" i="21"/>
  <c r="AF147" i="21"/>
  <c r="U67" i="22"/>
  <c r="G32" i="22"/>
  <c r="H56" i="22"/>
  <c r="AE143" i="21"/>
  <c r="AA149" i="21"/>
  <c r="AA148" i="21" l="1"/>
  <c r="H33" i="22"/>
  <c r="I57" i="22"/>
  <c r="Z147" i="21"/>
  <c r="Q147" i="21"/>
  <c r="R147" i="21"/>
  <c r="H36" i="22"/>
  <c r="I60" i="22"/>
  <c r="G70" i="22"/>
  <c r="D65" i="22" a="1"/>
  <c r="D65" i="22" s="1"/>
  <c r="D70" i="22" s="1"/>
  <c r="B80" i="22" s="1"/>
  <c r="C65" i="22" a="1"/>
  <c r="C65" i="22" s="1"/>
  <c r="C70" i="22" s="1"/>
  <c r="H67" i="22"/>
  <c r="H72" i="22" s="1"/>
  <c r="D67" i="22" a="1"/>
  <c r="D67" i="22" s="1"/>
  <c r="D72" i="22" s="1"/>
  <c r="AC148" i="21"/>
  <c r="AD147" i="21"/>
  <c r="H30" i="22"/>
  <c r="I54" i="22"/>
  <c r="AF148" i="21"/>
  <c r="I11" i="22"/>
  <c r="I23" i="22" s="1"/>
  <c r="I6" i="22"/>
  <c r="I18" i="22" s="1"/>
  <c r="I13" i="22"/>
  <c r="I25" i="22" s="1"/>
  <c r="I14" i="22"/>
  <c r="I26" i="22" s="1"/>
  <c r="I9" i="22"/>
  <c r="I21" i="22" s="1"/>
  <c r="I10" i="22"/>
  <c r="I22" i="22" s="1"/>
  <c r="I7" i="22"/>
  <c r="I19" i="22" s="1"/>
  <c r="I8" i="22"/>
  <c r="I20" i="22" s="1"/>
  <c r="I12" i="22"/>
  <c r="I24" i="22" s="1"/>
  <c r="I5" i="22"/>
  <c r="I17" i="22" s="1"/>
  <c r="J2" i="22"/>
  <c r="AE148" i="21"/>
  <c r="AE147" i="21"/>
  <c r="H29" i="22"/>
  <c r="I53" i="22"/>
  <c r="H31" i="22"/>
  <c r="I55" i="22"/>
  <c r="H34" i="22"/>
  <c r="I58" i="22"/>
  <c r="H38" i="22"/>
  <c r="I62" i="22"/>
  <c r="Q70" i="22"/>
  <c r="V65" i="22"/>
  <c r="S65" i="22"/>
  <c r="Z65" i="22"/>
  <c r="Y65" i="22"/>
  <c r="AG65" i="22"/>
  <c r="W65" i="22"/>
  <c r="X65" i="22"/>
  <c r="AE65" i="22"/>
  <c r="U65" i="22"/>
  <c r="AF65" i="22"/>
  <c r="AA65" i="22"/>
  <c r="AD65" i="22"/>
  <c r="T65" i="22"/>
  <c r="AB65" i="22"/>
  <c r="AC65" i="22"/>
  <c r="AB148" i="21"/>
  <c r="AF149" i="21"/>
  <c r="H32" i="22"/>
  <c r="I56" i="22"/>
  <c r="H37" i="22"/>
  <c r="I61" i="22"/>
  <c r="H66" i="22"/>
  <c r="H35" i="22"/>
  <c r="I59" i="22"/>
  <c r="I32" i="22" l="1"/>
  <c r="J56" i="22"/>
  <c r="I31" i="22"/>
  <c r="J55" i="22"/>
  <c r="I34" i="22"/>
  <c r="J58" i="22"/>
  <c r="C67" i="22" a="1"/>
  <c r="C67" i="22" s="1"/>
  <c r="C72" i="22" s="1"/>
  <c r="I33" i="22"/>
  <c r="J57" i="22"/>
  <c r="J12" i="22"/>
  <c r="J24" i="22" s="1"/>
  <c r="J10" i="22"/>
  <c r="J22" i="22" s="1"/>
  <c r="J14" i="22"/>
  <c r="J26" i="22" s="1"/>
  <c r="J6" i="22"/>
  <c r="J18" i="22" s="1"/>
  <c r="J9" i="22"/>
  <c r="J21" i="22" s="1"/>
  <c r="J11" i="22"/>
  <c r="J23" i="22" s="1"/>
  <c r="J13" i="22"/>
  <c r="J25" i="22" s="1"/>
  <c r="J8" i="22"/>
  <c r="J20" i="22" s="1"/>
  <c r="J5" i="22"/>
  <c r="J17" i="22" s="1"/>
  <c r="J7" i="22"/>
  <c r="J19" i="22" s="1"/>
  <c r="K2" i="22"/>
  <c r="I29" i="22"/>
  <c r="J53" i="22"/>
  <c r="I36" i="22"/>
  <c r="J60" i="22"/>
  <c r="H71" i="22"/>
  <c r="C66" i="22" a="1"/>
  <c r="C66" i="22" s="1"/>
  <c r="C71" i="22" s="1"/>
  <c r="D66" i="22" a="1"/>
  <c r="D66" i="22" s="1"/>
  <c r="D71" i="22" s="1"/>
  <c r="I38" i="22"/>
  <c r="J62" i="22"/>
  <c r="I66" i="22"/>
  <c r="I71" i="22" s="1"/>
  <c r="I37" i="22"/>
  <c r="J61" i="22"/>
  <c r="I35" i="22"/>
  <c r="J59" i="22"/>
  <c r="J67" i="22" s="1"/>
  <c r="J72" i="22" s="1"/>
  <c r="I65" i="22"/>
  <c r="I70" i="22" s="1"/>
  <c r="I67" i="22"/>
  <c r="I72" i="22" s="1"/>
  <c r="I30" i="22"/>
  <c r="J54" i="22"/>
  <c r="J33" i="22" l="1"/>
  <c r="K57" i="22"/>
  <c r="K6" i="22"/>
  <c r="K18" i="22" s="1"/>
  <c r="K9" i="22"/>
  <c r="K21" i="22" s="1"/>
  <c r="K11" i="22"/>
  <c r="K23" i="22" s="1"/>
  <c r="K14" i="22"/>
  <c r="K26" i="22" s="1"/>
  <c r="K13" i="22"/>
  <c r="K25" i="22" s="1"/>
  <c r="K8" i="22"/>
  <c r="K20" i="22" s="1"/>
  <c r="K10" i="22"/>
  <c r="K22" i="22" s="1"/>
  <c r="K12" i="22"/>
  <c r="K24" i="22" s="1"/>
  <c r="K5" i="22"/>
  <c r="K17" i="22" s="1"/>
  <c r="K7" i="22"/>
  <c r="K19" i="22" s="1"/>
  <c r="J32" i="22"/>
  <c r="K56" i="22"/>
  <c r="J36" i="22"/>
  <c r="K60" i="22"/>
  <c r="J66" i="22"/>
  <c r="J71" i="22" s="1"/>
  <c r="J37" i="22"/>
  <c r="K61" i="22"/>
  <c r="J30" i="22"/>
  <c r="K54" i="22"/>
  <c r="J29" i="22"/>
  <c r="K53" i="22"/>
  <c r="K65" i="22" s="1"/>
  <c r="K70" i="22" s="1"/>
  <c r="J35" i="22"/>
  <c r="K59" i="22"/>
  <c r="J38" i="22"/>
  <c r="K62" i="22"/>
  <c r="J65" i="22"/>
  <c r="J70" i="22" s="1"/>
  <c r="J31" i="22"/>
  <c r="K55" i="22"/>
  <c r="J34" i="22"/>
  <c r="K58" i="22"/>
  <c r="K66" i="22" l="1"/>
  <c r="K71" i="22" s="1"/>
  <c r="K32" i="22"/>
  <c r="L32" i="22"/>
  <c r="L56" i="22"/>
  <c r="K37" i="22"/>
  <c r="L37" i="22"/>
  <c r="L61" i="22"/>
  <c r="K38" i="22"/>
  <c r="L38" i="22"/>
  <c r="L62" i="22"/>
  <c r="K67" i="22"/>
  <c r="K72" i="22" s="1"/>
  <c r="K35" i="22"/>
  <c r="L35" i="22"/>
  <c r="L59" i="22"/>
  <c r="L67" i="22" s="1"/>
  <c r="L72" i="22" s="1"/>
  <c r="K31" i="22"/>
  <c r="L31" i="22"/>
  <c r="L55" i="22"/>
  <c r="L33" i="22"/>
  <c r="K33" i="22"/>
  <c r="L57" i="22"/>
  <c r="K29" i="22"/>
  <c r="L29" i="22"/>
  <c r="L53" i="22"/>
  <c r="K34" i="22"/>
  <c r="L34" i="22"/>
  <c r="L58" i="22"/>
  <c r="K30" i="22"/>
  <c r="L30" i="22"/>
  <c r="L54" i="22"/>
  <c r="K36" i="22"/>
  <c r="L36" i="22"/>
  <c r="L60" i="22"/>
  <c r="L66" i="22" l="1"/>
  <c r="L71" i="22" s="1"/>
  <c r="L65" i="22"/>
  <c r="L70" i="22" s="1"/>
  <c r="C15" i="9" l="1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23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O10" i="2" s="1"/>
  <c r="P3" i="9"/>
  <c r="P10" i="2" s="1"/>
  <c r="Q3" i="9"/>
  <c r="Q10" i="2" s="1"/>
  <c r="R3" i="9"/>
  <c r="R10" i="2" s="1"/>
  <c r="S3" i="9"/>
  <c r="S10" i="2" s="1"/>
  <c r="T3" i="9"/>
  <c r="T10" i="2" s="1"/>
  <c r="U3" i="9"/>
  <c r="U10" i="2" s="1"/>
  <c r="V3" i="9"/>
  <c r="V10" i="2" s="1"/>
  <c r="W3" i="9"/>
  <c r="W10" i="2" s="1"/>
  <c r="X3" i="9"/>
  <c r="X10" i="2" s="1"/>
  <c r="Y3" i="9"/>
  <c r="Y10" i="2" s="1"/>
  <c r="Z3" i="9"/>
  <c r="Z10" i="2" s="1"/>
  <c r="AA3" i="9"/>
  <c r="AA10" i="2" s="1"/>
  <c r="AB3" i="9"/>
  <c r="AB10" i="2" s="1"/>
  <c r="AC3" i="9"/>
  <c r="AC10" i="2" s="1"/>
  <c r="AD3" i="9"/>
  <c r="AD10" i="2" s="1"/>
  <c r="AE3" i="9"/>
  <c r="AE10" i="2" s="1"/>
  <c r="AF3" i="9"/>
  <c r="AF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F9" i="2" l="1"/>
  <c r="F33" i="2"/>
  <c r="F7" i="2"/>
  <c r="E9" i="2"/>
  <c r="E33" i="2"/>
  <c r="E7" i="2"/>
  <c r="D33" i="2"/>
  <c r="D9" i="2"/>
  <c r="D7" i="2"/>
  <c r="N10" i="2"/>
  <c r="N4" i="9"/>
  <c r="M4" i="9"/>
  <c r="M10" i="2"/>
  <c r="L4" i="9"/>
  <c r="L10" i="2"/>
  <c r="C33" i="2"/>
  <c r="C7" i="2"/>
  <c r="C9" i="2"/>
  <c r="K4" i="9"/>
  <c r="K10" i="2"/>
  <c r="J4" i="9"/>
  <c r="J10" i="2"/>
  <c r="I4" i="9"/>
  <c r="I10" i="2"/>
  <c r="H4" i="9"/>
  <c r="H10" i="2"/>
  <c r="G9" i="2"/>
  <c r="G7" i="2"/>
  <c r="G33" i="2"/>
  <c r="AB48" i="2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K9" i="2" l="1"/>
  <c r="K33" i="2"/>
  <c r="K7" i="2"/>
  <c r="I9" i="2"/>
  <c r="I33" i="2"/>
  <c r="I7" i="2"/>
  <c r="L7" i="2"/>
  <c r="L9" i="2"/>
  <c r="L33" i="2"/>
  <c r="M33" i="2"/>
  <c r="M7" i="2"/>
  <c r="M9" i="2"/>
  <c r="Q4" i="9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N33" i="2"/>
  <c r="N7" i="2"/>
  <c r="P4" i="9"/>
  <c r="Y4" i="9"/>
  <c r="N9" i="2"/>
  <c r="Z4" i="9"/>
  <c r="H9" i="2"/>
  <c r="H7" i="2"/>
  <c r="H33" i="2"/>
  <c r="B9" i="2"/>
  <c r="B33" i="2"/>
  <c r="B7" i="2"/>
  <c r="J9" i="2"/>
  <c r="J33" i="2"/>
  <c r="J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R7" i="2" l="1"/>
  <c r="R9" i="2"/>
  <c r="R33" i="2"/>
  <c r="AF33" i="2"/>
  <c r="AF7" i="2"/>
  <c r="AF9" i="2"/>
  <c r="W33" i="2"/>
  <c r="W9" i="2"/>
  <c r="W7" i="2"/>
  <c r="V9" i="2"/>
  <c r="V33" i="2"/>
  <c r="V7" i="2"/>
  <c r="T7" i="2"/>
  <c r="T9" i="2"/>
  <c r="T33" i="2"/>
  <c r="Q33" i="2"/>
  <c r="Q7" i="2"/>
  <c r="Q9" i="2"/>
  <c r="Y9" i="2"/>
  <c r="Y33" i="2"/>
  <c r="Y7" i="2"/>
  <c r="AC9" i="2"/>
  <c r="AC33" i="2"/>
  <c r="AC7" i="2"/>
  <c r="X33" i="2"/>
  <c r="X9" i="2"/>
  <c r="X7" i="2"/>
  <c r="AD9" i="2"/>
  <c r="AD7" i="2"/>
  <c r="AD33" i="2"/>
  <c r="S33" i="2"/>
  <c r="S7" i="2"/>
  <c r="S9" i="2"/>
  <c r="Z9" i="2"/>
  <c r="Z7" i="2"/>
  <c r="Z33" i="2"/>
  <c r="P33" i="2"/>
  <c r="P7" i="2"/>
  <c r="P9" i="2"/>
  <c r="O7" i="2"/>
  <c r="O33" i="2"/>
  <c r="O9" i="2"/>
  <c r="AE9" i="2"/>
  <c r="AE7" i="2"/>
  <c r="AE33" i="2"/>
  <c r="AB9" i="2"/>
  <c r="AB7" i="2"/>
  <c r="AB33" i="2"/>
  <c r="AA9" i="2"/>
  <c r="AA7" i="2"/>
  <c r="AA33" i="2"/>
  <c r="U7" i="2"/>
  <c r="U9" i="2"/>
  <c r="U33" i="2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V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B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G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H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I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M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P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Q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<sst xmlns="http://schemas.openxmlformats.org/spreadsheetml/2006/main" count="3112" uniqueCount="1235">
  <si>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</si>
  <si>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</si>
  <si>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</si>
  <si>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</si>
  <si>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</si>
  <si>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</si>
  <si>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</si>
  <si>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</si>
  <si>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</si>
  <si>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</si>
  <si>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</si>
  <si>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</si>
  <si>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</si>
  <si>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</si>
  <si>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</si>
  <si>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</si>
  <si>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</si>
  <si>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</si>
  <si>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</si>
  <si>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</si>
  <si>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</si>
  <si>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</si>
  <si>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</si>
  <si>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</si>
  <si>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</si>
  <si>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</si>
  <si>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</si>
  <si>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</si>
  <si>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</si>
  <si>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</si>
  <si>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</si>
  <si>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</si>
  <si>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</si>
  <si>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</si>
  <si>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</si>
  <si>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</si>
  <si>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</si>
  <si>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</si>
  <si>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</si>
  <si>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</si>
  <si>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</si>
  <si>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</si>
  <si>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</si>
  <si>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</si>
  <si>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</si>
  <si>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</si>
  <si>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</si>
  <si>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</si>
  <si>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</si>
  <si>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</si>
  <si>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</si>
  <si>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</si>
  <si>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</si>
  <si>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</si>
  <si>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</si>
  <si>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</si>
  <si>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</si>
  <si>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</si>
  <si>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</si>
  <si>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</si>
  <si>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</si>
  <si>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</si>
  <si>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</si>
  <si>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</si>
  <si>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</si>
  <si>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</si>
  <si>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</si>
  <si>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</si>
  <si>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</si>
  <si>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</si>
  <si>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</si>
  <si>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</si>
  <si>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</si>
  <si>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</si>
  <si>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</si>
  <si>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</si>
  <si>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</si>
  <si>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</si>
  <si>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</si>
  <si>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</si>
  <si>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</si>
  <si>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</si>
  <si>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</si>
  <si>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</si>
  <si>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</si>
  <si>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</si>
  <si>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</si>
  <si>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</si>
  <si>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</si>
  <si>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</si>
  <si>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</si>
  <si>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</si>
  <si>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</si>
  <si>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</si>
  <si>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</si>
  <si>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</si>
  <si>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</si>
  <si>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</si>
  <si>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</si>
  <si>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</si>
  <si>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</si>
  <si>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</si>
  <si>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</si>
  <si>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</si>
  <si>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</si>
  <si>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</si>
  <si>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</si>
  <si>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</si>
  <si>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</si>
  <si>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</si>
  <si>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</si>
  <si>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</si>
  <si>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</si>
  <si>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</si>
  <si>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</si>
  <si>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</si>
  <si>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</si>
  <si>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</si>
  <si>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</si>
  <si>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</si>
  <si>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</si>
  <si>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</si>
  <si>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</si>
  <si>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</si>
  <si>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</si>
  <si>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</si>
  <si>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</si>
  <si>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</si>
  <si>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</si>
  <si>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</si>
  <si>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</si>
  <si>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</si>
  <si>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</si>
  <si>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</si>
  <si>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</si>
  <si>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</si>
  <si>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</si>
  <si>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</si>
  <si>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</si>
  <si>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</si>
  <si>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</si>
  <si>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</si>
  <si>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</si>
  <si>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</si>
  <si>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</si>
  <si>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</si>
  <si>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</si>
  <si>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</si>
  <si>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</si>
  <si>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</si>
  <si>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</si>
  <si>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</si>
  <si>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</si>
  <si>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</si>
  <si>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</si>
  <si>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</si>
  <si>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</si>
  <si>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</si>
  <si>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</si>
  <si>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</si>
  <si>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</si>
  <si>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</si>
  <si>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</si>
  <si>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</si>
  <si>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</si>
  <si>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</si>
  <si>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</si>
  <si>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</si>
  <si>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</si>
  <si>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</si>
  <si>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</si>
  <si>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</si>
  <si>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</si>
  <si>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</si>
  <si>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</si>
  <si>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</si>
  <si>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</si>
  <si>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</si>
  <si>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</si>
  <si>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</si>
  <si>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</si>
  <si>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</si>
  <si>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</si>
  <si>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</si>
  <si>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</si>
  <si>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</si>
  <si>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</si>
  <si>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</si>
  <si>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</si>
  <si>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</si>
  <si>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</si>
  <si>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</si>
  <si>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</si>
  <si>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</si>
  <si>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</si>
  <si>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</si>
  <si>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</si>
  <si>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</si>
  <si>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</si>
  <si>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</si>
  <si>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</si>
  <si>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</si>
  <si>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</si>
  <si>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</si>
  <si>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</si>
  <si>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</si>
  <si>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</si>
  <si>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</si>
  <si>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</si>
  <si>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</si>
  <si>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</si>
  <si>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</si>
  <si>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</si>
  <si>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</si>
  <si>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</si>
  <si>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</si>
  <si>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</si>
  <si>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</si>
  <si>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</si>
  <si>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</si>
  <si>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</si>
  <si>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</si>
  <si>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</si>
  <si>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</si>
  <si>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</si>
  <si>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</si>
  <si>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</si>
  <si>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</si>
  <si>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</si>
  <si>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</si>
  <si>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</si>
  <si>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</si>
  <si>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</si>
  <si>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</si>
  <si>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</si>
  <si>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</si>
  <si>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</si>
  <si>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</si>
  <si>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</si>
  <si>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</si>
  <si>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</si>
  <si>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</si>
  <si>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</si>
  <si>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</si>
  <si>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</si>
  <si>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</si>
  <si>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</si>
  <si>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</si>
  <si>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</si>
  <si>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</si>
  <si>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</si>
  <si>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</si>
  <si>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</si>
  <si>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</si>
  <si>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</si>
  <si>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</si>
  <si>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</si>
  <si>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</si>
  <si>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</si>
  <si>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</si>
  <si>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</si>
  <si>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</si>
  <si>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</si>
  <si>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</si>
  <si>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</si>
  <si>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</si>
  <si>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</si>
  <si>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</si>
  <si>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</si>
  <si>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</si>
  <si>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</si>
  <si>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</si>
  <si>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</si>
  <si>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</si>
  <si>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</si>
  <si>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</si>
  <si>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</si>
  <si>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</si>
  <si>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</si>
  <si>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</si>
  <si>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</si>
  <si>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</si>
  <si>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</si>
  <si>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</si>
  <si>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</si>
  <si>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</si>
  <si>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</si>
  <si>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</si>
  <si>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</si>
  <si>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</si>
  <si>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</si>
  <si>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</si>
  <si>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</si>
  <si>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</si>
  <si>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</si>
  <si>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</si>
  <si>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</si>
  <si>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</si>
  <si>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</si>
  <si>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</si>
  <si>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</si>
  <si>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</si>
  <si>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</si>
  <si>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</si>
  <si>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</si>
  <si>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</si>
  <si>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</si>
  <si>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</si>
  <si>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</si>
  <si>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</si>
  <si>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</si>
  <si>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</si>
  <si>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</si>
  <si>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</si>
  <si>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</si>
  <si>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</si>
  <si>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</si>
  <si>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</si>
  <si>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</si>
  <si>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</si>
  <si>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</si>
  <si>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</si>
  <si>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</si>
  <si>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</si>
  <si>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</si>
  <si>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</si>
  <si>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</si>
  <si>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</si>
  <si>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</si>
  <si>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</si>
  <si>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</si>
  <si>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</si>
  <si>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</si>
  <si>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</si>
  <si>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</si>
  <si>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</si>
  <si>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</si>
  <si>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</si>
  <si>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</si>
  <si>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</si>
  <si>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</si>
  <si>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</si>
  <si>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</si>
  <si>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</si>
  <si>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</si>
  <si>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</si>
  <si>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</si>
  <si>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</si>
  <si>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</si>
  <si>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</si>
  <si>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</si>
  <si>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</si>
  <si>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</si>
  <si>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</si>
  <si>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</si>
  <si>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</si>
  <si>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Non-Battery Manufacturing Costs</t>
  </si>
  <si>
    <t>Non-Battery Manufacturing Costs by Vehicle Type (2020 USD)</t>
  </si>
  <si>
    <t>Non-Battery Manufacturing Costs by Vehicle Type (2012 USD)</t>
  </si>
  <si>
    <t>Freight LDV Adjsutment for Class 2b-3 Vehicles</t>
  </si>
  <si>
    <t>2021 battery capacity (pulled from EPS)</t>
  </si>
  <si>
    <t>2021 battery manufacturing price before subsidies (pulled from EPS)</t>
  </si>
  <si>
    <t>2021 battery pack price</t>
  </si>
  <si>
    <t>2021 estimated non-battery pack price</t>
  </si>
  <si>
    <t>2021 total freight LDV price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</si>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</sst>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%"/>
    <numFmt numFmtId="166" formatCode="#,##0.0"/>
    <numFmt numFmtId="169" formatCode="_(* #,##0_);_(* \(#,##0\);_(* &quot;-&quot;??_);_(@_)"/>
    <numFmt numFmtId="170" formatCode="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9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6" fontId="0" fillId="0" borderId="0" xfId="0" applyNumberFormat="1"/>
    <xf numFmtId="8" fontId="0" fillId="0" borderId="0" xfId="0" applyNumberFormat="1"/>
    <xf numFmtId="6" fontId="0" fillId="2" borderId="0" xfId="0" applyNumberFormat="1" applyFill="1"/>
    <xf numFmtId="10" fontId="0" fillId="0" borderId="0" xfId="2" applyNumberFormat="1" applyFont="1"/>
    <xf numFmtId="0" fontId="0" fillId="2" borderId="0" xfId="0" applyFill="1"/>
    <xf numFmtId="10" fontId="0" fillId="0" borderId="0" xfId="0" applyNumberFormat="1"/>
    <xf numFmtId="1" fontId="0" fillId="2" borderId="0" xfId="0" applyNumberFormat="1" applyFill="1"/>
    <xf numFmtId="1" fontId="0" fillId="0" borderId="0" xfId="2" applyNumberFormat="1" applyFon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  <xf numFmtId="0" fontId="29" fillId="0" borderId="26" xfId="13" applyFont="1">
      <alignment wrapText="1"/>
    </xf>
    <xf numFmtId="0" fontId="0" fillId="0" borderId="26" xfId="0" applyBorder="1"/>
    <xf numFmtId="0" fontId="0" fillId="0" borderId="26" xfId="0" applyBorder="1"/>
    <xf numFmtId="0" fontId="0" fillId="0" borderId="0" xfId="0"/>
    <xf numFmtId="0" fontId="27" fillId="0" borderId="0" xfId="14" applyFont="1"/>
    <xf numFmtId="0" fontId="20" fillId="0" borderId="0" xfId="14"/>
    <xf numFmtId="0" fontId="20" fillId="0" borderId="26" xfId="14" applyBorder="1"/>
    <xf numFmtId="0" fontId="20" fillId="0" borderId="0" xfId="14"/>
    <xf numFmtId="0" fontId="20" fillId="0" borderId="0" xfId="8"/>
    <xf numFmtId="0" fontId="21" fillId="0" borderId="23" xfId="9">
      <alignment wrapText="1"/>
    </xf>
    <xf numFmtId="0" fontId="24" fillId="0" borderId="0" xfId="14" applyFont="1"/>
    <xf numFmtId="0" fontId="27" fillId="0" borderId="0" xfId="14" applyFont="1"/>
    <xf numFmtId="0" fontId="23" fillId="0" borderId="0" xfId="24" applyFont="1"/>
    <xf numFmtId="0" fontId="26" fillId="0" borderId="0" xfId="10" applyFont="1">
      <alignment horizontal="left"/>
    </xf>
    <xf numFmtId="0" fontId="28" fillId="0" borderId="0" xfId="14" applyFont="1" applyAlignment="1">
      <alignment horizontal="right"/>
    </xf>
    <xf numFmtId="0" fontId="27" fillId="0" borderId="0" xfId="8" applyFont="1"/>
    <xf numFmtId="0" fontId="27" fillId="0" borderId="0" xfId="14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4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166" fontId="27" fillId="0" borderId="25" xfId="12" applyNumberFormat="1" applyFont="1" applyAlignment="1">
      <alignment horizontal="right" wrapText="1"/>
    </xf>
    <xf numFmtId="0" fontId="22" fillId="0" borderId="0" xfId="24" applyFont="1"/>
    <xf numFmtId="0" fontId="20" fillId="0" borderId="26" xfId="14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9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9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9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70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9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9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9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9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9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Border="1" applyAlignment="1">
      <alignment horizontal="center" vertical="center" wrapText="1"/>
    </xf>
    <xf numFmtId="0" fontId="40" fillId="0" borderId="0" xfId="24" applyFont="1"/>
    <xf numFmtId="0" fontId="27" fillId="0" borderId="26" xfId="13" applyFont="1">
      <alignment wrapText="1"/>
    </xf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0" fillId="0" borderId="0" xfId="24"/>
    <xf numFmtId="0" fontId="20" fillId="0" borderId="0" xfId="8"/>
    <xf numFmtId="0" fontId="21" fillId="0" borderId="23" xfId="9">
      <alignment wrapText="1"/>
    </xf>
    <xf numFmtId="0" fontId="24" fillId="0" borderId="0" xfId="24" applyFont="1"/>
    <xf numFmtId="0" fontId="27" fillId="0" borderId="0" xfId="24" applyFont="1"/>
    <xf numFmtId="0" fontId="23" fillId="0" borderId="0" xfId="24" applyFont="1"/>
    <xf numFmtId="0" fontId="26" fillId="0" borderId="0" xfId="10" applyFont="1">
      <alignment horizontal="left"/>
    </xf>
    <xf numFmtId="0" fontId="28" fillId="0" borderId="0" xfId="24" applyFont="1" applyAlignment="1">
      <alignment horizontal="right"/>
    </xf>
    <xf numFmtId="0" fontId="27" fillId="0" borderId="0" xfId="8" applyFont="1"/>
    <xf numFmtId="0" fontId="27" fillId="0" borderId="0" xfId="24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5" fontId="27" fillId="0" borderId="25" xfId="12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166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0" fontId="40" fillId="0" borderId="0" xfId="24" applyFont="1"/>
    <xf numFmtId="0" fontId="20" fillId="0" borderId="26" xfId="24" applyBorder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BNVFE\BAU%20New%20Veh%20Fuel%20Economy.xlsx" TargetMode="External"/><Relationship Id="rId1" Type="http://schemas.openxmlformats.org/officeDocument/2006/relationships/externalLinkPath" Target="/Users/MeganMahajan/Documents/eps-us/InputData/trans/BNVFE/BAU%20New%20Veh%20Fuel%20Econom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2024%20Work\US%20Transport%20Modeling\hd-tech-trucs-tool-2023-04.xlsm" TargetMode="External"/><Relationship Id="rId1" Type="http://schemas.openxmlformats.org/officeDocument/2006/relationships/externalLinkPath" Target="/Users/MeganMahajan/Dropbox%20(Energy%20Innovation)/2024%20Work/US%20Transport%20Modeling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7"/>
      <sheetName val="AEO 2022 Table 7"/>
      <sheetName val="AEO 2021 Table 7"/>
      <sheetName val="AEO 2020 Table 7"/>
      <sheetName val="AEO 2023 Table 35"/>
      <sheetName val="AEO 2022 Table 35"/>
      <sheetName val="AEO 2021 Table 35"/>
      <sheetName val="AEO 2023 Table 36"/>
      <sheetName val="AEO 2022 Table 36"/>
      <sheetName val="AEO 2021 Table 36"/>
      <sheetName val="AEO 2023 Table 38"/>
      <sheetName val="AEO 2022 Table 38"/>
      <sheetName val="AEO 2021 Table 38"/>
      <sheetName val="AEO 2023 Table 40"/>
      <sheetName val="AEO 2022 Table 40"/>
      <sheetName val="AEO 2021 Table 40"/>
      <sheetName val="AEO 2023 Table 44"/>
      <sheetName val="AEO 2022 Table 44"/>
      <sheetName val="AEO 2021 Table 44"/>
      <sheetName val="AEO 2023 Table 47"/>
      <sheetName val="AEO 2022 Table 47"/>
      <sheetName val="AEO 2021 Table 47"/>
      <sheetName val="AEO 2023 Table 48"/>
      <sheetName val="AEO 2022 Table 48"/>
      <sheetName val="AEO 2021 Table 48"/>
      <sheetName val="AEO 2023 Table 49"/>
      <sheetName val="AEO 2022 Table 49"/>
      <sheetName val="AEO 2021 Table 49"/>
      <sheetName val="AEO 2020 Table 49"/>
      <sheetName val="EPA Auto Trends 2022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4">
          <cell r="B134">
            <v>0.70762756533137905</v>
          </cell>
        </row>
      </sheetData>
      <sheetData sheetId="32"/>
      <sheetData sheetId="33"/>
      <sheetData sheetId="34"/>
      <sheetData sheetId="35"/>
      <sheetData sheetId="36"/>
      <sheetData sheetId="37">
        <row r="51">
          <cell r="E51">
            <v>80.42834002349862</v>
          </cell>
        </row>
        <row r="52">
          <cell r="E52">
            <v>30.857794978668771</v>
          </cell>
        </row>
        <row r="54">
          <cell r="E54">
            <v>30.420688027517219</v>
          </cell>
        </row>
        <row r="55">
          <cell r="E55">
            <v>44.314272655683006</v>
          </cell>
        </row>
        <row r="56">
          <cell r="E56">
            <v>27.393201798369816</v>
          </cell>
        </row>
        <row r="57">
          <cell r="E57">
            <v>40.92219702022112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79">
          <cell r="F79">
            <v>117</v>
          </cell>
          <cell r="J79">
            <v>66</v>
          </cell>
          <cell r="N79">
            <v>56.691118280256852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8">
          <cell r="B8">
            <v>0.67463384942861682</v>
          </cell>
          <cell r="C8">
            <v>0.19236655086352406</v>
          </cell>
          <cell r="D8">
            <v>0.13299959970785927</v>
          </cell>
        </row>
        <row r="58">
          <cell r="B58">
            <v>62252.50513763952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workbookViewId="0">
      <selection activeCell="B32" sqref="B32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85</v>
      </c>
      <c r="B3" s="3" t="s">
        <v>69</v>
      </c>
    </row>
    <row r="4" spans="1:2">
      <c r="B4" t="s">
        <v>70</v>
      </c>
    </row>
    <row r="5" spans="1:2">
      <c r="B5" s="4">
        <v>2022</v>
      </c>
    </row>
    <row r="6" spans="1:2">
      <c r="B6" t="s">
        <v>71</v>
      </c>
    </row>
    <row r="7" spans="1:2">
      <c r="B7" s="5" t="s">
        <v>72</v>
      </c>
    </row>
    <row r="8" spans="1:2">
      <c r="B8" t="s">
        <v>77</v>
      </c>
    </row>
    <row r="10" spans="1:2">
      <c r="B10" s="3" t="s">
        <v>73</v>
      </c>
    </row>
    <row r="11" spans="1:2">
      <c r="B11" t="s">
        <v>70</v>
      </c>
    </row>
    <row r="12" spans="1:2">
      <c r="B12" s="4">
        <v>2022</v>
      </c>
    </row>
    <row r="13" spans="1:2">
      <c r="B13" t="s">
        <v>75</v>
      </c>
    </row>
    <row r="14" spans="1:2">
      <c r="B14" s="5" t="s">
        <v>74</v>
      </c>
    </row>
    <row r="15" spans="1:2">
      <c r="B15" t="s">
        <v>76</v>
      </c>
    </row>
    <row r="17" spans="2:3">
      <c r="B17" s="3" t="s">
        <v>191</v>
      </c>
    </row>
    <row r="18" spans="2:3">
      <c r="B18" t="s">
        <v>169</v>
      </c>
    </row>
    <row r="19" spans="2:3">
      <c r="B19" s="4" t="s">
        <v>170</v>
      </c>
    </row>
    <row r="20" spans="2:3">
      <c r="B20" t="s">
        <v>165</v>
      </c>
    </row>
    <row r="21" spans="2:3">
      <c r="B21" s="5" t="s">
        <v>164</v>
      </c>
    </row>
    <row r="22" spans="2:3">
      <c r="B22" s="5" t="s">
        <v>166</v>
      </c>
      <c r="C22" t="s">
        <v>174</v>
      </c>
    </row>
    <row r="23" spans="2:3">
      <c r="B23" s="5" t="s">
        <v>167</v>
      </c>
    </row>
    <row r="24" spans="2:3">
      <c r="B24" s="5" t="s">
        <v>168</v>
      </c>
      <c r="C24" t="s">
        <v>174</v>
      </c>
    </row>
    <row r="25" spans="2:3">
      <c r="B25" s="5" t="s">
        <v>171</v>
      </c>
    </row>
    <row r="27" spans="2:3">
      <c r="B27" s="3" t="s">
        <v>192</v>
      </c>
    </row>
    <row r="28" spans="2:3">
      <c r="B28" t="s">
        <v>197</v>
      </c>
    </row>
    <row r="29" spans="2:3">
      <c r="B29" s="4">
        <v>2023</v>
      </c>
    </row>
    <row r="30" spans="2:3">
      <c r="B30" t="s">
        <v>198</v>
      </c>
    </row>
    <row r="31" spans="2:3">
      <c r="B31" s="5" t="s">
        <v>199</v>
      </c>
    </row>
    <row r="32" spans="2:3">
      <c r="B32" t="s">
        <v>251</v>
      </c>
    </row>
    <row r="33" spans="2:2">
      <c r="B33" s="5"/>
    </row>
    <row r="34" spans="2:2">
      <c r="B34" s="3" t="s">
        <v>172</v>
      </c>
    </row>
    <row r="35" spans="2:2">
      <c r="B35" t="s">
        <v>173</v>
      </c>
    </row>
    <row r="36" spans="2:2">
      <c r="B36" s="4">
        <v>2022</v>
      </c>
    </row>
    <row r="37" spans="2:2">
      <c r="B37" t="s">
        <v>131</v>
      </c>
    </row>
    <row r="38" spans="2:2">
      <c r="B38" s="5" t="s">
        <v>112</v>
      </c>
    </row>
    <row r="39" spans="2:2">
      <c r="B39" s="5"/>
    </row>
    <row r="40" spans="2:2">
      <c r="B40" s="3" t="s">
        <v>175</v>
      </c>
    </row>
    <row r="41" spans="2:2">
      <c r="B41" t="s">
        <v>176</v>
      </c>
    </row>
    <row r="42" spans="2:2">
      <c r="B42" s="4">
        <v>2022</v>
      </c>
    </row>
    <row r="43" spans="2:2">
      <c r="B43" t="s">
        <v>177</v>
      </c>
    </row>
    <row r="44" spans="2:2">
      <c r="B44" s="5" t="s">
        <v>178</v>
      </c>
    </row>
    <row r="45" spans="2:2">
      <c r="B45" s="5"/>
    </row>
    <row r="46" spans="2:2">
      <c r="B46" s="3" t="s">
        <v>179</v>
      </c>
    </row>
    <row r="47" spans="2:2">
      <c r="B47" t="s">
        <v>173</v>
      </c>
    </row>
    <row r="48" spans="2:2">
      <c r="B48" s="4">
        <v>2017</v>
      </c>
    </row>
    <row r="49" spans="1:2">
      <c r="B49" t="s">
        <v>180</v>
      </c>
    </row>
    <row r="50" spans="1:2">
      <c r="B50" s="5" t="s">
        <v>181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185</v>
      </c>
    </row>
    <row r="61" spans="1:2">
      <c r="A61" t="s">
        <v>184</v>
      </c>
    </row>
    <row r="63" spans="1:2">
      <c r="A63" s="6" t="s">
        <v>84</v>
      </c>
      <c r="B63" s="7"/>
    </row>
    <row r="64" spans="1:2">
      <c r="A64" t="s">
        <v>155</v>
      </c>
    </row>
    <row r="65" spans="1:1">
      <c r="A65" t="s">
        <v>156</v>
      </c>
    </row>
    <row r="67" spans="1:1">
      <c r="A67" t="s">
        <v>193</v>
      </c>
    </row>
    <row r="68" spans="1:1">
      <c r="A68" t="s">
        <v>194</v>
      </c>
    </row>
    <row r="70" spans="1:1">
      <c r="A70" t="s">
        <v>157</v>
      </c>
    </row>
    <row r="71" spans="1:1">
      <c r="A71" t="s">
        <v>158</v>
      </c>
    </row>
    <row r="73" spans="1:1">
      <c r="A73" t="s">
        <v>159</v>
      </c>
    </row>
    <row r="74" spans="1:1">
      <c r="A74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>
      <selection activeCell="C65" sqref="C65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104</v>
      </c>
      <c r="B1" s="14"/>
      <c r="C1" s="14"/>
      <c r="D1" s="14"/>
      <c r="E1" s="14"/>
      <c r="F1" s="15"/>
    </row>
    <row r="2" spans="1:32">
      <c r="A2" s="22" t="s">
        <v>105</v>
      </c>
      <c r="F2" s="17"/>
    </row>
    <row r="3" spans="1:32">
      <c r="A3" s="22" t="s">
        <v>182</v>
      </c>
      <c r="F3" s="17"/>
    </row>
    <row r="4" spans="1:32">
      <c r="A4" s="23" t="s">
        <v>183</v>
      </c>
      <c r="B4" s="19"/>
      <c r="C4" s="19"/>
      <c r="D4" s="19"/>
      <c r="E4" s="19"/>
      <c r="F4" s="20"/>
    </row>
    <row r="6" spans="1:32">
      <c r="A6" s="28" t="s">
        <v>87</v>
      </c>
      <c r="B6" s="14"/>
      <c r="C6" s="14" t="s">
        <v>107</v>
      </c>
      <c r="D6" s="14"/>
      <c r="E6" s="14"/>
      <c r="F6" s="15"/>
    </row>
    <row r="7" spans="1:32">
      <c r="A7" s="16" t="s">
        <v>78</v>
      </c>
      <c r="B7" t="s">
        <v>111</v>
      </c>
      <c r="C7" t="s">
        <v>88</v>
      </c>
      <c r="F7" s="17"/>
    </row>
    <row r="8" spans="1:32">
      <c r="A8" s="16" t="s">
        <v>79</v>
      </c>
      <c r="B8" t="s">
        <v>110</v>
      </c>
      <c r="C8" t="s">
        <v>90</v>
      </c>
      <c r="F8" s="17"/>
    </row>
    <row r="9" spans="1:32">
      <c r="A9" s="16" t="s">
        <v>80</v>
      </c>
      <c r="C9" t="s">
        <v>106</v>
      </c>
      <c r="F9" s="17"/>
    </row>
    <row r="10" spans="1:32">
      <c r="A10" s="16" t="s">
        <v>81</v>
      </c>
      <c r="B10" t="s">
        <v>109</v>
      </c>
      <c r="C10" t="s">
        <v>89</v>
      </c>
      <c r="F10" s="17"/>
    </row>
    <row r="11" spans="1:32">
      <c r="A11" s="16" t="s">
        <v>82</v>
      </c>
      <c r="B11" t="s">
        <v>108</v>
      </c>
      <c r="C11" t="s">
        <v>91</v>
      </c>
      <c r="F11" s="17"/>
    </row>
    <row r="12" spans="1:32">
      <c r="A12" s="18" t="s">
        <v>83</v>
      </c>
      <c r="B12" s="19"/>
      <c r="C12" s="19" t="s">
        <v>106</v>
      </c>
      <c r="D12" s="19"/>
      <c r="E12" s="19"/>
      <c r="F12" s="20"/>
    </row>
    <row r="14" spans="1:32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147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132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134</v>
      </c>
    </row>
    <row r="43" spans="1:12">
      <c r="A43" s="27" t="s">
        <v>146</v>
      </c>
    </row>
    <row r="45" spans="1:12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136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100</v>
      </c>
      <c r="B53" s="36"/>
      <c r="C53" s="36"/>
      <c r="D53" s="41"/>
    </row>
    <row r="54" spans="1:32">
      <c r="A54" s="29" t="s">
        <v>101</v>
      </c>
      <c r="D54" s="17"/>
    </row>
    <row r="55" spans="1:32">
      <c r="A55" s="67" t="s">
        <v>93</v>
      </c>
      <c r="B55" s="68"/>
      <c r="C55" s="69"/>
      <c r="D55" s="17"/>
    </row>
    <row r="56" spans="1:32">
      <c r="A56" s="42"/>
      <c r="B56" s="8"/>
      <c r="C56" s="8"/>
      <c r="D56" s="17"/>
    </row>
    <row r="57" spans="1:32">
      <c r="A57" s="42" t="s">
        <v>94</v>
      </c>
      <c r="B57" s="9" t="s">
        <v>94</v>
      </c>
      <c r="C57" s="9" t="s">
        <v>95</v>
      </c>
      <c r="D57" s="17"/>
    </row>
    <row r="58" spans="1:32">
      <c r="A58" s="42" t="s">
        <v>96</v>
      </c>
      <c r="B58" s="9" t="s">
        <v>97</v>
      </c>
      <c r="C58" s="9" t="s">
        <v>98</v>
      </c>
      <c r="D58" s="17"/>
    </row>
    <row r="59" spans="1:32">
      <c r="A59" s="42"/>
      <c r="B59" s="9" t="s">
        <v>99</v>
      </c>
      <c r="C59" s="9" t="s">
        <v>94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102</v>
      </c>
    </row>
    <row r="64" spans="1:32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148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Q5" sqref="Q5"/>
    </sheetView>
  </sheetViews>
  <sheetFormatPr defaultRowHeight="1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58" t="s">
        <v>196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>
      <c r="A12" s="46" t="s">
        <v>188</v>
      </c>
      <c r="B12" s="54" t="s">
        <v>279</v>
      </c>
      <c r="C12" s="54" t="s">
        <v>280</v>
      </c>
      <c r="D12" s="73" t="s">
        <v>153</v>
      </c>
      <c r="E12" s="74"/>
      <c r="F12" s="75"/>
      <c r="G12" s="70" t="s">
        <v>187</v>
      </c>
      <c r="H12" s="71"/>
      <c r="I12" s="72"/>
    </row>
    <row r="13" spans="1:32">
      <c r="B13" s="53"/>
      <c r="C13" s="16"/>
      <c r="D13" s="51" t="s">
        <v>150</v>
      </c>
      <c r="E13" s="1" t="s">
        <v>151</v>
      </c>
      <c r="F13" s="45" t="s">
        <v>154</v>
      </c>
      <c r="G13" s="29" t="s">
        <v>189</v>
      </c>
      <c r="H13" s="1" t="s">
        <v>190</v>
      </c>
      <c r="I13" s="45" t="s">
        <v>186</v>
      </c>
      <c r="J13" s="1"/>
      <c r="K13" s="1"/>
    </row>
    <row r="14" spans="1:32">
      <c r="A14" t="s">
        <v>2</v>
      </c>
      <c r="B14" s="53">
        <f>IF(E14&gt;0,0,1)</f>
        <v>1</v>
      </c>
      <c r="C14" s="16">
        <f>IF(F14&gt;0,0,1)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>
      <c r="A15" t="s">
        <v>3</v>
      </c>
      <c r="B15" s="53">
        <f t="shared" ref="B15:B73" si="2">IF(E15&gt;0,0,1)</f>
        <v>1</v>
      </c>
      <c r="C15" s="16">
        <f t="shared" ref="C15:C73" si="3">IF(F15&gt;0,0,1)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>
      <c r="A18" t="s">
        <v>6</v>
      </c>
      <c r="B18" s="53">
        <f t="shared" si="2"/>
        <v>0</v>
      </c>
      <c r="C18" s="16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>
      <c r="A19" t="s">
        <v>7</v>
      </c>
      <c r="B19" s="53">
        <f t="shared" si="2"/>
        <v>0</v>
      </c>
      <c r="C19" s="16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>
      <c r="A34" t="s">
        <v>22</v>
      </c>
      <c r="B34" s="53">
        <f t="shared" si="2"/>
        <v>0</v>
      </c>
      <c r="C34" s="16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>
      <c r="A35" t="s">
        <v>23</v>
      </c>
      <c r="B35" s="53">
        <f t="shared" si="2"/>
        <v>0</v>
      </c>
      <c r="C35" s="16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>
      <c r="A44" t="s">
        <v>32</v>
      </c>
      <c r="B44" s="53">
        <f t="shared" si="2"/>
        <v>0</v>
      </c>
      <c r="C44" s="16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>
      <c r="A45" t="s">
        <v>33</v>
      </c>
      <c r="B45" s="53">
        <f t="shared" si="2"/>
        <v>0</v>
      </c>
      <c r="C45" s="16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>
      <c r="A46" t="s">
        <v>34</v>
      </c>
      <c r="B46" s="53">
        <f t="shared" si="2"/>
        <v>0</v>
      </c>
      <c r="C46" s="16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>
      <c r="A51" t="s">
        <v>39</v>
      </c>
      <c r="B51" s="53">
        <f t="shared" si="2"/>
        <v>0</v>
      </c>
      <c r="C51" s="16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>
      <c r="A53" t="s">
        <v>41</v>
      </c>
      <c r="B53" s="53">
        <f t="shared" si="2"/>
        <v>0</v>
      </c>
      <c r="C53" s="16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>
      <c r="A59" t="s">
        <v>47</v>
      </c>
      <c r="B59" s="53">
        <f t="shared" si="2"/>
        <v>0</v>
      </c>
      <c r="C59" s="16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>
      <c r="A61" t="s">
        <v>49</v>
      </c>
      <c r="B61" s="53">
        <f t="shared" si="2"/>
        <v>0</v>
      </c>
      <c r="C61" s="16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sqref="A1:XFD23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>
      <c r="A1" s="56" t="s">
        <v>274</v>
      </c>
    </row>
    <row r="2" spans="1:31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255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254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52" t="s">
        <v>253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273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>
      <c r="A10" s="56" t="s">
        <v>275</v>
      </c>
    </row>
    <row r="11" spans="1:31">
      <c r="A11" t="s">
        <v>252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266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>
      <c r="A13" t="s">
        <v>267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>
      <c r="A14" t="s">
        <v>268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>
      <c r="A15" s="52" t="s">
        <v>269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>
      <c r="A16" s="52" t="s">
        <v>270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>
      <c r="A17" t="s">
        <v>271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>
      <c r="A18" t="s">
        <v>272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>
      <c r="A21" t="s">
        <v>276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>
      <c r="A22" t="s">
        <v>277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>
      <c r="A23" t="s">
        <v>278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tabColor rgb="FF37493B"/>
    <pageSetUpPr fitToPage="1"/>
  </sheetPr>
  <dimension ref="A1:AW115"/>
  <sheetViews>
    <sheetView topLeftCell="A44" workbookViewId="0">
      <selection activeCell="C110" sqref="C110:C112"/>
    </sheetView>
  </sheetViews>
  <sheetFormatPr defaultColWidth="9.42578125" defaultRowHeight="15" outlineLevelCol="1"/>
  <cols>
    <col min="1" max="1" width="28.28515625" customWidth="1"/>
    <col min="2" max="2" width="14.7109375" customWidth="1"/>
    <col min="3" max="3" width="12.28515625" style="165" customWidth="1"/>
    <col min="4" max="4" width="23.140625" style="164" bestFit="1" customWidth="1"/>
    <col min="5" max="5" width="17.5703125" style="164" hidden="1" customWidth="1" outlineLevel="1"/>
    <col min="6" max="6" width="16.28515625" style="165" customWidth="1" collapsed="1"/>
    <col min="7" max="8" width="10.42578125" style="165" customWidth="1"/>
    <col min="9" max="9" width="16.5703125" style="164" customWidth="1"/>
    <col min="10" max="10" width="6.42578125" style="168" customWidth="1"/>
    <col min="11" max="11" width="27.5703125" style="172" hidden="1" customWidth="1"/>
    <col min="12" max="12" width="15.42578125" style="164" customWidth="1"/>
    <col min="13" max="13" width="8" style="164" customWidth="1"/>
    <col min="14" max="14" width="8" style="164" hidden="1" customWidth="1" outlineLevel="1"/>
    <col min="15" max="15" width="11.5703125" style="171" customWidth="1" collapsed="1"/>
    <col min="16" max="19" width="11.5703125" style="171" customWidth="1"/>
    <col min="20" max="20" width="11.5703125" style="170" customWidth="1"/>
    <col min="21" max="21" width="9" style="169" hidden="1" customWidth="1" outlineLevel="1"/>
    <col min="22" max="22" width="8.5703125" style="164" customWidth="1" collapsed="1"/>
    <col min="23" max="23" width="11" style="164" customWidth="1"/>
    <col min="24" max="24" width="11.140625" style="165" customWidth="1"/>
    <col min="25" max="26" width="12.42578125" style="165" customWidth="1"/>
    <col min="27" max="27" width="8.5703125" style="165" customWidth="1"/>
    <col min="28" max="28" width="13.5703125" style="168" customWidth="1"/>
    <col min="29" max="29" width="12.42578125" style="168" customWidth="1"/>
    <col min="30" max="30" width="9.42578125" style="168" customWidth="1"/>
    <col min="31" max="31" width="15.5703125" style="168" customWidth="1"/>
    <col min="32" max="32" width="12.42578125" style="168" customWidth="1"/>
    <col min="33" max="33" width="11" style="168" customWidth="1"/>
    <col min="34" max="34" width="9.5703125" style="168" customWidth="1"/>
    <col min="35" max="35" width="9.42578125" style="168" customWidth="1"/>
    <col min="36" max="36" width="15.5703125" style="165" customWidth="1"/>
    <col min="37" max="37" width="15.5703125" style="168" customWidth="1"/>
    <col min="38" max="38" width="15.5703125" style="165" customWidth="1"/>
    <col min="39" max="39" width="10.5703125" style="167" hidden="1" customWidth="1"/>
    <col min="40" max="41" width="11.42578125" style="167" hidden="1" customWidth="1"/>
    <col min="42" max="42" width="10.5703125" style="167" hidden="1" customWidth="1"/>
    <col min="43" max="43" width="11.42578125" style="167" hidden="1" customWidth="1"/>
    <col min="44" max="44" width="11.5703125" style="167" hidden="1" customWidth="1"/>
    <col min="45" max="45" width="14.42578125" style="166" hidden="1" customWidth="1"/>
    <col min="46" max="46" width="11.5703125" style="167" hidden="1" customWidth="1"/>
    <col min="47" max="47" width="13.42578125" style="166" hidden="1" customWidth="1"/>
    <col min="48" max="48" width="12.42578125" style="165" customWidth="1"/>
    <col min="49" max="49" width="11.5703125" style="165" customWidth="1"/>
    <col min="50" max="107" width="9.42578125" style="164"/>
    <col min="108" max="109" width="9.42578125" style="164" customWidth="1"/>
    <col min="110" max="16384" width="9.42578125" style="164"/>
  </cols>
  <sheetData>
    <row r="1" spans="1:49" ht="15.75" thickBot="1">
      <c r="C1" s="262">
        <v>2027</v>
      </c>
      <c r="D1" s="261" t="s">
        <v>892</v>
      </c>
      <c r="E1" s="243"/>
      <c r="F1" s="242"/>
      <c r="G1" s="242"/>
      <c r="H1" s="242"/>
      <c r="I1" s="243"/>
      <c r="J1" s="248"/>
      <c r="K1" s="247"/>
      <c r="L1" s="243"/>
      <c r="M1" s="243"/>
      <c r="N1" s="243"/>
      <c r="O1" s="246"/>
      <c r="P1" s="246"/>
      <c r="Q1" s="246"/>
      <c r="R1" s="246"/>
      <c r="S1" s="246"/>
      <c r="T1" s="245"/>
      <c r="U1" s="244"/>
      <c r="X1" s="164"/>
      <c r="Y1" s="164"/>
      <c r="Z1" s="242"/>
      <c r="AA1" s="259"/>
      <c r="AB1" s="164"/>
      <c r="AC1" s="260"/>
      <c r="AD1" s="238"/>
      <c r="AE1" s="238"/>
      <c r="AF1" s="238"/>
      <c r="AG1" s="238"/>
      <c r="AH1" s="238"/>
      <c r="AI1" s="238"/>
      <c r="AJ1" s="238"/>
      <c r="AK1" s="238"/>
      <c r="AL1" s="238"/>
      <c r="AM1" s="236"/>
      <c r="AN1" s="236"/>
      <c r="AO1" s="236"/>
      <c r="AP1" s="236"/>
      <c r="AQ1" s="236"/>
      <c r="AR1" s="235"/>
      <c r="AS1" s="234"/>
      <c r="AT1" s="234"/>
      <c r="AU1" s="234"/>
      <c r="AV1" s="233"/>
      <c r="AW1" s="233"/>
    </row>
    <row r="2" spans="1:49" ht="12.75" hidden="1" customHeight="1" thickBot="1">
      <c r="C2" s="242"/>
      <c r="D2" s="243"/>
      <c r="E2" s="243" t="s">
        <v>891</v>
      </c>
      <c r="F2" s="242"/>
      <c r="G2" s="242"/>
      <c r="H2" s="242"/>
      <c r="I2" s="243"/>
      <c r="J2" s="248"/>
      <c r="K2" s="247"/>
      <c r="L2" s="243"/>
      <c r="M2" s="243"/>
      <c r="N2" s="243"/>
      <c r="O2" s="246"/>
      <c r="P2" s="246"/>
      <c r="Q2" s="246"/>
      <c r="R2" s="246"/>
      <c r="S2" s="246"/>
      <c r="T2" s="245"/>
      <c r="U2" s="244"/>
      <c r="V2" s="243"/>
      <c r="W2" s="243"/>
      <c r="X2" s="242"/>
      <c r="Y2" s="242"/>
      <c r="Z2" s="242"/>
      <c r="AA2" s="259"/>
      <c r="AB2" s="258"/>
      <c r="AC2" s="257"/>
      <c r="AD2" s="238" t="s">
        <v>891</v>
      </c>
      <c r="AE2" s="238" t="s">
        <v>891</v>
      </c>
      <c r="AF2" s="238" t="s">
        <v>891</v>
      </c>
      <c r="AG2" s="238" t="s">
        <v>891</v>
      </c>
      <c r="AH2" s="238"/>
      <c r="AI2" s="238"/>
      <c r="AJ2" s="238"/>
      <c r="AK2" s="238"/>
      <c r="AL2" s="238"/>
      <c r="AM2" s="236"/>
      <c r="AN2" s="236"/>
      <c r="AO2" s="236"/>
      <c r="AP2" s="236"/>
      <c r="AQ2" s="236"/>
      <c r="AR2" s="236"/>
      <c r="AS2" s="236"/>
      <c r="AT2" s="236"/>
      <c r="AU2" s="236"/>
      <c r="AV2" s="233"/>
      <c r="AW2" s="233"/>
    </row>
    <row r="3" spans="1:49" s="250" customFormat="1" ht="60">
      <c r="A3" s="263" t="s">
        <v>1055</v>
      </c>
      <c r="B3" s="264" t="s">
        <v>1059</v>
      </c>
      <c r="D3" s="254" t="s">
        <v>851</v>
      </c>
      <c r="E3" s="253" t="s">
        <v>850</v>
      </c>
      <c r="F3" s="253" t="s">
        <v>849</v>
      </c>
      <c r="G3" s="253" t="s">
        <v>848</v>
      </c>
      <c r="H3" s="253" t="s">
        <v>847</v>
      </c>
      <c r="I3" s="253" t="s">
        <v>890</v>
      </c>
      <c r="J3" s="253" t="s">
        <v>845</v>
      </c>
      <c r="K3" s="253" t="s">
        <v>844</v>
      </c>
      <c r="L3" s="253" t="s">
        <v>889</v>
      </c>
      <c r="M3" s="253" t="s">
        <v>842</v>
      </c>
      <c r="N3" s="253" t="s">
        <v>841</v>
      </c>
      <c r="O3" s="253" t="s">
        <v>888</v>
      </c>
      <c r="P3" s="253" t="s">
        <v>887</v>
      </c>
      <c r="Q3" s="253" t="s">
        <v>886</v>
      </c>
      <c r="R3" s="253" t="s">
        <v>885</v>
      </c>
      <c r="S3" s="253" t="s">
        <v>884</v>
      </c>
      <c r="T3" s="253" t="s">
        <v>883</v>
      </c>
      <c r="U3" s="256" t="s">
        <v>882</v>
      </c>
      <c r="V3" s="253" t="s">
        <v>881</v>
      </c>
      <c r="W3" s="253" t="s">
        <v>880</v>
      </c>
      <c r="X3" s="253" t="s">
        <v>879</v>
      </c>
      <c r="Y3" s="253" t="s">
        <v>878</v>
      </c>
      <c r="Z3" s="253" t="s">
        <v>877</v>
      </c>
      <c r="AA3" s="255" t="s">
        <v>876</v>
      </c>
      <c r="AB3" s="254" t="s">
        <v>875</v>
      </c>
      <c r="AC3" s="253" t="s">
        <v>874</v>
      </c>
      <c r="AD3" s="252" t="s">
        <v>873</v>
      </c>
      <c r="AE3" s="254" t="s">
        <v>872</v>
      </c>
      <c r="AF3" s="252" t="s">
        <v>871</v>
      </c>
      <c r="AG3" s="253" t="s">
        <v>870</v>
      </c>
      <c r="AH3" s="253" t="s">
        <v>869</v>
      </c>
      <c r="AI3" s="252" t="s">
        <v>868</v>
      </c>
      <c r="AJ3" s="254" t="s">
        <v>867</v>
      </c>
      <c r="AK3" s="253" t="s">
        <v>866</v>
      </c>
      <c r="AL3" s="252" t="s">
        <v>865</v>
      </c>
      <c r="AS3" s="251"/>
      <c r="AT3" s="251"/>
      <c r="AU3" s="251"/>
      <c r="AV3" s="251"/>
      <c r="AW3" s="251"/>
    </row>
    <row r="4" spans="1:49">
      <c r="C4" s="242"/>
      <c r="D4" s="249"/>
      <c r="E4" s="243"/>
      <c r="F4" s="242"/>
      <c r="G4" s="242"/>
      <c r="H4" s="242"/>
      <c r="I4" s="243"/>
      <c r="J4" s="248"/>
      <c r="K4" s="247"/>
      <c r="L4" s="243"/>
      <c r="M4" s="243"/>
      <c r="N4" s="243"/>
      <c r="O4" s="246"/>
      <c r="P4" s="246"/>
      <c r="Q4" s="246"/>
      <c r="R4" s="246"/>
      <c r="S4" s="246"/>
      <c r="T4" s="245"/>
      <c r="U4" s="244"/>
      <c r="V4" s="243"/>
      <c r="W4" s="243"/>
      <c r="X4" s="242"/>
      <c r="Y4" s="242"/>
      <c r="Z4" s="242"/>
      <c r="AA4" s="241"/>
      <c r="AB4" s="240"/>
      <c r="AD4" s="237"/>
      <c r="AE4" s="239"/>
      <c r="AF4" s="237"/>
      <c r="AG4" s="238"/>
      <c r="AH4" s="238"/>
      <c r="AI4" s="237"/>
      <c r="AJ4" s="239"/>
      <c r="AK4" s="238"/>
      <c r="AL4" s="237"/>
      <c r="AM4" s="236"/>
      <c r="AN4" s="236"/>
      <c r="AO4" s="236"/>
      <c r="AP4" s="236"/>
      <c r="AQ4" s="236"/>
      <c r="AR4" s="235"/>
      <c r="AS4" s="234"/>
      <c r="AT4" s="234"/>
      <c r="AU4" s="234"/>
      <c r="AV4" s="233"/>
      <c r="AW4" s="233"/>
    </row>
    <row r="5" spans="1:49" s="225" customFormat="1" ht="15.75" thickBot="1">
      <c r="A5"/>
      <c r="B5"/>
      <c r="C5" s="225" t="s">
        <v>893</v>
      </c>
      <c r="D5" s="229"/>
      <c r="E5" s="228"/>
      <c r="F5" s="228"/>
      <c r="G5" s="228"/>
      <c r="H5" s="228"/>
      <c r="I5" s="228"/>
      <c r="J5" s="228"/>
      <c r="K5" s="228"/>
      <c r="L5" s="228"/>
      <c r="M5" s="228" t="s">
        <v>864</v>
      </c>
      <c r="N5" s="228"/>
      <c r="O5" s="232" t="s">
        <v>864</v>
      </c>
      <c r="P5" s="232" t="s">
        <v>863</v>
      </c>
      <c r="Q5" s="232" t="s">
        <v>862</v>
      </c>
      <c r="R5" s="232" t="s">
        <v>861</v>
      </c>
      <c r="S5" s="232" t="s">
        <v>861</v>
      </c>
      <c r="T5" s="232" t="s">
        <v>860</v>
      </c>
      <c r="U5" s="231" t="s">
        <v>859</v>
      </c>
      <c r="V5" s="228" t="s">
        <v>858</v>
      </c>
      <c r="W5" s="228" t="s">
        <v>857</v>
      </c>
      <c r="X5" s="228" t="s">
        <v>856</v>
      </c>
      <c r="Y5" s="228" t="s">
        <v>855</v>
      </c>
      <c r="Z5" s="228" t="s">
        <v>855</v>
      </c>
      <c r="AA5" s="230" t="s">
        <v>855</v>
      </c>
      <c r="AB5" s="229" t="s">
        <v>854</v>
      </c>
      <c r="AC5" s="228" t="s">
        <v>854</v>
      </c>
      <c r="AD5" s="227" t="s">
        <v>854</v>
      </c>
      <c r="AE5" s="229" t="s">
        <v>854</v>
      </c>
      <c r="AF5" s="227" t="s">
        <v>854</v>
      </c>
      <c r="AG5" s="228" t="s">
        <v>854</v>
      </c>
      <c r="AH5" s="228" t="s">
        <v>854</v>
      </c>
      <c r="AI5" s="227" t="s">
        <v>854</v>
      </c>
      <c r="AJ5" s="229" t="s">
        <v>853</v>
      </c>
      <c r="AK5" s="228" t="s">
        <v>853</v>
      </c>
      <c r="AL5" s="227" t="s">
        <v>853</v>
      </c>
      <c r="AS5" s="226"/>
      <c r="AT5" s="226"/>
      <c r="AU5" s="226"/>
      <c r="AV5" s="226"/>
      <c r="AW5" s="226"/>
    </row>
    <row r="6" spans="1:49" s="214" customFormat="1" ht="60" hidden="1" customHeight="1">
      <c r="A6" s="52"/>
      <c r="B6" s="52"/>
      <c r="C6" s="223" t="s">
        <v>852</v>
      </c>
      <c r="D6" s="224" t="s">
        <v>851</v>
      </c>
      <c r="E6" s="214" t="s">
        <v>850</v>
      </c>
      <c r="F6" s="219" t="s">
        <v>849</v>
      </c>
      <c r="G6" s="219" t="s">
        <v>848</v>
      </c>
      <c r="H6" s="219" t="s">
        <v>847</v>
      </c>
      <c r="I6" s="214" t="s">
        <v>846</v>
      </c>
      <c r="J6" s="223" t="s">
        <v>845</v>
      </c>
      <c r="K6" s="223" t="s">
        <v>844</v>
      </c>
      <c r="L6" s="223" t="s">
        <v>843</v>
      </c>
      <c r="M6" s="219" t="s">
        <v>842</v>
      </c>
      <c r="N6" s="219" t="s">
        <v>841</v>
      </c>
      <c r="O6" s="219" t="s">
        <v>840</v>
      </c>
      <c r="P6" s="219" t="s">
        <v>839</v>
      </c>
      <c r="Q6" s="219" t="s">
        <v>838</v>
      </c>
      <c r="R6" s="219" t="s">
        <v>837</v>
      </c>
      <c r="S6" s="219" t="s">
        <v>836</v>
      </c>
      <c r="T6" s="219" t="s">
        <v>835</v>
      </c>
      <c r="U6" s="222" t="s">
        <v>834</v>
      </c>
      <c r="V6" s="219" t="s">
        <v>833</v>
      </c>
      <c r="W6" s="219" t="s">
        <v>832</v>
      </c>
      <c r="X6" s="219" t="s">
        <v>831</v>
      </c>
      <c r="Y6" s="219" t="s">
        <v>1060</v>
      </c>
      <c r="Z6" s="219" t="s">
        <v>1061</v>
      </c>
      <c r="AA6" s="218" t="s">
        <v>894</v>
      </c>
      <c r="AB6" s="220" t="s">
        <v>830</v>
      </c>
      <c r="AC6" s="219" t="s">
        <v>829</v>
      </c>
      <c r="AD6" s="218" t="s">
        <v>1062</v>
      </c>
      <c r="AE6" s="220" t="s">
        <v>1063</v>
      </c>
      <c r="AF6" s="218" t="s">
        <v>1064</v>
      </c>
      <c r="AG6" s="215" t="s">
        <v>1065</v>
      </c>
      <c r="AH6" s="215" t="s">
        <v>1066</v>
      </c>
      <c r="AI6" s="221" t="s">
        <v>1067</v>
      </c>
      <c r="AJ6" s="220" t="s">
        <v>1068</v>
      </c>
      <c r="AK6" s="219" t="s">
        <v>1069</v>
      </c>
      <c r="AL6" s="218" t="s">
        <v>1070</v>
      </c>
      <c r="AM6" s="216"/>
      <c r="AN6" s="216"/>
      <c r="AO6" s="216"/>
      <c r="AP6" s="217"/>
      <c r="AQ6" s="217"/>
      <c r="AR6" s="217"/>
      <c r="AS6" s="216"/>
      <c r="AT6" s="216"/>
      <c r="AU6" s="216"/>
      <c r="AV6" s="215"/>
      <c r="AW6" s="215"/>
    </row>
    <row r="7" spans="1:49">
      <c r="A7" t="s">
        <v>195</v>
      </c>
      <c r="B7">
        <f>V7*Y7*365</f>
        <v>94766092.572003514</v>
      </c>
      <c r="C7" s="197">
        <v>1</v>
      </c>
      <c r="D7" s="208" t="s">
        <v>895</v>
      </c>
      <c r="E7" s="164" t="s">
        <v>896</v>
      </c>
      <c r="F7" s="165">
        <v>52</v>
      </c>
      <c r="G7" s="165">
        <v>42</v>
      </c>
      <c r="H7" s="175" t="s">
        <v>897</v>
      </c>
      <c r="I7" s="164" t="s">
        <v>827</v>
      </c>
      <c r="J7" s="210" t="s">
        <v>783</v>
      </c>
      <c r="K7" s="209" t="s">
        <v>828</v>
      </c>
      <c r="L7" s="164" t="s">
        <v>788</v>
      </c>
      <c r="M7" s="205">
        <v>7257</v>
      </c>
      <c r="N7" s="205">
        <v>15998.946366756565</v>
      </c>
      <c r="O7" s="171">
        <v>340</v>
      </c>
      <c r="P7" s="171">
        <v>3.4</v>
      </c>
      <c r="Q7" s="171">
        <v>7.7</v>
      </c>
      <c r="R7" s="204">
        <v>8</v>
      </c>
      <c r="S7" s="204">
        <v>25</v>
      </c>
      <c r="T7" s="170">
        <v>55</v>
      </c>
      <c r="U7" s="169">
        <v>5700</v>
      </c>
      <c r="V7" s="203">
        <v>7653.9028111378811</v>
      </c>
      <c r="W7" s="202">
        <v>9.0343070677725793E-3</v>
      </c>
      <c r="X7" s="165">
        <v>8</v>
      </c>
      <c r="Y7" s="175">
        <v>33.921665422304649</v>
      </c>
      <c r="Z7" s="175">
        <v>29.970130617260388</v>
      </c>
      <c r="AA7" s="198">
        <v>50.358106782035229</v>
      </c>
      <c r="AB7" s="201">
        <v>0.8601323948290085</v>
      </c>
      <c r="AC7" s="200">
        <v>-8.4538972558163936E-2</v>
      </c>
      <c r="AD7" s="184">
        <v>0</v>
      </c>
      <c r="AE7" s="201">
        <v>1.6052642056158157E-2</v>
      </c>
      <c r="AF7" s="184">
        <v>3.612866038343765E-2</v>
      </c>
      <c r="AG7" s="200">
        <v>0.7755934222708446</v>
      </c>
      <c r="AH7" s="200">
        <v>0.47028735247688758</v>
      </c>
      <c r="AI7" s="184">
        <v>0.30905046837607686</v>
      </c>
      <c r="AJ7" s="199">
        <v>63.548577755228884</v>
      </c>
      <c r="AK7" s="175">
        <v>39.057416378159331</v>
      </c>
      <c r="AL7" s="198">
        <v>54.62061286567981</v>
      </c>
      <c r="AM7" s="177"/>
      <c r="AN7" s="177"/>
      <c r="AO7" s="177"/>
      <c r="AP7" s="177"/>
      <c r="AQ7" s="177"/>
      <c r="AR7" s="177"/>
      <c r="AS7" s="174"/>
      <c r="AT7" s="174"/>
      <c r="AU7" s="174"/>
      <c r="AV7" s="176"/>
      <c r="AW7" s="176"/>
    </row>
    <row r="8" spans="1:49">
      <c r="A8" t="s">
        <v>195</v>
      </c>
      <c r="B8">
        <f t="shared" ref="B8:B71" si="0">V8*Y8*365</f>
        <v>94401299.626830369</v>
      </c>
      <c r="C8" s="197">
        <v>2</v>
      </c>
      <c r="D8" s="208" t="s">
        <v>898</v>
      </c>
      <c r="E8" s="164" t="s">
        <v>899</v>
      </c>
      <c r="F8" s="165">
        <v>52</v>
      </c>
      <c r="G8" s="165">
        <v>41</v>
      </c>
      <c r="H8" s="175" t="s">
        <v>897</v>
      </c>
      <c r="I8" s="164" t="s">
        <v>827</v>
      </c>
      <c r="J8" s="207" t="s">
        <v>780</v>
      </c>
      <c r="K8" s="206"/>
      <c r="L8" s="164" t="s">
        <v>788</v>
      </c>
      <c r="M8" s="205">
        <v>7257</v>
      </c>
      <c r="N8" s="205">
        <v>15998.946366756565</v>
      </c>
      <c r="O8" s="171">
        <v>340</v>
      </c>
      <c r="P8" s="171">
        <v>3.4</v>
      </c>
      <c r="Q8" s="171">
        <v>7.7</v>
      </c>
      <c r="R8" s="204">
        <v>7</v>
      </c>
      <c r="S8" s="204">
        <v>25</v>
      </c>
      <c r="T8" s="170">
        <v>65</v>
      </c>
      <c r="U8" s="169">
        <v>5700</v>
      </c>
      <c r="V8" s="203">
        <v>5234.414032993951</v>
      </c>
      <c r="W8" s="202">
        <v>6.1784562543844056E-3</v>
      </c>
      <c r="X8" s="165">
        <v>8</v>
      </c>
      <c r="Y8" s="175">
        <v>49.410248401734201</v>
      </c>
      <c r="Z8" s="175">
        <v>43.654448565416189</v>
      </c>
      <c r="AA8" s="198">
        <v>63.973773553985097</v>
      </c>
      <c r="AB8" s="201">
        <v>0.8601323948290085</v>
      </c>
      <c r="AC8" s="200">
        <v>-8.4538972558163936E-2</v>
      </c>
      <c r="AD8" s="184">
        <v>0</v>
      </c>
      <c r="AE8" s="201">
        <v>1.6052642056158157E-2</v>
      </c>
      <c r="AF8" s="184">
        <v>3.612866038343765E-2</v>
      </c>
      <c r="AG8" s="200">
        <v>0.7755934222708446</v>
      </c>
      <c r="AH8" s="200">
        <v>0.22458611296951131</v>
      </c>
      <c r="AI8" s="184">
        <v>0.14758730601287234</v>
      </c>
      <c r="AJ8" s="199">
        <v>65.012207188640431</v>
      </c>
      <c r="AK8" s="175">
        <v>49.617637966315357</v>
      </c>
      <c r="AL8" s="198">
        <v>59.059354860625554</v>
      </c>
      <c r="AM8" s="177"/>
      <c r="AN8" s="177"/>
      <c r="AO8" s="177"/>
      <c r="AP8" s="177"/>
      <c r="AQ8" s="177"/>
      <c r="AR8" s="177"/>
      <c r="AS8" s="174"/>
      <c r="AT8" s="174"/>
      <c r="AU8" s="174"/>
      <c r="AV8" s="176"/>
      <c r="AW8" s="176"/>
    </row>
    <row r="9" spans="1:49">
      <c r="A9" t="s">
        <v>195</v>
      </c>
      <c r="B9">
        <f t="shared" si="0"/>
        <v>109170041.08424704</v>
      </c>
      <c r="C9" s="197">
        <v>3</v>
      </c>
      <c r="D9" s="208" t="s">
        <v>900</v>
      </c>
      <c r="E9" s="164" t="s">
        <v>896</v>
      </c>
      <c r="F9" s="165">
        <v>52</v>
      </c>
      <c r="G9" s="165">
        <v>42</v>
      </c>
      <c r="H9" s="175" t="s">
        <v>901</v>
      </c>
      <c r="I9" s="164" t="s">
        <v>827</v>
      </c>
      <c r="J9" s="210" t="s">
        <v>783</v>
      </c>
      <c r="K9" s="209" t="s">
        <v>828</v>
      </c>
      <c r="L9" s="164" t="s">
        <v>776</v>
      </c>
      <c r="M9" s="205">
        <v>7257</v>
      </c>
      <c r="N9" s="205">
        <v>15998.946366756565</v>
      </c>
      <c r="O9" s="171">
        <v>340</v>
      </c>
      <c r="P9" s="171">
        <v>3.4</v>
      </c>
      <c r="Q9" s="171">
        <v>7.7</v>
      </c>
      <c r="R9" s="204">
        <v>8</v>
      </c>
      <c r="S9" s="204">
        <v>25</v>
      </c>
      <c r="T9" s="170">
        <v>55</v>
      </c>
      <c r="U9" s="169">
        <v>5700</v>
      </c>
      <c r="V9" s="203">
        <v>7653.9028111378811</v>
      </c>
      <c r="W9" s="202">
        <v>9.0343070677725793E-3</v>
      </c>
      <c r="X9" s="165">
        <v>8</v>
      </c>
      <c r="Y9" s="175">
        <v>39.077580464609298</v>
      </c>
      <c r="Z9" s="175">
        <v>34.525433116286955</v>
      </c>
      <c r="AA9" s="198">
        <v>58.047342319070452</v>
      </c>
      <c r="AB9" s="201">
        <v>0.81793022012432626</v>
      </c>
      <c r="AC9" s="200">
        <v>-0.13468693348743255</v>
      </c>
      <c r="AD9" s="184">
        <v>0</v>
      </c>
      <c r="AE9" s="201">
        <v>1.5265023302814502E-2</v>
      </c>
      <c r="AF9" s="184">
        <v>3.4356016954920958E-2</v>
      </c>
      <c r="AG9" s="200">
        <v>0.68324328663689371</v>
      </c>
      <c r="AH9" s="200">
        <v>0.40799078421358104</v>
      </c>
      <c r="AI9" s="184">
        <v>0.26811212823446462</v>
      </c>
      <c r="AJ9" s="199">
        <v>64.22933169405735</v>
      </c>
      <c r="AK9" s="175">
        <v>39.660456946618545</v>
      </c>
      <c r="AL9" s="198">
        <v>55.223653434139024</v>
      </c>
      <c r="AM9" s="177"/>
      <c r="AN9" s="177"/>
      <c r="AO9" s="177"/>
      <c r="AP9" s="177"/>
      <c r="AQ9" s="177"/>
      <c r="AR9" s="177"/>
      <c r="AS9" s="174"/>
      <c r="AT9" s="174"/>
      <c r="AU9" s="174"/>
      <c r="AV9" s="176"/>
      <c r="AW9" s="176"/>
    </row>
    <row r="10" spans="1:49">
      <c r="A10" t="s">
        <v>195</v>
      </c>
      <c r="B10">
        <f t="shared" si="0"/>
        <v>75971178.318351656</v>
      </c>
      <c r="C10" s="197">
        <v>4</v>
      </c>
      <c r="D10" s="208" t="s">
        <v>902</v>
      </c>
      <c r="E10" s="164" t="s">
        <v>899</v>
      </c>
      <c r="F10" s="165">
        <v>52</v>
      </c>
      <c r="G10" s="165">
        <v>41</v>
      </c>
      <c r="H10" s="175" t="s">
        <v>901</v>
      </c>
      <c r="I10" s="164" t="s">
        <v>827</v>
      </c>
      <c r="J10" s="207" t="s">
        <v>780</v>
      </c>
      <c r="K10" s="206"/>
      <c r="L10" s="164" t="s">
        <v>776</v>
      </c>
      <c r="M10" s="205">
        <v>7257</v>
      </c>
      <c r="N10" s="205">
        <v>15998.946366756565</v>
      </c>
      <c r="O10" s="171">
        <v>340</v>
      </c>
      <c r="P10" s="171">
        <v>3.4</v>
      </c>
      <c r="Q10" s="171">
        <v>7.7</v>
      </c>
      <c r="R10" s="204">
        <v>7</v>
      </c>
      <c r="S10" s="204">
        <v>25</v>
      </c>
      <c r="T10" s="170">
        <v>65</v>
      </c>
      <c r="U10" s="169">
        <v>5700</v>
      </c>
      <c r="V10" s="203">
        <v>5234.414032993951</v>
      </c>
      <c r="W10" s="202">
        <v>6.1784562543844056E-3</v>
      </c>
      <c r="X10" s="165">
        <v>8</v>
      </c>
      <c r="Y10" s="175">
        <v>39.763804173468401</v>
      </c>
      <c r="Z10" s="175">
        <v>35.131718625301076</v>
      </c>
      <c r="AA10" s="198">
        <v>51.713118827970199</v>
      </c>
      <c r="AB10" s="201">
        <v>0.81793022012432626</v>
      </c>
      <c r="AC10" s="200">
        <v>-0.13468693348743255</v>
      </c>
      <c r="AD10" s="184">
        <v>0</v>
      </c>
      <c r="AE10" s="201">
        <v>1.5265023302814502E-2</v>
      </c>
      <c r="AF10" s="184">
        <v>3.4356016954920958E-2</v>
      </c>
      <c r="AG10" s="200">
        <v>0.68324328663689371</v>
      </c>
      <c r="AH10" s="200">
        <v>0.27783319707087906</v>
      </c>
      <c r="AI10" s="184">
        <v>0.18257875580312968</v>
      </c>
      <c r="AJ10" s="199">
        <v>50.489664368718003</v>
      </c>
      <c r="AK10" s="175">
        <v>35.332641270266585</v>
      </c>
      <c r="AL10" s="198">
        <v>44.774358164576782</v>
      </c>
      <c r="AM10" s="177"/>
      <c r="AN10" s="177"/>
      <c r="AO10" s="177"/>
      <c r="AP10" s="177"/>
      <c r="AQ10" s="177"/>
      <c r="AR10" s="177"/>
      <c r="AS10" s="174"/>
      <c r="AT10" s="174"/>
      <c r="AU10" s="174"/>
      <c r="AV10" s="176"/>
      <c r="AW10" s="176"/>
    </row>
    <row r="11" spans="1:49">
      <c r="A11" t="s">
        <v>1056</v>
      </c>
      <c r="B11">
        <f t="shared" si="0"/>
        <v>65106080.54562889</v>
      </c>
      <c r="C11" s="197">
        <v>5</v>
      </c>
      <c r="D11" s="208" t="s">
        <v>903</v>
      </c>
      <c r="E11" s="164" t="s">
        <v>904</v>
      </c>
      <c r="F11" s="165">
        <v>52</v>
      </c>
      <c r="G11" s="165">
        <v>47</v>
      </c>
      <c r="H11" s="175" t="s">
        <v>905</v>
      </c>
      <c r="I11" s="164" t="s">
        <v>826</v>
      </c>
      <c r="J11" s="211" t="s">
        <v>778</v>
      </c>
      <c r="K11" s="172" t="s">
        <v>798</v>
      </c>
      <c r="L11" s="164" t="s">
        <v>788</v>
      </c>
      <c r="M11" s="205">
        <v>19051</v>
      </c>
      <c r="N11" s="205">
        <v>42000.265568841023</v>
      </c>
      <c r="O11" s="171">
        <v>794</v>
      </c>
      <c r="P11" s="171">
        <v>6.86</v>
      </c>
      <c r="Q11" s="171">
        <v>7.7</v>
      </c>
      <c r="R11" s="204">
        <v>20</v>
      </c>
      <c r="S11" s="204">
        <v>100</v>
      </c>
      <c r="T11" s="170">
        <v>25</v>
      </c>
      <c r="U11" s="169">
        <v>15000</v>
      </c>
      <c r="V11" s="203">
        <v>2702.6185365557862</v>
      </c>
      <c r="W11" s="202">
        <v>3.1900438702682238E-3</v>
      </c>
      <c r="X11" s="165">
        <v>8</v>
      </c>
      <c r="Y11" s="175">
        <v>66</v>
      </c>
      <c r="Z11" s="175">
        <v>58.311659999999996</v>
      </c>
      <c r="AA11" s="198">
        <v>89.879007193840252</v>
      </c>
      <c r="AB11" s="201">
        <v>2.0695124788824248</v>
      </c>
      <c r="AC11" s="200">
        <v>-0.22899776432577695</v>
      </c>
      <c r="AD11" s="184">
        <v>0</v>
      </c>
      <c r="AE11" s="201">
        <v>3.8623290151577637E-2</v>
      </c>
      <c r="AF11" s="184">
        <v>8.6926982355655935E-2</v>
      </c>
      <c r="AG11" s="200">
        <v>1.8405147145566478</v>
      </c>
      <c r="AH11" s="200">
        <v>9.3434135105160118E-2</v>
      </c>
      <c r="AI11" s="184">
        <v>6.1400467319568185E-2</v>
      </c>
      <c r="AJ11" s="199">
        <v>177.29282554465615</v>
      </c>
      <c r="AK11" s="175">
        <v>165.42363527000578</v>
      </c>
      <c r="AL11" s="198">
        <v>170.94224831392643</v>
      </c>
      <c r="AM11" s="177"/>
      <c r="AN11" s="177"/>
      <c r="AO11" s="177"/>
      <c r="AP11" s="177"/>
      <c r="AQ11" s="177"/>
      <c r="AR11" s="177"/>
      <c r="AS11" s="174"/>
      <c r="AT11" s="174"/>
      <c r="AU11" s="174"/>
      <c r="AV11" s="176"/>
      <c r="AW11" s="176"/>
    </row>
    <row r="12" spans="1:49">
      <c r="A12" t="s">
        <v>1056</v>
      </c>
      <c r="B12">
        <f t="shared" si="0"/>
        <v>43992958.685304336</v>
      </c>
      <c r="C12" s="197">
        <v>6</v>
      </c>
      <c r="D12" s="208" t="s">
        <v>906</v>
      </c>
      <c r="E12" s="164" t="s">
        <v>904</v>
      </c>
      <c r="F12" s="165">
        <v>53</v>
      </c>
      <c r="G12" s="165">
        <v>47</v>
      </c>
      <c r="H12" s="175" t="s">
        <v>907</v>
      </c>
      <c r="I12" s="164" t="s">
        <v>826</v>
      </c>
      <c r="J12" s="211" t="s">
        <v>778</v>
      </c>
      <c r="K12" s="172" t="s">
        <v>798</v>
      </c>
      <c r="L12" s="164" t="s">
        <v>787</v>
      </c>
      <c r="M12" s="205">
        <v>19051</v>
      </c>
      <c r="N12" s="205">
        <v>42000.265568841023</v>
      </c>
      <c r="O12" s="171">
        <v>794</v>
      </c>
      <c r="P12" s="171">
        <v>6.86</v>
      </c>
      <c r="Q12" s="171">
        <v>7.7</v>
      </c>
      <c r="R12" s="204">
        <v>20</v>
      </c>
      <c r="S12" s="204">
        <v>100</v>
      </c>
      <c r="T12" s="170">
        <v>25</v>
      </c>
      <c r="U12" s="169">
        <v>15000</v>
      </c>
      <c r="V12" s="203">
        <v>1826.1917262475856</v>
      </c>
      <c r="W12" s="202">
        <v>2.1555508642647123E-3</v>
      </c>
      <c r="X12" s="165">
        <v>8</v>
      </c>
      <c r="Y12" s="175">
        <v>66</v>
      </c>
      <c r="Z12" s="175">
        <v>58.311659999999996</v>
      </c>
      <c r="AA12" s="198">
        <v>89.879007193840252</v>
      </c>
      <c r="AB12" s="201">
        <v>2.0655904795706843</v>
      </c>
      <c r="AC12" s="200">
        <v>-9.343078857194119E-2</v>
      </c>
      <c r="AD12" s="184">
        <v>0</v>
      </c>
      <c r="AE12" s="201">
        <v>3.8550093918678648E-2</v>
      </c>
      <c r="AF12" s="184">
        <v>8.6762244250208675E-2</v>
      </c>
      <c r="AG12" s="200">
        <v>1.9721596909987431</v>
      </c>
      <c r="AH12" s="200">
        <v>9.3434135105160118E-2</v>
      </c>
      <c r="AI12" s="184">
        <v>6.1400467319568185E-2</v>
      </c>
      <c r="AJ12" s="199">
        <v>189.11836652458484</v>
      </c>
      <c r="AK12" s="175">
        <v>177.25575505467779</v>
      </c>
      <c r="AL12" s="198">
        <v>182.77436809859844</v>
      </c>
      <c r="AM12" s="177"/>
      <c r="AN12" s="177"/>
      <c r="AO12" s="177"/>
      <c r="AP12" s="177"/>
      <c r="AQ12" s="177"/>
      <c r="AR12" s="177"/>
      <c r="AS12" s="174"/>
      <c r="AT12" s="174"/>
      <c r="AU12" s="174"/>
      <c r="AV12" s="176"/>
      <c r="AW12" s="176"/>
    </row>
    <row r="13" spans="1:49">
      <c r="A13" t="s">
        <v>1058</v>
      </c>
      <c r="B13">
        <f t="shared" si="0"/>
        <v>80421771.174184352</v>
      </c>
      <c r="C13" s="197">
        <v>7</v>
      </c>
      <c r="D13" s="208" t="s">
        <v>908</v>
      </c>
      <c r="E13" s="164" t="s">
        <v>909</v>
      </c>
      <c r="F13" s="165">
        <v>52</v>
      </c>
      <c r="G13" s="165">
        <v>46</v>
      </c>
      <c r="H13" s="175" t="s">
        <v>910</v>
      </c>
      <c r="I13" s="164" t="s">
        <v>826</v>
      </c>
      <c r="J13" s="210" t="s">
        <v>785</v>
      </c>
      <c r="K13" s="209" t="s">
        <v>817</v>
      </c>
      <c r="L13" s="164" t="s">
        <v>788</v>
      </c>
      <c r="M13" s="205">
        <v>11408</v>
      </c>
      <c r="N13" s="205">
        <v>25150.334870050832</v>
      </c>
      <c r="O13" s="171">
        <v>340</v>
      </c>
      <c r="P13" s="171">
        <v>5.4</v>
      </c>
      <c r="Q13" s="171">
        <v>7.7</v>
      </c>
      <c r="R13" s="204">
        <v>16</v>
      </c>
      <c r="S13" s="204">
        <v>50</v>
      </c>
      <c r="T13" s="170">
        <v>45</v>
      </c>
      <c r="U13" s="169">
        <v>11200</v>
      </c>
      <c r="V13" s="203">
        <v>5530.040900974368</v>
      </c>
      <c r="W13" s="202">
        <v>6.5274003119092094E-3</v>
      </c>
      <c r="X13" s="165">
        <v>8</v>
      </c>
      <c r="Y13" s="175">
        <v>39.843036172929175</v>
      </c>
      <c r="Z13" s="175">
        <v>35.201720889144653</v>
      </c>
      <c r="AA13" s="198">
        <v>89.879007193840252</v>
      </c>
      <c r="AB13" s="201">
        <v>1.3643385909304979</v>
      </c>
      <c r="AC13" s="200">
        <v>-0.13719516002678903</v>
      </c>
      <c r="AD13" s="184">
        <v>0</v>
      </c>
      <c r="AE13" s="201">
        <v>2.5462637118747709E-2</v>
      </c>
      <c r="AF13" s="184">
        <v>5.7307137710520553E-2</v>
      </c>
      <c r="AG13" s="200">
        <v>1.2271434309037088</v>
      </c>
      <c r="AH13" s="200">
        <v>9.3434135105160118E-2</v>
      </c>
      <c r="AI13" s="184">
        <v>6.1400467319568185E-2</v>
      </c>
      <c r="AJ13" s="199">
        <v>120.98075710010525</v>
      </c>
      <c r="AK13" s="175">
        <v>110.29443325406825</v>
      </c>
      <c r="AL13" s="198">
        <v>115.81304629798888</v>
      </c>
      <c r="AM13" s="177"/>
      <c r="AN13" s="177"/>
      <c r="AO13" s="177"/>
      <c r="AP13" s="177"/>
      <c r="AQ13" s="177"/>
      <c r="AR13" s="177"/>
      <c r="AS13" s="174"/>
      <c r="AT13" s="174"/>
      <c r="AU13" s="174"/>
      <c r="AV13" s="176"/>
      <c r="AW13" s="176"/>
    </row>
    <row r="14" spans="1:49">
      <c r="A14" t="s">
        <v>1058</v>
      </c>
      <c r="B14">
        <f t="shared" si="0"/>
        <v>50379844.154321998</v>
      </c>
      <c r="C14" s="197">
        <v>8</v>
      </c>
      <c r="D14" s="208" t="s">
        <v>911</v>
      </c>
      <c r="E14" s="164" t="s">
        <v>909</v>
      </c>
      <c r="F14" s="165">
        <v>53</v>
      </c>
      <c r="G14" s="165">
        <v>46</v>
      </c>
      <c r="H14" s="175" t="s">
        <v>912</v>
      </c>
      <c r="I14" s="164" t="s">
        <v>826</v>
      </c>
      <c r="J14" s="210" t="s">
        <v>785</v>
      </c>
      <c r="K14" s="209" t="s">
        <v>817</v>
      </c>
      <c r="L14" s="164" t="s">
        <v>787</v>
      </c>
      <c r="M14" s="205">
        <v>11408</v>
      </c>
      <c r="N14" s="205">
        <v>25150.334870050832</v>
      </c>
      <c r="O14" s="171">
        <v>340</v>
      </c>
      <c r="P14" s="171">
        <v>5.4</v>
      </c>
      <c r="Q14" s="171">
        <v>7.7</v>
      </c>
      <c r="R14" s="204">
        <v>16</v>
      </c>
      <c r="S14" s="204">
        <v>50</v>
      </c>
      <c r="T14" s="170">
        <v>45</v>
      </c>
      <c r="U14" s="169">
        <v>11200</v>
      </c>
      <c r="V14" s="203">
        <v>3464.2683777094858</v>
      </c>
      <c r="W14" s="202">
        <v>4.0890595375549319E-3</v>
      </c>
      <c r="X14" s="165">
        <v>8</v>
      </c>
      <c r="Y14" s="175">
        <v>39.843036172929175</v>
      </c>
      <c r="Z14" s="175">
        <v>35.201720889144653</v>
      </c>
      <c r="AA14" s="198">
        <v>89.879007193840252</v>
      </c>
      <c r="AB14" s="201">
        <v>1.4451053055964747</v>
      </c>
      <c r="AC14" s="200">
        <v>-5.6081646699588004E-2</v>
      </c>
      <c r="AD14" s="184">
        <v>0</v>
      </c>
      <c r="AE14" s="201">
        <v>2.6969985485556434E-2</v>
      </c>
      <c r="AF14" s="184">
        <v>6.0699630798788873E-2</v>
      </c>
      <c r="AG14" s="200">
        <v>1.3890236588968867</v>
      </c>
      <c r="AH14" s="200">
        <v>9.3434135105160118E-2</v>
      </c>
      <c r="AI14" s="184">
        <v>6.1400467319568185E-2</v>
      </c>
      <c r="AJ14" s="199">
        <v>135.66587025114862</v>
      </c>
      <c r="AK14" s="175">
        <v>124.84406743040759</v>
      </c>
      <c r="AL14" s="198">
        <v>151.72585860314214</v>
      </c>
      <c r="AM14" s="177"/>
      <c r="AN14" s="177"/>
      <c r="AO14" s="177"/>
      <c r="AP14" s="177"/>
      <c r="AQ14" s="177"/>
      <c r="AR14" s="177"/>
      <c r="AS14" s="174"/>
      <c r="AT14" s="174"/>
      <c r="AU14" s="174"/>
      <c r="AV14" s="176"/>
      <c r="AW14" s="176"/>
    </row>
    <row r="15" spans="1:49">
      <c r="A15" t="s">
        <v>1056</v>
      </c>
      <c r="B15">
        <f t="shared" si="0"/>
        <v>65106080.54562889</v>
      </c>
      <c r="C15" s="197">
        <v>9</v>
      </c>
      <c r="D15" s="208" t="s">
        <v>913</v>
      </c>
      <c r="E15" s="164" t="s">
        <v>904</v>
      </c>
      <c r="F15" s="165">
        <v>52</v>
      </c>
      <c r="G15" s="165">
        <v>47</v>
      </c>
      <c r="H15" s="175" t="s">
        <v>914</v>
      </c>
      <c r="I15" s="164" t="s">
        <v>826</v>
      </c>
      <c r="J15" s="211" t="s">
        <v>778</v>
      </c>
      <c r="K15" s="172" t="s">
        <v>798</v>
      </c>
      <c r="L15" s="164" t="s">
        <v>776</v>
      </c>
      <c r="M15" s="205">
        <v>19051</v>
      </c>
      <c r="N15" s="205">
        <v>42000.265568841023</v>
      </c>
      <c r="O15" s="171">
        <v>794</v>
      </c>
      <c r="P15" s="171">
        <v>6.86</v>
      </c>
      <c r="Q15" s="171">
        <v>7.7</v>
      </c>
      <c r="R15" s="204">
        <v>20</v>
      </c>
      <c r="S15" s="204">
        <v>100</v>
      </c>
      <c r="T15" s="170">
        <v>25</v>
      </c>
      <c r="U15" s="169">
        <v>15000</v>
      </c>
      <c r="V15" s="203">
        <v>2702.6185365557862</v>
      </c>
      <c r="W15" s="202">
        <v>3.1900438702682238E-3</v>
      </c>
      <c r="X15" s="165">
        <v>8</v>
      </c>
      <c r="Y15" s="175">
        <v>66</v>
      </c>
      <c r="Z15" s="175">
        <v>58.311659999999996</v>
      </c>
      <c r="AA15" s="198">
        <v>89.879007193840252</v>
      </c>
      <c r="AB15" s="201">
        <v>2.0655118598730002</v>
      </c>
      <c r="AC15" s="200">
        <v>-0.37007775993344549</v>
      </c>
      <c r="AD15" s="184">
        <v>0</v>
      </c>
      <c r="AE15" s="201">
        <v>3.8548626640067737E-2</v>
      </c>
      <c r="AF15" s="184">
        <v>8.6758941939571205E-2</v>
      </c>
      <c r="AG15" s="200">
        <v>1.6954340999395547</v>
      </c>
      <c r="AH15" s="200">
        <v>9.3434135105160118E-2</v>
      </c>
      <c r="AI15" s="184">
        <v>6.1400467319568185E-2</v>
      </c>
      <c r="AJ15" s="199">
        <v>164.24641325751156</v>
      </c>
      <c r="AK15" s="175">
        <v>152.3839336651493</v>
      </c>
      <c r="AL15" s="198">
        <v>514.11486232695495</v>
      </c>
      <c r="AM15" s="177"/>
      <c r="AN15" s="177"/>
      <c r="AO15" s="177"/>
      <c r="AP15" s="177"/>
      <c r="AQ15" s="177"/>
      <c r="AR15" s="177"/>
      <c r="AS15" s="174"/>
      <c r="AT15" s="174"/>
      <c r="AU15" s="174"/>
      <c r="AV15" s="176"/>
      <c r="AW15" s="176"/>
    </row>
    <row r="16" spans="1:49">
      <c r="A16" t="s">
        <v>1058</v>
      </c>
      <c r="B16">
        <f t="shared" si="0"/>
        <v>78459275.861560404</v>
      </c>
      <c r="C16" s="197">
        <v>10</v>
      </c>
      <c r="D16" s="208" t="s">
        <v>915</v>
      </c>
      <c r="E16" s="164" t="s">
        <v>909</v>
      </c>
      <c r="F16" s="165">
        <v>52</v>
      </c>
      <c r="G16" s="165">
        <v>46</v>
      </c>
      <c r="H16" s="175" t="s">
        <v>916</v>
      </c>
      <c r="I16" s="164" t="s">
        <v>826</v>
      </c>
      <c r="J16" s="210" t="s">
        <v>785</v>
      </c>
      <c r="K16" s="209" t="s">
        <v>817</v>
      </c>
      <c r="L16" s="164" t="s">
        <v>776</v>
      </c>
      <c r="M16" s="205">
        <v>11408</v>
      </c>
      <c r="N16" s="205">
        <v>25150.334870050832</v>
      </c>
      <c r="O16" s="171">
        <v>340</v>
      </c>
      <c r="P16" s="171">
        <v>5.4</v>
      </c>
      <c r="Q16" s="171">
        <v>7.7</v>
      </c>
      <c r="R16" s="204">
        <v>16</v>
      </c>
      <c r="S16" s="204">
        <v>50</v>
      </c>
      <c r="T16" s="170">
        <v>45</v>
      </c>
      <c r="U16" s="169">
        <v>11200</v>
      </c>
      <c r="V16" s="203">
        <v>5530.040900974368</v>
      </c>
      <c r="W16" s="202">
        <v>6.5274003119092094E-3</v>
      </c>
      <c r="X16" s="165">
        <v>8</v>
      </c>
      <c r="Y16" s="175">
        <v>38.87076497585835</v>
      </c>
      <c r="Z16" s="175">
        <v>34.342709563820605</v>
      </c>
      <c r="AA16" s="198">
        <v>104.6079252686805</v>
      </c>
      <c r="AB16" s="201">
        <v>1.3059420071902388</v>
      </c>
      <c r="AC16" s="200">
        <v>-0.2199937667632389</v>
      </c>
      <c r="AD16" s="184">
        <v>0</v>
      </c>
      <c r="AE16" s="201">
        <v>2.437278227579507E-2</v>
      </c>
      <c r="AF16" s="184">
        <v>5.4854270740053501E-2</v>
      </c>
      <c r="AG16" s="200">
        <v>1.0859482404269998</v>
      </c>
      <c r="AH16" s="200">
        <v>8.0278499737927694E-2</v>
      </c>
      <c r="AI16" s="184">
        <v>5.2755209796450181E-2</v>
      </c>
      <c r="AJ16" s="199">
        <v>124.54614586840582</v>
      </c>
      <c r="AK16" s="175">
        <v>113.59879238024268</v>
      </c>
      <c r="AL16" s="198">
        <v>333.22680373724154</v>
      </c>
      <c r="AM16" s="177"/>
      <c r="AN16" s="177"/>
      <c r="AO16" s="177"/>
      <c r="AP16" s="177"/>
      <c r="AQ16" s="177"/>
      <c r="AR16" s="177"/>
      <c r="AS16" s="174"/>
      <c r="AT16" s="174"/>
      <c r="AU16" s="174"/>
      <c r="AV16" s="176"/>
      <c r="AW16" s="176"/>
    </row>
    <row r="17" spans="1:49">
      <c r="A17" t="s">
        <v>195</v>
      </c>
      <c r="B17">
        <f t="shared" si="0"/>
        <v>1267214188.8472967</v>
      </c>
      <c r="C17" s="197">
        <v>11</v>
      </c>
      <c r="D17" s="208" t="s">
        <v>917</v>
      </c>
      <c r="E17" s="164" t="s">
        <v>918</v>
      </c>
      <c r="F17" s="165">
        <v>52</v>
      </c>
      <c r="G17" s="165">
        <v>41</v>
      </c>
      <c r="H17" s="175" t="s">
        <v>901</v>
      </c>
      <c r="I17" s="164" t="s">
        <v>826</v>
      </c>
      <c r="J17" s="207" t="s">
        <v>780</v>
      </c>
      <c r="K17" s="209"/>
      <c r="L17" s="164" t="s">
        <v>776</v>
      </c>
      <c r="M17" s="205">
        <v>7257</v>
      </c>
      <c r="N17" s="205">
        <v>15998.946366756565</v>
      </c>
      <c r="O17" s="171">
        <v>340</v>
      </c>
      <c r="P17" s="171">
        <v>3.4</v>
      </c>
      <c r="Q17" s="171">
        <v>7.7</v>
      </c>
      <c r="R17" s="204">
        <v>7</v>
      </c>
      <c r="S17" s="204">
        <v>25</v>
      </c>
      <c r="T17" s="170">
        <v>65</v>
      </c>
      <c r="U17" s="169">
        <v>5700</v>
      </c>
      <c r="V17" s="203">
        <v>47862.832007229503</v>
      </c>
      <c r="W17" s="202">
        <v>5.6495036866327876E-2</v>
      </c>
      <c r="X17" s="165">
        <v>8</v>
      </c>
      <c r="Y17" s="175">
        <v>72.536863154015634</v>
      </c>
      <c r="Z17" s="175">
        <v>64.087043965204344</v>
      </c>
      <c r="AA17" s="198">
        <v>86.32932293636641</v>
      </c>
      <c r="AB17" s="201">
        <v>0.81793022012432626</v>
      </c>
      <c r="AC17" s="200">
        <v>-0.13468693348743255</v>
      </c>
      <c r="AD17" s="184">
        <v>0</v>
      </c>
      <c r="AE17" s="201">
        <v>1.5265023302814502E-2</v>
      </c>
      <c r="AF17" s="184">
        <v>3.4356016954920958E-2</v>
      </c>
      <c r="AG17" s="200">
        <v>0.68324328663689371</v>
      </c>
      <c r="AH17" s="200">
        <v>9.7275954630814676E-2</v>
      </c>
      <c r="AI17" s="184">
        <v>6.3925128290284489E-2</v>
      </c>
      <c r="AJ17" s="199">
        <v>68.699516763787514</v>
      </c>
      <c r="AK17" s="175">
        <v>58.983930336180755</v>
      </c>
      <c r="AL17" s="198">
        <v>72.953009758216851</v>
      </c>
      <c r="AM17" s="177"/>
      <c r="AN17" s="177"/>
      <c r="AO17" s="177"/>
      <c r="AP17" s="177"/>
      <c r="AQ17" s="177"/>
      <c r="AR17" s="177"/>
      <c r="AS17" s="174"/>
      <c r="AT17" s="174"/>
      <c r="AU17" s="174"/>
      <c r="AV17" s="176"/>
      <c r="AW17" s="176"/>
    </row>
    <row r="18" spans="1:49">
      <c r="A18" t="s">
        <v>195</v>
      </c>
      <c r="B18">
        <f t="shared" si="0"/>
        <v>1267214188.8472967</v>
      </c>
      <c r="C18" s="197">
        <v>12</v>
      </c>
      <c r="D18" s="208" t="s">
        <v>919</v>
      </c>
      <c r="E18" s="164" t="s">
        <v>918</v>
      </c>
      <c r="F18" s="165">
        <v>52</v>
      </c>
      <c r="G18" s="165">
        <v>41</v>
      </c>
      <c r="H18" s="175" t="s">
        <v>920</v>
      </c>
      <c r="I18" s="164" t="s">
        <v>826</v>
      </c>
      <c r="J18" s="207" t="s">
        <v>780</v>
      </c>
      <c r="K18" s="209"/>
      <c r="L18" s="164" t="s">
        <v>787</v>
      </c>
      <c r="M18" s="205">
        <v>7257</v>
      </c>
      <c r="N18" s="205">
        <v>15998.946366756565</v>
      </c>
      <c r="O18" s="171">
        <v>340</v>
      </c>
      <c r="P18" s="171">
        <v>3.4</v>
      </c>
      <c r="Q18" s="171">
        <v>7.7</v>
      </c>
      <c r="R18" s="204">
        <v>7</v>
      </c>
      <c r="S18" s="204">
        <v>25</v>
      </c>
      <c r="T18" s="170">
        <v>65</v>
      </c>
      <c r="U18" s="169">
        <v>5700</v>
      </c>
      <c r="V18" s="203">
        <v>47862.832007229503</v>
      </c>
      <c r="W18" s="202">
        <v>5.6495036866327876E-2</v>
      </c>
      <c r="X18" s="165">
        <v>8</v>
      </c>
      <c r="Y18" s="175">
        <v>72.536863154015634</v>
      </c>
      <c r="Z18" s="175">
        <v>64.087043965204344</v>
      </c>
      <c r="AA18" s="198">
        <v>86.32932293636641</v>
      </c>
      <c r="AB18" s="201">
        <v>0.91338935347653116</v>
      </c>
      <c r="AC18" s="200">
        <v>-3.4653992070899593E-2</v>
      </c>
      <c r="AD18" s="184">
        <v>0</v>
      </c>
      <c r="AE18" s="201">
        <v>1.7046576128758983E-2</v>
      </c>
      <c r="AF18" s="184">
        <v>3.8365644577497256E-2</v>
      </c>
      <c r="AG18" s="200">
        <v>0.87873536140563158</v>
      </c>
      <c r="AH18" s="200">
        <v>9.7275954630814676E-2</v>
      </c>
      <c r="AI18" s="184">
        <v>6.3925128290284489E-2</v>
      </c>
      <c r="AJ18" s="199">
        <v>85.730015467237322</v>
      </c>
      <c r="AK18" s="175">
        <v>75.860628790391416</v>
      </c>
      <c r="AL18" s="198">
        <v>104.74005441065735</v>
      </c>
      <c r="AM18" s="177"/>
      <c r="AN18" s="177"/>
      <c r="AO18" s="177"/>
      <c r="AP18" s="177"/>
      <c r="AQ18" s="177"/>
      <c r="AR18" s="177"/>
      <c r="AS18" s="174"/>
      <c r="AT18" s="174"/>
      <c r="AU18" s="174"/>
      <c r="AV18" s="176"/>
      <c r="AW18" s="176"/>
    </row>
    <row r="19" spans="1:49">
      <c r="A19" t="s">
        <v>195</v>
      </c>
      <c r="B19">
        <f t="shared" si="0"/>
        <v>1267214188.8472967</v>
      </c>
      <c r="C19" s="197">
        <v>13</v>
      </c>
      <c r="D19" s="208" t="s">
        <v>921</v>
      </c>
      <c r="E19" s="164" t="s">
        <v>918</v>
      </c>
      <c r="F19" s="165">
        <v>52</v>
      </c>
      <c r="G19" s="165">
        <v>41</v>
      </c>
      <c r="H19" s="175" t="s">
        <v>897</v>
      </c>
      <c r="I19" s="164" t="s">
        <v>826</v>
      </c>
      <c r="J19" s="207" t="s">
        <v>780</v>
      </c>
      <c r="K19" s="209"/>
      <c r="L19" s="164" t="s">
        <v>788</v>
      </c>
      <c r="M19" s="205">
        <v>7257</v>
      </c>
      <c r="N19" s="205">
        <v>15998.946366756565</v>
      </c>
      <c r="O19" s="171">
        <v>340</v>
      </c>
      <c r="P19" s="171">
        <v>3.4</v>
      </c>
      <c r="Q19" s="171">
        <v>7.7</v>
      </c>
      <c r="R19" s="204">
        <v>7</v>
      </c>
      <c r="S19" s="204">
        <v>25</v>
      </c>
      <c r="T19" s="170">
        <v>65</v>
      </c>
      <c r="U19" s="169">
        <v>5700</v>
      </c>
      <c r="V19" s="203">
        <v>47862.832007229503</v>
      </c>
      <c r="W19" s="202">
        <v>5.6495036866327876E-2</v>
      </c>
      <c r="X19" s="165">
        <v>8</v>
      </c>
      <c r="Y19" s="175">
        <v>72.536863154015634</v>
      </c>
      <c r="Z19" s="175">
        <v>64.087043965204344</v>
      </c>
      <c r="AA19" s="198">
        <v>86.32932293636641</v>
      </c>
      <c r="AB19" s="201">
        <v>0.8601323948290085</v>
      </c>
      <c r="AC19" s="200">
        <v>-8.4538972558163936E-2</v>
      </c>
      <c r="AD19" s="184">
        <v>0</v>
      </c>
      <c r="AE19" s="201">
        <v>1.6052642056158157E-2</v>
      </c>
      <c r="AF19" s="184">
        <v>3.612866038343765E-2</v>
      </c>
      <c r="AG19" s="200">
        <v>0.7755934222708446</v>
      </c>
      <c r="AH19" s="200">
        <v>9.7275954630814676E-2</v>
      </c>
      <c r="AI19" s="184">
        <v>6.3925128290284489E-2</v>
      </c>
      <c r="AJ19" s="199">
        <v>76.74003603985625</v>
      </c>
      <c r="AK19" s="175">
        <v>66.956455018541348</v>
      </c>
      <c r="AL19" s="198">
        <v>93.27983895123657</v>
      </c>
      <c r="AM19" s="177"/>
      <c r="AN19" s="177"/>
      <c r="AO19" s="177"/>
      <c r="AP19" s="177"/>
      <c r="AQ19" s="177"/>
      <c r="AR19" s="177"/>
      <c r="AS19" s="174"/>
      <c r="AT19" s="174"/>
      <c r="AU19" s="174"/>
      <c r="AV19" s="176"/>
      <c r="AW19" s="176"/>
    </row>
    <row r="20" spans="1:49">
      <c r="A20" t="s">
        <v>195</v>
      </c>
      <c r="B20">
        <f t="shared" si="0"/>
        <v>131363930.81790771</v>
      </c>
      <c r="C20" s="197">
        <v>14</v>
      </c>
      <c r="D20" s="208" t="s">
        <v>922</v>
      </c>
      <c r="E20" s="164" t="s">
        <v>923</v>
      </c>
      <c r="F20" s="165">
        <v>52</v>
      </c>
      <c r="G20" s="165">
        <v>42</v>
      </c>
      <c r="H20" s="175" t="s">
        <v>901</v>
      </c>
      <c r="I20" s="164" t="s">
        <v>826</v>
      </c>
      <c r="J20" s="210" t="s">
        <v>783</v>
      </c>
      <c r="K20" s="209"/>
      <c r="L20" s="164" t="s">
        <v>776</v>
      </c>
      <c r="M20" s="205">
        <v>7257</v>
      </c>
      <c r="N20" s="205">
        <v>15998.946366756565</v>
      </c>
      <c r="O20" s="171">
        <v>340</v>
      </c>
      <c r="P20" s="171">
        <v>3.4</v>
      </c>
      <c r="Q20" s="171">
        <v>7.7</v>
      </c>
      <c r="R20" s="204">
        <v>8</v>
      </c>
      <c r="S20" s="204">
        <v>25</v>
      </c>
      <c r="T20" s="170">
        <v>55</v>
      </c>
      <c r="U20" s="169">
        <v>5700</v>
      </c>
      <c r="V20" s="203">
        <v>7653.9028111378811</v>
      </c>
      <c r="W20" s="202">
        <v>9.0343070677725793E-3</v>
      </c>
      <c r="X20" s="165">
        <v>8</v>
      </c>
      <c r="Y20" s="175">
        <v>47.021916687955624</v>
      </c>
      <c r="Z20" s="175">
        <v>41.544333612975677</v>
      </c>
      <c r="AA20" s="198">
        <v>81.11401952405464</v>
      </c>
      <c r="AB20" s="201">
        <v>0.81793022012432626</v>
      </c>
      <c r="AC20" s="200">
        <v>-0.13468693348743255</v>
      </c>
      <c r="AD20" s="184">
        <v>0</v>
      </c>
      <c r="AE20" s="201">
        <v>1.5265023302814502E-2</v>
      </c>
      <c r="AF20" s="184">
        <v>3.4356016954920958E-2</v>
      </c>
      <c r="AG20" s="200">
        <v>0.68324328663689371</v>
      </c>
      <c r="AH20" s="200">
        <v>0.10353040510804105</v>
      </c>
      <c r="AI20" s="184">
        <v>6.8035255511953246E-2</v>
      </c>
      <c r="AJ20" s="199">
        <v>65.056583991430827</v>
      </c>
      <c r="AK20" s="175">
        <v>55.42060929194426</v>
      </c>
      <c r="AL20" s="198">
        <v>117.027842145617</v>
      </c>
      <c r="AM20" s="177"/>
      <c r="AN20" s="177"/>
      <c r="AO20" s="177"/>
      <c r="AP20" s="177"/>
      <c r="AQ20" s="177"/>
      <c r="AR20" s="177"/>
      <c r="AS20" s="174"/>
      <c r="AT20" s="174"/>
      <c r="AU20" s="174"/>
      <c r="AV20" s="176"/>
      <c r="AW20" s="176"/>
    </row>
    <row r="21" spans="1:49">
      <c r="A21" t="s">
        <v>195</v>
      </c>
      <c r="B21">
        <f t="shared" si="0"/>
        <v>131363930.81790771</v>
      </c>
      <c r="C21" s="197">
        <v>15</v>
      </c>
      <c r="D21" s="208" t="s">
        <v>924</v>
      </c>
      <c r="E21" s="164" t="s">
        <v>923</v>
      </c>
      <c r="F21" s="165">
        <v>52</v>
      </c>
      <c r="G21" s="165">
        <v>42</v>
      </c>
      <c r="H21" s="175" t="s">
        <v>920</v>
      </c>
      <c r="I21" s="164" t="s">
        <v>826</v>
      </c>
      <c r="J21" s="210" t="s">
        <v>783</v>
      </c>
      <c r="K21" s="209"/>
      <c r="L21" s="164" t="s">
        <v>787</v>
      </c>
      <c r="M21" s="205">
        <v>7257</v>
      </c>
      <c r="N21" s="205">
        <v>15998.946366756565</v>
      </c>
      <c r="O21" s="171">
        <v>340</v>
      </c>
      <c r="P21" s="171">
        <v>3.4</v>
      </c>
      <c r="Q21" s="171">
        <v>7.7</v>
      </c>
      <c r="R21" s="204">
        <v>8</v>
      </c>
      <c r="S21" s="204">
        <v>25</v>
      </c>
      <c r="T21" s="170">
        <v>55</v>
      </c>
      <c r="U21" s="169">
        <v>5700</v>
      </c>
      <c r="V21" s="203">
        <v>7653.9028111378811</v>
      </c>
      <c r="W21" s="202">
        <v>9.0343070677725793E-3</v>
      </c>
      <c r="X21" s="165">
        <v>8</v>
      </c>
      <c r="Y21" s="175">
        <v>47.021916687955624</v>
      </c>
      <c r="Z21" s="175">
        <v>41.544333612975677</v>
      </c>
      <c r="AA21" s="198">
        <v>81.11401952405464</v>
      </c>
      <c r="AB21" s="201">
        <v>0.91338935347653116</v>
      </c>
      <c r="AC21" s="200">
        <v>-3.4653992070899593E-2</v>
      </c>
      <c r="AD21" s="184">
        <v>0</v>
      </c>
      <c r="AE21" s="201">
        <v>1.7046576128758983E-2</v>
      </c>
      <c r="AF21" s="184">
        <v>3.8365644577497256E-2</v>
      </c>
      <c r="AG21" s="200">
        <v>0.87873536140563158</v>
      </c>
      <c r="AH21" s="200">
        <v>0.10353040510804105</v>
      </c>
      <c r="AI21" s="184">
        <v>6.8035255511953246E-2</v>
      </c>
      <c r="AJ21" s="199">
        <v>81.058240871726966</v>
      </c>
      <c r="AK21" s="175">
        <v>71.277757261533608</v>
      </c>
      <c r="AL21" s="198">
        <v>105.19673521306498</v>
      </c>
      <c r="AM21" s="177"/>
      <c r="AN21" s="177"/>
      <c r="AO21" s="177"/>
      <c r="AP21" s="177"/>
      <c r="AQ21" s="177"/>
      <c r="AR21" s="177"/>
      <c r="AS21" s="174"/>
      <c r="AT21" s="174"/>
      <c r="AU21" s="174"/>
      <c r="AV21" s="176"/>
      <c r="AW21" s="176"/>
    </row>
    <row r="22" spans="1:49">
      <c r="A22" t="s">
        <v>195</v>
      </c>
      <c r="B22">
        <f t="shared" si="0"/>
        <v>131363930.81790771</v>
      </c>
      <c r="C22" s="197">
        <v>16</v>
      </c>
      <c r="D22" s="208" t="s">
        <v>925</v>
      </c>
      <c r="E22" s="164" t="s">
        <v>923</v>
      </c>
      <c r="F22" s="165">
        <v>52</v>
      </c>
      <c r="G22" s="165">
        <v>42</v>
      </c>
      <c r="H22" s="175" t="s">
        <v>897</v>
      </c>
      <c r="I22" s="164" t="s">
        <v>826</v>
      </c>
      <c r="J22" s="210" t="s">
        <v>783</v>
      </c>
      <c r="K22" s="209"/>
      <c r="L22" s="164" t="s">
        <v>788</v>
      </c>
      <c r="M22" s="205">
        <v>7257</v>
      </c>
      <c r="N22" s="205">
        <v>15998.946366756565</v>
      </c>
      <c r="O22" s="171">
        <v>340</v>
      </c>
      <c r="P22" s="171">
        <v>3.4</v>
      </c>
      <c r="Q22" s="171">
        <v>7.7</v>
      </c>
      <c r="R22" s="204">
        <v>8</v>
      </c>
      <c r="S22" s="204">
        <v>25</v>
      </c>
      <c r="T22" s="170">
        <v>55</v>
      </c>
      <c r="U22" s="169">
        <v>5700</v>
      </c>
      <c r="V22" s="203">
        <v>7653.9028111378811</v>
      </c>
      <c r="W22" s="202">
        <v>9.0343070677725793E-3</v>
      </c>
      <c r="X22" s="165">
        <v>8</v>
      </c>
      <c r="Y22" s="175">
        <v>47.021916687955624</v>
      </c>
      <c r="Z22" s="175">
        <v>41.544333612975677</v>
      </c>
      <c r="AA22" s="198">
        <v>81.11401952405464</v>
      </c>
      <c r="AB22" s="201">
        <v>0.8601323948290085</v>
      </c>
      <c r="AC22" s="200">
        <v>-8.4538972558163936E-2</v>
      </c>
      <c r="AD22" s="184">
        <v>0</v>
      </c>
      <c r="AE22" s="201">
        <v>1.6052642056158157E-2</v>
      </c>
      <c r="AF22" s="184">
        <v>3.612866038343765E-2</v>
      </c>
      <c r="AG22" s="200">
        <v>0.7755934222708446</v>
      </c>
      <c r="AH22" s="200">
        <v>0.10353040510804105</v>
      </c>
      <c r="AI22" s="184">
        <v>6.8035255511953246E-2</v>
      </c>
      <c r="AJ22" s="199">
        <v>72.611361619228447</v>
      </c>
      <c r="AK22" s="175">
        <v>62.911499996805645</v>
      </c>
      <c r="AL22" s="198">
        <v>131.41336827043355</v>
      </c>
      <c r="AM22" s="177"/>
      <c r="AN22" s="177"/>
      <c r="AO22" s="177"/>
      <c r="AP22" s="177"/>
      <c r="AQ22" s="177"/>
      <c r="AR22" s="177"/>
      <c r="AS22" s="174"/>
      <c r="AT22" s="174"/>
      <c r="AU22" s="174"/>
      <c r="AV22" s="176"/>
      <c r="AW22" s="176"/>
    </row>
    <row r="23" spans="1:49">
      <c r="A23" t="s">
        <v>1057</v>
      </c>
      <c r="B23">
        <f t="shared" si="0"/>
        <v>518824030.78750473</v>
      </c>
      <c r="C23" s="197">
        <v>17</v>
      </c>
      <c r="D23" s="208" t="s">
        <v>926</v>
      </c>
      <c r="E23" s="164" t="s">
        <v>927</v>
      </c>
      <c r="F23" s="165">
        <v>41</v>
      </c>
      <c r="G23" s="165">
        <v>47</v>
      </c>
      <c r="H23" s="175" t="s">
        <v>825</v>
      </c>
      <c r="I23" s="164" t="s">
        <v>825</v>
      </c>
      <c r="J23" s="211" t="s">
        <v>778</v>
      </c>
      <c r="K23" s="172" t="s">
        <v>824</v>
      </c>
      <c r="L23" s="164" t="s">
        <v>787</v>
      </c>
      <c r="M23" s="205">
        <v>19051</v>
      </c>
      <c r="N23" s="205">
        <v>42000.265568841023</v>
      </c>
      <c r="O23" s="171">
        <v>794</v>
      </c>
      <c r="P23" s="171">
        <v>6.86</v>
      </c>
      <c r="Q23" s="171">
        <v>7.7</v>
      </c>
      <c r="R23" s="204">
        <v>20</v>
      </c>
      <c r="S23" s="204">
        <v>100</v>
      </c>
      <c r="T23" s="170">
        <v>25</v>
      </c>
      <c r="U23" s="169">
        <v>15000</v>
      </c>
      <c r="V23" s="203">
        <v>8995.0621474439595</v>
      </c>
      <c r="W23" s="202">
        <v>1.0617348500356158E-2</v>
      </c>
      <c r="X23" s="165">
        <v>8</v>
      </c>
      <c r="Y23" s="204">
        <v>158.024</v>
      </c>
      <c r="Z23" s="175">
        <v>139.61578424000001</v>
      </c>
      <c r="AA23" s="198">
        <v>292.63703703703703</v>
      </c>
      <c r="AB23" s="201">
        <v>1.91102496294945</v>
      </c>
      <c r="AC23" s="200">
        <v>-8.6439481124129525E-2</v>
      </c>
      <c r="AD23" s="184">
        <v>0</v>
      </c>
      <c r="AE23" s="201">
        <v>3.5665439268461586E-2</v>
      </c>
      <c r="AF23" s="184">
        <v>8.0269935518935631E-2</v>
      </c>
      <c r="AG23" s="200">
        <v>1.8245854818253204</v>
      </c>
      <c r="AH23" s="200">
        <v>0.13822607133893028</v>
      </c>
      <c r="AI23" s="184">
        <v>9.083559628829449E-2</v>
      </c>
      <c r="AJ23" s="199">
        <v>584.82838565219799</v>
      </c>
      <c r="AK23" s="175">
        <v>533.94128922215634</v>
      </c>
      <c r="AL23" s="198">
        <v>560.52314897745532</v>
      </c>
      <c r="AM23" s="177"/>
      <c r="AN23" s="177"/>
      <c r="AO23" s="177"/>
      <c r="AP23" s="177"/>
      <c r="AQ23" s="177"/>
      <c r="AR23" s="177"/>
      <c r="AS23" s="174"/>
      <c r="AT23" s="174"/>
      <c r="AU23" s="174"/>
      <c r="AV23" s="176"/>
      <c r="AW23" s="176"/>
    </row>
    <row r="24" spans="1:49">
      <c r="A24" t="s">
        <v>1057</v>
      </c>
      <c r="B24">
        <f t="shared" si="0"/>
        <v>518824030.78750473</v>
      </c>
      <c r="C24" s="197">
        <v>18</v>
      </c>
      <c r="D24" s="208" t="s">
        <v>928</v>
      </c>
      <c r="E24" s="164" t="s">
        <v>927</v>
      </c>
      <c r="F24" s="165">
        <v>41</v>
      </c>
      <c r="G24" s="165">
        <v>47</v>
      </c>
      <c r="H24" s="175" t="s">
        <v>825</v>
      </c>
      <c r="I24" s="164" t="s">
        <v>825</v>
      </c>
      <c r="J24" s="211" t="s">
        <v>778</v>
      </c>
      <c r="K24" s="172" t="s">
        <v>824</v>
      </c>
      <c r="L24" s="164" t="s">
        <v>788</v>
      </c>
      <c r="M24" s="205">
        <v>19051</v>
      </c>
      <c r="N24" s="205">
        <v>42000.265568841023</v>
      </c>
      <c r="O24" s="171">
        <v>794</v>
      </c>
      <c r="P24" s="171">
        <v>6.86</v>
      </c>
      <c r="Q24" s="171">
        <v>7.7</v>
      </c>
      <c r="R24" s="204">
        <v>20</v>
      </c>
      <c r="S24" s="204">
        <v>100</v>
      </c>
      <c r="T24" s="170">
        <v>25</v>
      </c>
      <c r="U24" s="169">
        <v>15000</v>
      </c>
      <c r="V24" s="203">
        <v>8995.0621474439595</v>
      </c>
      <c r="W24" s="202">
        <v>1.0617348500356158E-2</v>
      </c>
      <c r="X24" s="165">
        <v>8</v>
      </c>
      <c r="Y24" s="204">
        <v>158.024</v>
      </c>
      <c r="Z24" s="175">
        <v>139.61578424000001</v>
      </c>
      <c r="AA24" s="198">
        <v>292.63703703703703</v>
      </c>
      <c r="AB24" s="201">
        <v>1.91102496294945</v>
      </c>
      <c r="AC24" s="200">
        <v>-8.6439481124129525E-2</v>
      </c>
      <c r="AD24" s="184">
        <v>0</v>
      </c>
      <c r="AE24" s="201">
        <v>3.5665439268461586E-2</v>
      </c>
      <c r="AF24" s="184">
        <v>8.0269935518935631E-2</v>
      </c>
      <c r="AG24" s="200">
        <v>1.8245854818253204</v>
      </c>
      <c r="AH24" s="200">
        <v>0.13822607133893028</v>
      </c>
      <c r="AI24" s="184">
        <v>9.083559628829449E-2</v>
      </c>
      <c r="AJ24" s="199">
        <v>584.82838565219799</v>
      </c>
      <c r="AK24" s="175">
        <v>533.94128922215634</v>
      </c>
      <c r="AL24" s="198">
        <v>560.52314897745532</v>
      </c>
      <c r="AM24" s="177"/>
      <c r="AN24" s="177"/>
      <c r="AO24" s="177"/>
      <c r="AP24" s="177"/>
      <c r="AQ24" s="177"/>
      <c r="AR24" s="177"/>
      <c r="AS24" s="174"/>
      <c r="AT24" s="174"/>
      <c r="AU24" s="174"/>
      <c r="AV24" s="176"/>
      <c r="AW24" s="176"/>
    </row>
    <row r="25" spans="1:49">
      <c r="A25" t="s">
        <v>1056</v>
      </c>
      <c r="B25">
        <f t="shared" si="0"/>
        <v>14659404.83218481</v>
      </c>
      <c r="C25" s="197">
        <v>19</v>
      </c>
      <c r="D25" s="208" t="s">
        <v>929</v>
      </c>
      <c r="E25" s="164" t="s">
        <v>930</v>
      </c>
      <c r="F25" s="165">
        <v>52</v>
      </c>
      <c r="G25" s="165">
        <v>47</v>
      </c>
      <c r="H25" s="175" t="s">
        <v>931</v>
      </c>
      <c r="I25" s="164" t="s">
        <v>823</v>
      </c>
      <c r="J25" s="211" t="s">
        <v>778</v>
      </c>
      <c r="L25" s="164" t="s">
        <v>788</v>
      </c>
      <c r="M25" s="205">
        <v>19051</v>
      </c>
      <c r="N25" s="205">
        <v>42000.265568841023</v>
      </c>
      <c r="O25" s="171">
        <v>794</v>
      </c>
      <c r="P25" s="171">
        <v>6.86</v>
      </c>
      <c r="Q25" s="171">
        <v>7.7</v>
      </c>
      <c r="R25" s="204">
        <v>20</v>
      </c>
      <c r="S25" s="204">
        <v>100</v>
      </c>
      <c r="T25" s="170">
        <v>25</v>
      </c>
      <c r="U25" s="169">
        <v>15000</v>
      </c>
      <c r="V25" s="203">
        <v>449.47687387742792</v>
      </c>
      <c r="W25" s="202">
        <v>5.3054137198633674E-4</v>
      </c>
      <c r="X25" s="165">
        <v>8</v>
      </c>
      <c r="Y25" s="213">
        <v>89.354436899999996</v>
      </c>
      <c r="Z25" s="175">
        <v>78.945538545519</v>
      </c>
      <c r="AA25" s="198">
        <v>97.639311700999997</v>
      </c>
      <c r="AB25" s="201">
        <v>2.022714306716983</v>
      </c>
      <c r="AC25" s="200">
        <v>-0.36240972233448188</v>
      </c>
      <c r="AD25" s="184">
        <v>0.463497498781346</v>
      </c>
      <c r="AE25" s="201">
        <v>3.7749896344797876E-2</v>
      </c>
      <c r="AF25" s="184">
        <v>8.4961290470435172E-2</v>
      </c>
      <c r="AG25" s="200">
        <v>2.1238020831638469</v>
      </c>
      <c r="AH25" s="200">
        <v>8.6008055105748146E-2</v>
      </c>
      <c r="AI25" s="184">
        <v>5.6520400930520916E-2</v>
      </c>
      <c r="AJ25" s="199">
        <v>219.45021478642502</v>
      </c>
      <c r="AK25" s="175">
        <v>207.36657358926797</v>
      </c>
      <c r="AL25" s="198">
        <v>212.8851866331886</v>
      </c>
      <c r="AM25" s="177"/>
      <c r="AN25" s="177"/>
      <c r="AO25" s="177"/>
      <c r="AP25" s="177"/>
      <c r="AQ25" s="177"/>
      <c r="AR25" s="177"/>
      <c r="AS25" s="174"/>
      <c r="AT25" s="174"/>
      <c r="AU25" s="174"/>
      <c r="AV25" s="176"/>
      <c r="AW25" s="176"/>
    </row>
    <row r="26" spans="1:49">
      <c r="A26" t="s">
        <v>1056</v>
      </c>
      <c r="B26">
        <f t="shared" si="0"/>
        <v>39458230.633714482</v>
      </c>
      <c r="C26" s="197">
        <v>20</v>
      </c>
      <c r="D26" s="208" t="s">
        <v>932</v>
      </c>
      <c r="E26" s="164" t="s">
        <v>933</v>
      </c>
      <c r="F26" s="165">
        <v>52</v>
      </c>
      <c r="G26" s="165">
        <v>47</v>
      </c>
      <c r="H26" s="175" t="s">
        <v>914</v>
      </c>
      <c r="I26" s="164" t="s">
        <v>821</v>
      </c>
      <c r="J26" s="211" t="s">
        <v>778</v>
      </c>
      <c r="K26" s="172" t="s">
        <v>822</v>
      </c>
      <c r="L26" s="164" t="s">
        <v>776</v>
      </c>
      <c r="M26" s="205">
        <v>19051</v>
      </c>
      <c r="N26" s="205">
        <v>42000.265568841023</v>
      </c>
      <c r="O26" s="171">
        <v>794</v>
      </c>
      <c r="P26" s="171">
        <v>6.86</v>
      </c>
      <c r="Q26" s="171">
        <v>7.7</v>
      </c>
      <c r="R26" s="204">
        <v>20</v>
      </c>
      <c r="S26" s="204">
        <v>100</v>
      </c>
      <c r="T26" s="170">
        <v>25</v>
      </c>
      <c r="U26" s="169">
        <v>15000</v>
      </c>
      <c r="V26" s="203">
        <v>2702.6185365557862</v>
      </c>
      <c r="W26" s="202">
        <v>3.1900438702682238E-3</v>
      </c>
      <c r="X26" s="165">
        <v>8</v>
      </c>
      <c r="Y26" s="175">
        <v>40</v>
      </c>
      <c r="Z26" s="175">
        <v>35.340400000000002</v>
      </c>
      <c r="AA26" s="198">
        <v>111.11111111111111</v>
      </c>
      <c r="AB26" s="201">
        <v>2.0655118598730002</v>
      </c>
      <c r="AC26" s="200">
        <v>-0.37007775993344549</v>
      </c>
      <c r="AD26" s="184">
        <v>0.10660781843366376</v>
      </c>
      <c r="AE26" s="201">
        <v>3.8548626640067737E-2</v>
      </c>
      <c r="AF26" s="184">
        <v>8.6758941939571205E-2</v>
      </c>
      <c r="AG26" s="200">
        <v>1.8020419183732186</v>
      </c>
      <c r="AH26" s="200">
        <v>7.5579905711402343E-2</v>
      </c>
      <c r="AI26" s="184">
        <v>4.9667517395285597E-2</v>
      </c>
      <c r="AJ26" s="199">
        <v>212.90782785829873</v>
      </c>
      <c r="AK26" s="175">
        <v>200.22687981924651</v>
      </c>
      <c r="AL26" s="198">
        <v>205.74549286316713</v>
      </c>
      <c r="AM26" s="177"/>
      <c r="AN26" s="177"/>
      <c r="AO26" s="177"/>
      <c r="AP26" s="177"/>
      <c r="AQ26" s="177"/>
      <c r="AR26" s="177"/>
      <c r="AS26" s="174"/>
      <c r="AT26" s="174"/>
      <c r="AU26" s="174"/>
      <c r="AV26" s="176"/>
      <c r="AW26" s="176"/>
    </row>
    <row r="27" spans="1:49">
      <c r="A27" t="s">
        <v>1056</v>
      </c>
      <c r="B27">
        <f t="shared" si="0"/>
        <v>39458230.633714482</v>
      </c>
      <c r="C27" s="197">
        <v>21</v>
      </c>
      <c r="D27" s="208" t="s">
        <v>934</v>
      </c>
      <c r="E27" s="164" t="s">
        <v>933</v>
      </c>
      <c r="F27" s="165">
        <v>52</v>
      </c>
      <c r="G27" s="165">
        <v>47</v>
      </c>
      <c r="H27" s="175" t="s">
        <v>905</v>
      </c>
      <c r="I27" s="164" t="s">
        <v>821</v>
      </c>
      <c r="J27" s="211" t="s">
        <v>778</v>
      </c>
      <c r="K27" s="172" t="s">
        <v>822</v>
      </c>
      <c r="L27" s="164" t="s">
        <v>788</v>
      </c>
      <c r="M27" s="205">
        <v>19051</v>
      </c>
      <c r="N27" s="205">
        <v>42000.265568841023</v>
      </c>
      <c r="O27" s="171">
        <v>794</v>
      </c>
      <c r="P27" s="171">
        <v>6.86</v>
      </c>
      <c r="Q27" s="171">
        <v>7.7</v>
      </c>
      <c r="R27" s="204">
        <v>20</v>
      </c>
      <c r="S27" s="204">
        <v>100</v>
      </c>
      <c r="T27" s="170">
        <v>25</v>
      </c>
      <c r="U27" s="169">
        <v>15000</v>
      </c>
      <c r="V27" s="203">
        <v>2702.6185365557862</v>
      </c>
      <c r="W27" s="202">
        <v>3.1900438702682238E-3</v>
      </c>
      <c r="X27" s="165">
        <v>8</v>
      </c>
      <c r="Y27" s="175">
        <v>40</v>
      </c>
      <c r="Z27" s="175">
        <v>35.340400000000002</v>
      </c>
      <c r="AA27" s="198">
        <v>111.11111111111111</v>
      </c>
      <c r="AB27" s="201">
        <v>2.0695124788824248</v>
      </c>
      <c r="AC27" s="200">
        <v>-0.22899776432577695</v>
      </c>
      <c r="AD27" s="184">
        <v>8.5897033409696247E-2</v>
      </c>
      <c r="AE27" s="201">
        <v>3.8623290151577637E-2</v>
      </c>
      <c r="AF27" s="184">
        <v>8.6926982355655935E-2</v>
      </c>
      <c r="AG27" s="200">
        <v>1.9264117479663443</v>
      </c>
      <c r="AH27" s="200">
        <v>7.5579905711402343E-2</v>
      </c>
      <c r="AI27" s="184">
        <v>4.9667517395285597E-2</v>
      </c>
      <c r="AJ27" s="199">
        <v>226.7349937588138</v>
      </c>
      <c r="AK27" s="175">
        <v>214.04574977403826</v>
      </c>
      <c r="AL27" s="198">
        <v>219.56436281795888</v>
      </c>
      <c r="AM27" s="177"/>
      <c r="AN27" s="177"/>
      <c r="AO27" s="177"/>
      <c r="AP27" s="177"/>
      <c r="AQ27" s="177"/>
      <c r="AR27" s="177"/>
      <c r="AS27" s="174"/>
      <c r="AT27" s="174"/>
      <c r="AU27" s="174"/>
      <c r="AV27" s="176"/>
      <c r="AW27" s="176"/>
    </row>
    <row r="28" spans="1:49">
      <c r="A28" t="s">
        <v>1058</v>
      </c>
      <c r="B28">
        <f t="shared" si="0"/>
        <v>106044282.00121316</v>
      </c>
      <c r="C28" s="197">
        <v>22</v>
      </c>
      <c r="D28" s="208" t="s">
        <v>935</v>
      </c>
      <c r="E28" s="164" t="s">
        <v>936</v>
      </c>
      <c r="F28" s="165">
        <v>52</v>
      </c>
      <c r="G28" s="165">
        <v>46</v>
      </c>
      <c r="H28" s="175" t="s">
        <v>910</v>
      </c>
      <c r="I28" s="164" t="s">
        <v>821</v>
      </c>
      <c r="J28" s="210" t="s">
        <v>785</v>
      </c>
      <c r="K28" s="209" t="s">
        <v>820</v>
      </c>
      <c r="L28" s="164" t="s">
        <v>788</v>
      </c>
      <c r="M28" s="205">
        <v>11408</v>
      </c>
      <c r="N28" s="205">
        <v>25150.334870050832</v>
      </c>
      <c r="O28" s="171">
        <v>340</v>
      </c>
      <c r="P28" s="171">
        <v>5.4</v>
      </c>
      <c r="Q28" s="171">
        <v>7.7</v>
      </c>
      <c r="R28" s="204">
        <v>16</v>
      </c>
      <c r="S28" s="204">
        <v>50</v>
      </c>
      <c r="T28" s="170">
        <v>45</v>
      </c>
      <c r="U28" s="169">
        <v>11200</v>
      </c>
      <c r="V28" s="203">
        <v>5171.8446591507036</v>
      </c>
      <c r="W28" s="202">
        <v>6.1046023068903792E-3</v>
      </c>
      <c r="X28" s="165">
        <v>8</v>
      </c>
      <c r="Y28" s="175">
        <v>56.175755190429179</v>
      </c>
      <c r="Z28" s="175">
        <v>49.631841468296081</v>
      </c>
      <c r="AA28" s="198">
        <v>155.77157549434025</v>
      </c>
      <c r="AB28" s="201">
        <v>1.3643385909304979</v>
      </c>
      <c r="AC28" s="200">
        <v>-0.13719516002678903</v>
      </c>
      <c r="AD28" s="184">
        <v>6.8663358017375289E-2</v>
      </c>
      <c r="AE28" s="201">
        <v>2.5462637118747709E-2</v>
      </c>
      <c r="AF28" s="184">
        <v>5.7307137710520553E-2</v>
      </c>
      <c r="AG28" s="200">
        <v>1.295806788921084</v>
      </c>
      <c r="AH28" s="200">
        <v>5.3910781056278452E-2</v>
      </c>
      <c r="AI28" s="184">
        <v>3.5427599845525945E-2</v>
      </c>
      <c r="AJ28" s="199">
        <v>214.21398744799419</v>
      </c>
      <c r="AK28" s="175">
        <v>201.84986504649927</v>
      </c>
      <c r="AL28" s="198">
        <v>207.3684780904199</v>
      </c>
      <c r="AM28" s="177"/>
      <c r="AN28" s="177"/>
      <c r="AO28" s="177"/>
      <c r="AP28" s="177"/>
      <c r="AQ28" s="177"/>
      <c r="AR28" s="177"/>
      <c r="AS28" s="174"/>
      <c r="AT28" s="174"/>
      <c r="AU28" s="174"/>
      <c r="AV28" s="176"/>
      <c r="AW28" s="176"/>
    </row>
    <row r="29" spans="1:49">
      <c r="A29" t="s">
        <v>1056</v>
      </c>
      <c r="B29">
        <f t="shared" si="0"/>
        <v>39458230.633714482</v>
      </c>
      <c r="C29" s="197">
        <v>23</v>
      </c>
      <c r="D29" s="208" t="s">
        <v>937</v>
      </c>
      <c r="E29" s="164" t="s">
        <v>933</v>
      </c>
      <c r="F29" s="165">
        <v>52</v>
      </c>
      <c r="G29" s="165">
        <v>47</v>
      </c>
      <c r="H29" s="175" t="s">
        <v>914</v>
      </c>
      <c r="I29" s="164" t="s">
        <v>821</v>
      </c>
      <c r="J29" s="211" t="s">
        <v>778</v>
      </c>
      <c r="K29" s="172" t="s">
        <v>822</v>
      </c>
      <c r="L29" s="164" t="s">
        <v>776</v>
      </c>
      <c r="M29" s="205">
        <v>19051</v>
      </c>
      <c r="N29" s="205">
        <v>42000.265568841023</v>
      </c>
      <c r="O29" s="171">
        <v>794</v>
      </c>
      <c r="P29" s="171">
        <v>6.86</v>
      </c>
      <c r="Q29" s="171">
        <v>7.7</v>
      </c>
      <c r="R29" s="204">
        <v>20</v>
      </c>
      <c r="S29" s="204">
        <v>100</v>
      </c>
      <c r="T29" s="170">
        <v>25</v>
      </c>
      <c r="U29" s="169">
        <v>15000</v>
      </c>
      <c r="V29" s="203">
        <v>2702.6185365557862</v>
      </c>
      <c r="W29" s="202">
        <v>3.1900438702682238E-3</v>
      </c>
      <c r="X29" s="165">
        <v>8</v>
      </c>
      <c r="Y29" s="175">
        <v>40</v>
      </c>
      <c r="Z29" s="175">
        <v>35.340400000000002</v>
      </c>
      <c r="AA29" s="198">
        <v>111.11111111111111</v>
      </c>
      <c r="AB29" s="201">
        <v>2.0655118598730002</v>
      </c>
      <c r="AC29" s="200">
        <v>-0.37007775993344549</v>
      </c>
      <c r="AD29" s="184">
        <v>0.10660781843366376</v>
      </c>
      <c r="AE29" s="201">
        <v>3.8548626640067737E-2</v>
      </c>
      <c r="AF29" s="184">
        <v>8.6758941939571205E-2</v>
      </c>
      <c r="AG29" s="200">
        <v>1.8020419183732186</v>
      </c>
      <c r="AH29" s="200">
        <v>7.5579905711402343E-2</v>
      </c>
      <c r="AI29" s="184">
        <v>4.9667517395285597E-2</v>
      </c>
      <c r="AJ29" s="199">
        <v>212.90782785829873</v>
      </c>
      <c r="AK29" s="175">
        <v>200.22687981924651</v>
      </c>
      <c r="AL29" s="198">
        <v>205.74549286316713</v>
      </c>
      <c r="AM29" s="177"/>
      <c r="AN29" s="177"/>
      <c r="AO29" s="177"/>
      <c r="AP29" s="177"/>
      <c r="AQ29" s="177"/>
      <c r="AR29" s="177"/>
      <c r="AS29" s="174"/>
      <c r="AT29" s="174"/>
      <c r="AU29" s="174"/>
      <c r="AV29" s="176"/>
      <c r="AW29" s="176"/>
    </row>
    <row r="30" spans="1:49">
      <c r="A30" t="s">
        <v>1058</v>
      </c>
      <c r="B30">
        <f t="shared" si="0"/>
        <v>106044282.00121316</v>
      </c>
      <c r="C30" s="197">
        <v>24</v>
      </c>
      <c r="D30" s="208" t="s">
        <v>938</v>
      </c>
      <c r="E30" s="164" t="s">
        <v>936</v>
      </c>
      <c r="F30" s="165">
        <v>52</v>
      </c>
      <c r="G30" s="165">
        <v>46</v>
      </c>
      <c r="H30" s="175" t="s">
        <v>916</v>
      </c>
      <c r="I30" s="164" t="s">
        <v>821</v>
      </c>
      <c r="J30" s="210" t="s">
        <v>785</v>
      </c>
      <c r="K30" s="209" t="s">
        <v>820</v>
      </c>
      <c r="L30" s="164" t="s">
        <v>776</v>
      </c>
      <c r="M30" s="205">
        <v>11408</v>
      </c>
      <c r="N30" s="205">
        <v>25150.334870050832</v>
      </c>
      <c r="O30" s="171">
        <v>340</v>
      </c>
      <c r="P30" s="171">
        <v>5.4</v>
      </c>
      <c r="Q30" s="171">
        <v>7.7</v>
      </c>
      <c r="R30" s="204">
        <v>16</v>
      </c>
      <c r="S30" s="204">
        <v>50</v>
      </c>
      <c r="T30" s="170">
        <v>45</v>
      </c>
      <c r="U30" s="169">
        <v>11200</v>
      </c>
      <c r="V30" s="203">
        <v>5171.8446591507036</v>
      </c>
      <c r="W30" s="202">
        <v>6.1046023068903792E-3</v>
      </c>
      <c r="X30" s="165">
        <v>8</v>
      </c>
      <c r="Y30" s="175">
        <v>56.175755190429179</v>
      </c>
      <c r="Z30" s="175">
        <v>49.631841468296081</v>
      </c>
      <c r="AA30" s="198">
        <v>155.77157549434025</v>
      </c>
      <c r="AB30" s="201">
        <v>1.3059420071902388</v>
      </c>
      <c r="AC30" s="200">
        <v>-0.2199937667632389</v>
      </c>
      <c r="AD30" s="184">
        <v>7.5637643808369334E-2</v>
      </c>
      <c r="AE30" s="201">
        <v>2.437278227579507E-2</v>
      </c>
      <c r="AF30" s="184">
        <v>5.4854270740053501E-2</v>
      </c>
      <c r="AG30" s="200">
        <v>1.161585884235369</v>
      </c>
      <c r="AH30" s="200">
        <v>5.3910781056278452E-2</v>
      </c>
      <c r="AI30" s="184">
        <v>3.5427599845525945E-2</v>
      </c>
      <c r="AJ30" s="199">
        <v>193.13641725487781</v>
      </c>
      <c r="AK30" s="175">
        <v>180.94206325932976</v>
      </c>
      <c r="AL30" s="198">
        <v>186.46067630325041</v>
      </c>
      <c r="AM30" s="177"/>
      <c r="AN30" s="177"/>
      <c r="AO30" s="177"/>
      <c r="AP30" s="177"/>
      <c r="AQ30" s="177"/>
      <c r="AR30" s="177"/>
      <c r="AS30" s="174"/>
      <c r="AT30" s="174"/>
      <c r="AU30" s="174"/>
      <c r="AV30" s="176"/>
      <c r="AW30" s="176"/>
    </row>
    <row r="31" spans="1:49">
      <c r="A31" t="s">
        <v>1056</v>
      </c>
      <c r="B31">
        <f t="shared" si="0"/>
        <v>3047874.801956743</v>
      </c>
      <c r="C31" s="197">
        <v>25</v>
      </c>
      <c r="D31" s="208" t="s">
        <v>939</v>
      </c>
      <c r="E31" s="164" t="s">
        <v>940</v>
      </c>
      <c r="F31" s="165">
        <v>52</v>
      </c>
      <c r="G31" s="165">
        <v>47</v>
      </c>
      <c r="H31" s="175" t="s">
        <v>905</v>
      </c>
      <c r="I31" s="164" t="s">
        <v>819</v>
      </c>
      <c r="J31" s="211" t="s">
        <v>778</v>
      </c>
      <c r="L31" s="164" t="s">
        <v>788</v>
      </c>
      <c r="M31" s="205">
        <v>19051</v>
      </c>
      <c r="N31" s="205">
        <v>42000.265568841023</v>
      </c>
      <c r="O31" s="171">
        <v>794</v>
      </c>
      <c r="P31" s="171">
        <v>6.86</v>
      </c>
      <c r="Q31" s="171">
        <v>7.7</v>
      </c>
      <c r="R31" s="204">
        <v>20</v>
      </c>
      <c r="S31" s="204">
        <v>100</v>
      </c>
      <c r="T31" s="170">
        <v>25</v>
      </c>
      <c r="U31" s="169">
        <v>15000</v>
      </c>
      <c r="V31" s="203">
        <v>208.75854807922897</v>
      </c>
      <c r="W31" s="202">
        <v>2.4640877639910044E-4</v>
      </c>
      <c r="X31" s="165">
        <v>8</v>
      </c>
      <c r="Y31" s="175">
        <v>40</v>
      </c>
      <c r="Z31" s="175">
        <v>35.340400000000002</v>
      </c>
      <c r="AA31" s="198">
        <v>111.11111111111111</v>
      </c>
      <c r="AB31" s="201">
        <v>2.0695124788824248</v>
      </c>
      <c r="AC31" s="200">
        <v>-0.22899776432577695</v>
      </c>
      <c r="AD31" s="184">
        <v>0.14316172234949373</v>
      </c>
      <c r="AE31" s="201">
        <v>3.8623290151577637E-2</v>
      </c>
      <c r="AF31" s="184">
        <v>8.6926982355655935E-2</v>
      </c>
      <c r="AG31" s="200">
        <v>1.9836764369061415</v>
      </c>
      <c r="AH31" s="200">
        <v>7.5579905711402343E-2</v>
      </c>
      <c r="AI31" s="184">
        <v>4.9667517395285597E-2</v>
      </c>
      <c r="AJ31" s="199">
        <v>233.09773697434682</v>
      </c>
      <c r="AK31" s="175">
        <v>220.40849298957127</v>
      </c>
      <c r="AL31" s="198">
        <v>225.9271060334919</v>
      </c>
      <c r="AM31" s="177"/>
      <c r="AN31" s="177"/>
      <c r="AO31" s="177"/>
      <c r="AP31" s="177"/>
      <c r="AQ31" s="177"/>
      <c r="AR31" s="177"/>
      <c r="AS31" s="174"/>
      <c r="AT31" s="174"/>
      <c r="AU31" s="174"/>
      <c r="AV31" s="176"/>
      <c r="AW31" s="176"/>
    </row>
    <row r="32" spans="1:49">
      <c r="A32" t="s">
        <v>1056</v>
      </c>
      <c r="B32">
        <f t="shared" si="0"/>
        <v>3047874.801956743</v>
      </c>
      <c r="C32" s="197">
        <v>26</v>
      </c>
      <c r="D32" s="208" t="s">
        <v>941</v>
      </c>
      <c r="E32" s="164" t="s">
        <v>940</v>
      </c>
      <c r="F32" s="165">
        <v>52</v>
      </c>
      <c r="G32" s="165">
        <v>47</v>
      </c>
      <c r="H32" s="175" t="s">
        <v>914</v>
      </c>
      <c r="I32" s="164" t="s">
        <v>819</v>
      </c>
      <c r="J32" s="211" t="s">
        <v>778</v>
      </c>
      <c r="L32" s="164" t="s">
        <v>776</v>
      </c>
      <c r="M32" s="205">
        <v>19051</v>
      </c>
      <c r="N32" s="205">
        <v>42000.265568841023</v>
      </c>
      <c r="O32" s="171">
        <v>794</v>
      </c>
      <c r="P32" s="171">
        <v>6.86</v>
      </c>
      <c r="Q32" s="171">
        <v>7.7</v>
      </c>
      <c r="R32" s="204">
        <v>20</v>
      </c>
      <c r="S32" s="204">
        <v>100</v>
      </c>
      <c r="T32" s="170">
        <v>25</v>
      </c>
      <c r="U32" s="169">
        <v>15000</v>
      </c>
      <c r="V32" s="203">
        <v>208.75854807922897</v>
      </c>
      <c r="W32" s="202">
        <v>2.4640877639910044E-4</v>
      </c>
      <c r="X32" s="165">
        <v>8</v>
      </c>
      <c r="Y32" s="175">
        <v>40</v>
      </c>
      <c r="Z32" s="175">
        <v>35.340400000000002</v>
      </c>
      <c r="AA32" s="198">
        <v>111.11111111111111</v>
      </c>
      <c r="AB32" s="201">
        <v>2.0655118598730002</v>
      </c>
      <c r="AC32" s="200">
        <v>-0.37007775993344549</v>
      </c>
      <c r="AD32" s="184">
        <v>0.17767969738943962</v>
      </c>
      <c r="AE32" s="201">
        <v>3.8548626640067737E-2</v>
      </c>
      <c r="AF32" s="184">
        <v>8.6758941939571205E-2</v>
      </c>
      <c r="AG32" s="200">
        <v>1.8731137973289942</v>
      </c>
      <c r="AH32" s="200">
        <v>7.5579905711402343E-2</v>
      </c>
      <c r="AI32" s="184">
        <v>4.9667517395285597E-2</v>
      </c>
      <c r="AJ32" s="199">
        <v>220.80470329782938</v>
      </c>
      <c r="AK32" s="175">
        <v>208.12375525877715</v>
      </c>
      <c r="AL32" s="198">
        <v>213.64236830269778</v>
      </c>
      <c r="AM32" s="177"/>
      <c r="AN32" s="177"/>
      <c r="AO32" s="177"/>
      <c r="AP32" s="177"/>
      <c r="AQ32" s="177"/>
      <c r="AR32" s="177"/>
      <c r="AS32" s="174"/>
      <c r="AT32" s="174"/>
      <c r="AU32" s="174"/>
      <c r="AV32" s="176"/>
      <c r="AW32" s="176"/>
    </row>
    <row r="33" spans="1:49">
      <c r="A33" t="s">
        <v>1058</v>
      </c>
      <c r="B33">
        <f t="shared" si="0"/>
        <v>75212627.749888897</v>
      </c>
      <c r="C33" s="197">
        <v>27</v>
      </c>
      <c r="D33" s="208" t="s">
        <v>942</v>
      </c>
      <c r="E33" s="164" t="s">
        <v>943</v>
      </c>
      <c r="F33" s="165">
        <v>52</v>
      </c>
      <c r="G33" s="165">
        <v>46</v>
      </c>
      <c r="H33" s="175" t="s">
        <v>910</v>
      </c>
      <c r="I33" s="164" t="s">
        <v>818</v>
      </c>
      <c r="J33" s="210" t="s">
        <v>785</v>
      </c>
      <c r="K33" s="209" t="s">
        <v>817</v>
      </c>
      <c r="L33" s="164" t="s">
        <v>788</v>
      </c>
      <c r="M33" s="205">
        <v>11408</v>
      </c>
      <c r="N33" s="205">
        <v>25150.334870050832</v>
      </c>
      <c r="O33" s="171">
        <v>340</v>
      </c>
      <c r="P33" s="171">
        <v>5.4</v>
      </c>
      <c r="Q33" s="171">
        <v>7.7</v>
      </c>
      <c r="R33" s="204">
        <v>16</v>
      </c>
      <c r="S33" s="204">
        <v>50</v>
      </c>
      <c r="T33" s="170">
        <v>45</v>
      </c>
      <c r="U33" s="169">
        <v>11200</v>
      </c>
      <c r="V33" s="203">
        <v>5171.8446591507036</v>
      </c>
      <c r="W33" s="202">
        <v>6.1046023068903792E-3</v>
      </c>
      <c r="X33" s="165">
        <v>8</v>
      </c>
      <c r="Y33" s="175">
        <v>39.843036172929175</v>
      </c>
      <c r="Z33" s="175">
        <v>35.201720889144653</v>
      </c>
      <c r="AA33" s="198">
        <v>89.879007193840252</v>
      </c>
      <c r="AB33" s="201">
        <v>1.3643385909304979</v>
      </c>
      <c r="AC33" s="200">
        <v>-0.13719516002678903</v>
      </c>
      <c r="AD33" s="184">
        <v>0</v>
      </c>
      <c r="AE33" s="201">
        <v>2.5462637118747709E-2</v>
      </c>
      <c r="AF33" s="184">
        <v>5.7307137710520553E-2</v>
      </c>
      <c r="AG33" s="200">
        <v>1.2271434309037088</v>
      </c>
      <c r="AH33" s="200">
        <v>9.3434135105160118E-2</v>
      </c>
      <c r="AI33" s="184">
        <v>6.1400467319568185E-2</v>
      </c>
      <c r="AJ33" s="199">
        <v>120.98075710010525</v>
      </c>
      <c r="AK33" s="175">
        <v>110.29443325406825</v>
      </c>
      <c r="AL33" s="198">
        <v>115.81304629798888</v>
      </c>
      <c r="AM33" s="177"/>
      <c r="AN33" s="177"/>
      <c r="AO33" s="177"/>
      <c r="AP33" s="177"/>
      <c r="AQ33" s="177"/>
      <c r="AR33" s="177"/>
      <c r="AS33" s="174"/>
      <c r="AT33" s="174"/>
      <c r="AU33" s="174"/>
      <c r="AV33" s="176"/>
      <c r="AW33" s="176"/>
    </row>
    <row r="34" spans="1:49">
      <c r="A34" t="s">
        <v>1058</v>
      </c>
      <c r="B34">
        <f t="shared" si="0"/>
        <v>75212627.749888897</v>
      </c>
      <c r="C34" s="197">
        <v>28</v>
      </c>
      <c r="D34" s="208" t="s">
        <v>944</v>
      </c>
      <c r="E34" s="164" t="s">
        <v>943</v>
      </c>
      <c r="F34" s="165">
        <v>52</v>
      </c>
      <c r="G34" s="165">
        <v>46</v>
      </c>
      <c r="H34" s="175" t="s">
        <v>912</v>
      </c>
      <c r="I34" s="164" t="s">
        <v>818</v>
      </c>
      <c r="J34" s="210" t="s">
        <v>785</v>
      </c>
      <c r="K34" s="209" t="s">
        <v>817</v>
      </c>
      <c r="L34" s="164" t="s">
        <v>787</v>
      </c>
      <c r="M34" s="205">
        <v>11408</v>
      </c>
      <c r="N34" s="205">
        <v>25150.334870050832</v>
      </c>
      <c r="O34" s="171">
        <v>340</v>
      </c>
      <c r="P34" s="171">
        <v>5.4</v>
      </c>
      <c r="Q34" s="171">
        <v>7.7</v>
      </c>
      <c r="R34" s="204">
        <v>16</v>
      </c>
      <c r="S34" s="204">
        <v>50</v>
      </c>
      <c r="T34" s="170">
        <v>45</v>
      </c>
      <c r="U34" s="169">
        <v>11200</v>
      </c>
      <c r="V34" s="203">
        <v>5171.8446591507036</v>
      </c>
      <c r="W34" s="202">
        <v>6.1046023068903792E-3</v>
      </c>
      <c r="X34" s="165">
        <v>8</v>
      </c>
      <c r="Y34" s="175">
        <v>39.843036172929175</v>
      </c>
      <c r="Z34" s="175">
        <v>35.201720889144653</v>
      </c>
      <c r="AA34" s="198">
        <v>89.879007193840252</v>
      </c>
      <c r="AB34" s="201">
        <v>1.4451053055964747</v>
      </c>
      <c r="AC34" s="200">
        <v>-5.6081646699588004E-2</v>
      </c>
      <c r="AD34" s="184">
        <v>0</v>
      </c>
      <c r="AE34" s="201">
        <v>2.6969985485556434E-2</v>
      </c>
      <c r="AF34" s="184">
        <v>6.0699630798788873E-2</v>
      </c>
      <c r="AG34" s="200">
        <v>1.3890236588968867</v>
      </c>
      <c r="AH34" s="200">
        <v>9.3434135105160118E-2</v>
      </c>
      <c r="AI34" s="184">
        <v>6.1400467319568185E-2</v>
      </c>
      <c r="AJ34" s="199">
        <v>135.66587025114862</v>
      </c>
      <c r="AK34" s="175">
        <v>124.84406743040759</v>
      </c>
      <c r="AL34" s="198">
        <v>130.36268047432822</v>
      </c>
      <c r="AM34" s="177"/>
      <c r="AN34" s="177"/>
      <c r="AO34" s="177"/>
      <c r="AP34" s="177"/>
      <c r="AQ34" s="177"/>
      <c r="AR34" s="177"/>
      <c r="AS34" s="174"/>
      <c r="AT34" s="174"/>
      <c r="AU34" s="174"/>
      <c r="AV34" s="176"/>
      <c r="AW34" s="176"/>
    </row>
    <row r="35" spans="1:49">
      <c r="A35" t="s">
        <v>1058</v>
      </c>
      <c r="B35">
        <f t="shared" si="0"/>
        <v>75212627.749888897</v>
      </c>
      <c r="C35" s="197">
        <v>29</v>
      </c>
      <c r="D35" s="208" t="s">
        <v>945</v>
      </c>
      <c r="E35" s="164" t="s">
        <v>943</v>
      </c>
      <c r="F35" s="165">
        <v>52</v>
      </c>
      <c r="G35" s="165">
        <v>46</v>
      </c>
      <c r="H35" s="175" t="s">
        <v>916</v>
      </c>
      <c r="I35" s="164" t="s">
        <v>818</v>
      </c>
      <c r="J35" s="210" t="s">
        <v>785</v>
      </c>
      <c r="K35" s="209" t="s">
        <v>817</v>
      </c>
      <c r="L35" s="164" t="s">
        <v>776</v>
      </c>
      <c r="M35" s="205">
        <v>11408</v>
      </c>
      <c r="N35" s="205">
        <v>25150.334870050832</v>
      </c>
      <c r="O35" s="171">
        <v>340</v>
      </c>
      <c r="P35" s="171">
        <v>5.4</v>
      </c>
      <c r="Q35" s="171">
        <v>7.7</v>
      </c>
      <c r="R35" s="204">
        <v>16</v>
      </c>
      <c r="S35" s="204">
        <v>50</v>
      </c>
      <c r="T35" s="170">
        <v>45</v>
      </c>
      <c r="U35" s="169">
        <v>11200</v>
      </c>
      <c r="V35" s="203">
        <v>5171.8446591507036</v>
      </c>
      <c r="W35" s="202">
        <v>6.1046023068903792E-3</v>
      </c>
      <c r="X35" s="165">
        <v>8</v>
      </c>
      <c r="Y35" s="175">
        <v>39.843036172929175</v>
      </c>
      <c r="Z35" s="175">
        <v>35.201720889144653</v>
      </c>
      <c r="AA35" s="198">
        <v>89.879007193840252</v>
      </c>
      <c r="AB35" s="201">
        <v>1.3059420071902388</v>
      </c>
      <c r="AC35" s="200">
        <v>-0.2199937667632389</v>
      </c>
      <c r="AD35" s="184">
        <v>0</v>
      </c>
      <c r="AE35" s="201">
        <v>2.437278227579507E-2</v>
      </c>
      <c r="AF35" s="184">
        <v>5.4854270740053501E-2</v>
      </c>
      <c r="AG35" s="200">
        <v>1.0859482404269998</v>
      </c>
      <c r="AH35" s="200">
        <v>9.3434135105160118E-2</v>
      </c>
      <c r="AI35" s="184">
        <v>6.1400467319568185E-2</v>
      </c>
      <c r="AJ35" s="199">
        <v>108.1923184882435</v>
      </c>
      <c r="AK35" s="175">
        <v>97.603949713476482</v>
      </c>
      <c r="AL35" s="198">
        <v>103.12256275739711</v>
      </c>
      <c r="AM35" s="177"/>
      <c r="AN35" s="177"/>
      <c r="AO35" s="177"/>
      <c r="AP35" s="177"/>
      <c r="AQ35" s="177"/>
      <c r="AR35" s="177"/>
      <c r="AS35" s="174"/>
      <c r="AT35" s="174"/>
      <c r="AU35" s="174"/>
      <c r="AV35" s="176"/>
      <c r="AW35" s="176"/>
    </row>
    <row r="36" spans="1:49">
      <c r="A36" t="s">
        <v>1056</v>
      </c>
      <c r="B36">
        <f t="shared" si="0"/>
        <v>340955427.01108277</v>
      </c>
      <c r="C36" s="197">
        <v>30</v>
      </c>
      <c r="D36" s="208" t="s">
        <v>946</v>
      </c>
      <c r="E36" s="164" t="s">
        <v>947</v>
      </c>
      <c r="F36" s="165">
        <v>61</v>
      </c>
      <c r="G36" s="165">
        <v>47</v>
      </c>
      <c r="H36" s="175" t="s">
        <v>948</v>
      </c>
      <c r="I36" s="164" t="s">
        <v>815</v>
      </c>
      <c r="J36" s="211" t="s">
        <v>778</v>
      </c>
      <c r="K36" s="209" t="s">
        <v>816</v>
      </c>
      <c r="L36" s="164" t="s">
        <v>788</v>
      </c>
      <c r="M36" s="205">
        <v>29529</v>
      </c>
      <c r="N36" s="205">
        <v>65100.301400572498</v>
      </c>
      <c r="O36" s="171">
        <v>794</v>
      </c>
      <c r="P36" s="171">
        <v>6.21</v>
      </c>
      <c r="Q36" s="171">
        <v>6.2</v>
      </c>
      <c r="R36" s="204">
        <v>20</v>
      </c>
      <c r="S36" s="204">
        <v>100</v>
      </c>
      <c r="T36" s="170">
        <v>25</v>
      </c>
      <c r="U36" s="169">
        <v>38000</v>
      </c>
      <c r="V36" s="203">
        <v>11366.707250429992</v>
      </c>
      <c r="W36" s="202">
        <v>1.3416726888722391E-2</v>
      </c>
      <c r="X36" s="165">
        <v>8</v>
      </c>
      <c r="Y36" s="175">
        <v>82.180743902705274</v>
      </c>
      <c r="Z36" s="175">
        <v>72.607509045479134</v>
      </c>
      <c r="AA36" s="198">
        <v>136.29425652980055</v>
      </c>
      <c r="AB36" s="201">
        <v>2.2041965719165422</v>
      </c>
      <c r="AC36" s="200">
        <v>-0.13687840291944536</v>
      </c>
      <c r="AD36" s="184">
        <v>0</v>
      </c>
      <c r="AE36" s="201">
        <v>4.113689799745443E-2</v>
      </c>
      <c r="AF36" s="184">
        <v>9.2584199646313009E-2</v>
      </c>
      <c r="AG36" s="200">
        <v>2.067318168997097</v>
      </c>
      <c r="AH36" s="200">
        <v>6.1614975678969772E-2</v>
      </c>
      <c r="AI36" s="184">
        <v>4.0490429930288258E-2</v>
      </c>
      <c r="AJ36" s="199">
        <v>295.76808308378008</v>
      </c>
      <c r="AK36" s="175">
        <v>281.76359285400792</v>
      </c>
      <c r="AL36" s="198">
        <v>287.28220589792852</v>
      </c>
      <c r="AM36" s="177"/>
      <c r="AN36" s="177"/>
      <c r="AO36" s="177"/>
      <c r="AP36" s="177"/>
      <c r="AQ36" s="177"/>
      <c r="AR36" s="177"/>
      <c r="AS36" s="174"/>
      <c r="AT36" s="174"/>
      <c r="AU36" s="174"/>
      <c r="AV36" s="176"/>
      <c r="AW36" s="176"/>
    </row>
    <row r="37" spans="1:49">
      <c r="A37" t="s">
        <v>1058</v>
      </c>
      <c r="B37">
        <f t="shared" si="0"/>
        <v>192116050.43875477</v>
      </c>
      <c r="C37" s="197">
        <v>31</v>
      </c>
      <c r="D37" s="208" t="s">
        <v>949</v>
      </c>
      <c r="E37" s="164" t="s">
        <v>950</v>
      </c>
      <c r="F37" s="165">
        <v>61</v>
      </c>
      <c r="G37" s="165">
        <v>46</v>
      </c>
      <c r="H37" s="175" t="s">
        <v>951</v>
      </c>
      <c r="I37" s="164" t="s">
        <v>815</v>
      </c>
      <c r="J37" s="210" t="s">
        <v>785</v>
      </c>
      <c r="K37" s="209"/>
      <c r="L37" s="164" t="s">
        <v>788</v>
      </c>
      <c r="M37" s="205">
        <v>20910</v>
      </c>
      <c r="N37" s="205">
        <v>46098.659022857901</v>
      </c>
      <c r="O37" s="171">
        <v>340</v>
      </c>
      <c r="P37" s="171">
        <v>6.21</v>
      </c>
      <c r="Q37" s="171">
        <v>6.2</v>
      </c>
      <c r="R37" s="204">
        <v>16</v>
      </c>
      <c r="S37" s="204">
        <v>50</v>
      </c>
      <c r="T37" s="170">
        <v>45</v>
      </c>
      <c r="U37" s="169">
        <v>25000</v>
      </c>
      <c r="V37" s="203">
        <v>5425.0019340501249</v>
      </c>
      <c r="W37" s="202">
        <v>6.4034172532408508E-3</v>
      </c>
      <c r="X37" s="165">
        <v>8</v>
      </c>
      <c r="Y37" s="175">
        <v>97.022148575506492</v>
      </c>
      <c r="Z37" s="175">
        <v>85.720038487945743</v>
      </c>
      <c r="AA37" s="198">
        <v>147.32877672868858</v>
      </c>
      <c r="AB37" s="201">
        <v>1.7859147645994744</v>
      </c>
      <c r="AC37" s="200">
        <v>-9.3876609601171376E-2</v>
      </c>
      <c r="AD37" s="184">
        <v>0</v>
      </c>
      <c r="AE37" s="201">
        <v>3.3330508920806953E-2</v>
      </c>
      <c r="AF37" s="184">
        <v>7.5014856308031869E-2</v>
      </c>
      <c r="AG37" s="200">
        <v>1.692038154998303</v>
      </c>
      <c r="AH37" s="200">
        <v>5.7000183451816261E-2</v>
      </c>
      <c r="AI37" s="184">
        <v>3.7457808083775468E-2</v>
      </c>
      <c r="AJ37" s="199">
        <v>262.59422196248119</v>
      </c>
      <c r="AK37" s="175">
        <v>249.28591155416714</v>
      </c>
      <c r="AL37" s="198">
        <v>254.80452459808777</v>
      </c>
      <c r="AM37" s="177"/>
      <c r="AN37" s="177"/>
      <c r="AO37" s="177"/>
      <c r="AP37" s="177"/>
      <c r="AQ37" s="177"/>
      <c r="AR37" s="177"/>
      <c r="AS37" s="174"/>
      <c r="AT37" s="174"/>
      <c r="AU37" s="174"/>
      <c r="AV37" s="176"/>
      <c r="AW37" s="176"/>
    </row>
    <row r="38" spans="1:49">
      <c r="A38" t="s">
        <v>1056</v>
      </c>
      <c r="B38">
        <f t="shared" si="0"/>
        <v>519182650.48810893</v>
      </c>
      <c r="C38" s="197">
        <v>32</v>
      </c>
      <c r="D38" s="208" t="s">
        <v>952</v>
      </c>
      <c r="E38" s="164" t="s">
        <v>947</v>
      </c>
      <c r="F38" s="165">
        <v>61</v>
      </c>
      <c r="G38" s="165">
        <v>47</v>
      </c>
      <c r="H38" s="175" t="s">
        <v>948</v>
      </c>
      <c r="I38" s="164" t="s">
        <v>815</v>
      </c>
      <c r="J38" s="211" t="s">
        <v>778</v>
      </c>
      <c r="K38" s="209" t="s">
        <v>816</v>
      </c>
      <c r="L38" s="164" t="s">
        <v>776</v>
      </c>
      <c r="M38" s="205">
        <v>29529</v>
      </c>
      <c r="N38" s="205">
        <v>65100.301400572498</v>
      </c>
      <c r="O38" s="171">
        <v>794</v>
      </c>
      <c r="P38" s="171">
        <v>6.21</v>
      </c>
      <c r="Q38" s="171">
        <v>6.2</v>
      </c>
      <c r="R38" s="204">
        <v>20</v>
      </c>
      <c r="S38" s="204">
        <v>100</v>
      </c>
      <c r="T38" s="170">
        <v>25</v>
      </c>
      <c r="U38" s="169">
        <v>38000</v>
      </c>
      <c r="V38" s="203">
        <v>17308.41256680986</v>
      </c>
      <c r="W38" s="202">
        <v>2.0430036524203932E-2</v>
      </c>
      <c r="X38" s="165">
        <v>8</v>
      </c>
      <c r="Y38" s="175">
        <v>82.180743902705274</v>
      </c>
      <c r="Z38" s="175">
        <v>72.607509045479134</v>
      </c>
      <c r="AA38" s="198">
        <v>136.29425652980055</v>
      </c>
      <c r="AB38" s="201">
        <v>2.2041965719165422</v>
      </c>
      <c r="AC38" s="200">
        <v>-0.13687840291944536</v>
      </c>
      <c r="AD38" s="184">
        <v>0</v>
      </c>
      <c r="AE38" s="201">
        <v>4.113689799745443E-2</v>
      </c>
      <c r="AF38" s="184">
        <v>9.2584199646313009E-2</v>
      </c>
      <c r="AG38" s="200">
        <v>2.067318168997097</v>
      </c>
      <c r="AH38" s="200">
        <v>6.1614975678969772E-2</v>
      </c>
      <c r="AI38" s="184">
        <v>4.0490429930288258E-2</v>
      </c>
      <c r="AJ38" s="199">
        <v>295.76808308378008</v>
      </c>
      <c r="AK38" s="175">
        <v>281.76359285400792</v>
      </c>
      <c r="AL38" s="198">
        <v>287.28220589792852</v>
      </c>
      <c r="AM38" s="177"/>
      <c r="AN38" s="177"/>
      <c r="AO38" s="177"/>
      <c r="AP38" s="177"/>
      <c r="AQ38" s="177"/>
      <c r="AR38" s="177"/>
      <c r="AS38" s="174"/>
      <c r="AT38" s="174"/>
      <c r="AU38" s="174"/>
      <c r="AV38" s="176"/>
      <c r="AW38" s="176"/>
    </row>
    <row r="39" spans="1:49">
      <c r="A39" t="s">
        <v>1058</v>
      </c>
      <c r="B39">
        <f t="shared" si="0"/>
        <v>192116050.43875477</v>
      </c>
      <c r="C39" s="197">
        <v>33</v>
      </c>
      <c r="D39" s="208" t="s">
        <v>953</v>
      </c>
      <c r="E39" s="164" t="s">
        <v>950</v>
      </c>
      <c r="F39" s="165">
        <v>61</v>
      </c>
      <c r="G39" s="165">
        <v>46</v>
      </c>
      <c r="H39" s="175" t="s">
        <v>951</v>
      </c>
      <c r="I39" s="164" t="s">
        <v>815</v>
      </c>
      <c r="J39" s="210" t="s">
        <v>785</v>
      </c>
      <c r="K39" s="209"/>
      <c r="L39" s="164" t="s">
        <v>776</v>
      </c>
      <c r="M39" s="205">
        <v>20910</v>
      </c>
      <c r="N39" s="205">
        <v>46098.659022857901</v>
      </c>
      <c r="O39" s="171">
        <v>340</v>
      </c>
      <c r="P39" s="171">
        <v>6.21</v>
      </c>
      <c r="Q39" s="171">
        <v>6.2</v>
      </c>
      <c r="R39" s="204">
        <v>16</v>
      </c>
      <c r="S39" s="204">
        <v>50</v>
      </c>
      <c r="T39" s="170">
        <v>45</v>
      </c>
      <c r="U39" s="169">
        <v>25000</v>
      </c>
      <c r="V39" s="203">
        <v>5425.0019340501249</v>
      </c>
      <c r="W39" s="202">
        <v>6.4034172532408508E-3</v>
      </c>
      <c r="X39" s="165">
        <v>8</v>
      </c>
      <c r="Y39" s="175">
        <v>97.022148575506492</v>
      </c>
      <c r="Z39" s="175">
        <v>85.720038487945743</v>
      </c>
      <c r="AA39" s="198">
        <v>147.32877672868858</v>
      </c>
      <c r="AB39" s="201">
        <v>1.7859147645994744</v>
      </c>
      <c r="AC39" s="200">
        <v>-9.3876609601171376E-2</v>
      </c>
      <c r="AD39" s="184">
        <v>0</v>
      </c>
      <c r="AE39" s="201">
        <v>3.3330508920806953E-2</v>
      </c>
      <c r="AF39" s="184">
        <v>7.5014856308031869E-2</v>
      </c>
      <c r="AG39" s="200">
        <v>1.692038154998303</v>
      </c>
      <c r="AH39" s="200">
        <v>5.7000183451816261E-2</v>
      </c>
      <c r="AI39" s="184">
        <v>3.7457808083775468E-2</v>
      </c>
      <c r="AJ39" s="199">
        <v>262.59422196248119</v>
      </c>
      <c r="AK39" s="175">
        <v>249.28591155416714</v>
      </c>
      <c r="AL39" s="198">
        <v>254.80452459808777</v>
      </c>
      <c r="AM39" s="177"/>
      <c r="AN39" s="177"/>
      <c r="AO39" s="177"/>
      <c r="AP39" s="177"/>
      <c r="AQ39" s="177"/>
      <c r="AR39" s="177"/>
      <c r="AS39" s="174"/>
      <c r="AT39" s="174"/>
      <c r="AU39" s="174"/>
      <c r="AV39" s="176"/>
      <c r="AW39" s="176"/>
    </row>
    <row r="40" spans="1:49">
      <c r="A40" t="s">
        <v>1056</v>
      </c>
      <c r="B40">
        <f t="shared" si="0"/>
        <v>31557840.186717816</v>
      </c>
      <c r="C40" s="197">
        <v>34</v>
      </c>
      <c r="D40" s="208" t="s">
        <v>954</v>
      </c>
      <c r="E40" s="164" t="s">
        <v>955</v>
      </c>
      <c r="F40" s="165">
        <v>51</v>
      </c>
      <c r="G40" s="165">
        <v>47</v>
      </c>
      <c r="H40" s="175" t="s">
        <v>956</v>
      </c>
      <c r="I40" s="164" t="s">
        <v>813</v>
      </c>
      <c r="J40" s="211" t="s">
        <v>778</v>
      </c>
      <c r="K40" s="172" t="s">
        <v>814</v>
      </c>
      <c r="L40" s="164" t="s">
        <v>788</v>
      </c>
      <c r="M40" s="205">
        <v>19051</v>
      </c>
      <c r="N40" s="205">
        <v>42000.265568841023</v>
      </c>
      <c r="O40" s="171">
        <v>794</v>
      </c>
      <c r="P40" s="171">
        <v>6.86</v>
      </c>
      <c r="Q40" s="171">
        <v>7.7</v>
      </c>
      <c r="R40" s="204">
        <v>20</v>
      </c>
      <c r="S40" s="204">
        <v>100</v>
      </c>
      <c r="T40" s="170">
        <v>25</v>
      </c>
      <c r="U40" s="169">
        <v>15000</v>
      </c>
      <c r="V40" s="203">
        <v>1663.2909349884185</v>
      </c>
      <c r="W40" s="202">
        <v>1.9632704282397289E-3</v>
      </c>
      <c r="X40" s="165">
        <v>8</v>
      </c>
      <c r="Y40" s="175">
        <v>51.981186399357149</v>
      </c>
      <c r="Z40" s="175">
        <v>45.92589799569604</v>
      </c>
      <c r="AA40" s="198">
        <v>118.3109196298916</v>
      </c>
      <c r="AB40" s="201">
        <v>2.005375271850943</v>
      </c>
      <c r="AC40" s="200">
        <v>-0.35930308745753353</v>
      </c>
      <c r="AD40" s="184">
        <v>0.30955800572197512</v>
      </c>
      <c r="AE40" s="201">
        <v>3.742629811506358E-2</v>
      </c>
      <c r="AF40" s="184">
        <v>8.4232988518528937E-2</v>
      </c>
      <c r="AG40" s="200">
        <v>1.9556301901153847</v>
      </c>
      <c r="AH40" s="200">
        <v>7.098049214339136E-2</v>
      </c>
      <c r="AI40" s="184">
        <v>4.6645001671733508E-2</v>
      </c>
      <c r="AJ40" s="199">
        <v>244.19811329813348</v>
      </c>
      <c r="AK40" s="175">
        <v>231.37240624853092</v>
      </c>
      <c r="AL40" s="198">
        <v>236.89101929245155</v>
      </c>
      <c r="AM40" s="177"/>
      <c r="AN40" s="177"/>
      <c r="AO40" s="177"/>
      <c r="AP40" s="177"/>
      <c r="AQ40" s="177"/>
      <c r="AR40" s="177"/>
      <c r="AS40" s="174"/>
      <c r="AT40" s="174"/>
      <c r="AU40" s="174"/>
      <c r="AV40" s="176"/>
      <c r="AW40" s="176"/>
    </row>
    <row r="41" spans="1:49">
      <c r="A41" t="s">
        <v>1058</v>
      </c>
      <c r="B41">
        <f t="shared" si="0"/>
        <v>9752886.8820655979</v>
      </c>
      <c r="C41" s="197">
        <v>35</v>
      </c>
      <c r="D41" s="208" t="s">
        <v>957</v>
      </c>
      <c r="E41" s="164" t="s">
        <v>958</v>
      </c>
      <c r="F41" s="165">
        <v>51</v>
      </c>
      <c r="G41" s="165">
        <v>46</v>
      </c>
      <c r="H41" s="175" t="s">
        <v>956</v>
      </c>
      <c r="I41" s="164" t="s">
        <v>813</v>
      </c>
      <c r="J41" s="210" t="s">
        <v>785</v>
      </c>
      <c r="K41" s="209"/>
      <c r="L41" s="164" t="s">
        <v>788</v>
      </c>
      <c r="M41" s="205">
        <v>11408</v>
      </c>
      <c r="N41" s="205">
        <v>25150.334870050832</v>
      </c>
      <c r="O41" s="171">
        <v>340</v>
      </c>
      <c r="P41" s="171">
        <v>5.4</v>
      </c>
      <c r="Q41" s="171">
        <v>7.7</v>
      </c>
      <c r="R41" s="204">
        <v>16</v>
      </c>
      <c r="S41" s="204">
        <v>50</v>
      </c>
      <c r="T41" s="170">
        <v>45</v>
      </c>
      <c r="U41" s="169">
        <v>11200</v>
      </c>
      <c r="V41" s="203">
        <v>285.47262855829524</v>
      </c>
      <c r="W41" s="202">
        <v>3.3695847066242071E-4</v>
      </c>
      <c r="X41" s="165">
        <v>8</v>
      </c>
      <c r="Y41" s="175">
        <v>93.6</v>
      </c>
      <c r="Z41" s="175">
        <v>82.696536000000009</v>
      </c>
      <c r="AA41" s="198">
        <v>118.3109196298916</v>
      </c>
      <c r="AB41" s="201">
        <v>2.005375271850943</v>
      </c>
      <c r="AC41" s="200">
        <v>-0.35930308745753353</v>
      </c>
      <c r="AD41" s="184">
        <v>0.55740607982612722</v>
      </c>
      <c r="AE41" s="201">
        <v>3.742629811506358E-2</v>
      </c>
      <c r="AF41" s="184">
        <v>8.4232988518528937E-2</v>
      </c>
      <c r="AG41" s="200">
        <v>2.203478264219537</v>
      </c>
      <c r="AH41" s="200">
        <v>7.098049214339136E-2</v>
      </c>
      <c r="AI41" s="184">
        <v>4.6645001671733508E-2</v>
      </c>
      <c r="AJ41" s="199">
        <v>273.52124687389329</v>
      </c>
      <c r="AK41" s="175">
        <v>260.69553982429068</v>
      </c>
      <c r="AL41" s="198">
        <v>266.21415286821133</v>
      </c>
      <c r="AM41" s="177"/>
      <c r="AN41" s="177"/>
      <c r="AO41" s="177"/>
      <c r="AP41" s="177"/>
      <c r="AQ41" s="177"/>
      <c r="AR41" s="177"/>
      <c r="AS41" s="174"/>
      <c r="AT41" s="174"/>
      <c r="AU41" s="174"/>
      <c r="AV41" s="176"/>
      <c r="AW41" s="176"/>
    </row>
    <row r="42" spans="1:49">
      <c r="A42" t="s">
        <v>1056</v>
      </c>
      <c r="B42">
        <f t="shared" si="0"/>
        <v>31557840.186717816</v>
      </c>
      <c r="C42" s="197">
        <v>36</v>
      </c>
      <c r="D42" s="208" t="s">
        <v>959</v>
      </c>
      <c r="E42" s="164" t="s">
        <v>955</v>
      </c>
      <c r="F42" s="165">
        <v>51</v>
      </c>
      <c r="G42" s="165">
        <v>47</v>
      </c>
      <c r="H42" s="175" t="s">
        <v>956</v>
      </c>
      <c r="I42" s="164" t="s">
        <v>813</v>
      </c>
      <c r="J42" s="211" t="s">
        <v>778</v>
      </c>
      <c r="K42" s="172" t="s">
        <v>814</v>
      </c>
      <c r="L42" s="164" t="s">
        <v>776</v>
      </c>
      <c r="M42" s="205">
        <v>19051</v>
      </c>
      <c r="N42" s="205">
        <v>42000.265568841023</v>
      </c>
      <c r="O42" s="171">
        <v>794</v>
      </c>
      <c r="P42" s="171">
        <v>6.86</v>
      </c>
      <c r="Q42" s="171">
        <v>7.7</v>
      </c>
      <c r="R42" s="204">
        <v>20</v>
      </c>
      <c r="S42" s="204">
        <v>100</v>
      </c>
      <c r="T42" s="170">
        <v>25</v>
      </c>
      <c r="U42" s="169">
        <v>15000</v>
      </c>
      <c r="V42" s="203">
        <v>1663.2909349884185</v>
      </c>
      <c r="W42" s="202">
        <v>1.9632704282397289E-3</v>
      </c>
      <c r="X42" s="165">
        <v>8</v>
      </c>
      <c r="Y42" s="175">
        <v>51.981186399357149</v>
      </c>
      <c r="Z42" s="175">
        <v>45.92589799569604</v>
      </c>
      <c r="AA42" s="198">
        <v>118.3109196298916</v>
      </c>
      <c r="AB42" s="201">
        <v>2.005375271850943</v>
      </c>
      <c r="AC42" s="200">
        <v>-0.35930308745753353</v>
      </c>
      <c r="AD42" s="184">
        <v>0.30955800572197512</v>
      </c>
      <c r="AE42" s="201">
        <v>3.742629811506358E-2</v>
      </c>
      <c r="AF42" s="184">
        <v>8.4232988518528937E-2</v>
      </c>
      <c r="AG42" s="200">
        <v>1.9556301901153847</v>
      </c>
      <c r="AH42" s="200">
        <v>7.098049214339136E-2</v>
      </c>
      <c r="AI42" s="184">
        <v>4.6645001671733508E-2</v>
      </c>
      <c r="AJ42" s="199">
        <v>244.19811329813348</v>
      </c>
      <c r="AK42" s="175">
        <v>231.37240624853092</v>
      </c>
      <c r="AL42" s="198">
        <v>236.89101929245155</v>
      </c>
      <c r="AM42" s="177"/>
      <c r="AN42" s="177"/>
      <c r="AO42" s="177"/>
      <c r="AP42" s="177"/>
      <c r="AQ42" s="177"/>
      <c r="AR42" s="177"/>
      <c r="AS42" s="174"/>
      <c r="AT42" s="174"/>
      <c r="AU42" s="174"/>
      <c r="AV42" s="176"/>
      <c r="AW42" s="176"/>
    </row>
    <row r="43" spans="1:49">
      <c r="A43" t="s">
        <v>1058</v>
      </c>
      <c r="B43">
        <f t="shared" si="0"/>
        <v>9752886.8820655979</v>
      </c>
      <c r="C43" s="197">
        <v>37</v>
      </c>
      <c r="D43" s="208" t="s">
        <v>960</v>
      </c>
      <c r="E43" s="164" t="s">
        <v>958</v>
      </c>
      <c r="F43" s="165">
        <v>51</v>
      </c>
      <c r="G43" s="165">
        <v>46</v>
      </c>
      <c r="H43" s="175" t="s">
        <v>956</v>
      </c>
      <c r="I43" s="164" t="s">
        <v>813</v>
      </c>
      <c r="J43" s="210" t="s">
        <v>785</v>
      </c>
      <c r="K43" s="209"/>
      <c r="L43" s="164" t="s">
        <v>776</v>
      </c>
      <c r="M43" s="205">
        <v>11408</v>
      </c>
      <c r="N43" s="205">
        <v>25150.334870050832</v>
      </c>
      <c r="O43" s="171">
        <v>340</v>
      </c>
      <c r="P43" s="171">
        <v>5.4</v>
      </c>
      <c r="Q43" s="171">
        <v>7.7</v>
      </c>
      <c r="R43" s="204">
        <v>16</v>
      </c>
      <c r="S43" s="204">
        <v>50</v>
      </c>
      <c r="T43" s="170">
        <v>45</v>
      </c>
      <c r="U43" s="169">
        <v>11200</v>
      </c>
      <c r="V43" s="203">
        <v>285.47262855829524</v>
      </c>
      <c r="W43" s="202">
        <v>3.3695847066242071E-4</v>
      </c>
      <c r="X43" s="165">
        <v>8</v>
      </c>
      <c r="Y43" s="175">
        <v>93.6</v>
      </c>
      <c r="Z43" s="175">
        <v>82.696536000000009</v>
      </c>
      <c r="AA43" s="198">
        <v>118.3109196298916</v>
      </c>
      <c r="AB43" s="201">
        <v>2.005375271850943</v>
      </c>
      <c r="AC43" s="200">
        <v>-0.35930308745753353</v>
      </c>
      <c r="AD43" s="184">
        <v>0.55740607982612722</v>
      </c>
      <c r="AE43" s="201">
        <v>3.742629811506358E-2</v>
      </c>
      <c r="AF43" s="184">
        <v>8.4232988518528937E-2</v>
      </c>
      <c r="AG43" s="200">
        <v>2.203478264219537</v>
      </c>
      <c r="AH43" s="200">
        <v>7.098049214339136E-2</v>
      </c>
      <c r="AI43" s="184">
        <v>4.6645001671733508E-2</v>
      </c>
      <c r="AJ43" s="199">
        <v>273.52124687389329</v>
      </c>
      <c r="AK43" s="175">
        <v>260.69553982429068</v>
      </c>
      <c r="AL43" s="198">
        <v>266.21415286821133</v>
      </c>
      <c r="AM43" s="177"/>
      <c r="AN43" s="177"/>
      <c r="AO43" s="177"/>
      <c r="AP43" s="177"/>
      <c r="AQ43" s="177"/>
      <c r="AR43" s="177"/>
      <c r="AS43" s="174"/>
      <c r="AT43" s="174"/>
      <c r="AU43" s="174"/>
      <c r="AV43" s="176"/>
      <c r="AW43" s="176"/>
    </row>
    <row r="44" spans="1:49">
      <c r="A44" t="s">
        <v>1056</v>
      </c>
      <c r="B44">
        <f t="shared" si="0"/>
        <v>362977971.86995208</v>
      </c>
      <c r="C44" s="197">
        <v>38</v>
      </c>
      <c r="D44" s="208" t="s">
        <v>961</v>
      </c>
      <c r="E44" s="164" t="s">
        <v>962</v>
      </c>
      <c r="F44" s="165">
        <v>54</v>
      </c>
      <c r="G44" s="165">
        <v>47</v>
      </c>
      <c r="H44" s="175" t="s">
        <v>812</v>
      </c>
      <c r="I44" s="164" t="s">
        <v>812</v>
      </c>
      <c r="J44" s="211" t="s">
        <v>778</v>
      </c>
      <c r="L44" s="164" t="s">
        <v>787</v>
      </c>
      <c r="M44" s="205">
        <v>19051</v>
      </c>
      <c r="N44" s="205">
        <v>42000.265568841023</v>
      </c>
      <c r="O44" s="171">
        <v>794</v>
      </c>
      <c r="P44" s="171">
        <v>6.86</v>
      </c>
      <c r="Q44" s="171">
        <v>7.7</v>
      </c>
      <c r="R44" s="204">
        <v>20</v>
      </c>
      <c r="S44" s="204">
        <v>100</v>
      </c>
      <c r="T44" s="170">
        <v>25</v>
      </c>
      <c r="U44" s="169">
        <v>15000</v>
      </c>
      <c r="V44" s="203">
        <v>2968.5379012059052</v>
      </c>
      <c r="W44" s="202">
        <v>3.5039225874137071E-3</v>
      </c>
      <c r="X44" s="165">
        <v>8</v>
      </c>
      <c r="Y44" s="204">
        <v>335</v>
      </c>
      <c r="Z44" s="175">
        <v>9.4712272000000013</v>
      </c>
      <c r="AA44" s="198">
        <v>335</v>
      </c>
      <c r="AB44" s="201">
        <v>1.3583593706303592</v>
      </c>
      <c r="AC44" s="200">
        <v>-5.2715210455422989E-2</v>
      </c>
      <c r="AD44" s="184">
        <v>0</v>
      </c>
      <c r="AE44" s="201">
        <v>2.5351046991657886E-2</v>
      </c>
      <c r="AF44" s="184">
        <v>5.7055988909614837E-2</v>
      </c>
      <c r="AG44" s="200">
        <v>1.3056441601749362</v>
      </c>
      <c r="AH44" s="200">
        <v>2.5067962093334114E-2</v>
      </c>
      <c r="AI44" s="184">
        <v>1.6473471772897378E-2</v>
      </c>
      <c r="AJ44" s="199">
        <v>454.28116170207591</v>
      </c>
      <c r="AK44" s="175">
        <v>437.39079365860363</v>
      </c>
      <c r="AL44" s="198">
        <v>442.90940670252428</v>
      </c>
      <c r="AM44" s="177"/>
      <c r="AN44" s="177"/>
      <c r="AO44" s="177"/>
      <c r="AP44" s="177"/>
      <c r="AQ44" s="177"/>
      <c r="AR44" s="177"/>
      <c r="AS44" s="174"/>
      <c r="AT44" s="174"/>
      <c r="AU44" s="174"/>
      <c r="AV44" s="176"/>
      <c r="AW44" s="176"/>
    </row>
    <row r="45" spans="1:49">
      <c r="A45" t="s">
        <v>1058</v>
      </c>
      <c r="B45">
        <f t="shared" si="0"/>
        <v>601297532.24900091</v>
      </c>
      <c r="C45" s="197">
        <v>39</v>
      </c>
      <c r="D45" s="208" t="s">
        <v>963</v>
      </c>
      <c r="E45" s="164" t="s">
        <v>964</v>
      </c>
      <c r="F45" s="165">
        <v>54</v>
      </c>
      <c r="G45" s="165">
        <v>46</v>
      </c>
      <c r="H45" s="175" t="s">
        <v>912</v>
      </c>
      <c r="I45" s="164" t="s">
        <v>812</v>
      </c>
      <c r="J45" s="210" t="s">
        <v>785</v>
      </c>
      <c r="K45" s="209"/>
      <c r="L45" s="164" t="s">
        <v>787</v>
      </c>
      <c r="M45" s="205">
        <v>11408</v>
      </c>
      <c r="N45" s="205">
        <v>25150.334870050832</v>
      </c>
      <c r="O45" s="171">
        <v>340</v>
      </c>
      <c r="P45" s="171">
        <v>5.4</v>
      </c>
      <c r="Q45" s="171">
        <v>7.7</v>
      </c>
      <c r="R45" s="204">
        <v>16</v>
      </c>
      <c r="S45" s="204">
        <v>50</v>
      </c>
      <c r="T45" s="170">
        <v>45</v>
      </c>
      <c r="U45" s="169">
        <v>11200</v>
      </c>
      <c r="V45" s="203">
        <v>4917.5835800368095</v>
      </c>
      <c r="W45" s="202">
        <v>5.8044844819350565E-3</v>
      </c>
      <c r="X45" s="165">
        <v>8</v>
      </c>
      <c r="Y45" s="204">
        <v>335</v>
      </c>
      <c r="Z45" s="175">
        <v>9.4712272000000013</v>
      </c>
      <c r="AA45" s="198">
        <v>335</v>
      </c>
      <c r="AB45" s="201">
        <v>1.4451053055964747</v>
      </c>
      <c r="AC45" s="200">
        <v>-5.6081646699588004E-2</v>
      </c>
      <c r="AD45" s="184">
        <v>0</v>
      </c>
      <c r="AE45" s="201">
        <v>2.6969985485556434E-2</v>
      </c>
      <c r="AF45" s="184">
        <v>6.0699630798788873E-2</v>
      </c>
      <c r="AG45" s="200">
        <v>1.3890236588968867</v>
      </c>
      <c r="AH45" s="200">
        <v>2.5067962093334114E-2</v>
      </c>
      <c r="AI45" s="184">
        <v>1.6473471772897378E-2</v>
      </c>
      <c r="AJ45" s="199">
        <v>482.75563816938541</v>
      </c>
      <c r="AK45" s="175">
        <v>465.32292573045703</v>
      </c>
      <c r="AL45" s="198">
        <v>470.84153877437768</v>
      </c>
      <c r="AM45" s="177"/>
      <c r="AN45" s="177"/>
      <c r="AO45" s="177"/>
      <c r="AP45" s="177"/>
      <c r="AQ45" s="177"/>
      <c r="AR45" s="177"/>
      <c r="AS45" s="174"/>
      <c r="AT45" s="174"/>
      <c r="AU45" s="174"/>
      <c r="AV45" s="176"/>
      <c r="AW45" s="176"/>
    </row>
    <row r="46" spans="1:49">
      <c r="A46" t="s">
        <v>195</v>
      </c>
      <c r="B46">
        <f t="shared" si="0"/>
        <v>1158606014.0869639</v>
      </c>
      <c r="C46" s="197">
        <v>40</v>
      </c>
      <c r="D46" s="208" t="s">
        <v>965</v>
      </c>
      <c r="E46" s="164" t="s">
        <v>966</v>
      </c>
      <c r="F46" s="165">
        <v>54</v>
      </c>
      <c r="G46" s="165">
        <v>42</v>
      </c>
      <c r="H46" s="175" t="s">
        <v>920</v>
      </c>
      <c r="I46" s="164" t="s">
        <v>812</v>
      </c>
      <c r="J46" s="210" t="s">
        <v>783</v>
      </c>
      <c r="K46" s="209"/>
      <c r="L46" s="164" t="s">
        <v>787</v>
      </c>
      <c r="M46" s="205">
        <v>7257</v>
      </c>
      <c r="N46" s="205">
        <v>15998.946366756565</v>
      </c>
      <c r="O46" s="171">
        <v>340</v>
      </c>
      <c r="P46" s="171">
        <v>3.4</v>
      </c>
      <c r="Q46" s="171">
        <v>7.7</v>
      </c>
      <c r="R46" s="204">
        <v>8</v>
      </c>
      <c r="S46" s="204">
        <v>25</v>
      </c>
      <c r="T46" s="170">
        <v>55</v>
      </c>
      <c r="U46" s="169">
        <v>5700</v>
      </c>
      <c r="V46" s="203">
        <v>9475.4120963971691</v>
      </c>
      <c r="W46" s="202">
        <v>1.1184330998816577E-2</v>
      </c>
      <c r="X46" s="165">
        <v>8</v>
      </c>
      <c r="Y46" s="204">
        <v>335</v>
      </c>
      <c r="Z46" s="175">
        <v>9.4712272000000013</v>
      </c>
      <c r="AA46" s="198">
        <v>335</v>
      </c>
      <c r="AB46" s="201">
        <v>0.91338935347653116</v>
      </c>
      <c r="AC46" s="200">
        <v>-3.4653992070899593E-2</v>
      </c>
      <c r="AD46" s="184">
        <v>0</v>
      </c>
      <c r="AE46" s="201">
        <v>1.7046576128758983E-2</v>
      </c>
      <c r="AF46" s="184">
        <v>3.8365644577497256E-2</v>
      </c>
      <c r="AG46" s="200">
        <v>0.87873536140563158</v>
      </c>
      <c r="AH46" s="200">
        <v>2.5067962093334114E-2</v>
      </c>
      <c r="AI46" s="184">
        <v>1.6473471772897378E-2</v>
      </c>
      <c r="AJ46" s="199">
        <v>308.48471637528775</v>
      </c>
      <c r="AK46" s="175">
        <v>294.3763460708866</v>
      </c>
      <c r="AL46" s="198">
        <v>299.89495911480719</v>
      </c>
      <c r="AM46" s="177"/>
      <c r="AN46" s="177"/>
      <c r="AO46" s="177"/>
      <c r="AP46" s="177"/>
      <c r="AQ46" s="177"/>
      <c r="AR46" s="177"/>
      <c r="AS46" s="174"/>
      <c r="AT46" s="174"/>
      <c r="AU46" s="174"/>
      <c r="AV46" s="176"/>
      <c r="AW46" s="176"/>
    </row>
    <row r="47" spans="1:49">
      <c r="A47" t="s">
        <v>195</v>
      </c>
      <c r="B47">
        <f t="shared" si="0"/>
        <v>1135791817.1346607</v>
      </c>
      <c r="C47" s="197">
        <v>41</v>
      </c>
      <c r="D47" s="208" t="s">
        <v>967</v>
      </c>
      <c r="E47" s="164" t="s">
        <v>968</v>
      </c>
      <c r="F47" s="165">
        <v>54</v>
      </c>
      <c r="G47" s="165">
        <v>41</v>
      </c>
      <c r="H47" s="175" t="s">
        <v>920</v>
      </c>
      <c r="I47" s="164" t="s">
        <v>812</v>
      </c>
      <c r="J47" s="207" t="s">
        <v>780</v>
      </c>
      <c r="K47" s="206"/>
      <c r="L47" s="164" t="s">
        <v>787</v>
      </c>
      <c r="M47" s="205">
        <v>7257</v>
      </c>
      <c r="N47" s="205">
        <v>15998.946366756565</v>
      </c>
      <c r="O47" s="171">
        <v>340</v>
      </c>
      <c r="P47" s="171">
        <v>3.4</v>
      </c>
      <c r="Q47" s="171">
        <v>7.7</v>
      </c>
      <c r="R47" s="204">
        <v>7</v>
      </c>
      <c r="S47" s="204">
        <v>25</v>
      </c>
      <c r="T47" s="170">
        <v>65</v>
      </c>
      <c r="U47" s="169">
        <v>5700</v>
      </c>
      <c r="V47" s="203">
        <v>9288.8310540556995</v>
      </c>
      <c r="W47" s="202">
        <v>1.0964099507624265E-2</v>
      </c>
      <c r="X47" s="165">
        <v>8</v>
      </c>
      <c r="Y47" s="204">
        <v>335</v>
      </c>
      <c r="Z47" s="175">
        <v>9.4712272000000013</v>
      </c>
      <c r="AA47" s="198">
        <v>335</v>
      </c>
      <c r="AB47" s="201">
        <v>0.91338935347653116</v>
      </c>
      <c r="AC47" s="200">
        <v>-3.4653992070899593E-2</v>
      </c>
      <c r="AD47" s="184">
        <v>0</v>
      </c>
      <c r="AE47" s="201">
        <v>1.7046576128758983E-2</v>
      </c>
      <c r="AF47" s="184">
        <v>3.8365644577497256E-2</v>
      </c>
      <c r="AG47" s="200">
        <v>0.87873536140563158</v>
      </c>
      <c r="AH47" s="200">
        <v>2.5067962093334114E-2</v>
      </c>
      <c r="AI47" s="184">
        <v>1.6473471772897378E-2</v>
      </c>
      <c r="AJ47" s="199">
        <v>308.48471637528775</v>
      </c>
      <c r="AK47" s="175">
        <v>294.3763460708866</v>
      </c>
      <c r="AL47" s="198">
        <v>299.89495911480719</v>
      </c>
      <c r="AM47" s="177"/>
      <c r="AN47" s="177"/>
      <c r="AO47" s="177"/>
      <c r="AP47" s="177"/>
      <c r="AQ47" s="177"/>
      <c r="AR47" s="177"/>
      <c r="AS47" s="174"/>
      <c r="AT47" s="174"/>
      <c r="AU47" s="174"/>
      <c r="AV47" s="176"/>
      <c r="AW47" s="176"/>
    </row>
    <row r="48" spans="1:49">
      <c r="A48" t="s">
        <v>1056</v>
      </c>
      <c r="B48">
        <f t="shared" si="0"/>
        <v>362977971.86995208</v>
      </c>
      <c r="C48" s="197">
        <v>42</v>
      </c>
      <c r="D48" s="208" t="s">
        <v>969</v>
      </c>
      <c r="E48" s="164" t="s">
        <v>962</v>
      </c>
      <c r="F48" s="165">
        <v>54</v>
      </c>
      <c r="G48" s="165">
        <v>47</v>
      </c>
      <c r="H48" s="175" t="s">
        <v>812</v>
      </c>
      <c r="I48" s="164" t="s">
        <v>812</v>
      </c>
      <c r="J48" s="211" t="s">
        <v>778</v>
      </c>
      <c r="L48" s="164" t="s">
        <v>788</v>
      </c>
      <c r="M48" s="205">
        <v>19051</v>
      </c>
      <c r="N48" s="205">
        <v>42000.265568841023</v>
      </c>
      <c r="O48" s="171">
        <v>794</v>
      </c>
      <c r="P48" s="171">
        <v>6.86</v>
      </c>
      <c r="Q48" s="171">
        <v>7.7</v>
      </c>
      <c r="R48" s="204">
        <v>20</v>
      </c>
      <c r="S48" s="204">
        <v>100</v>
      </c>
      <c r="T48" s="170">
        <v>25</v>
      </c>
      <c r="U48" s="169">
        <v>15000</v>
      </c>
      <c r="V48" s="203">
        <v>2968.5379012059052</v>
      </c>
      <c r="W48" s="202">
        <v>3.5039225874137071E-3</v>
      </c>
      <c r="X48" s="165">
        <v>8</v>
      </c>
      <c r="Y48" s="175">
        <v>335</v>
      </c>
      <c r="Z48" s="175">
        <v>9.4712272000000013</v>
      </c>
      <c r="AA48" s="198">
        <v>335</v>
      </c>
      <c r="AB48" s="201">
        <v>1.3583593706303592</v>
      </c>
      <c r="AC48" s="200">
        <v>-5.2715210455422989E-2</v>
      </c>
      <c r="AD48" s="184">
        <v>0</v>
      </c>
      <c r="AE48" s="201">
        <v>2.5351046991657886E-2</v>
      </c>
      <c r="AF48" s="184">
        <v>5.7055988909614837E-2</v>
      </c>
      <c r="AG48" s="200">
        <v>1.3056441601749362</v>
      </c>
      <c r="AH48" s="200">
        <v>2.5067962093334114E-2</v>
      </c>
      <c r="AI48" s="184">
        <v>1.6473471772897378E-2</v>
      </c>
      <c r="AJ48" s="199">
        <v>454.28116170207591</v>
      </c>
      <c r="AK48" s="175">
        <v>437.39079365860363</v>
      </c>
      <c r="AL48" s="198">
        <v>442.90940670252428</v>
      </c>
      <c r="AM48" s="177"/>
      <c r="AN48" s="177"/>
      <c r="AO48" s="177"/>
      <c r="AP48" s="177"/>
      <c r="AQ48" s="177"/>
      <c r="AR48" s="177"/>
      <c r="AS48" s="174"/>
      <c r="AT48" s="174"/>
      <c r="AU48" s="174"/>
      <c r="AV48" s="176"/>
      <c r="AW48" s="176"/>
    </row>
    <row r="49" spans="1:49">
      <c r="A49" t="s">
        <v>1058</v>
      </c>
      <c r="B49">
        <f t="shared" si="0"/>
        <v>601297532.24900091</v>
      </c>
      <c r="C49" s="197">
        <v>43</v>
      </c>
      <c r="D49" s="208" t="s">
        <v>970</v>
      </c>
      <c r="E49" s="164" t="s">
        <v>964</v>
      </c>
      <c r="F49" s="165">
        <v>54</v>
      </c>
      <c r="G49" s="165">
        <v>46</v>
      </c>
      <c r="H49" s="175" t="s">
        <v>910</v>
      </c>
      <c r="I49" s="164" t="s">
        <v>812</v>
      </c>
      <c r="J49" s="210" t="s">
        <v>785</v>
      </c>
      <c r="K49" s="209"/>
      <c r="L49" s="164" t="s">
        <v>788</v>
      </c>
      <c r="M49" s="205">
        <v>11408</v>
      </c>
      <c r="N49" s="205">
        <v>25150.334870050832</v>
      </c>
      <c r="O49" s="171">
        <v>340</v>
      </c>
      <c r="P49" s="171">
        <v>5.4</v>
      </c>
      <c r="Q49" s="171">
        <v>7.7</v>
      </c>
      <c r="R49" s="204">
        <v>16</v>
      </c>
      <c r="S49" s="204">
        <v>50</v>
      </c>
      <c r="T49" s="170">
        <v>45</v>
      </c>
      <c r="U49" s="169">
        <v>11200</v>
      </c>
      <c r="V49" s="203">
        <v>4917.5835800368095</v>
      </c>
      <c r="W49" s="202">
        <v>5.8044844819350565E-3</v>
      </c>
      <c r="X49" s="165">
        <v>8</v>
      </c>
      <c r="Y49" s="175">
        <v>335</v>
      </c>
      <c r="Z49" s="175">
        <v>9.4712272000000013</v>
      </c>
      <c r="AA49" s="198">
        <v>335</v>
      </c>
      <c r="AB49" s="201">
        <v>1.3643385909304979</v>
      </c>
      <c r="AC49" s="200">
        <v>-0.13719516002678903</v>
      </c>
      <c r="AD49" s="184">
        <v>0</v>
      </c>
      <c r="AE49" s="201">
        <v>2.5462637118747709E-2</v>
      </c>
      <c r="AF49" s="184">
        <v>5.7307137710520553E-2</v>
      </c>
      <c r="AG49" s="200">
        <v>1.2271434309037088</v>
      </c>
      <c r="AH49" s="200">
        <v>2.5067962093334114E-2</v>
      </c>
      <c r="AI49" s="184">
        <v>1.6473471772897378E-2</v>
      </c>
      <c r="AJ49" s="199">
        <v>428.02080008878983</v>
      </c>
      <c r="AK49" s="175">
        <v>411.09304935274247</v>
      </c>
      <c r="AL49" s="198">
        <v>416.61166239666306</v>
      </c>
      <c r="AM49" s="177"/>
      <c r="AN49" s="177"/>
      <c r="AO49" s="177"/>
      <c r="AP49" s="177"/>
      <c r="AQ49" s="177"/>
      <c r="AR49" s="177"/>
      <c r="AS49" s="174"/>
      <c r="AT49" s="174"/>
      <c r="AU49" s="174"/>
      <c r="AV49" s="176"/>
      <c r="AW49" s="176"/>
    </row>
    <row r="50" spans="1:49">
      <c r="A50" t="s">
        <v>195</v>
      </c>
      <c r="B50">
        <f t="shared" si="0"/>
        <v>1158606014.0869639</v>
      </c>
      <c r="C50" s="197">
        <v>44</v>
      </c>
      <c r="D50" s="208" t="s">
        <v>971</v>
      </c>
      <c r="E50" s="164" t="s">
        <v>966</v>
      </c>
      <c r="F50" s="165">
        <v>54</v>
      </c>
      <c r="G50" s="165">
        <v>42</v>
      </c>
      <c r="H50" s="175" t="s">
        <v>897</v>
      </c>
      <c r="I50" s="164" t="s">
        <v>812</v>
      </c>
      <c r="J50" s="210" t="s">
        <v>783</v>
      </c>
      <c r="K50" s="209"/>
      <c r="L50" s="164" t="s">
        <v>788</v>
      </c>
      <c r="M50" s="205">
        <v>7257</v>
      </c>
      <c r="N50" s="205">
        <v>15998.946366756565</v>
      </c>
      <c r="O50" s="171">
        <v>340</v>
      </c>
      <c r="P50" s="171">
        <v>3.4</v>
      </c>
      <c r="Q50" s="171">
        <v>7.7</v>
      </c>
      <c r="R50" s="204">
        <v>8</v>
      </c>
      <c r="S50" s="204">
        <v>25</v>
      </c>
      <c r="T50" s="170">
        <v>55</v>
      </c>
      <c r="U50" s="169">
        <v>5700</v>
      </c>
      <c r="V50" s="203">
        <v>9475.4120963971691</v>
      </c>
      <c r="W50" s="202">
        <v>1.1184330998816577E-2</v>
      </c>
      <c r="X50" s="165">
        <v>8</v>
      </c>
      <c r="Y50" s="175">
        <v>335</v>
      </c>
      <c r="Z50" s="175">
        <v>9.4712272000000013</v>
      </c>
      <c r="AA50" s="198">
        <v>335</v>
      </c>
      <c r="AB50" s="201">
        <v>0.8601323948290085</v>
      </c>
      <c r="AC50" s="200">
        <v>-8.4538972558163936E-2</v>
      </c>
      <c r="AD50" s="184">
        <v>0</v>
      </c>
      <c r="AE50" s="201">
        <v>1.6052642056158157E-2</v>
      </c>
      <c r="AF50" s="184">
        <v>3.612866038343765E-2</v>
      </c>
      <c r="AG50" s="200">
        <v>0.7755934222708446</v>
      </c>
      <c r="AH50" s="200">
        <v>2.5067962093334114E-2</v>
      </c>
      <c r="AI50" s="184">
        <v>1.6473471772897378E-2</v>
      </c>
      <c r="AJ50" s="199">
        <v>273.59919885081285</v>
      </c>
      <c r="AK50" s="175">
        <v>259.82379646073292</v>
      </c>
      <c r="AL50" s="198">
        <v>265.34240950465357</v>
      </c>
      <c r="AM50" s="177"/>
      <c r="AN50" s="177"/>
      <c r="AO50" s="177"/>
      <c r="AP50" s="177"/>
      <c r="AQ50" s="177"/>
      <c r="AR50" s="177"/>
      <c r="AS50" s="174"/>
      <c r="AT50" s="174"/>
      <c r="AU50" s="174"/>
      <c r="AV50" s="176"/>
      <c r="AW50" s="176"/>
    </row>
    <row r="51" spans="1:49">
      <c r="A51" t="s">
        <v>195</v>
      </c>
      <c r="B51">
        <f t="shared" si="0"/>
        <v>1135791817.1346607</v>
      </c>
      <c r="C51" s="197">
        <v>45</v>
      </c>
      <c r="D51" s="208" t="s">
        <v>972</v>
      </c>
      <c r="E51" s="164" t="s">
        <v>968</v>
      </c>
      <c r="F51" s="165">
        <v>54</v>
      </c>
      <c r="G51" s="165">
        <v>41</v>
      </c>
      <c r="H51" s="175" t="s">
        <v>897</v>
      </c>
      <c r="I51" s="164" t="s">
        <v>812</v>
      </c>
      <c r="J51" s="207" t="s">
        <v>780</v>
      </c>
      <c r="K51" s="206"/>
      <c r="L51" s="164" t="s">
        <v>788</v>
      </c>
      <c r="M51" s="205">
        <v>7257</v>
      </c>
      <c r="N51" s="205">
        <v>15998.946366756565</v>
      </c>
      <c r="O51" s="171">
        <v>340</v>
      </c>
      <c r="P51" s="171">
        <v>3.4</v>
      </c>
      <c r="Q51" s="171">
        <v>7.7</v>
      </c>
      <c r="R51" s="204">
        <v>7</v>
      </c>
      <c r="S51" s="204">
        <v>25</v>
      </c>
      <c r="T51" s="170">
        <v>65</v>
      </c>
      <c r="U51" s="169">
        <v>5700</v>
      </c>
      <c r="V51" s="203">
        <v>9288.8310540556995</v>
      </c>
      <c r="W51" s="202">
        <v>1.0964099507624265E-2</v>
      </c>
      <c r="X51" s="165">
        <v>8</v>
      </c>
      <c r="Y51" s="175">
        <v>335</v>
      </c>
      <c r="Z51" s="175">
        <v>9.4712272000000013</v>
      </c>
      <c r="AA51" s="198">
        <v>335</v>
      </c>
      <c r="AB51" s="201">
        <v>0.8601323948290085</v>
      </c>
      <c r="AC51" s="200">
        <v>-8.4538972558163936E-2</v>
      </c>
      <c r="AD51" s="184">
        <v>0</v>
      </c>
      <c r="AE51" s="201">
        <v>1.6052642056158157E-2</v>
      </c>
      <c r="AF51" s="184">
        <v>3.612866038343765E-2</v>
      </c>
      <c r="AG51" s="200">
        <v>0.7755934222708446</v>
      </c>
      <c r="AH51" s="200">
        <v>2.5067962093334114E-2</v>
      </c>
      <c r="AI51" s="184">
        <v>1.6473471772897378E-2</v>
      </c>
      <c r="AJ51" s="199">
        <v>273.59919885081285</v>
      </c>
      <c r="AK51" s="175">
        <v>259.82379646073292</v>
      </c>
      <c r="AL51" s="198">
        <v>265.34240950465357</v>
      </c>
      <c r="AM51" s="177"/>
      <c r="AN51" s="177"/>
      <c r="AO51" s="177"/>
      <c r="AP51" s="177"/>
      <c r="AQ51" s="177"/>
      <c r="AR51" s="177"/>
      <c r="AS51" s="174"/>
      <c r="AT51" s="174"/>
      <c r="AU51" s="174"/>
      <c r="AV51" s="176"/>
      <c r="AW51" s="176"/>
    </row>
    <row r="52" spans="1:49">
      <c r="B52">
        <f t="shared" si="0"/>
        <v>17144744.102278449</v>
      </c>
      <c r="C52" s="197">
        <v>46</v>
      </c>
      <c r="D52" s="208" t="s">
        <v>973</v>
      </c>
      <c r="E52" s="164" t="s">
        <v>974</v>
      </c>
      <c r="F52" s="165">
        <v>43</v>
      </c>
      <c r="G52" s="165">
        <v>47</v>
      </c>
      <c r="H52" s="175" t="s">
        <v>808</v>
      </c>
      <c r="I52" s="164" t="s">
        <v>808</v>
      </c>
      <c r="J52" s="211" t="s">
        <v>778</v>
      </c>
      <c r="K52" s="172" t="s">
        <v>811</v>
      </c>
      <c r="L52" s="164" t="s">
        <v>788</v>
      </c>
      <c r="M52" s="205">
        <v>19051</v>
      </c>
      <c r="N52" s="205">
        <v>42000.265568841023</v>
      </c>
      <c r="O52" s="171">
        <v>794</v>
      </c>
      <c r="P52" s="171">
        <v>6.86</v>
      </c>
      <c r="Q52" s="171">
        <v>7.7</v>
      </c>
      <c r="R52" s="204">
        <v>20</v>
      </c>
      <c r="S52" s="204">
        <v>100</v>
      </c>
      <c r="T52" s="170">
        <v>25</v>
      </c>
      <c r="U52" s="169">
        <v>15000</v>
      </c>
      <c r="V52" s="203">
        <v>978.58128437662367</v>
      </c>
      <c r="W52" s="202">
        <v>1.1550713449050662E-3</v>
      </c>
      <c r="X52" s="165">
        <v>8</v>
      </c>
      <c r="Y52" s="175">
        <v>48</v>
      </c>
      <c r="Z52" s="175">
        <v>42.408480000000004</v>
      </c>
      <c r="AA52" s="198">
        <v>75</v>
      </c>
      <c r="AB52" s="201">
        <v>1.2209657686394846</v>
      </c>
      <c r="AC52" s="200">
        <v>-0.20567900952193305</v>
      </c>
      <c r="AD52" s="184">
        <v>0</v>
      </c>
      <c r="AE52" s="201">
        <v>2.2786871607931965E-2</v>
      </c>
      <c r="AF52" s="184">
        <v>5.128496247807076E-2</v>
      </c>
      <c r="AG52" s="200">
        <v>1.0152867591175516</v>
      </c>
      <c r="AH52" s="200">
        <v>0.53933423943859549</v>
      </c>
      <c r="AI52" s="184">
        <v>0.35442479673731969</v>
      </c>
      <c r="AJ52" s="199">
        <v>118.30559026230593</v>
      </c>
      <c r="AK52" s="175">
        <v>76.146506933816369</v>
      </c>
      <c r="AL52" s="198">
        <v>102.72836668911535</v>
      </c>
      <c r="AM52" s="177"/>
      <c r="AN52" s="177"/>
      <c r="AO52" s="177"/>
      <c r="AP52" s="177"/>
      <c r="AQ52" s="177"/>
      <c r="AR52" s="177"/>
      <c r="AS52" s="174"/>
      <c r="AT52" s="174"/>
      <c r="AU52" s="174"/>
      <c r="AV52" s="176"/>
      <c r="AW52" s="176"/>
    </row>
    <row r="53" spans="1:49">
      <c r="B53">
        <f t="shared" si="0"/>
        <v>233928205.81253734</v>
      </c>
      <c r="C53" s="197">
        <v>47</v>
      </c>
      <c r="D53" s="208" t="s">
        <v>975</v>
      </c>
      <c r="E53" s="164" t="s">
        <v>976</v>
      </c>
      <c r="F53" s="165">
        <v>43</v>
      </c>
      <c r="G53" s="165">
        <v>46</v>
      </c>
      <c r="H53" s="175" t="s">
        <v>808</v>
      </c>
      <c r="I53" s="164" t="s">
        <v>808</v>
      </c>
      <c r="J53" s="210" t="s">
        <v>785</v>
      </c>
      <c r="K53" s="209" t="s">
        <v>810</v>
      </c>
      <c r="L53" s="164" t="s">
        <v>788</v>
      </c>
      <c r="M53" s="205">
        <v>11408</v>
      </c>
      <c r="N53" s="205">
        <v>25150.334870050832</v>
      </c>
      <c r="O53" s="171">
        <v>340</v>
      </c>
      <c r="P53" s="171">
        <v>5.4</v>
      </c>
      <c r="Q53" s="171">
        <v>7.7</v>
      </c>
      <c r="R53" s="204">
        <v>16</v>
      </c>
      <c r="S53" s="204">
        <v>50</v>
      </c>
      <c r="T53" s="170">
        <v>45</v>
      </c>
      <c r="U53" s="169">
        <v>11200</v>
      </c>
      <c r="V53" s="203">
        <v>12540.37382543232</v>
      </c>
      <c r="W53" s="202">
        <v>1.4802067739709185E-2</v>
      </c>
      <c r="X53" s="165">
        <v>8</v>
      </c>
      <c r="Y53" s="175">
        <v>51.106865148404552</v>
      </c>
      <c r="Z53" s="175">
        <v>45.153426427266908</v>
      </c>
      <c r="AA53" s="198">
        <v>79.466206457674303</v>
      </c>
      <c r="AB53" s="201">
        <v>1.2209657686394846</v>
      </c>
      <c r="AC53" s="200">
        <v>-0.20567900952193305</v>
      </c>
      <c r="AD53" s="184">
        <v>0</v>
      </c>
      <c r="AE53" s="201">
        <v>2.2786871607931965E-2</v>
      </c>
      <c r="AF53" s="184">
        <v>5.128496247807076E-2</v>
      </c>
      <c r="AG53" s="200">
        <v>1.0152867591175516</v>
      </c>
      <c r="AH53" s="200">
        <v>0.35663411867108302</v>
      </c>
      <c r="AI53" s="184">
        <v>0.23436297156131639</v>
      </c>
      <c r="AJ53" s="199">
        <v>110.83213396166585</v>
      </c>
      <c r="AK53" s="175">
        <v>80.680987213778394</v>
      </c>
      <c r="AL53" s="198">
        <v>99.304923497904028</v>
      </c>
      <c r="AM53" s="177"/>
      <c r="AN53" s="177"/>
      <c r="AO53" s="177"/>
      <c r="AP53" s="177"/>
      <c r="AQ53" s="177"/>
      <c r="AR53" s="177"/>
      <c r="AS53" s="174"/>
      <c r="AT53" s="174"/>
      <c r="AU53" s="174"/>
      <c r="AV53" s="176"/>
      <c r="AW53" s="176"/>
    </row>
    <row r="54" spans="1:49">
      <c r="B54">
        <f t="shared" si="0"/>
        <v>14573032.486936672</v>
      </c>
      <c r="C54" s="197">
        <v>48</v>
      </c>
      <c r="D54" s="208" t="s">
        <v>977</v>
      </c>
      <c r="E54" s="164" t="s">
        <v>978</v>
      </c>
      <c r="F54" s="165">
        <v>43</v>
      </c>
      <c r="G54" s="165">
        <v>42</v>
      </c>
      <c r="H54" s="175" t="s">
        <v>897</v>
      </c>
      <c r="I54" s="164" t="s">
        <v>808</v>
      </c>
      <c r="J54" s="210" t="s">
        <v>783</v>
      </c>
      <c r="K54" s="209" t="s">
        <v>809</v>
      </c>
      <c r="L54" s="164" t="s">
        <v>788</v>
      </c>
      <c r="M54" s="205">
        <v>7257</v>
      </c>
      <c r="N54" s="205">
        <v>15998.946366756565</v>
      </c>
      <c r="O54" s="171">
        <v>340</v>
      </c>
      <c r="P54" s="171">
        <v>3.4</v>
      </c>
      <c r="Q54" s="171">
        <v>7.7</v>
      </c>
      <c r="R54" s="204">
        <v>8</v>
      </c>
      <c r="S54" s="204">
        <v>25</v>
      </c>
      <c r="T54" s="170">
        <v>55</v>
      </c>
      <c r="U54" s="169">
        <v>5700</v>
      </c>
      <c r="V54" s="203">
        <v>831.79409172012959</v>
      </c>
      <c r="W54" s="202">
        <v>9.8181064316930564E-4</v>
      </c>
      <c r="X54" s="165">
        <v>8</v>
      </c>
      <c r="Y54" s="175">
        <v>48</v>
      </c>
      <c r="Z54" s="175">
        <v>42.408480000000004</v>
      </c>
      <c r="AA54" s="198">
        <v>75</v>
      </c>
      <c r="AB54" s="201">
        <v>0.8601323948290085</v>
      </c>
      <c r="AC54" s="200">
        <v>-8.4538972558163936E-2</v>
      </c>
      <c r="AD54" s="184">
        <v>0</v>
      </c>
      <c r="AE54" s="201">
        <v>1.6052642056158157E-2</v>
      </c>
      <c r="AF54" s="184">
        <v>3.612866038343765E-2</v>
      </c>
      <c r="AG54" s="200">
        <v>0.7755934222708446</v>
      </c>
      <c r="AH54" s="200">
        <v>0.31577040952362323</v>
      </c>
      <c r="AI54" s="184">
        <v>0.20750928650027306</v>
      </c>
      <c r="AJ54" s="199">
        <v>83.056235538796955</v>
      </c>
      <c r="AK54" s="175">
        <v>58.169506670313346</v>
      </c>
      <c r="AL54" s="198">
        <v>73.732703157833825</v>
      </c>
      <c r="AM54" s="177"/>
      <c r="AN54" s="177"/>
      <c r="AO54" s="177"/>
      <c r="AP54" s="177"/>
      <c r="AQ54" s="177"/>
      <c r="AR54" s="177"/>
      <c r="AS54" s="174"/>
      <c r="AT54" s="174"/>
      <c r="AU54" s="174"/>
      <c r="AV54" s="176"/>
      <c r="AW54" s="176"/>
    </row>
    <row r="55" spans="1:49">
      <c r="B55">
        <f t="shared" si="0"/>
        <v>17520</v>
      </c>
      <c r="C55" s="197">
        <v>49</v>
      </c>
      <c r="D55" s="208" t="s">
        <v>979</v>
      </c>
      <c r="E55" s="164" t="s">
        <v>980</v>
      </c>
      <c r="F55" s="165">
        <v>43</v>
      </c>
      <c r="G55" s="165">
        <v>41</v>
      </c>
      <c r="H55" s="175" t="s">
        <v>897</v>
      </c>
      <c r="I55" s="164" t="s">
        <v>808</v>
      </c>
      <c r="J55" s="207" t="s">
        <v>780</v>
      </c>
      <c r="K55" s="206"/>
      <c r="L55" s="164" t="s">
        <v>788</v>
      </c>
      <c r="M55" s="205">
        <v>7257</v>
      </c>
      <c r="N55" s="205">
        <v>15998.946366756565</v>
      </c>
      <c r="O55" s="171">
        <v>340</v>
      </c>
      <c r="P55" s="171">
        <v>3.4</v>
      </c>
      <c r="Q55" s="171">
        <v>7.7</v>
      </c>
      <c r="R55" s="204">
        <v>7</v>
      </c>
      <c r="S55" s="204">
        <v>25</v>
      </c>
      <c r="T55" s="170">
        <v>65</v>
      </c>
      <c r="U55" s="169">
        <v>5700</v>
      </c>
      <c r="V55" s="203">
        <v>1</v>
      </c>
      <c r="W55" s="202">
        <v>1.1803529899316134E-6</v>
      </c>
      <c r="X55" s="165">
        <v>8</v>
      </c>
      <c r="Y55" s="175">
        <v>48</v>
      </c>
      <c r="Z55" s="175">
        <v>42.408480000000004</v>
      </c>
      <c r="AA55" s="198">
        <v>75</v>
      </c>
      <c r="AB55" s="201">
        <v>0.8601323948290085</v>
      </c>
      <c r="AC55" s="200">
        <v>-8.4538972558163936E-2</v>
      </c>
      <c r="AD55" s="184">
        <v>0</v>
      </c>
      <c r="AE55" s="201">
        <v>1.6052642056158157E-2</v>
      </c>
      <c r="AF55" s="184">
        <v>3.612866038343765E-2</v>
      </c>
      <c r="AG55" s="200">
        <v>0.7755934222708446</v>
      </c>
      <c r="AH55" s="200">
        <v>0.19156828179308308</v>
      </c>
      <c r="AI55" s="184">
        <v>0.12588955859080264</v>
      </c>
      <c r="AJ55" s="199">
        <v>73.741075959006437</v>
      </c>
      <c r="AK55" s="175">
        <v>58.169506670313346</v>
      </c>
      <c r="AL55" s="198">
        <v>67.611223564623543</v>
      </c>
      <c r="AM55" s="177"/>
      <c r="AN55" s="177"/>
      <c r="AO55" s="177"/>
      <c r="AP55" s="177"/>
      <c r="AQ55" s="177"/>
      <c r="AR55" s="177"/>
      <c r="AS55" s="174"/>
      <c r="AT55" s="174"/>
      <c r="AU55" s="174"/>
      <c r="AV55" s="176"/>
      <c r="AW55" s="176"/>
    </row>
    <row r="56" spans="1:49">
      <c r="B56">
        <f t="shared" si="0"/>
        <v>17144744.102278449</v>
      </c>
      <c r="C56" s="197">
        <v>50</v>
      </c>
      <c r="D56" s="208" t="s">
        <v>981</v>
      </c>
      <c r="E56" s="164" t="s">
        <v>974</v>
      </c>
      <c r="F56" s="165">
        <v>43</v>
      </c>
      <c r="G56" s="165">
        <v>47</v>
      </c>
      <c r="H56" s="175" t="s">
        <v>808</v>
      </c>
      <c r="I56" s="164" t="s">
        <v>808</v>
      </c>
      <c r="J56" s="211" t="s">
        <v>778</v>
      </c>
      <c r="K56" s="172" t="s">
        <v>811</v>
      </c>
      <c r="L56" s="164" t="s">
        <v>776</v>
      </c>
      <c r="M56" s="205">
        <v>19051</v>
      </c>
      <c r="N56" s="205">
        <v>42000.265568841023</v>
      </c>
      <c r="O56" s="171">
        <v>794</v>
      </c>
      <c r="P56" s="171">
        <v>6.86</v>
      </c>
      <c r="Q56" s="171">
        <v>7.7</v>
      </c>
      <c r="R56" s="204">
        <v>20</v>
      </c>
      <c r="S56" s="204">
        <v>100</v>
      </c>
      <c r="T56" s="170">
        <v>25</v>
      </c>
      <c r="U56" s="169">
        <v>15000</v>
      </c>
      <c r="V56" s="203">
        <v>978.58128437662367</v>
      </c>
      <c r="W56" s="202">
        <v>1.1550713449050662E-3</v>
      </c>
      <c r="X56" s="165">
        <v>8</v>
      </c>
      <c r="Y56" s="175">
        <v>48</v>
      </c>
      <c r="Z56" s="175">
        <v>42.408480000000004</v>
      </c>
      <c r="AA56" s="198">
        <v>75</v>
      </c>
      <c r="AB56" s="201">
        <v>1.2209657686394846</v>
      </c>
      <c r="AC56" s="200">
        <v>-0.20567900952193305</v>
      </c>
      <c r="AD56" s="184">
        <v>0</v>
      </c>
      <c r="AE56" s="201">
        <v>2.2786871607931965E-2</v>
      </c>
      <c r="AF56" s="184">
        <v>5.128496247807076E-2</v>
      </c>
      <c r="AG56" s="200">
        <v>1.0152867591175516</v>
      </c>
      <c r="AH56" s="200">
        <v>0.40271189893500131</v>
      </c>
      <c r="AI56" s="184">
        <v>0.26464309603690228</v>
      </c>
      <c r="AJ56" s="199">
        <v>108.05891472453638</v>
      </c>
      <c r="AK56" s="175">
        <v>76.146506933816369</v>
      </c>
      <c r="AL56" s="198">
        <v>95.994739136584045</v>
      </c>
      <c r="AM56" s="177"/>
      <c r="AN56" s="177"/>
      <c r="AO56" s="177"/>
      <c r="AP56" s="177"/>
      <c r="AQ56" s="177"/>
      <c r="AR56" s="177"/>
      <c r="AS56" s="174"/>
      <c r="AT56" s="174"/>
      <c r="AU56" s="174"/>
      <c r="AV56" s="176"/>
      <c r="AW56" s="176"/>
    </row>
    <row r="57" spans="1:49">
      <c r="B57">
        <f t="shared" si="0"/>
        <v>233928205.81253734</v>
      </c>
      <c r="C57" s="197">
        <v>51</v>
      </c>
      <c r="D57" s="208" t="s">
        <v>982</v>
      </c>
      <c r="E57" s="164" t="s">
        <v>976</v>
      </c>
      <c r="F57" s="165">
        <v>43</v>
      </c>
      <c r="G57" s="165">
        <v>46</v>
      </c>
      <c r="H57" s="175" t="s">
        <v>808</v>
      </c>
      <c r="I57" s="164" t="s">
        <v>808</v>
      </c>
      <c r="J57" s="210" t="s">
        <v>785</v>
      </c>
      <c r="K57" s="209" t="s">
        <v>810</v>
      </c>
      <c r="L57" s="164" t="s">
        <v>776</v>
      </c>
      <c r="M57" s="205">
        <v>11408</v>
      </c>
      <c r="N57" s="205">
        <v>25150.334870050832</v>
      </c>
      <c r="O57" s="171">
        <v>340</v>
      </c>
      <c r="P57" s="171">
        <v>5.4</v>
      </c>
      <c r="Q57" s="171">
        <v>7.7</v>
      </c>
      <c r="R57" s="204">
        <v>16</v>
      </c>
      <c r="S57" s="204">
        <v>50</v>
      </c>
      <c r="T57" s="170">
        <v>45</v>
      </c>
      <c r="U57" s="169">
        <v>11200</v>
      </c>
      <c r="V57" s="203">
        <v>12540.37382543232</v>
      </c>
      <c r="W57" s="202">
        <v>1.4802067739709185E-2</v>
      </c>
      <c r="X57" s="165">
        <v>8</v>
      </c>
      <c r="Y57" s="175">
        <v>51.106865148404552</v>
      </c>
      <c r="Z57" s="175">
        <v>45.153426427266908</v>
      </c>
      <c r="AA57" s="198">
        <v>79.466206457674303</v>
      </c>
      <c r="AB57" s="201">
        <v>1.2209657686394846</v>
      </c>
      <c r="AC57" s="200">
        <v>-0.20567900952193305</v>
      </c>
      <c r="AD57" s="184">
        <v>0</v>
      </c>
      <c r="AE57" s="201">
        <v>2.2786871607931965E-2</v>
      </c>
      <c r="AF57" s="184">
        <v>5.128496247807076E-2</v>
      </c>
      <c r="AG57" s="200">
        <v>1.0152867591175516</v>
      </c>
      <c r="AH57" s="200">
        <v>0.35663411867108302</v>
      </c>
      <c r="AI57" s="184">
        <v>0.23436297156131639</v>
      </c>
      <c r="AJ57" s="199">
        <v>110.83213396166585</v>
      </c>
      <c r="AK57" s="175">
        <v>80.680987213778394</v>
      </c>
      <c r="AL57" s="198">
        <v>99.304923497904028</v>
      </c>
      <c r="AM57" s="177"/>
      <c r="AN57" s="177"/>
      <c r="AO57" s="177"/>
      <c r="AP57" s="177"/>
      <c r="AQ57" s="177"/>
      <c r="AR57" s="177"/>
      <c r="AS57" s="174"/>
      <c r="AT57" s="174"/>
      <c r="AU57" s="174"/>
      <c r="AV57" s="176"/>
      <c r="AW57" s="176"/>
    </row>
    <row r="58" spans="1:49">
      <c r="B58">
        <f t="shared" si="0"/>
        <v>14573032.486936672</v>
      </c>
      <c r="C58" s="197">
        <v>52</v>
      </c>
      <c r="D58" s="208" t="s">
        <v>983</v>
      </c>
      <c r="E58" s="164" t="s">
        <v>978</v>
      </c>
      <c r="F58" s="165">
        <v>43</v>
      </c>
      <c r="G58" s="165">
        <v>42</v>
      </c>
      <c r="H58" s="175" t="s">
        <v>901</v>
      </c>
      <c r="I58" s="164" t="s">
        <v>808</v>
      </c>
      <c r="J58" s="210" t="s">
        <v>783</v>
      </c>
      <c r="K58" s="209" t="s">
        <v>809</v>
      </c>
      <c r="L58" s="164" t="s">
        <v>776</v>
      </c>
      <c r="M58" s="205">
        <v>7257</v>
      </c>
      <c r="N58" s="205">
        <v>15998.946366756565</v>
      </c>
      <c r="O58" s="171">
        <v>340</v>
      </c>
      <c r="P58" s="171">
        <v>3.4</v>
      </c>
      <c r="Q58" s="171">
        <v>7.7</v>
      </c>
      <c r="R58" s="204">
        <v>8</v>
      </c>
      <c r="S58" s="204">
        <v>25</v>
      </c>
      <c r="T58" s="170">
        <v>55</v>
      </c>
      <c r="U58" s="169">
        <v>5700</v>
      </c>
      <c r="V58" s="203">
        <v>831.79409172012959</v>
      </c>
      <c r="W58" s="202">
        <v>9.8181064316930564E-4</v>
      </c>
      <c r="X58" s="165">
        <v>8</v>
      </c>
      <c r="Y58" s="175">
        <v>48</v>
      </c>
      <c r="Z58" s="175">
        <v>42.408480000000004</v>
      </c>
      <c r="AA58" s="198">
        <v>75</v>
      </c>
      <c r="AB58" s="201">
        <v>0.81793022012432626</v>
      </c>
      <c r="AC58" s="200">
        <v>-0.13468693348743255</v>
      </c>
      <c r="AD58" s="184">
        <v>0</v>
      </c>
      <c r="AE58" s="201">
        <v>1.5265023302814502E-2</v>
      </c>
      <c r="AF58" s="184">
        <v>3.4356016954920958E-2</v>
      </c>
      <c r="AG58" s="200">
        <v>0.68324328663689371</v>
      </c>
      <c r="AH58" s="200">
        <v>0.31577040952362323</v>
      </c>
      <c r="AI58" s="184">
        <v>0.20750928650027306</v>
      </c>
      <c r="AJ58" s="199">
        <v>76.07090395974987</v>
      </c>
      <c r="AK58" s="175">
        <v>51.243246497767025</v>
      </c>
      <c r="AL58" s="198">
        <v>66.806442985287518</v>
      </c>
      <c r="AM58" s="177"/>
      <c r="AN58" s="177"/>
      <c r="AO58" s="177"/>
      <c r="AP58" s="177"/>
      <c r="AQ58" s="177"/>
      <c r="AR58" s="177"/>
      <c r="AS58" s="174"/>
      <c r="AT58" s="174"/>
      <c r="AU58" s="174"/>
      <c r="AV58" s="176"/>
      <c r="AW58" s="176"/>
    </row>
    <row r="59" spans="1:49">
      <c r="B59">
        <f t="shared" si="0"/>
        <v>17520</v>
      </c>
      <c r="C59" s="197">
        <v>53</v>
      </c>
      <c r="D59" s="208" t="s">
        <v>984</v>
      </c>
      <c r="E59" s="164" t="s">
        <v>980</v>
      </c>
      <c r="F59" s="165">
        <v>43</v>
      </c>
      <c r="G59" s="165">
        <v>41</v>
      </c>
      <c r="H59" s="175" t="s">
        <v>901</v>
      </c>
      <c r="I59" s="164" t="s">
        <v>808</v>
      </c>
      <c r="J59" s="207" t="s">
        <v>780</v>
      </c>
      <c r="K59" s="206"/>
      <c r="L59" s="164" t="s">
        <v>776</v>
      </c>
      <c r="M59" s="205">
        <v>7257</v>
      </c>
      <c r="N59" s="205">
        <v>15998.946366756565</v>
      </c>
      <c r="O59" s="171">
        <v>340</v>
      </c>
      <c r="P59" s="171">
        <v>3.4</v>
      </c>
      <c r="Q59" s="171">
        <v>7.7</v>
      </c>
      <c r="R59" s="204">
        <v>7</v>
      </c>
      <c r="S59" s="204">
        <v>25</v>
      </c>
      <c r="T59" s="170">
        <v>65</v>
      </c>
      <c r="U59" s="169">
        <v>5700</v>
      </c>
      <c r="V59" s="203">
        <v>1</v>
      </c>
      <c r="W59" s="202">
        <v>1.1803529899316134E-6</v>
      </c>
      <c r="X59" s="165">
        <v>8</v>
      </c>
      <c r="Y59" s="175">
        <v>48</v>
      </c>
      <c r="Z59" s="175">
        <v>42.408480000000004</v>
      </c>
      <c r="AA59" s="198">
        <v>75</v>
      </c>
      <c r="AB59" s="201">
        <v>0.81793022012432626</v>
      </c>
      <c r="AC59" s="200">
        <v>-0.13468693348743255</v>
      </c>
      <c r="AD59" s="184">
        <v>0</v>
      </c>
      <c r="AE59" s="201">
        <v>1.5265023302814502E-2</v>
      </c>
      <c r="AF59" s="184">
        <v>3.4356016954920958E-2</v>
      </c>
      <c r="AG59" s="200">
        <v>0.68324328663689371</v>
      </c>
      <c r="AH59" s="200">
        <v>0.19156828179308308</v>
      </c>
      <c r="AI59" s="184">
        <v>0.12588955859080264</v>
      </c>
      <c r="AJ59" s="199">
        <v>66.755744379959353</v>
      </c>
      <c r="AK59" s="175">
        <v>51.243246497767025</v>
      </c>
      <c r="AL59" s="198">
        <v>60.684963392077229</v>
      </c>
      <c r="AM59" s="177"/>
      <c r="AN59" s="177"/>
      <c r="AO59" s="177"/>
      <c r="AP59" s="177"/>
      <c r="AQ59" s="177"/>
      <c r="AR59" s="177"/>
      <c r="AS59" s="174"/>
      <c r="AT59" s="174"/>
      <c r="AU59" s="174"/>
      <c r="AV59" s="176"/>
      <c r="AW59" s="176"/>
    </row>
    <row r="60" spans="1:49">
      <c r="B60">
        <f t="shared" si="0"/>
        <v>53942995.380992122</v>
      </c>
      <c r="C60" s="197">
        <v>54</v>
      </c>
      <c r="D60" s="208" t="s">
        <v>985</v>
      </c>
      <c r="E60" s="164" t="s">
        <v>986</v>
      </c>
      <c r="F60" s="165">
        <v>42</v>
      </c>
      <c r="G60" s="165">
        <v>42</v>
      </c>
      <c r="H60" s="175" t="s">
        <v>897</v>
      </c>
      <c r="I60" s="164" t="s">
        <v>806</v>
      </c>
      <c r="J60" s="210" t="s">
        <v>783</v>
      </c>
      <c r="K60" s="209" t="s">
        <v>807</v>
      </c>
      <c r="L60" s="164" t="s">
        <v>788</v>
      </c>
      <c r="M60" s="205">
        <v>7257</v>
      </c>
      <c r="N60" s="205">
        <v>15998.946366756565</v>
      </c>
      <c r="O60" s="171">
        <v>340</v>
      </c>
      <c r="P60" s="171">
        <v>3.4</v>
      </c>
      <c r="Q60" s="171">
        <v>7.7</v>
      </c>
      <c r="R60" s="204">
        <v>8</v>
      </c>
      <c r="S60" s="204">
        <v>25</v>
      </c>
      <c r="T60" s="170">
        <v>55</v>
      </c>
      <c r="U60" s="169">
        <v>5700</v>
      </c>
      <c r="V60" s="203">
        <v>1255.4710357221984</v>
      </c>
      <c r="W60" s="202">
        <v>1.4818989907872365E-3</v>
      </c>
      <c r="X60" s="165">
        <v>8</v>
      </c>
      <c r="Y60" s="175">
        <v>117.71599999999999</v>
      </c>
      <c r="Z60" s="175">
        <v>104.00326316</v>
      </c>
      <c r="AA60" s="198">
        <v>150</v>
      </c>
      <c r="AB60" s="201">
        <v>0.8601323948290085</v>
      </c>
      <c r="AC60" s="200">
        <v>-8.4538972558163936E-2</v>
      </c>
      <c r="AD60" s="184">
        <v>0</v>
      </c>
      <c r="AE60" s="201">
        <v>1.6052642056158157E-2</v>
      </c>
      <c r="AF60" s="184">
        <v>3.612866038343765E-2</v>
      </c>
      <c r="AG60" s="200">
        <v>0.7755934222708446</v>
      </c>
      <c r="AH60" s="200">
        <v>0.15788520476181162</v>
      </c>
      <c r="AI60" s="184">
        <v>0.10375464325013653</v>
      </c>
      <c r="AJ60" s="199">
        <v>142.42969036332218</v>
      </c>
      <c r="AK60" s="175">
        <v>116.33901334062669</v>
      </c>
      <c r="AL60" s="198">
        <v>131.90220982814716</v>
      </c>
      <c r="AM60" s="177"/>
      <c r="AN60" s="177"/>
      <c r="AO60" s="177"/>
      <c r="AP60" s="177"/>
      <c r="AQ60" s="177"/>
      <c r="AR60" s="177"/>
      <c r="AS60" s="174"/>
      <c r="AT60" s="174"/>
      <c r="AU60" s="174"/>
      <c r="AV60" s="176"/>
      <c r="AW60" s="176"/>
    </row>
    <row r="61" spans="1:49">
      <c r="B61">
        <f t="shared" si="0"/>
        <v>42966.34</v>
      </c>
      <c r="C61" s="197">
        <v>55</v>
      </c>
      <c r="D61" s="208" t="s">
        <v>987</v>
      </c>
      <c r="E61" s="164" t="s">
        <v>988</v>
      </c>
      <c r="F61" s="165">
        <v>42</v>
      </c>
      <c r="G61" s="165">
        <v>41</v>
      </c>
      <c r="H61" s="175" t="s">
        <v>897</v>
      </c>
      <c r="I61" s="164" t="s">
        <v>806</v>
      </c>
      <c r="J61" s="207" t="s">
        <v>780</v>
      </c>
      <c r="K61" s="206"/>
      <c r="L61" s="164" t="s">
        <v>788</v>
      </c>
      <c r="M61" s="205">
        <v>7257</v>
      </c>
      <c r="N61" s="205">
        <v>15998.946366756565</v>
      </c>
      <c r="O61" s="171">
        <v>340</v>
      </c>
      <c r="P61" s="171">
        <v>3.4</v>
      </c>
      <c r="Q61" s="171">
        <v>7.7</v>
      </c>
      <c r="R61" s="204">
        <v>7</v>
      </c>
      <c r="S61" s="204">
        <v>25</v>
      </c>
      <c r="T61" s="170">
        <v>65</v>
      </c>
      <c r="U61" s="169">
        <v>5700</v>
      </c>
      <c r="V61" s="203">
        <v>1</v>
      </c>
      <c r="W61" s="202">
        <v>1.1803529899316134E-6</v>
      </c>
      <c r="X61" s="165">
        <v>8</v>
      </c>
      <c r="Y61" s="175">
        <v>117.71599999999999</v>
      </c>
      <c r="Z61" s="175">
        <v>104.00326316</v>
      </c>
      <c r="AA61" s="198">
        <v>150</v>
      </c>
      <c r="AB61" s="201">
        <v>0.8601323948290085</v>
      </c>
      <c r="AC61" s="200">
        <v>-8.4538972558163936E-2</v>
      </c>
      <c r="AD61" s="184">
        <v>0</v>
      </c>
      <c r="AE61" s="201">
        <v>1.6052642056158157E-2</v>
      </c>
      <c r="AF61" s="184">
        <v>3.612866038343765E-2</v>
      </c>
      <c r="AG61" s="200">
        <v>0.7755934222708446</v>
      </c>
      <c r="AH61" s="200">
        <v>9.5784140896541539E-2</v>
      </c>
      <c r="AI61" s="184">
        <v>6.2944779295401321E-2</v>
      </c>
      <c r="AJ61" s="199">
        <v>133.11453078353165</v>
      </c>
      <c r="AK61" s="175">
        <v>116.33901334062669</v>
      </c>
      <c r="AL61" s="198">
        <v>125.78073023493688</v>
      </c>
      <c r="AM61" s="177"/>
      <c r="AN61" s="177"/>
      <c r="AO61" s="177"/>
      <c r="AP61" s="177"/>
      <c r="AQ61" s="177"/>
      <c r="AR61" s="177"/>
      <c r="AS61" s="174"/>
      <c r="AT61" s="174"/>
      <c r="AU61" s="174"/>
      <c r="AV61" s="176"/>
      <c r="AW61" s="176"/>
    </row>
    <row r="62" spans="1:49">
      <c r="B62">
        <f t="shared" si="0"/>
        <v>259295748.64771399</v>
      </c>
      <c r="C62" s="197">
        <v>56</v>
      </c>
      <c r="D62" s="208" t="s">
        <v>989</v>
      </c>
      <c r="E62" s="164" t="s">
        <v>986</v>
      </c>
      <c r="F62" s="165">
        <v>41</v>
      </c>
      <c r="G62" s="165">
        <v>42</v>
      </c>
      <c r="H62" s="175" t="s">
        <v>901</v>
      </c>
      <c r="I62" s="164" t="s">
        <v>806</v>
      </c>
      <c r="J62" s="210" t="s">
        <v>783</v>
      </c>
      <c r="K62" s="209" t="s">
        <v>807</v>
      </c>
      <c r="L62" s="164" t="s">
        <v>776</v>
      </c>
      <c r="M62" s="205">
        <v>7257</v>
      </c>
      <c r="N62" s="205">
        <v>15998.946366756565</v>
      </c>
      <c r="O62" s="171">
        <v>340</v>
      </c>
      <c r="P62" s="171">
        <v>3.4</v>
      </c>
      <c r="Q62" s="171">
        <v>7.7</v>
      </c>
      <c r="R62" s="204">
        <v>8</v>
      </c>
      <c r="S62" s="204">
        <v>25</v>
      </c>
      <c r="T62" s="170">
        <v>55</v>
      </c>
      <c r="U62" s="169">
        <v>5700</v>
      </c>
      <c r="V62" s="203">
        <v>6034.8577199666997</v>
      </c>
      <c r="W62" s="202">
        <v>7.1232623535745741E-3</v>
      </c>
      <c r="X62" s="165">
        <v>8</v>
      </c>
      <c r="Y62" s="175">
        <v>117.71599999999999</v>
      </c>
      <c r="Z62" s="175">
        <v>104.00326316</v>
      </c>
      <c r="AA62" s="198">
        <v>150</v>
      </c>
      <c r="AB62" s="201">
        <v>0.81793022012432626</v>
      </c>
      <c r="AC62" s="200">
        <v>-0.13468693348743255</v>
      </c>
      <c r="AD62" s="184">
        <v>0</v>
      </c>
      <c r="AE62" s="201">
        <v>1.5265023302814502E-2</v>
      </c>
      <c r="AF62" s="184">
        <v>3.4356016954920958E-2</v>
      </c>
      <c r="AG62" s="200">
        <v>0.68324328663689371</v>
      </c>
      <c r="AH62" s="200">
        <v>0.15788520476181162</v>
      </c>
      <c r="AI62" s="184">
        <v>0.10375464325013653</v>
      </c>
      <c r="AJ62" s="199">
        <v>128.45902720522798</v>
      </c>
      <c r="AK62" s="175">
        <v>102.48649299553405</v>
      </c>
      <c r="AL62" s="198">
        <v>118.04968948305454</v>
      </c>
      <c r="AM62" s="177"/>
      <c r="AN62" s="177"/>
      <c r="AO62" s="177"/>
      <c r="AP62" s="177"/>
      <c r="AQ62" s="177"/>
      <c r="AR62" s="177"/>
      <c r="AS62" s="174"/>
      <c r="AT62" s="174"/>
      <c r="AU62" s="174"/>
      <c r="AV62" s="176"/>
      <c r="AW62" s="176"/>
    </row>
    <row r="63" spans="1:49">
      <c r="B63">
        <f t="shared" si="0"/>
        <v>42966.34</v>
      </c>
      <c r="C63" s="197">
        <v>57</v>
      </c>
      <c r="D63" s="208" t="s">
        <v>990</v>
      </c>
      <c r="E63" s="164" t="s">
        <v>988</v>
      </c>
      <c r="F63" s="165">
        <v>41</v>
      </c>
      <c r="G63" s="165">
        <v>41</v>
      </c>
      <c r="H63" s="175" t="s">
        <v>901</v>
      </c>
      <c r="I63" s="164" t="s">
        <v>806</v>
      </c>
      <c r="J63" s="207" t="s">
        <v>780</v>
      </c>
      <c r="K63" s="206"/>
      <c r="L63" s="164" t="s">
        <v>776</v>
      </c>
      <c r="M63" s="205">
        <v>7257</v>
      </c>
      <c r="N63" s="205">
        <v>15998.946366756565</v>
      </c>
      <c r="O63" s="171">
        <v>340</v>
      </c>
      <c r="P63" s="171">
        <v>3.4</v>
      </c>
      <c r="Q63" s="171">
        <v>7.7</v>
      </c>
      <c r="R63" s="204">
        <v>7</v>
      </c>
      <c r="S63" s="204">
        <v>25</v>
      </c>
      <c r="T63" s="170">
        <v>65</v>
      </c>
      <c r="U63" s="169">
        <v>5700</v>
      </c>
      <c r="V63" s="203">
        <v>1</v>
      </c>
      <c r="W63" s="202">
        <v>1.1803529899316134E-6</v>
      </c>
      <c r="X63" s="165">
        <v>8</v>
      </c>
      <c r="Y63" s="175">
        <v>117.71599999999999</v>
      </c>
      <c r="Z63" s="175">
        <v>104.00326316</v>
      </c>
      <c r="AA63" s="198">
        <v>150</v>
      </c>
      <c r="AB63" s="201">
        <v>0.81793022012432626</v>
      </c>
      <c r="AC63" s="200">
        <v>-0.13468693348743255</v>
      </c>
      <c r="AD63" s="184">
        <v>0</v>
      </c>
      <c r="AE63" s="201">
        <v>1.5265023302814502E-2</v>
      </c>
      <c r="AF63" s="184">
        <v>3.4356016954920958E-2</v>
      </c>
      <c r="AG63" s="200">
        <v>0.68324328663689371</v>
      </c>
      <c r="AH63" s="200">
        <v>9.5784140896541539E-2</v>
      </c>
      <c r="AI63" s="184">
        <v>6.2944779295401321E-2</v>
      </c>
      <c r="AJ63" s="199">
        <v>119.14386762543747</v>
      </c>
      <c r="AK63" s="175">
        <v>102.48649299553405</v>
      </c>
      <c r="AL63" s="198">
        <v>111.92820988984425</v>
      </c>
      <c r="AM63" s="177"/>
      <c r="AN63" s="177"/>
      <c r="AO63" s="177"/>
      <c r="AP63" s="177"/>
      <c r="AQ63" s="177"/>
      <c r="AR63" s="177"/>
      <c r="AS63" s="174"/>
      <c r="AT63" s="174"/>
      <c r="AU63" s="174"/>
      <c r="AV63" s="176"/>
      <c r="AW63" s="176"/>
    </row>
    <row r="64" spans="1:49">
      <c r="B64">
        <f t="shared" si="0"/>
        <v>1204385.8937960097</v>
      </c>
      <c r="C64" s="197">
        <v>58</v>
      </c>
      <c r="D64" s="208" t="s">
        <v>991</v>
      </c>
      <c r="E64" s="164" t="s">
        <v>992</v>
      </c>
      <c r="F64" s="165">
        <v>42</v>
      </c>
      <c r="G64" s="165">
        <v>46</v>
      </c>
      <c r="H64" s="175" t="s">
        <v>910</v>
      </c>
      <c r="I64" s="164" t="s">
        <v>806</v>
      </c>
      <c r="J64" s="210" t="s">
        <v>785</v>
      </c>
      <c r="K64" s="206"/>
      <c r="L64" s="164" t="s">
        <v>788</v>
      </c>
      <c r="M64" s="205">
        <v>11408</v>
      </c>
      <c r="N64" s="205">
        <v>25150.334870050832</v>
      </c>
      <c r="O64" s="171">
        <v>340</v>
      </c>
      <c r="P64" s="171">
        <v>5.4</v>
      </c>
      <c r="Q64" s="171">
        <v>7.7</v>
      </c>
      <c r="R64" s="204">
        <v>16</v>
      </c>
      <c r="S64" s="204">
        <v>50</v>
      </c>
      <c r="T64" s="170">
        <v>45</v>
      </c>
      <c r="U64" s="169">
        <v>11200</v>
      </c>
      <c r="V64" s="203">
        <v>28.030916615099397</v>
      </c>
      <c r="W64" s="202">
        <v>3.3086376237156313E-5</v>
      </c>
      <c r="X64" s="165">
        <v>8</v>
      </c>
      <c r="Y64" s="175">
        <v>117.71599999999999</v>
      </c>
      <c r="Z64" s="175">
        <v>104.00326316</v>
      </c>
      <c r="AA64" s="198">
        <v>150</v>
      </c>
      <c r="AB64" s="201">
        <v>1.3643385909304979</v>
      </c>
      <c r="AC64" s="200">
        <v>-0.13719516002678903</v>
      </c>
      <c r="AD64" s="184">
        <v>0</v>
      </c>
      <c r="AE64" s="201">
        <v>2.5462637118747709E-2</v>
      </c>
      <c r="AF64" s="184">
        <v>5.7307137710520553E-2</v>
      </c>
      <c r="AG64" s="200">
        <v>1.2271434309037088</v>
      </c>
      <c r="AH64" s="200">
        <v>0.18893573669444669</v>
      </c>
      <c r="AI64" s="184">
        <v>0.12415957522750413</v>
      </c>
      <c r="AJ64" s="199">
        <v>216.23127070753546</v>
      </c>
      <c r="AK64" s="175">
        <v>184.07151463555633</v>
      </c>
      <c r="AL64" s="198">
        <v>202.69545091968195</v>
      </c>
      <c r="AM64" s="177"/>
      <c r="AN64" s="177"/>
      <c r="AO64" s="177"/>
      <c r="AP64" s="177"/>
      <c r="AQ64" s="177"/>
      <c r="AR64" s="177"/>
      <c r="AS64" s="174"/>
      <c r="AT64" s="174"/>
      <c r="AU64" s="174"/>
      <c r="AV64" s="176"/>
      <c r="AW64" s="176"/>
    </row>
    <row r="65" spans="1:49">
      <c r="B65">
        <f t="shared" si="0"/>
        <v>17543331.020757668</v>
      </c>
      <c r="C65" s="197">
        <v>59</v>
      </c>
      <c r="D65" s="208" t="s">
        <v>993</v>
      </c>
      <c r="E65" s="164" t="s">
        <v>992</v>
      </c>
      <c r="F65" s="165">
        <v>41</v>
      </c>
      <c r="G65" s="165">
        <v>46</v>
      </c>
      <c r="H65" s="175" t="s">
        <v>916</v>
      </c>
      <c r="I65" s="164" t="s">
        <v>806</v>
      </c>
      <c r="J65" s="210" t="s">
        <v>785</v>
      </c>
      <c r="K65" s="206"/>
      <c r="L65" s="164" t="s">
        <v>776</v>
      </c>
      <c r="M65" s="205">
        <v>11408</v>
      </c>
      <c r="N65" s="205">
        <v>25150.334870050832</v>
      </c>
      <c r="O65" s="171">
        <v>340</v>
      </c>
      <c r="P65" s="171">
        <v>5.4</v>
      </c>
      <c r="Q65" s="171">
        <v>7.7</v>
      </c>
      <c r="R65" s="204">
        <v>16</v>
      </c>
      <c r="S65" s="204">
        <v>50</v>
      </c>
      <c r="T65" s="170">
        <v>45</v>
      </c>
      <c r="U65" s="169">
        <v>11200</v>
      </c>
      <c r="V65" s="203">
        <v>408.30405896238011</v>
      </c>
      <c r="W65" s="202">
        <v>4.819429167974592E-4</v>
      </c>
      <c r="X65" s="165">
        <v>8</v>
      </c>
      <c r="Y65" s="175">
        <v>117.71599999999999</v>
      </c>
      <c r="Z65" s="175">
        <v>104.00326316</v>
      </c>
      <c r="AA65" s="198">
        <v>150</v>
      </c>
      <c r="AB65" s="201">
        <v>1.3059420071902388</v>
      </c>
      <c r="AC65" s="200">
        <v>-0.2199937667632389</v>
      </c>
      <c r="AD65" s="184">
        <v>0</v>
      </c>
      <c r="AE65" s="201">
        <v>2.437278227579507E-2</v>
      </c>
      <c r="AF65" s="184">
        <v>5.4854270740053501E-2</v>
      </c>
      <c r="AG65" s="200">
        <v>1.0859482404269998</v>
      </c>
      <c r="AH65" s="200">
        <v>0.18893573669444669</v>
      </c>
      <c r="AI65" s="184">
        <v>0.12415957522750413</v>
      </c>
      <c r="AJ65" s="199">
        <v>194.88851390958624</v>
      </c>
      <c r="AK65" s="175">
        <v>162.89223606404997</v>
      </c>
      <c r="AL65" s="198">
        <v>181.51617234817559</v>
      </c>
      <c r="AM65" s="177"/>
      <c r="AN65" s="177"/>
      <c r="AO65" s="177"/>
      <c r="AP65" s="177"/>
      <c r="AQ65" s="177"/>
      <c r="AR65" s="177"/>
      <c r="AS65" s="174"/>
      <c r="AT65" s="174"/>
      <c r="AU65" s="174"/>
      <c r="AV65" s="176"/>
      <c r="AW65" s="176"/>
    </row>
    <row r="66" spans="1:49">
      <c r="A66" t="s">
        <v>1058</v>
      </c>
      <c r="B66">
        <f t="shared" si="0"/>
        <v>75229460.431451529</v>
      </c>
      <c r="C66" s="197">
        <v>60</v>
      </c>
      <c r="D66" s="208" t="s">
        <v>994</v>
      </c>
      <c r="E66" s="164" t="s">
        <v>995</v>
      </c>
      <c r="F66" s="165">
        <v>52</v>
      </c>
      <c r="G66" s="165">
        <v>46</v>
      </c>
      <c r="H66" s="175" t="s">
        <v>910</v>
      </c>
      <c r="I66" s="164" t="s">
        <v>805</v>
      </c>
      <c r="J66" s="210" t="s">
        <v>785</v>
      </c>
      <c r="K66" s="206"/>
      <c r="L66" s="164" t="s">
        <v>788</v>
      </c>
      <c r="M66" s="205">
        <v>11408</v>
      </c>
      <c r="N66" s="205">
        <v>25150.334870050832</v>
      </c>
      <c r="O66" s="171">
        <v>340</v>
      </c>
      <c r="P66" s="171">
        <v>5.4</v>
      </c>
      <c r="Q66" s="171">
        <v>7.7</v>
      </c>
      <c r="R66" s="204">
        <v>16</v>
      </c>
      <c r="S66" s="204">
        <v>50</v>
      </c>
      <c r="T66" s="170">
        <v>45</v>
      </c>
      <c r="U66" s="169">
        <v>11200</v>
      </c>
      <c r="V66" s="203">
        <v>5171.8446591507036</v>
      </c>
      <c r="W66" s="202">
        <v>6.1046023068903792E-3</v>
      </c>
      <c r="X66" s="165">
        <v>8</v>
      </c>
      <c r="Y66" s="213">
        <v>39.851953094999999</v>
      </c>
      <c r="Z66" s="175">
        <v>35.209599078963443</v>
      </c>
      <c r="AA66" s="198">
        <v>48.563320026</v>
      </c>
      <c r="AB66" s="201">
        <v>1.3643385909304979</v>
      </c>
      <c r="AC66" s="200">
        <v>-0.13719516002678903</v>
      </c>
      <c r="AD66" s="184">
        <v>0.15624480014344708</v>
      </c>
      <c r="AE66" s="201">
        <v>2.5462637118747709E-2</v>
      </c>
      <c r="AF66" s="184">
        <v>5.7307137710520553E-2</v>
      </c>
      <c r="AG66" s="200">
        <v>1.3833882310471559</v>
      </c>
      <c r="AH66" s="200">
        <v>0.17292407720005348</v>
      </c>
      <c r="AI66" s="184">
        <v>0.11363747455828901</v>
      </c>
      <c r="AJ66" s="199">
        <v>76.816242880915638</v>
      </c>
      <c r="AK66" s="175">
        <v>67.181925384545067</v>
      </c>
      <c r="AL66" s="198">
        <v>72.700538428465691</v>
      </c>
      <c r="AM66" s="177"/>
      <c r="AN66" s="177"/>
      <c r="AO66" s="177"/>
      <c r="AP66" s="177"/>
      <c r="AQ66" s="177"/>
      <c r="AR66" s="177"/>
      <c r="AS66" s="174"/>
      <c r="AT66" s="174"/>
      <c r="AU66" s="174"/>
      <c r="AV66" s="176"/>
      <c r="AW66" s="176"/>
    </row>
    <row r="67" spans="1:49">
      <c r="A67" t="s">
        <v>1056</v>
      </c>
      <c r="B67">
        <f t="shared" si="0"/>
        <v>43642073.813476659</v>
      </c>
      <c r="C67" s="197">
        <v>61</v>
      </c>
      <c r="D67" s="208" t="s">
        <v>996</v>
      </c>
      <c r="E67" s="164" t="s">
        <v>997</v>
      </c>
      <c r="F67" s="165">
        <v>52</v>
      </c>
      <c r="G67" s="165">
        <v>47</v>
      </c>
      <c r="H67" s="175" t="s">
        <v>905</v>
      </c>
      <c r="I67" s="164" t="s">
        <v>805</v>
      </c>
      <c r="J67" s="211" t="s">
        <v>778</v>
      </c>
      <c r="K67" s="206"/>
      <c r="L67" s="164" t="s">
        <v>788</v>
      </c>
      <c r="M67" s="205">
        <v>19051</v>
      </c>
      <c r="N67" s="205">
        <v>42000.265568841023</v>
      </c>
      <c r="O67" s="171">
        <v>794</v>
      </c>
      <c r="P67" s="171">
        <v>6.86</v>
      </c>
      <c r="Q67" s="171">
        <v>7.7</v>
      </c>
      <c r="R67" s="204">
        <v>20</v>
      </c>
      <c r="S67" s="204">
        <v>100</v>
      </c>
      <c r="T67" s="170">
        <v>25</v>
      </c>
      <c r="U67" s="169">
        <v>15000</v>
      </c>
      <c r="V67" s="203">
        <v>2702.6185365557862</v>
      </c>
      <c r="W67" s="202">
        <v>3.1900438702682238E-3</v>
      </c>
      <c r="X67" s="165">
        <v>8</v>
      </c>
      <c r="Y67" s="213">
        <v>44.241288179999998</v>
      </c>
      <c r="Z67" s="175">
        <v>39.087620519911795</v>
      </c>
      <c r="AA67" s="198">
        <v>96.247888490000008</v>
      </c>
      <c r="AB67" s="201">
        <v>2.0695124788824248</v>
      </c>
      <c r="AC67" s="200">
        <v>-0.22899776432577695</v>
      </c>
      <c r="AD67" s="184">
        <v>0.10967615522403824</v>
      </c>
      <c r="AE67" s="201">
        <v>3.8623290151577637E-2</v>
      </c>
      <c r="AF67" s="184">
        <v>8.6926982355655935E-2</v>
      </c>
      <c r="AG67" s="200">
        <v>1.9501908697806862</v>
      </c>
      <c r="AH67" s="200">
        <v>8.7251444504566372E-2</v>
      </c>
      <c r="AI67" s="184">
        <v>5.7337497273968731E-2</v>
      </c>
      <c r="AJ67" s="199">
        <v>199.81693079376049</v>
      </c>
      <c r="AK67" s="175">
        <v>187.70175336886763</v>
      </c>
      <c r="AL67" s="198">
        <v>193.22036641278822</v>
      </c>
      <c r="AM67" s="177"/>
      <c r="AN67" s="177"/>
      <c r="AO67" s="177"/>
      <c r="AP67" s="177"/>
      <c r="AQ67" s="177"/>
      <c r="AR67" s="177"/>
      <c r="AS67" s="174"/>
      <c r="AT67" s="174"/>
      <c r="AU67" s="174"/>
      <c r="AV67" s="176"/>
      <c r="AW67" s="176"/>
    </row>
    <row r="68" spans="1:49">
      <c r="A68" t="s">
        <v>1058</v>
      </c>
      <c r="B68">
        <f t="shared" si="0"/>
        <v>75229460.431451529</v>
      </c>
      <c r="C68" s="197">
        <v>62</v>
      </c>
      <c r="D68" s="208" t="s">
        <v>998</v>
      </c>
      <c r="E68" s="164" t="s">
        <v>995</v>
      </c>
      <c r="F68" s="165">
        <v>52</v>
      </c>
      <c r="G68" s="165">
        <v>46</v>
      </c>
      <c r="H68" s="175" t="s">
        <v>916</v>
      </c>
      <c r="I68" s="164" t="s">
        <v>805</v>
      </c>
      <c r="J68" s="210" t="s">
        <v>785</v>
      </c>
      <c r="K68" s="206"/>
      <c r="L68" s="164" t="s">
        <v>776</v>
      </c>
      <c r="M68" s="205">
        <v>11408</v>
      </c>
      <c r="N68" s="205">
        <v>25150.334870050832</v>
      </c>
      <c r="O68" s="171">
        <v>340</v>
      </c>
      <c r="P68" s="171">
        <v>5.4</v>
      </c>
      <c r="Q68" s="171">
        <v>7.7</v>
      </c>
      <c r="R68" s="204">
        <v>16</v>
      </c>
      <c r="S68" s="204">
        <v>50</v>
      </c>
      <c r="T68" s="170">
        <v>45</v>
      </c>
      <c r="U68" s="169">
        <v>11200</v>
      </c>
      <c r="V68" s="203">
        <v>5171.8446591507036</v>
      </c>
      <c r="W68" s="202">
        <v>6.1046023068903792E-3</v>
      </c>
      <c r="X68" s="165">
        <v>8</v>
      </c>
      <c r="Y68" s="213">
        <v>39.851953094999999</v>
      </c>
      <c r="Z68" s="175">
        <v>35.209599078963443</v>
      </c>
      <c r="AA68" s="198">
        <v>48.563320026</v>
      </c>
      <c r="AB68" s="201">
        <v>1.3059420071902388</v>
      </c>
      <c r="AC68" s="200">
        <v>-0.2199937667632389</v>
      </c>
      <c r="AD68" s="184">
        <v>0.17211492244771018</v>
      </c>
      <c r="AE68" s="201">
        <v>2.437278227579507E-2</v>
      </c>
      <c r="AF68" s="184">
        <v>5.4854270740053501E-2</v>
      </c>
      <c r="AG68" s="200">
        <v>1.2580631628747101</v>
      </c>
      <c r="AH68" s="200">
        <v>0.17292407720005348</v>
      </c>
      <c r="AI68" s="184">
        <v>0.11363747455828901</v>
      </c>
      <c r="AJ68" s="199">
        <v>70.67711451845669</v>
      </c>
      <c r="AK68" s="175">
        <v>61.095723991606306</v>
      </c>
      <c r="AL68" s="198">
        <v>66.61433703552693</v>
      </c>
      <c r="AM68" s="177"/>
      <c r="AN68" s="177"/>
      <c r="AO68" s="177"/>
      <c r="AP68" s="177"/>
      <c r="AQ68" s="177"/>
      <c r="AR68" s="177"/>
      <c r="AS68" s="174"/>
      <c r="AT68" s="174"/>
      <c r="AU68" s="174"/>
      <c r="AV68" s="176"/>
      <c r="AW68" s="176"/>
    </row>
    <row r="69" spans="1:49">
      <c r="A69" t="s">
        <v>1056</v>
      </c>
      <c r="B69">
        <f t="shared" si="0"/>
        <v>43642073.813476659</v>
      </c>
      <c r="C69" s="197">
        <v>63</v>
      </c>
      <c r="D69" s="208" t="s">
        <v>999</v>
      </c>
      <c r="E69" s="164" t="s">
        <v>997</v>
      </c>
      <c r="F69" s="165">
        <v>52</v>
      </c>
      <c r="G69" s="165">
        <v>47</v>
      </c>
      <c r="H69" s="175" t="s">
        <v>914</v>
      </c>
      <c r="I69" s="164" t="s">
        <v>805</v>
      </c>
      <c r="J69" s="211" t="s">
        <v>778</v>
      </c>
      <c r="K69" s="206"/>
      <c r="L69" s="164" t="s">
        <v>776</v>
      </c>
      <c r="M69" s="205">
        <v>19051</v>
      </c>
      <c r="N69" s="205">
        <v>42000.265568841023</v>
      </c>
      <c r="O69" s="171">
        <v>794</v>
      </c>
      <c r="P69" s="171">
        <v>6.86</v>
      </c>
      <c r="Q69" s="171">
        <v>7.7</v>
      </c>
      <c r="R69" s="204">
        <v>20</v>
      </c>
      <c r="S69" s="204">
        <v>100</v>
      </c>
      <c r="T69" s="170">
        <v>25</v>
      </c>
      <c r="U69" s="169">
        <v>15000</v>
      </c>
      <c r="V69" s="203">
        <v>2702.6185365557862</v>
      </c>
      <c r="W69" s="202">
        <v>3.1900438702682238E-3</v>
      </c>
      <c r="X69" s="165">
        <v>8</v>
      </c>
      <c r="Y69" s="213">
        <v>44.241288179999998</v>
      </c>
      <c r="Z69" s="175">
        <v>39.087620519911795</v>
      </c>
      <c r="AA69" s="198">
        <v>96.247888490000008</v>
      </c>
      <c r="AB69" s="201">
        <v>2.0655118598730002</v>
      </c>
      <c r="AC69" s="200">
        <v>-0.37007775993344549</v>
      </c>
      <c r="AD69" s="184">
        <v>0.13612036619307433</v>
      </c>
      <c r="AE69" s="201">
        <v>3.8548626640067737E-2</v>
      </c>
      <c r="AF69" s="184">
        <v>8.6758941939571205E-2</v>
      </c>
      <c r="AG69" s="200">
        <v>1.8315544661326288</v>
      </c>
      <c r="AH69" s="200">
        <v>8.7251444504566372E-2</v>
      </c>
      <c r="AI69" s="184">
        <v>5.7337497273968731E-2</v>
      </c>
      <c r="AJ69" s="199">
        <v>188.39124123925757</v>
      </c>
      <c r="AK69" s="175">
        <v>176.28325001969475</v>
      </c>
      <c r="AL69" s="198">
        <v>181.80186306361537</v>
      </c>
      <c r="AM69" s="177"/>
      <c r="AN69" s="177"/>
      <c r="AO69" s="177"/>
      <c r="AP69" s="177"/>
      <c r="AQ69" s="177"/>
      <c r="AR69" s="177"/>
      <c r="AS69" s="174"/>
      <c r="AT69" s="174"/>
      <c r="AU69" s="174"/>
      <c r="AV69" s="176"/>
      <c r="AW69" s="176"/>
    </row>
    <row r="70" spans="1:49">
      <c r="A70" t="s">
        <v>1058</v>
      </c>
      <c r="B70">
        <f t="shared" si="0"/>
        <v>2814363.9948012633</v>
      </c>
      <c r="C70" s="197">
        <v>64</v>
      </c>
      <c r="D70" s="208" t="s">
        <v>1000</v>
      </c>
      <c r="E70" s="164" t="s">
        <v>1001</v>
      </c>
      <c r="F70" s="165">
        <v>52</v>
      </c>
      <c r="G70" s="165">
        <v>46</v>
      </c>
      <c r="H70" s="175" t="s">
        <v>910</v>
      </c>
      <c r="I70" s="164" t="s">
        <v>802</v>
      </c>
      <c r="J70" s="210" t="s">
        <v>785</v>
      </c>
      <c r="K70" s="209" t="s">
        <v>804</v>
      </c>
      <c r="L70" s="164" t="s">
        <v>788</v>
      </c>
      <c r="M70" s="205">
        <v>11408</v>
      </c>
      <c r="N70" s="205">
        <v>25150.334870050832</v>
      </c>
      <c r="O70" s="171">
        <v>340</v>
      </c>
      <c r="P70" s="171">
        <v>5.4</v>
      </c>
      <c r="Q70" s="171">
        <v>7.7</v>
      </c>
      <c r="R70" s="204">
        <v>16</v>
      </c>
      <c r="S70" s="204">
        <v>50</v>
      </c>
      <c r="T70" s="170">
        <v>45</v>
      </c>
      <c r="U70" s="169">
        <v>11200</v>
      </c>
      <c r="V70" s="203">
        <v>126.62139176686534</v>
      </c>
      <c r="W70" s="202">
        <v>1.494579383613217E-4</v>
      </c>
      <c r="X70" s="165">
        <v>8</v>
      </c>
      <c r="Y70" s="175">
        <v>60.894815477336095</v>
      </c>
      <c r="Z70" s="175">
        <v>53.801178422381213</v>
      </c>
      <c r="AA70" s="198">
        <v>100.75589413958751</v>
      </c>
      <c r="AB70" s="201">
        <v>1.3643385909304979</v>
      </c>
      <c r="AC70" s="200">
        <v>-0.13719516002678903</v>
      </c>
      <c r="AD70" s="184">
        <v>0</v>
      </c>
      <c r="AE70" s="201">
        <v>2.5462637118747709E-2</v>
      </c>
      <c r="AF70" s="184">
        <v>5.7307137710520553E-2</v>
      </c>
      <c r="AG70" s="200">
        <v>1.2271434309037088</v>
      </c>
      <c r="AH70" s="200">
        <v>8.3347652988247381E-2</v>
      </c>
      <c r="AI70" s="184">
        <v>5.4772111260063053E-2</v>
      </c>
      <c r="AJ70" s="199">
        <v>134.6052116895425</v>
      </c>
      <c r="AK70" s="175">
        <v>123.6419336182243</v>
      </c>
      <c r="AL70" s="198">
        <v>129.16054666214492</v>
      </c>
      <c r="AM70" s="177"/>
      <c r="AN70" s="177"/>
      <c r="AO70" s="177"/>
      <c r="AP70" s="177"/>
      <c r="AQ70" s="177"/>
      <c r="AR70" s="177"/>
      <c r="AS70" s="174"/>
      <c r="AT70" s="174"/>
      <c r="AU70" s="174"/>
      <c r="AV70" s="176"/>
      <c r="AW70" s="176"/>
    </row>
    <row r="71" spans="1:49">
      <c r="A71" t="s">
        <v>195</v>
      </c>
      <c r="B71">
        <f t="shared" si="0"/>
        <v>692665870.08973086</v>
      </c>
      <c r="C71" s="197">
        <v>65</v>
      </c>
      <c r="D71" s="208" t="s">
        <v>1002</v>
      </c>
      <c r="E71" s="164" t="s">
        <v>1003</v>
      </c>
      <c r="F71" s="165">
        <v>52</v>
      </c>
      <c r="G71" s="165">
        <v>42</v>
      </c>
      <c r="H71" s="175" t="s">
        <v>897</v>
      </c>
      <c r="I71" s="164" t="s">
        <v>802</v>
      </c>
      <c r="J71" s="210" t="s">
        <v>783</v>
      </c>
      <c r="K71" s="209" t="s">
        <v>803</v>
      </c>
      <c r="L71" s="164" t="s">
        <v>788</v>
      </c>
      <c r="M71" s="205">
        <v>7257</v>
      </c>
      <c r="N71" s="205">
        <v>15998.946366756565</v>
      </c>
      <c r="O71" s="171">
        <v>340</v>
      </c>
      <c r="P71" s="171">
        <v>3.4</v>
      </c>
      <c r="Q71" s="171">
        <v>7.7</v>
      </c>
      <c r="R71" s="204">
        <v>8</v>
      </c>
      <c r="S71" s="204">
        <v>25</v>
      </c>
      <c r="T71" s="170">
        <v>55</v>
      </c>
      <c r="U71" s="169">
        <v>5700</v>
      </c>
      <c r="V71" s="203">
        <v>49805.065645092356</v>
      </c>
      <c r="W71" s="202">
        <v>5.8787558147925051E-2</v>
      </c>
      <c r="X71" s="165">
        <v>8</v>
      </c>
      <c r="Y71" s="175">
        <v>38.102845322955623</v>
      </c>
      <c r="Z71" s="175">
        <v>33.664244871284524</v>
      </c>
      <c r="AA71" s="198">
        <v>61.891445384527323</v>
      </c>
      <c r="AB71" s="201">
        <v>0.8601323948290085</v>
      </c>
      <c r="AC71" s="200">
        <v>-8.4538972558163936E-2</v>
      </c>
      <c r="AD71" s="184">
        <v>0</v>
      </c>
      <c r="AE71" s="201">
        <v>1.6052642056158157E-2</v>
      </c>
      <c r="AF71" s="184">
        <v>3.612866038343765E-2</v>
      </c>
      <c r="AG71" s="200">
        <v>0.7755934222708446</v>
      </c>
      <c r="AH71" s="200">
        <v>0.13568542872269621</v>
      </c>
      <c r="AI71" s="184">
        <v>8.9166006863046363E-2</v>
      </c>
      <c r="AJ71" s="199">
        <v>57.393886455437624</v>
      </c>
      <c r="AK71" s="175">
        <v>48.002597935074618</v>
      </c>
      <c r="AL71" s="198">
        <v>53.521210978995235</v>
      </c>
      <c r="AM71" s="177"/>
      <c r="AN71" s="177"/>
      <c r="AO71" s="177"/>
      <c r="AP71" s="177"/>
      <c r="AQ71" s="177"/>
      <c r="AR71" s="177"/>
      <c r="AS71" s="174"/>
      <c r="AT71" s="174"/>
      <c r="AU71" s="174"/>
      <c r="AV71" s="176"/>
      <c r="AW71" s="176"/>
    </row>
    <row r="72" spans="1:49">
      <c r="A72" t="s">
        <v>195</v>
      </c>
      <c r="B72">
        <f t="shared" ref="B72:B107" si="1">V72*Y72*365</f>
        <v>79538601.942964122</v>
      </c>
      <c r="C72" s="197">
        <v>66</v>
      </c>
      <c r="D72" s="208" t="s">
        <v>1004</v>
      </c>
      <c r="E72" s="164" t="s">
        <v>1005</v>
      </c>
      <c r="F72" s="165">
        <v>53</v>
      </c>
      <c r="G72" s="165">
        <v>41</v>
      </c>
      <c r="H72" s="175" t="s">
        <v>897</v>
      </c>
      <c r="I72" s="164" t="s">
        <v>802</v>
      </c>
      <c r="J72" s="207" t="s">
        <v>780</v>
      </c>
      <c r="K72" s="206" t="s">
        <v>801</v>
      </c>
      <c r="L72" s="164" t="s">
        <v>788</v>
      </c>
      <c r="M72" s="205">
        <v>7257</v>
      </c>
      <c r="N72" s="205">
        <v>15998.946366756565</v>
      </c>
      <c r="O72" s="171">
        <v>340</v>
      </c>
      <c r="P72" s="171">
        <v>3.4</v>
      </c>
      <c r="Q72" s="171">
        <v>7.7</v>
      </c>
      <c r="R72" s="204">
        <v>7</v>
      </c>
      <c r="S72" s="204">
        <v>25</v>
      </c>
      <c r="T72" s="170">
        <v>65</v>
      </c>
      <c r="U72" s="169">
        <v>5700</v>
      </c>
      <c r="V72" s="203">
        <v>3672.1620823299136</v>
      </c>
      <c r="W72" s="202">
        <v>4.3344474933916131E-3</v>
      </c>
      <c r="X72" s="165">
        <v>8</v>
      </c>
      <c r="Y72" s="175">
        <v>59.342145864015627</v>
      </c>
      <c r="Z72" s="175">
        <v>52.429379292316462</v>
      </c>
      <c r="AA72" s="198">
        <v>81.281875608183213</v>
      </c>
      <c r="AB72" s="201">
        <v>0.8601323948290085</v>
      </c>
      <c r="AC72" s="200">
        <v>-8.4538972558163936E-2</v>
      </c>
      <c r="AD72" s="184">
        <v>0</v>
      </c>
      <c r="AE72" s="201">
        <v>1.6052642056158157E-2</v>
      </c>
      <c r="AF72" s="184">
        <v>3.612866038343765E-2</v>
      </c>
      <c r="AG72" s="200">
        <v>0.7755934222708446</v>
      </c>
      <c r="AH72" s="200">
        <v>0.10331660334399895</v>
      </c>
      <c r="AI72" s="184">
        <v>6.7894755166858195E-2</v>
      </c>
      <c r="AJ72" s="199">
        <v>72.744244227602181</v>
      </c>
      <c r="AK72" s="175">
        <v>63.041688071543909</v>
      </c>
      <c r="AL72" s="198">
        <v>68.560301115464526</v>
      </c>
      <c r="AM72" s="177"/>
      <c r="AN72" s="177"/>
      <c r="AO72" s="177"/>
      <c r="AP72" s="177"/>
      <c r="AQ72" s="177"/>
      <c r="AR72" s="177"/>
      <c r="AS72" s="174"/>
      <c r="AT72" s="174"/>
      <c r="AU72" s="174"/>
      <c r="AV72" s="176"/>
      <c r="AW72" s="176"/>
    </row>
    <row r="73" spans="1:49">
      <c r="A73" t="s">
        <v>1058</v>
      </c>
      <c r="B73">
        <f t="shared" si="1"/>
        <v>2814363.9948012633</v>
      </c>
      <c r="C73" s="197">
        <v>67</v>
      </c>
      <c r="D73" s="208" t="s">
        <v>1006</v>
      </c>
      <c r="E73" s="164" t="s">
        <v>1001</v>
      </c>
      <c r="F73" s="165">
        <v>52</v>
      </c>
      <c r="G73" s="165">
        <v>46</v>
      </c>
      <c r="H73" s="175" t="s">
        <v>916</v>
      </c>
      <c r="I73" s="164" t="s">
        <v>802</v>
      </c>
      <c r="J73" s="210" t="s">
        <v>785</v>
      </c>
      <c r="K73" s="209" t="s">
        <v>804</v>
      </c>
      <c r="L73" s="164" t="s">
        <v>776</v>
      </c>
      <c r="M73" s="205">
        <v>11408</v>
      </c>
      <c r="N73" s="205">
        <v>25150.334870050832</v>
      </c>
      <c r="O73" s="171">
        <v>340</v>
      </c>
      <c r="P73" s="171">
        <v>5.4</v>
      </c>
      <c r="Q73" s="171">
        <v>7.7</v>
      </c>
      <c r="R73" s="204">
        <v>16</v>
      </c>
      <c r="S73" s="204">
        <v>50</v>
      </c>
      <c r="T73" s="170">
        <v>45</v>
      </c>
      <c r="U73" s="169">
        <v>11200</v>
      </c>
      <c r="V73" s="203">
        <v>126.62139176686534</v>
      </c>
      <c r="W73" s="202">
        <v>1.494579383613217E-4</v>
      </c>
      <c r="X73" s="165">
        <v>8</v>
      </c>
      <c r="Y73" s="175">
        <v>60.894815477336095</v>
      </c>
      <c r="Z73" s="175">
        <v>53.801178422381213</v>
      </c>
      <c r="AA73" s="198">
        <v>100.75589413958751</v>
      </c>
      <c r="AB73" s="201">
        <v>1.3059420071902388</v>
      </c>
      <c r="AC73" s="200">
        <v>-0.2199937667632389</v>
      </c>
      <c r="AD73" s="184">
        <v>0</v>
      </c>
      <c r="AE73" s="201">
        <v>2.437278227579507E-2</v>
      </c>
      <c r="AF73" s="184">
        <v>5.4854270740053501E-2</v>
      </c>
      <c r="AG73" s="200">
        <v>1.0859482404269998</v>
      </c>
      <c r="AH73" s="200">
        <v>8.3347652988247381E-2</v>
      </c>
      <c r="AI73" s="184">
        <v>5.4772111260063053E-2</v>
      </c>
      <c r="AJ73" s="199">
        <v>120.26915472566826</v>
      </c>
      <c r="AK73" s="175">
        <v>109.41568595353412</v>
      </c>
      <c r="AL73" s="198">
        <v>114.93429899745473</v>
      </c>
      <c r="AM73" s="177"/>
      <c r="AN73" s="177"/>
      <c r="AO73" s="177"/>
      <c r="AP73" s="177"/>
      <c r="AQ73" s="177"/>
      <c r="AR73" s="177"/>
      <c r="AS73" s="174"/>
      <c r="AT73" s="174"/>
      <c r="AU73" s="174"/>
      <c r="AV73" s="176"/>
      <c r="AW73" s="176"/>
    </row>
    <row r="74" spans="1:49">
      <c r="A74" t="s">
        <v>195</v>
      </c>
      <c r="B74">
        <f t="shared" si="1"/>
        <v>692665870.08973086</v>
      </c>
      <c r="C74" s="197">
        <v>68</v>
      </c>
      <c r="D74" s="208" t="s">
        <v>1007</v>
      </c>
      <c r="E74" s="164" t="s">
        <v>1003</v>
      </c>
      <c r="F74" s="165">
        <v>52</v>
      </c>
      <c r="G74" s="165">
        <v>42</v>
      </c>
      <c r="H74" s="175" t="s">
        <v>901</v>
      </c>
      <c r="I74" s="164" t="s">
        <v>802</v>
      </c>
      <c r="J74" s="210" t="s">
        <v>783</v>
      </c>
      <c r="K74" s="209" t="s">
        <v>803</v>
      </c>
      <c r="L74" s="164" t="s">
        <v>776</v>
      </c>
      <c r="M74" s="205">
        <v>7257</v>
      </c>
      <c r="N74" s="205">
        <v>15998.946366756565</v>
      </c>
      <c r="O74" s="171">
        <v>340</v>
      </c>
      <c r="P74" s="171">
        <v>3.4</v>
      </c>
      <c r="Q74" s="171">
        <v>7.7</v>
      </c>
      <c r="R74" s="204">
        <v>8</v>
      </c>
      <c r="S74" s="204">
        <v>25</v>
      </c>
      <c r="T74" s="170">
        <v>55</v>
      </c>
      <c r="U74" s="169">
        <v>5700</v>
      </c>
      <c r="V74" s="203">
        <v>49805.065645092356</v>
      </c>
      <c r="W74" s="202">
        <v>5.8787558147925051E-2</v>
      </c>
      <c r="X74" s="165">
        <v>8</v>
      </c>
      <c r="Y74" s="175">
        <v>38.102845322955623</v>
      </c>
      <c r="Z74" s="175">
        <v>33.664244871284524</v>
      </c>
      <c r="AA74" s="198">
        <v>61.891445384527323</v>
      </c>
      <c r="AB74" s="201">
        <v>0.81793022012432626</v>
      </c>
      <c r="AC74" s="200">
        <v>-0.13468693348743255</v>
      </c>
      <c r="AD74" s="184">
        <v>0</v>
      </c>
      <c r="AE74" s="201">
        <v>1.5265023302814502E-2</v>
      </c>
      <c r="AF74" s="184">
        <v>3.4356016954920958E-2</v>
      </c>
      <c r="AG74" s="200">
        <v>0.68324328663689371</v>
      </c>
      <c r="AH74" s="200">
        <v>0.13568542872269621</v>
      </c>
      <c r="AI74" s="184">
        <v>8.9166006863046363E-2</v>
      </c>
      <c r="AJ74" s="199">
        <v>51.629456216538863</v>
      </c>
      <c r="AK74" s="175">
        <v>42.286914559232251</v>
      </c>
      <c r="AL74" s="198">
        <v>47.805527603152875</v>
      </c>
      <c r="AM74" s="177"/>
      <c r="AN74" s="177"/>
      <c r="AO74" s="177"/>
      <c r="AP74" s="177"/>
      <c r="AQ74" s="177"/>
      <c r="AR74" s="177"/>
      <c r="AS74" s="174"/>
      <c r="AT74" s="174"/>
      <c r="AU74" s="174"/>
      <c r="AV74" s="176"/>
      <c r="AW74" s="176"/>
    </row>
    <row r="75" spans="1:49">
      <c r="A75" t="s">
        <v>195</v>
      </c>
      <c r="B75">
        <f t="shared" si="1"/>
        <v>79538601.942964122</v>
      </c>
      <c r="C75" s="197">
        <v>69</v>
      </c>
      <c r="D75" s="208" t="s">
        <v>1008</v>
      </c>
      <c r="E75" s="164" t="s">
        <v>1005</v>
      </c>
      <c r="F75" s="165">
        <v>53</v>
      </c>
      <c r="G75" s="165">
        <v>41</v>
      </c>
      <c r="H75" s="175" t="s">
        <v>901</v>
      </c>
      <c r="I75" s="164" t="s">
        <v>802</v>
      </c>
      <c r="J75" s="207" t="s">
        <v>780</v>
      </c>
      <c r="K75" s="206" t="s">
        <v>801</v>
      </c>
      <c r="L75" s="164" t="s">
        <v>776</v>
      </c>
      <c r="M75" s="205">
        <v>7257</v>
      </c>
      <c r="N75" s="205">
        <v>15998.946366756565</v>
      </c>
      <c r="O75" s="171">
        <v>340</v>
      </c>
      <c r="P75" s="171">
        <v>3.4</v>
      </c>
      <c r="Q75" s="171">
        <v>7.7</v>
      </c>
      <c r="R75" s="204">
        <v>7</v>
      </c>
      <c r="S75" s="204">
        <v>25</v>
      </c>
      <c r="T75" s="170">
        <v>65</v>
      </c>
      <c r="U75" s="169">
        <v>5700</v>
      </c>
      <c r="V75" s="203">
        <v>3672.1620823299136</v>
      </c>
      <c r="W75" s="202">
        <v>4.3344474933916131E-3</v>
      </c>
      <c r="X75" s="165">
        <v>8</v>
      </c>
      <c r="Y75" s="175">
        <v>59.342145864015627</v>
      </c>
      <c r="Z75" s="175">
        <v>52.429379292316462</v>
      </c>
      <c r="AA75" s="198">
        <v>81.281875608183213</v>
      </c>
      <c r="AB75" s="201">
        <v>0.81793022012432626</v>
      </c>
      <c r="AC75" s="200">
        <v>-0.13468693348743255</v>
      </c>
      <c r="AD75" s="184">
        <v>0</v>
      </c>
      <c r="AE75" s="201">
        <v>1.5265023302814502E-2</v>
      </c>
      <c r="AF75" s="184">
        <v>3.4356016954920958E-2</v>
      </c>
      <c r="AG75" s="200">
        <v>0.68324328663689371</v>
      </c>
      <c r="AH75" s="200">
        <v>0.10331660334399895</v>
      </c>
      <c r="AI75" s="184">
        <v>6.7894755166858195E-2</v>
      </c>
      <c r="AJ75" s="199">
        <v>65.173832861068576</v>
      </c>
      <c r="AK75" s="175">
        <v>55.535295834546261</v>
      </c>
      <c r="AL75" s="198">
        <v>61.053908878466885</v>
      </c>
      <c r="AM75" s="177"/>
      <c r="AN75" s="177"/>
      <c r="AO75" s="177"/>
      <c r="AP75" s="177"/>
      <c r="AQ75" s="177"/>
      <c r="AR75" s="177"/>
      <c r="AS75" s="174"/>
      <c r="AT75" s="174"/>
      <c r="AU75" s="174"/>
      <c r="AV75" s="176"/>
      <c r="AW75" s="176"/>
    </row>
    <row r="76" spans="1:49">
      <c r="A76" t="s">
        <v>1058</v>
      </c>
      <c r="B76">
        <f t="shared" si="1"/>
        <v>95141254.349736348</v>
      </c>
      <c r="C76" s="197">
        <v>70</v>
      </c>
      <c r="D76" s="208" t="s">
        <v>1009</v>
      </c>
      <c r="E76" s="164" t="s">
        <v>1010</v>
      </c>
      <c r="F76" s="165">
        <v>52</v>
      </c>
      <c r="G76" s="165">
        <v>46</v>
      </c>
      <c r="H76" s="175" t="s">
        <v>916</v>
      </c>
      <c r="I76" s="164" t="s">
        <v>800</v>
      </c>
      <c r="J76" s="210" t="s">
        <v>785</v>
      </c>
      <c r="K76" s="206"/>
      <c r="L76" s="164" t="s">
        <v>776</v>
      </c>
      <c r="M76" s="205">
        <v>11408</v>
      </c>
      <c r="N76" s="205">
        <v>25150.334870050832</v>
      </c>
      <c r="O76" s="171">
        <v>340</v>
      </c>
      <c r="P76" s="171">
        <v>5.4</v>
      </c>
      <c r="Q76" s="171">
        <v>7.7</v>
      </c>
      <c r="R76" s="204">
        <v>16</v>
      </c>
      <c r="S76" s="204">
        <v>50</v>
      </c>
      <c r="T76" s="170">
        <v>45</v>
      </c>
      <c r="U76" s="169">
        <v>11200</v>
      </c>
      <c r="V76" s="203">
        <v>5171.8446591507036</v>
      </c>
      <c r="W76" s="202">
        <v>6.1046023068903792E-3</v>
      </c>
      <c r="X76" s="165">
        <v>8</v>
      </c>
      <c r="Y76" s="213">
        <v>50.4</v>
      </c>
      <c r="Z76" s="175">
        <v>44.528903999999997</v>
      </c>
      <c r="AA76" s="198">
        <v>93.333333333333329</v>
      </c>
      <c r="AB76" s="201">
        <v>1.3059420071902388</v>
      </c>
      <c r="AC76" s="200">
        <v>-0.2199937667632389</v>
      </c>
      <c r="AD76" s="184">
        <v>0.15101141640185883</v>
      </c>
      <c r="AE76" s="201">
        <v>2.437278227579507E-2</v>
      </c>
      <c r="AF76" s="184">
        <v>5.4854270740053501E-2</v>
      </c>
      <c r="AG76" s="200">
        <v>1.2369596568288586</v>
      </c>
      <c r="AH76" s="200">
        <v>8.997607822785994E-2</v>
      </c>
      <c r="AI76" s="184">
        <v>5.9127996899149528E-2</v>
      </c>
      <c r="AJ76" s="199">
        <v>126.12212828436793</v>
      </c>
      <c r="AK76" s="175">
        <v>115.44956797069347</v>
      </c>
      <c r="AL76" s="198">
        <v>120.96818101461409</v>
      </c>
      <c r="AM76" s="177"/>
      <c r="AN76" s="177"/>
      <c r="AO76" s="177"/>
      <c r="AP76" s="177"/>
      <c r="AQ76" s="177"/>
      <c r="AR76" s="177"/>
      <c r="AS76" s="174"/>
      <c r="AT76" s="174"/>
      <c r="AU76" s="174"/>
      <c r="AV76" s="176"/>
      <c r="AW76" s="176"/>
    </row>
    <row r="77" spans="1:49">
      <c r="A77" t="s">
        <v>1056</v>
      </c>
      <c r="B77">
        <f t="shared" si="1"/>
        <v>50901117.517491676</v>
      </c>
      <c r="C77" s="197">
        <v>71</v>
      </c>
      <c r="D77" s="208" t="s">
        <v>1011</v>
      </c>
      <c r="E77" s="164" t="s">
        <v>1012</v>
      </c>
      <c r="F77" s="165">
        <v>52</v>
      </c>
      <c r="G77" s="165">
        <v>47</v>
      </c>
      <c r="H77" s="175" t="s">
        <v>907</v>
      </c>
      <c r="I77" s="164" t="s">
        <v>799</v>
      </c>
      <c r="J77" s="211" t="s">
        <v>778</v>
      </c>
      <c r="K77" s="172" t="s">
        <v>798</v>
      </c>
      <c r="L77" s="164" t="s">
        <v>787</v>
      </c>
      <c r="M77" s="205">
        <v>19051</v>
      </c>
      <c r="N77" s="205">
        <v>42000.265568841023</v>
      </c>
      <c r="O77" s="171">
        <v>794</v>
      </c>
      <c r="P77" s="171">
        <v>6.86</v>
      </c>
      <c r="Q77" s="171">
        <v>7.7</v>
      </c>
      <c r="R77" s="204">
        <v>20</v>
      </c>
      <c r="S77" s="204">
        <v>100</v>
      </c>
      <c r="T77" s="170">
        <v>25</v>
      </c>
      <c r="U77" s="169">
        <v>15000</v>
      </c>
      <c r="V77" s="203">
        <v>2702.6185365557862</v>
      </c>
      <c r="W77" s="202">
        <v>3.1900438702682238E-3</v>
      </c>
      <c r="X77" s="165">
        <v>8</v>
      </c>
      <c r="Y77" s="175">
        <v>51.6</v>
      </c>
      <c r="Z77" s="175">
        <v>45.589116000000011</v>
      </c>
      <c r="AA77" s="198">
        <v>95.555555555555557</v>
      </c>
      <c r="AB77" s="201">
        <v>2.0655904795706843</v>
      </c>
      <c r="AC77" s="200">
        <v>-9.343078857194119E-2</v>
      </c>
      <c r="AD77" s="184">
        <v>0.113663077156248</v>
      </c>
      <c r="AE77" s="201">
        <v>3.8550093918678648E-2</v>
      </c>
      <c r="AF77" s="184">
        <v>8.6762244250208675E-2</v>
      </c>
      <c r="AG77" s="200">
        <v>2.085822768154991</v>
      </c>
      <c r="AH77" s="200">
        <v>8.7883611292328315E-2</v>
      </c>
      <c r="AI77" s="184">
        <v>5.7752927203820463E-2</v>
      </c>
      <c r="AJ77" s="199">
        <v>211.39339634386204</v>
      </c>
      <c r="AK77" s="175">
        <v>199.31195340147693</v>
      </c>
      <c r="AL77" s="198">
        <v>204.83056644539755</v>
      </c>
      <c r="AM77" s="177"/>
      <c r="AN77" s="177"/>
      <c r="AO77" s="177"/>
      <c r="AP77" s="177"/>
      <c r="AQ77" s="177"/>
      <c r="AR77" s="177"/>
      <c r="AS77" s="174"/>
      <c r="AT77" s="174"/>
      <c r="AU77" s="174"/>
      <c r="AV77" s="176"/>
      <c r="AW77" s="176"/>
    </row>
    <row r="78" spans="1:49">
      <c r="A78" t="s">
        <v>1056</v>
      </c>
      <c r="B78">
        <f t="shared" si="1"/>
        <v>50901117.517491676</v>
      </c>
      <c r="C78" s="197">
        <v>72</v>
      </c>
      <c r="D78" s="208" t="s">
        <v>1013</v>
      </c>
      <c r="E78" s="164" t="s">
        <v>1012</v>
      </c>
      <c r="F78" s="165">
        <v>52</v>
      </c>
      <c r="G78" s="165">
        <v>47</v>
      </c>
      <c r="H78" s="175" t="s">
        <v>905</v>
      </c>
      <c r="I78" s="164" t="s">
        <v>799</v>
      </c>
      <c r="J78" s="211" t="s">
        <v>778</v>
      </c>
      <c r="K78" s="172" t="s">
        <v>798</v>
      </c>
      <c r="L78" s="164" t="s">
        <v>788</v>
      </c>
      <c r="M78" s="205">
        <v>19051</v>
      </c>
      <c r="N78" s="205">
        <v>42000.265568841023</v>
      </c>
      <c r="O78" s="171">
        <v>794</v>
      </c>
      <c r="P78" s="171">
        <v>6.86</v>
      </c>
      <c r="Q78" s="171">
        <v>7.7</v>
      </c>
      <c r="R78" s="204">
        <v>20</v>
      </c>
      <c r="S78" s="204">
        <v>100</v>
      </c>
      <c r="T78" s="170">
        <v>25</v>
      </c>
      <c r="U78" s="169">
        <v>15000</v>
      </c>
      <c r="V78" s="203">
        <v>2702.6185365557862</v>
      </c>
      <c r="W78" s="202">
        <v>3.1900438702682238E-3</v>
      </c>
      <c r="X78" s="165">
        <v>8</v>
      </c>
      <c r="Y78" s="175">
        <v>51.6</v>
      </c>
      <c r="Z78" s="175">
        <v>45.589116000000011</v>
      </c>
      <c r="AA78" s="198">
        <v>95.555555555555557</v>
      </c>
      <c r="AB78" s="201">
        <v>2.0695124788824248</v>
      </c>
      <c r="AC78" s="200">
        <v>-0.22899776432577695</v>
      </c>
      <c r="AD78" s="184">
        <v>0.1288455501145444</v>
      </c>
      <c r="AE78" s="201">
        <v>3.8623290151577637E-2</v>
      </c>
      <c r="AF78" s="184">
        <v>8.6926982355655935E-2</v>
      </c>
      <c r="AG78" s="200">
        <v>1.9693602646711921</v>
      </c>
      <c r="AH78" s="200">
        <v>8.7883611292328315E-2</v>
      </c>
      <c r="AI78" s="184">
        <v>5.7752927203820463E-2</v>
      </c>
      <c r="AJ78" s="199">
        <v>200.27175142877607</v>
      </c>
      <c r="AK78" s="175">
        <v>188.18331417969168</v>
      </c>
      <c r="AL78" s="198">
        <v>193.70192722361233</v>
      </c>
      <c r="AM78" s="177"/>
      <c r="AN78" s="177"/>
      <c r="AO78" s="177"/>
      <c r="AP78" s="177"/>
      <c r="AQ78" s="177"/>
      <c r="AR78" s="177"/>
      <c r="AS78" s="174"/>
      <c r="AT78" s="174"/>
      <c r="AU78" s="174"/>
      <c r="AV78" s="176"/>
      <c r="AW78" s="176"/>
    </row>
    <row r="79" spans="1:49">
      <c r="A79" t="s">
        <v>1056</v>
      </c>
      <c r="B79">
        <f t="shared" si="1"/>
        <v>50901117.517491676</v>
      </c>
      <c r="C79" s="197">
        <v>73</v>
      </c>
      <c r="D79" s="208" t="s">
        <v>1014</v>
      </c>
      <c r="E79" s="164" t="s">
        <v>1012</v>
      </c>
      <c r="F79" s="165">
        <v>52</v>
      </c>
      <c r="G79" s="165">
        <v>47</v>
      </c>
      <c r="H79" s="175" t="s">
        <v>914</v>
      </c>
      <c r="I79" s="164" t="s">
        <v>799</v>
      </c>
      <c r="J79" s="211" t="s">
        <v>778</v>
      </c>
      <c r="K79" s="172" t="s">
        <v>798</v>
      </c>
      <c r="L79" s="164" t="s">
        <v>776</v>
      </c>
      <c r="M79" s="205">
        <v>19051</v>
      </c>
      <c r="N79" s="205">
        <v>42000.265568841023</v>
      </c>
      <c r="O79" s="171">
        <v>794</v>
      </c>
      <c r="P79" s="171">
        <v>6.86</v>
      </c>
      <c r="Q79" s="171">
        <v>7.7</v>
      </c>
      <c r="R79" s="204">
        <v>20</v>
      </c>
      <c r="S79" s="204">
        <v>100</v>
      </c>
      <c r="T79" s="170">
        <v>25</v>
      </c>
      <c r="U79" s="169">
        <v>15000</v>
      </c>
      <c r="V79" s="203">
        <v>2702.6185365557862</v>
      </c>
      <c r="W79" s="202">
        <v>3.1900438702682238E-3</v>
      </c>
      <c r="X79" s="165">
        <v>8</v>
      </c>
      <c r="Y79" s="175">
        <v>51.6</v>
      </c>
      <c r="Z79" s="175">
        <v>45.589116000000011</v>
      </c>
      <c r="AA79" s="198">
        <v>95.555555555555557</v>
      </c>
      <c r="AB79" s="201">
        <v>2.0655118598730002</v>
      </c>
      <c r="AC79" s="200">
        <v>-0.37007775993344549</v>
      </c>
      <c r="AD79" s="184">
        <v>0.15991172765049569</v>
      </c>
      <c r="AE79" s="201">
        <v>3.8548626640067737E-2</v>
      </c>
      <c r="AF79" s="184">
        <v>8.6758941939571205E-2</v>
      </c>
      <c r="AG79" s="200">
        <v>1.8553458275900503</v>
      </c>
      <c r="AH79" s="200">
        <v>8.7883611292328315E-2</v>
      </c>
      <c r="AI79" s="184">
        <v>5.7752927203820463E-2</v>
      </c>
      <c r="AJ79" s="199">
        <v>189.36990403881154</v>
      </c>
      <c r="AK79" s="175">
        <v>177.28860130304926</v>
      </c>
      <c r="AL79" s="198">
        <v>182.80721434696986</v>
      </c>
      <c r="AM79" s="177"/>
      <c r="AN79" s="177"/>
      <c r="AO79" s="177"/>
      <c r="AP79" s="177"/>
      <c r="AQ79" s="177"/>
      <c r="AR79" s="177"/>
      <c r="AS79" s="174"/>
      <c r="AT79" s="174"/>
      <c r="AU79" s="174"/>
      <c r="AV79" s="176"/>
      <c r="AW79" s="176"/>
    </row>
    <row r="80" spans="1:49">
      <c r="A80" t="s">
        <v>1056</v>
      </c>
      <c r="B80">
        <f t="shared" si="1"/>
        <v>63527751.320280313</v>
      </c>
      <c r="C80" s="197">
        <v>74</v>
      </c>
      <c r="D80" s="208" t="s">
        <v>1015</v>
      </c>
      <c r="E80" s="164" t="s">
        <v>1016</v>
      </c>
      <c r="F80" s="165">
        <v>52</v>
      </c>
      <c r="G80" s="165">
        <v>47</v>
      </c>
      <c r="H80" s="175" t="s">
        <v>907</v>
      </c>
      <c r="I80" s="164" t="s">
        <v>797</v>
      </c>
      <c r="J80" s="211" t="s">
        <v>778</v>
      </c>
      <c r="L80" s="164" t="s">
        <v>787</v>
      </c>
      <c r="M80" s="205">
        <v>19051</v>
      </c>
      <c r="N80" s="205">
        <v>42000.265568841023</v>
      </c>
      <c r="O80" s="171">
        <v>794</v>
      </c>
      <c r="P80" s="171">
        <v>6.86</v>
      </c>
      <c r="Q80" s="171">
        <v>7.7</v>
      </c>
      <c r="R80" s="204">
        <v>20</v>
      </c>
      <c r="S80" s="204">
        <v>100</v>
      </c>
      <c r="T80" s="170">
        <v>25</v>
      </c>
      <c r="U80" s="169">
        <v>15000</v>
      </c>
      <c r="V80" s="203">
        <v>2702.6185365557862</v>
      </c>
      <c r="W80" s="202">
        <v>3.1900438702682238E-3</v>
      </c>
      <c r="X80" s="165">
        <v>8</v>
      </c>
      <c r="Y80" s="175">
        <v>64.400000000000006</v>
      </c>
      <c r="Z80" s="175">
        <v>56.898044000000006</v>
      </c>
      <c r="AA80" s="198">
        <v>156.55480149434027</v>
      </c>
      <c r="AB80" s="201">
        <v>2.0655904795706843</v>
      </c>
      <c r="AC80" s="200">
        <v>-9.343078857194119E-2</v>
      </c>
      <c r="AD80" s="184">
        <v>8.658549119793188E-2</v>
      </c>
      <c r="AE80" s="201">
        <v>3.8550093918678648E-2</v>
      </c>
      <c r="AF80" s="184">
        <v>8.6762244250208675E-2</v>
      </c>
      <c r="AG80" s="200">
        <v>2.0587451821966751</v>
      </c>
      <c r="AH80" s="200">
        <v>5.3641071504092593E-2</v>
      </c>
      <c r="AI80" s="184">
        <v>3.5250359562559501E-2</v>
      </c>
      <c r="AJ80" s="199">
        <v>336.73941292852368</v>
      </c>
      <c r="AK80" s="175">
        <v>322.30644332622984</v>
      </c>
      <c r="AL80" s="198">
        <v>327.82505637015043</v>
      </c>
      <c r="AM80" s="177"/>
      <c r="AN80" s="177"/>
      <c r="AO80" s="177"/>
      <c r="AP80" s="177"/>
      <c r="AQ80" s="177"/>
      <c r="AR80" s="177"/>
      <c r="AS80" s="174"/>
      <c r="AT80" s="174"/>
      <c r="AU80" s="174"/>
      <c r="AV80" s="176"/>
      <c r="AW80" s="176"/>
    </row>
    <row r="81" spans="1:49">
      <c r="A81" t="s">
        <v>1058</v>
      </c>
      <c r="B81">
        <f t="shared" si="1"/>
        <v>105862921.17014872</v>
      </c>
      <c r="C81" s="197">
        <v>75</v>
      </c>
      <c r="D81" s="208" t="s">
        <v>1017</v>
      </c>
      <c r="E81" s="164" t="s">
        <v>1018</v>
      </c>
      <c r="F81" s="165">
        <v>52</v>
      </c>
      <c r="G81" s="165">
        <v>46</v>
      </c>
      <c r="H81" s="175" t="s">
        <v>912</v>
      </c>
      <c r="I81" s="164" t="s">
        <v>797</v>
      </c>
      <c r="J81" s="210" t="s">
        <v>785</v>
      </c>
      <c r="K81" s="209"/>
      <c r="L81" s="164" t="s">
        <v>787</v>
      </c>
      <c r="M81" s="205">
        <v>11408</v>
      </c>
      <c r="N81" s="205">
        <v>25150.334870050832</v>
      </c>
      <c r="O81" s="171">
        <v>340</v>
      </c>
      <c r="P81" s="171">
        <v>5.4</v>
      </c>
      <c r="Q81" s="171">
        <v>7.7</v>
      </c>
      <c r="R81" s="204">
        <v>16</v>
      </c>
      <c r="S81" s="204">
        <v>50</v>
      </c>
      <c r="T81" s="170">
        <v>45</v>
      </c>
      <c r="U81" s="169">
        <v>11200</v>
      </c>
      <c r="V81" s="203">
        <v>5171.8446591507036</v>
      </c>
      <c r="W81" s="202">
        <v>6.1046023068903792E-3</v>
      </c>
      <c r="X81" s="165">
        <v>8</v>
      </c>
      <c r="Y81" s="175">
        <v>56.079681347929181</v>
      </c>
      <c r="Z81" s="175">
        <v>49.546959267708914</v>
      </c>
      <c r="AA81" s="198">
        <v>156.55480149434027</v>
      </c>
      <c r="AB81" s="201">
        <v>1.4451053055964747</v>
      </c>
      <c r="AC81" s="200">
        <v>-5.6081646699588004E-2</v>
      </c>
      <c r="AD81" s="184">
        <v>6.6335625519714725E-2</v>
      </c>
      <c r="AE81" s="201">
        <v>2.6969985485556434E-2</v>
      </c>
      <c r="AF81" s="184">
        <v>6.0699630798788873E-2</v>
      </c>
      <c r="AG81" s="200">
        <v>1.4553592844166015</v>
      </c>
      <c r="AH81" s="200">
        <v>5.3641071504092593E-2</v>
      </c>
      <c r="AI81" s="184">
        <v>3.5250359562559501E-2</v>
      </c>
      <c r="AJ81" s="199">
        <v>240.46353190004962</v>
      </c>
      <c r="AK81" s="175">
        <v>227.84348387478613</v>
      </c>
      <c r="AL81" s="198">
        <v>233.36209691870675</v>
      </c>
      <c r="AM81" s="177"/>
      <c r="AN81" s="177"/>
      <c r="AO81" s="177"/>
      <c r="AP81" s="177"/>
      <c r="AQ81" s="177"/>
      <c r="AR81" s="177"/>
      <c r="AS81" s="174"/>
      <c r="AT81" s="174"/>
      <c r="AU81" s="174"/>
      <c r="AV81" s="176"/>
      <c r="AW81" s="176"/>
    </row>
    <row r="82" spans="1:49">
      <c r="A82" t="s">
        <v>1056</v>
      </c>
      <c r="B82">
        <f t="shared" si="1"/>
        <v>63527751.320280313</v>
      </c>
      <c r="C82" s="197">
        <v>76</v>
      </c>
      <c r="D82" s="208" t="s">
        <v>1019</v>
      </c>
      <c r="E82" s="164" t="s">
        <v>1016</v>
      </c>
      <c r="F82" s="165">
        <v>52</v>
      </c>
      <c r="G82" s="165">
        <v>47</v>
      </c>
      <c r="H82" s="175" t="s">
        <v>914</v>
      </c>
      <c r="I82" s="164" t="s">
        <v>797</v>
      </c>
      <c r="J82" s="211" t="s">
        <v>778</v>
      </c>
      <c r="L82" s="164" t="s">
        <v>776</v>
      </c>
      <c r="M82" s="205">
        <v>19051</v>
      </c>
      <c r="N82" s="205">
        <v>42000.265568841023</v>
      </c>
      <c r="O82" s="171">
        <v>794</v>
      </c>
      <c r="P82" s="171">
        <v>6.86</v>
      </c>
      <c r="Q82" s="171">
        <v>7.7</v>
      </c>
      <c r="R82" s="204">
        <v>20</v>
      </c>
      <c r="S82" s="204">
        <v>100</v>
      </c>
      <c r="T82" s="170">
        <v>25</v>
      </c>
      <c r="U82" s="169">
        <v>15000</v>
      </c>
      <c r="V82" s="203">
        <v>2702.6185365557862</v>
      </c>
      <c r="W82" s="202">
        <v>3.1900438702682238E-3</v>
      </c>
      <c r="X82" s="165">
        <v>8</v>
      </c>
      <c r="Y82" s="175">
        <v>64.400000000000006</v>
      </c>
      <c r="Z82" s="175">
        <v>56.898044000000006</v>
      </c>
      <c r="AA82" s="198">
        <v>156.55480149434027</v>
      </c>
      <c r="AB82" s="201">
        <v>2.0655118598730002</v>
      </c>
      <c r="AC82" s="200">
        <v>-0.37007775993344549</v>
      </c>
      <c r="AD82" s="184">
        <v>0.1218164757927017</v>
      </c>
      <c r="AE82" s="201">
        <v>3.8548626640067737E-2</v>
      </c>
      <c r="AF82" s="184">
        <v>8.6758941939571205E-2</v>
      </c>
      <c r="AG82" s="200">
        <v>1.8172505757322563</v>
      </c>
      <c r="AH82" s="200">
        <v>5.3641071504092593E-2</v>
      </c>
      <c r="AI82" s="184">
        <v>3.5250359562559501E-2</v>
      </c>
      <c r="AJ82" s="199">
        <v>298.93204304202112</v>
      </c>
      <c r="AK82" s="175">
        <v>284.49930314923898</v>
      </c>
      <c r="AL82" s="198">
        <v>290.01791619315958</v>
      </c>
      <c r="AM82" s="177"/>
      <c r="AN82" s="177"/>
      <c r="AO82" s="177"/>
      <c r="AP82" s="177"/>
      <c r="AQ82" s="177"/>
      <c r="AR82" s="177"/>
      <c r="AS82" s="174"/>
      <c r="AT82" s="174"/>
      <c r="AU82" s="174"/>
      <c r="AV82" s="176"/>
      <c r="AW82" s="176"/>
    </row>
    <row r="83" spans="1:49">
      <c r="A83" t="s">
        <v>1058</v>
      </c>
      <c r="B83">
        <f t="shared" si="1"/>
        <v>105862921.17014872</v>
      </c>
      <c r="C83" s="197">
        <v>77</v>
      </c>
      <c r="D83" s="208" t="s">
        <v>1020</v>
      </c>
      <c r="E83" s="164" t="s">
        <v>1018</v>
      </c>
      <c r="F83" s="165">
        <v>52</v>
      </c>
      <c r="G83" s="165">
        <v>46</v>
      </c>
      <c r="H83" s="175" t="s">
        <v>916</v>
      </c>
      <c r="I83" s="164" t="s">
        <v>797</v>
      </c>
      <c r="J83" s="210" t="s">
        <v>785</v>
      </c>
      <c r="K83" s="209"/>
      <c r="L83" s="164" t="s">
        <v>776</v>
      </c>
      <c r="M83" s="205">
        <v>11408</v>
      </c>
      <c r="N83" s="205">
        <v>25150.334870050832</v>
      </c>
      <c r="O83" s="171">
        <v>340</v>
      </c>
      <c r="P83" s="171">
        <v>5.4</v>
      </c>
      <c r="Q83" s="171">
        <v>7.7</v>
      </c>
      <c r="R83" s="204">
        <v>16</v>
      </c>
      <c r="S83" s="204">
        <v>50</v>
      </c>
      <c r="T83" s="170">
        <v>45</v>
      </c>
      <c r="U83" s="169">
        <v>11200</v>
      </c>
      <c r="V83" s="203">
        <v>5171.8446591507036</v>
      </c>
      <c r="W83" s="202">
        <v>6.1046023068903792E-3</v>
      </c>
      <c r="X83" s="165">
        <v>8</v>
      </c>
      <c r="Y83" s="175">
        <v>56.079681347929181</v>
      </c>
      <c r="Z83" s="175">
        <v>49.546959267708914</v>
      </c>
      <c r="AA83" s="198">
        <v>156.55480149434027</v>
      </c>
      <c r="AB83" s="201">
        <v>1.3059420071902388</v>
      </c>
      <c r="AC83" s="200">
        <v>-0.2199937667632389</v>
      </c>
      <c r="AD83" s="184">
        <v>7.5130526099069173E-2</v>
      </c>
      <c r="AE83" s="201">
        <v>2.437278227579507E-2</v>
      </c>
      <c r="AF83" s="184">
        <v>5.4854270740053501E-2</v>
      </c>
      <c r="AG83" s="200">
        <v>1.1610787665260691</v>
      </c>
      <c r="AH83" s="200">
        <v>5.3641071504092593E-2</v>
      </c>
      <c r="AI83" s="184">
        <v>3.5250359562559501E-2</v>
      </c>
      <c r="AJ83" s="199">
        <v>193.98589920510102</v>
      </c>
      <c r="AK83" s="175">
        <v>181.7724558127822</v>
      </c>
      <c r="AL83" s="198">
        <v>187.29106885670282</v>
      </c>
      <c r="AM83" s="177"/>
      <c r="AN83" s="177"/>
      <c r="AO83" s="177"/>
      <c r="AP83" s="177"/>
      <c r="AQ83" s="177"/>
      <c r="AR83" s="177"/>
      <c r="AS83" s="174"/>
      <c r="AT83" s="174"/>
      <c r="AU83" s="174"/>
      <c r="AV83" s="176"/>
      <c r="AW83" s="176"/>
    </row>
    <row r="84" spans="1:49">
      <c r="A84" t="s">
        <v>1056</v>
      </c>
      <c r="B84">
        <f t="shared" si="1"/>
        <v>2220344127.6977334</v>
      </c>
      <c r="C84" s="197">
        <v>78</v>
      </c>
      <c r="D84" s="208" t="s">
        <v>1021</v>
      </c>
      <c r="E84" s="164" t="s">
        <v>1022</v>
      </c>
      <c r="F84" s="165">
        <v>62</v>
      </c>
      <c r="G84" s="165">
        <v>47</v>
      </c>
      <c r="H84" s="175" t="s">
        <v>1023</v>
      </c>
      <c r="I84" s="212" t="s">
        <v>796</v>
      </c>
      <c r="J84" s="211" t="s">
        <v>778</v>
      </c>
      <c r="L84" s="164" t="s">
        <v>788</v>
      </c>
      <c r="M84" s="205">
        <v>30277</v>
      </c>
      <c r="N84" s="205">
        <v>66749.359121715388</v>
      </c>
      <c r="O84" s="171">
        <v>794</v>
      </c>
      <c r="P84" s="171">
        <v>6.21</v>
      </c>
      <c r="Q84" s="171">
        <v>6.2</v>
      </c>
      <c r="R84" s="204">
        <v>20</v>
      </c>
      <c r="S84" s="204">
        <v>100</v>
      </c>
      <c r="T84" s="170">
        <v>25</v>
      </c>
      <c r="U84" s="169">
        <v>38000</v>
      </c>
      <c r="V84" s="203">
        <v>30415.67298216073</v>
      </c>
      <c r="W84" s="202">
        <v>3.5901230545275616E-2</v>
      </c>
      <c r="X84" s="165">
        <v>8</v>
      </c>
      <c r="Y84" s="170">
        <v>200</v>
      </c>
      <c r="Z84" s="175">
        <v>186.542</v>
      </c>
      <c r="AA84" s="198">
        <v>400</v>
      </c>
      <c r="AB84" s="201">
        <v>2.1704791319746892</v>
      </c>
      <c r="AC84" s="200">
        <v>-7.1341478588876059E-2</v>
      </c>
      <c r="AD84" s="184">
        <v>0</v>
      </c>
      <c r="AE84" s="201">
        <v>4.0507629761900796E-2</v>
      </c>
      <c r="AF84" s="184">
        <v>9.1167945655669713E-2</v>
      </c>
      <c r="AG84" s="200">
        <v>2.0991376533858133</v>
      </c>
      <c r="AH84" s="200">
        <v>3.0337550968420994E-2</v>
      </c>
      <c r="AI84" s="184">
        <v>1.9936394816474232E-2</v>
      </c>
      <c r="AJ84" s="199">
        <v>867.993133646454</v>
      </c>
      <c r="AK84" s="175">
        <v>839.65506135432531</v>
      </c>
      <c r="AL84" s="198">
        <v>847.62961928091499</v>
      </c>
      <c r="AM84" s="177"/>
      <c r="AN84" s="177"/>
      <c r="AO84" s="177"/>
      <c r="AP84" s="177"/>
      <c r="AQ84" s="177"/>
      <c r="AR84" s="177"/>
      <c r="AS84" s="174"/>
      <c r="AT84" s="174"/>
      <c r="AU84" s="174"/>
      <c r="AV84" s="176"/>
      <c r="AW84" s="176"/>
    </row>
    <row r="85" spans="1:49">
      <c r="A85" t="s">
        <v>1056</v>
      </c>
      <c r="B85">
        <f t="shared" si="1"/>
        <v>11989858289.567755</v>
      </c>
      <c r="C85" s="197">
        <v>79</v>
      </c>
      <c r="D85" s="208" t="s">
        <v>1024</v>
      </c>
      <c r="E85" s="164" t="s">
        <v>1022</v>
      </c>
      <c r="F85" s="165">
        <v>62</v>
      </c>
      <c r="G85" s="165">
        <v>47</v>
      </c>
      <c r="H85" s="175" t="s">
        <v>1023</v>
      </c>
      <c r="I85" s="212" t="s">
        <v>796</v>
      </c>
      <c r="J85" s="211" t="s">
        <v>778</v>
      </c>
      <c r="L85" s="164" t="s">
        <v>787</v>
      </c>
      <c r="M85" s="205">
        <v>30277</v>
      </c>
      <c r="N85" s="205">
        <v>66749.359121715388</v>
      </c>
      <c r="O85" s="171">
        <v>794</v>
      </c>
      <c r="P85" s="171">
        <v>6.21</v>
      </c>
      <c r="Q85" s="171">
        <v>6.2</v>
      </c>
      <c r="R85" s="204">
        <v>20</v>
      </c>
      <c r="S85" s="204">
        <v>100</v>
      </c>
      <c r="T85" s="170">
        <v>25</v>
      </c>
      <c r="U85" s="169">
        <v>38000</v>
      </c>
      <c r="V85" s="203">
        <v>78211.730525556137</v>
      </c>
      <c r="W85" s="202">
        <v>9.2317449973565835E-2</v>
      </c>
      <c r="X85" s="165">
        <v>8</v>
      </c>
      <c r="Y85" s="170">
        <v>420</v>
      </c>
      <c r="Z85" s="175">
        <v>391.73820000000001</v>
      </c>
      <c r="AA85" s="198">
        <v>550</v>
      </c>
      <c r="AB85" s="201">
        <v>2.1704791319746892</v>
      </c>
      <c r="AC85" s="200">
        <v>-7.1341478588876059E-2</v>
      </c>
      <c r="AD85" s="184">
        <v>0</v>
      </c>
      <c r="AE85" s="201">
        <v>4.0507629761900796E-2</v>
      </c>
      <c r="AF85" s="184">
        <v>9.1167945655669713E-2</v>
      </c>
      <c r="AG85" s="200">
        <v>2.0991376533858133</v>
      </c>
      <c r="AH85" s="200">
        <v>2.2063673431578903E-2</v>
      </c>
      <c r="AI85" s="184">
        <v>1.4499196230163078E-2</v>
      </c>
      <c r="AJ85" s="199">
        <v>1188.9399261186111</v>
      </c>
      <c r="AK85" s="175">
        <v>1154.5257093621974</v>
      </c>
      <c r="AL85" s="198">
        <v>1162.500267288787</v>
      </c>
      <c r="AM85" s="177"/>
      <c r="AN85" s="177"/>
      <c r="AO85" s="177"/>
      <c r="AP85" s="177"/>
      <c r="AQ85" s="177"/>
      <c r="AR85" s="177"/>
      <c r="AS85" s="174"/>
      <c r="AT85" s="174"/>
      <c r="AU85" s="174"/>
      <c r="AV85" s="176"/>
      <c r="AW85" s="176"/>
    </row>
    <row r="86" spans="1:49">
      <c r="A86" t="s">
        <v>1056</v>
      </c>
      <c r="B86">
        <f t="shared" si="1"/>
        <v>439777903.51913637</v>
      </c>
      <c r="C86" s="197">
        <v>80</v>
      </c>
      <c r="D86" s="208" t="s">
        <v>1025</v>
      </c>
      <c r="E86" s="164" t="s">
        <v>947</v>
      </c>
      <c r="F86" s="165">
        <v>52</v>
      </c>
      <c r="G86" s="165">
        <v>47</v>
      </c>
      <c r="H86" s="175" t="s">
        <v>1026</v>
      </c>
      <c r="I86" s="212" t="s">
        <v>793</v>
      </c>
      <c r="J86" s="211" t="s">
        <v>778</v>
      </c>
      <c r="L86" s="164" t="s">
        <v>795</v>
      </c>
      <c r="M86" s="205">
        <v>53750</v>
      </c>
      <c r="N86" s="205">
        <v>118498.46592437169</v>
      </c>
      <c r="O86" s="171">
        <v>794</v>
      </c>
      <c r="P86" s="171">
        <v>6.21</v>
      </c>
      <c r="Q86" s="171">
        <v>6.2</v>
      </c>
      <c r="R86" s="204">
        <v>20</v>
      </c>
      <c r="S86" s="204">
        <v>100</v>
      </c>
      <c r="T86" s="170">
        <v>25</v>
      </c>
      <c r="U86" s="169">
        <v>38000</v>
      </c>
      <c r="V86" s="203">
        <v>11366.707250429992</v>
      </c>
      <c r="W86" s="202">
        <v>1.3416726888722391E-2</v>
      </c>
      <c r="X86" s="165">
        <v>8</v>
      </c>
      <c r="Y86" s="175">
        <v>106</v>
      </c>
      <c r="Z86" s="175">
        <v>98.867260000000002</v>
      </c>
      <c r="AA86" s="198">
        <v>179.66101694915255</v>
      </c>
      <c r="AB86" s="201">
        <v>3.268140541776523</v>
      </c>
      <c r="AC86" s="200">
        <v>-0.23120133448743835</v>
      </c>
      <c r="AD86" s="184">
        <v>0</v>
      </c>
      <c r="AE86" s="201">
        <v>6.0993273386461218E-2</v>
      </c>
      <c r="AF86" s="184">
        <v>0.13727368069035531</v>
      </c>
      <c r="AG86" s="200">
        <v>3.0369392072890848</v>
      </c>
      <c r="AH86" s="200">
        <v>4.6742289695731014E-2</v>
      </c>
      <c r="AI86" s="184">
        <v>3.0716808452011007E-2</v>
      </c>
      <c r="AJ86" s="199">
        <v>564.97546721924641</v>
      </c>
      <c r="AK86" s="175">
        <v>545.6195863943102</v>
      </c>
      <c r="AL86" s="198">
        <v>551.1381994382308</v>
      </c>
      <c r="AM86" s="177"/>
      <c r="AN86" s="177"/>
      <c r="AO86" s="177"/>
      <c r="AP86" s="177"/>
      <c r="AQ86" s="177"/>
      <c r="AR86" s="177"/>
      <c r="AS86" s="174"/>
      <c r="AT86" s="174"/>
      <c r="AU86" s="174"/>
      <c r="AV86" s="176"/>
      <c r="AW86" s="176"/>
    </row>
    <row r="87" spans="1:49">
      <c r="A87" t="s">
        <v>1058</v>
      </c>
      <c r="B87">
        <f t="shared" si="1"/>
        <v>238247354.54380047</v>
      </c>
      <c r="C87" s="197">
        <v>81</v>
      </c>
      <c r="D87" s="208" t="s">
        <v>1027</v>
      </c>
      <c r="E87" s="164" t="s">
        <v>1028</v>
      </c>
      <c r="F87" s="165">
        <v>61</v>
      </c>
      <c r="G87" s="165">
        <v>46</v>
      </c>
      <c r="H87" s="175" t="s">
        <v>951</v>
      </c>
      <c r="I87" s="212" t="s">
        <v>793</v>
      </c>
      <c r="J87" s="211" t="s">
        <v>794</v>
      </c>
      <c r="L87" s="164" t="s">
        <v>787</v>
      </c>
      <c r="M87" s="205">
        <v>20910</v>
      </c>
      <c r="N87" s="205">
        <v>46098.659022857901</v>
      </c>
      <c r="O87" s="171">
        <v>340</v>
      </c>
      <c r="P87" s="171">
        <v>6.21</v>
      </c>
      <c r="Q87" s="171">
        <v>6.2</v>
      </c>
      <c r="R87" s="204">
        <v>18</v>
      </c>
      <c r="S87" s="204">
        <v>60</v>
      </c>
      <c r="T87" s="170">
        <v>35</v>
      </c>
      <c r="U87" s="169">
        <v>25000</v>
      </c>
      <c r="V87" s="203">
        <v>5425.0019340501249</v>
      </c>
      <c r="W87" s="202">
        <v>6.4034172532408508E-3</v>
      </c>
      <c r="X87" s="165">
        <v>8</v>
      </c>
      <c r="Y87" s="175">
        <v>120.319307926013</v>
      </c>
      <c r="Z87" s="175">
        <v>106.30331174571175</v>
      </c>
      <c r="AA87" s="198">
        <v>214.38506631637713</v>
      </c>
      <c r="AB87" s="201">
        <v>1.7859147645994744</v>
      </c>
      <c r="AC87" s="200">
        <v>-9.3876609601171376E-2</v>
      </c>
      <c r="AD87" s="184">
        <v>0</v>
      </c>
      <c r="AE87" s="201">
        <v>3.3330508920806953E-2</v>
      </c>
      <c r="AF87" s="184">
        <v>7.5014856308031869E-2</v>
      </c>
      <c r="AG87" s="200">
        <v>1.692038154998303</v>
      </c>
      <c r="AH87" s="200">
        <v>3.917141919238902E-2</v>
      </c>
      <c r="AI87" s="184">
        <v>2.5741592633959729E-2</v>
      </c>
      <c r="AJ87" s="199">
        <v>378.29104273576434</v>
      </c>
      <c r="AK87" s="175">
        <v>362.74771206915159</v>
      </c>
      <c r="AL87" s="198">
        <v>368.26632511307224</v>
      </c>
      <c r="AM87" s="177"/>
      <c r="AN87" s="177"/>
      <c r="AO87" s="177"/>
      <c r="AP87" s="177"/>
      <c r="AQ87" s="177"/>
      <c r="AR87" s="177"/>
      <c r="AS87" s="174"/>
      <c r="AT87" s="174"/>
      <c r="AU87" s="174"/>
      <c r="AV87" s="176"/>
      <c r="AW87" s="176"/>
    </row>
    <row r="88" spans="1:49">
      <c r="A88" t="s">
        <v>1056</v>
      </c>
      <c r="B88">
        <f t="shared" si="1"/>
        <v>894724145.85362089</v>
      </c>
      <c r="C88" s="197">
        <v>82</v>
      </c>
      <c r="D88" s="208" t="s">
        <v>1029</v>
      </c>
      <c r="E88" s="164" t="s">
        <v>947</v>
      </c>
      <c r="F88" s="165">
        <v>61</v>
      </c>
      <c r="G88" s="165">
        <v>47</v>
      </c>
      <c r="H88" s="175" t="s">
        <v>948</v>
      </c>
      <c r="I88" s="212" t="s">
        <v>793</v>
      </c>
      <c r="J88" s="211" t="s">
        <v>778</v>
      </c>
      <c r="K88" s="172" t="s">
        <v>792</v>
      </c>
      <c r="L88" s="164" t="s">
        <v>787</v>
      </c>
      <c r="M88" s="205">
        <v>29529</v>
      </c>
      <c r="N88" s="205">
        <v>65100.301400572498</v>
      </c>
      <c r="O88" s="171">
        <v>794</v>
      </c>
      <c r="P88" s="171">
        <v>6.21</v>
      </c>
      <c r="Q88" s="171">
        <v>6.2</v>
      </c>
      <c r="R88" s="204">
        <v>20</v>
      </c>
      <c r="S88" s="204">
        <v>100</v>
      </c>
      <c r="T88" s="170">
        <v>25</v>
      </c>
      <c r="U88" s="169">
        <v>38000</v>
      </c>
      <c r="V88" s="203">
        <v>11366.707250429992</v>
      </c>
      <c r="W88" s="202">
        <v>1.3416726888722391E-2</v>
      </c>
      <c r="X88" s="165">
        <v>8</v>
      </c>
      <c r="Y88" s="175">
        <v>215.65603615270527</v>
      </c>
      <c r="Z88" s="175">
        <v>190.53426450127665</v>
      </c>
      <c r="AA88" s="198">
        <v>349.24503553480065</v>
      </c>
      <c r="AB88" s="201">
        <v>2.2041965719165422</v>
      </c>
      <c r="AC88" s="200">
        <v>-0.13687840291944536</v>
      </c>
      <c r="AD88" s="184">
        <v>0</v>
      </c>
      <c r="AE88" s="201">
        <v>4.113689799745443E-2</v>
      </c>
      <c r="AF88" s="184">
        <v>9.2584199646313009E-2</v>
      </c>
      <c r="AG88" s="200">
        <v>2.067318168997097</v>
      </c>
      <c r="AH88" s="200">
        <v>2.404548797209783E-2</v>
      </c>
      <c r="AI88" s="184">
        <v>1.5801550437130604E-2</v>
      </c>
      <c r="AJ88" s="199">
        <v>744.76523209730954</v>
      </c>
      <c r="AK88" s="175">
        <v>722.00060739313017</v>
      </c>
      <c r="AL88" s="198">
        <v>727.51922043705076</v>
      </c>
      <c r="AM88" s="177"/>
      <c r="AN88" s="177"/>
      <c r="AO88" s="177"/>
      <c r="AP88" s="177"/>
      <c r="AQ88" s="177"/>
      <c r="AR88" s="177"/>
      <c r="AS88" s="174"/>
      <c r="AT88" s="174"/>
      <c r="AU88" s="174"/>
      <c r="AV88" s="176"/>
      <c r="AW88" s="176"/>
    </row>
    <row r="89" spans="1:49">
      <c r="A89" t="s">
        <v>1058</v>
      </c>
      <c r="B89">
        <f t="shared" si="1"/>
        <v>238247354.54380047</v>
      </c>
      <c r="C89" s="197">
        <v>83</v>
      </c>
      <c r="D89" s="208" t="s">
        <v>1030</v>
      </c>
      <c r="E89" s="164" t="s">
        <v>1028</v>
      </c>
      <c r="F89" s="165">
        <v>61</v>
      </c>
      <c r="G89" s="165">
        <v>46</v>
      </c>
      <c r="H89" s="175" t="s">
        <v>951</v>
      </c>
      <c r="I89" s="212" t="s">
        <v>793</v>
      </c>
      <c r="J89" s="211" t="s">
        <v>794</v>
      </c>
      <c r="L89" s="164" t="s">
        <v>776</v>
      </c>
      <c r="M89" s="205">
        <v>20910</v>
      </c>
      <c r="N89" s="205">
        <v>46098.659022857901</v>
      </c>
      <c r="O89" s="171">
        <v>340</v>
      </c>
      <c r="P89" s="171">
        <v>6.21</v>
      </c>
      <c r="Q89" s="171">
        <v>6.2</v>
      </c>
      <c r="R89" s="204">
        <v>18</v>
      </c>
      <c r="S89" s="204">
        <v>60</v>
      </c>
      <c r="T89" s="170">
        <v>35</v>
      </c>
      <c r="U89" s="169">
        <v>25000</v>
      </c>
      <c r="V89" s="203">
        <v>5425.0019340501249</v>
      </c>
      <c r="W89" s="202">
        <v>6.4034172532408508E-3</v>
      </c>
      <c r="X89" s="165">
        <v>8</v>
      </c>
      <c r="Y89" s="175">
        <v>120.319307926013</v>
      </c>
      <c r="Z89" s="175">
        <v>106.30331174571175</v>
      </c>
      <c r="AA89" s="198">
        <v>214.38506631637713</v>
      </c>
      <c r="AB89" s="201">
        <v>1.7859147645994744</v>
      </c>
      <c r="AC89" s="200">
        <v>-9.3876609601171376E-2</v>
      </c>
      <c r="AD89" s="184">
        <v>0</v>
      </c>
      <c r="AE89" s="201">
        <v>3.3330508920806953E-2</v>
      </c>
      <c r="AF89" s="184">
        <v>7.5014856308031869E-2</v>
      </c>
      <c r="AG89" s="200">
        <v>1.692038154998303</v>
      </c>
      <c r="AH89" s="200">
        <v>3.917141919238902E-2</v>
      </c>
      <c r="AI89" s="184">
        <v>2.5741592633959729E-2</v>
      </c>
      <c r="AJ89" s="199">
        <v>378.29104273576434</v>
      </c>
      <c r="AK89" s="175">
        <v>362.74771206915159</v>
      </c>
      <c r="AL89" s="198">
        <v>368.26632511307224</v>
      </c>
      <c r="AM89" s="177"/>
      <c r="AN89" s="177"/>
      <c r="AO89" s="177"/>
      <c r="AP89" s="177"/>
      <c r="AQ89" s="177"/>
      <c r="AR89" s="177"/>
      <c r="AS89" s="174"/>
      <c r="AT89" s="174"/>
      <c r="AU89" s="174"/>
      <c r="AV89" s="176"/>
      <c r="AW89" s="176"/>
    </row>
    <row r="90" spans="1:49">
      <c r="A90" t="s">
        <v>1056</v>
      </c>
      <c r="B90">
        <f t="shared" si="1"/>
        <v>314857812.78294969</v>
      </c>
      <c r="C90" s="197">
        <v>84</v>
      </c>
      <c r="D90" s="208" t="s">
        <v>1031</v>
      </c>
      <c r="E90" s="164" t="s">
        <v>947</v>
      </c>
      <c r="F90" s="165">
        <v>61</v>
      </c>
      <c r="G90" s="165">
        <v>47</v>
      </c>
      <c r="H90" s="175" t="s">
        <v>948</v>
      </c>
      <c r="I90" s="212" t="s">
        <v>793</v>
      </c>
      <c r="J90" s="211" t="s">
        <v>778</v>
      </c>
      <c r="K90" s="172" t="s">
        <v>792</v>
      </c>
      <c r="L90" s="164" t="s">
        <v>776</v>
      </c>
      <c r="M90" s="205">
        <v>29529</v>
      </c>
      <c r="N90" s="205">
        <v>65100.301400572498</v>
      </c>
      <c r="O90" s="171">
        <v>794</v>
      </c>
      <c r="P90" s="171">
        <v>6.21</v>
      </c>
      <c r="Q90" s="171">
        <v>6.2</v>
      </c>
      <c r="R90" s="204">
        <v>20</v>
      </c>
      <c r="S90" s="204">
        <v>100</v>
      </c>
      <c r="T90" s="170">
        <v>25</v>
      </c>
      <c r="U90" s="169">
        <v>38000</v>
      </c>
      <c r="V90" s="203">
        <v>4000</v>
      </c>
      <c r="W90" s="202">
        <v>4.7214119597264537E-3</v>
      </c>
      <c r="X90" s="165">
        <v>8</v>
      </c>
      <c r="Y90" s="175">
        <v>215.65603615270527</v>
      </c>
      <c r="Z90" s="175">
        <v>190.53426450127665</v>
      </c>
      <c r="AA90" s="198">
        <v>349.24503553480065</v>
      </c>
      <c r="AB90" s="201">
        <v>2.2041965719165422</v>
      </c>
      <c r="AC90" s="200">
        <v>-0.13687840291944536</v>
      </c>
      <c r="AD90" s="184">
        <v>0</v>
      </c>
      <c r="AE90" s="201">
        <v>4.113689799745443E-2</v>
      </c>
      <c r="AF90" s="184">
        <v>9.2584199646313009E-2</v>
      </c>
      <c r="AG90" s="200">
        <v>2.067318168997097</v>
      </c>
      <c r="AH90" s="200">
        <v>2.404548797209783E-2</v>
      </c>
      <c r="AI90" s="184">
        <v>1.5801550437130604E-2</v>
      </c>
      <c r="AJ90" s="199">
        <v>744.76523209730954</v>
      </c>
      <c r="AK90" s="175">
        <v>722.00060739313017</v>
      </c>
      <c r="AL90" s="198">
        <v>727.51922043705076</v>
      </c>
      <c r="AM90" s="177"/>
      <c r="AN90" s="177"/>
      <c r="AO90" s="177"/>
      <c r="AP90" s="177"/>
      <c r="AQ90" s="177"/>
      <c r="AR90" s="177"/>
      <c r="AS90" s="174"/>
      <c r="AT90" s="174"/>
      <c r="AU90" s="174"/>
      <c r="AV90" s="176"/>
      <c r="AW90" s="176"/>
    </row>
    <row r="91" spans="1:49">
      <c r="B91">
        <f t="shared" si="1"/>
        <v>185409026.30692992</v>
      </c>
      <c r="C91" s="197">
        <v>85</v>
      </c>
      <c r="D91" s="208" t="s">
        <v>1032</v>
      </c>
      <c r="E91" s="164" t="s">
        <v>1033</v>
      </c>
      <c r="F91" s="165">
        <v>42</v>
      </c>
      <c r="G91" s="165">
        <v>47</v>
      </c>
      <c r="H91" s="175" t="s">
        <v>790</v>
      </c>
      <c r="I91" s="164" t="s">
        <v>790</v>
      </c>
      <c r="J91" s="211" t="s">
        <v>778</v>
      </c>
      <c r="K91" s="172" t="s">
        <v>791</v>
      </c>
      <c r="L91" s="164" t="s">
        <v>788</v>
      </c>
      <c r="M91" s="205">
        <v>19051</v>
      </c>
      <c r="N91" s="205">
        <v>42000.265568841023</v>
      </c>
      <c r="O91" s="171">
        <v>794</v>
      </c>
      <c r="P91" s="171">
        <v>6.86</v>
      </c>
      <c r="Q91" s="171">
        <v>7.7</v>
      </c>
      <c r="R91" s="204">
        <v>20</v>
      </c>
      <c r="S91" s="204">
        <v>100</v>
      </c>
      <c r="T91" s="170">
        <v>25</v>
      </c>
      <c r="U91" s="169">
        <v>15000</v>
      </c>
      <c r="V91" s="203">
        <v>3743</v>
      </c>
      <c r="W91" s="202">
        <v>4.4180612413140296E-3</v>
      </c>
      <c r="X91" s="165">
        <v>8</v>
      </c>
      <c r="Y91" s="175">
        <v>135.71197838297601</v>
      </c>
      <c r="Z91" s="175">
        <v>119.90289002114318</v>
      </c>
      <c r="AA91" s="198">
        <v>203.16467431772006</v>
      </c>
      <c r="AB91" s="201">
        <v>1.9878943133191989</v>
      </c>
      <c r="AC91" s="200">
        <v>-0.35617102411740093</v>
      </c>
      <c r="AD91" s="184">
        <v>0</v>
      </c>
      <c r="AE91" s="201">
        <v>3.7100051165412977E-2</v>
      </c>
      <c r="AF91" s="184">
        <v>8.3498725261189483E-2</v>
      </c>
      <c r="AG91" s="200">
        <v>1.6317232892017979</v>
      </c>
      <c r="AH91" s="200">
        <v>0.14866458709692501</v>
      </c>
      <c r="AI91" s="184">
        <v>9.7695292104413384E-2</v>
      </c>
      <c r="AJ91" s="199">
        <v>369.24934285963917</v>
      </c>
      <c r="AK91" s="175">
        <v>331.50853062732222</v>
      </c>
      <c r="AL91" s="198">
        <v>351.35676283008991</v>
      </c>
      <c r="AM91" s="177"/>
      <c r="AN91" s="177"/>
      <c r="AO91" s="177"/>
      <c r="AP91" s="177"/>
      <c r="AQ91" s="177"/>
      <c r="AR91" s="177"/>
      <c r="AS91" s="174"/>
      <c r="AT91" s="174"/>
      <c r="AU91" s="174"/>
      <c r="AV91" s="176"/>
      <c r="AW91" s="176"/>
    </row>
    <row r="92" spans="1:49">
      <c r="B92">
        <f t="shared" si="1"/>
        <v>819416.84020148625</v>
      </c>
      <c r="C92" s="197">
        <v>86</v>
      </c>
      <c r="D92" s="208" t="s">
        <v>1034</v>
      </c>
      <c r="E92" s="164" t="s">
        <v>1035</v>
      </c>
      <c r="F92" s="165">
        <v>42</v>
      </c>
      <c r="G92" s="165">
        <v>46</v>
      </c>
      <c r="H92" s="175" t="s">
        <v>790</v>
      </c>
      <c r="I92" s="164" t="s">
        <v>790</v>
      </c>
      <c r="J92" s="210" t="s">
        <v>785</v>
      </c>
      <c r="K92" s="209" t="s">
        <v>789</v>
      </c>
      <c r="L92" s="164" t="s">
        <v>788</v>
      </c>
      <c r="M92" s="205">
        <v>11408</v>
      </c>
      <c r="N92" s="205">
        <v>25150.334870050832</v>
      </c>
      <c r="O92" s="171">
        <v>340</v>
      </c>
      <c r="P92" s="171">
        <v>5.4</v>
      </c>
      <c r="Q92" s="171">
        <v>7.7</v>
      </c>
      <c r="R92" s="204">
        <v>16</v>
      </c>
      <c r="S92" s="204">
        <v>50</v>
      </c>
      <c r="T92" s="170">
        <v>45</v>
      </c>
      <c r="U92" s="169">
        <v>11200</v>
      </c>
      <c r="V92" s="203">
        <v>28.030916615099397</v>
      </c>
      <c r="W92" s="202">
        <v>3.3086376237156313E-5</v>
      </c>
      <c r="X92" s="165">
        <v>8</v>
      </c>
      <c r="Y92" s="175">
        <v>80.089341180456898</v>
      </c>
      <c r="Z92" s="175">
        <v>70.759733826345467</v>
      </c>
      <c r="AA92" s="198">
        <v>219.4614756240808</v>
      </c>
      <c r="AB92" s="201">
        <v>1.9878943133191989</v>
      </c>
      <c r="AC92" s="200">
        <v>-0.35617102411740093</v>
      </c>
      <c r="AD92" s="184">
        <v>0</v>
      </c>
      <c r="AE92" s="201">
        <v>3.7100051165412977E-2</v>
      </c>
      <c r="AF92" s="184">
        <v>8.3498725261189483E-2</v>
      </c>
      <c r="AG92" s="200">
        <v>1.6317232892017979</v>
      </c>
      <c r="AH92" s="200">
        <v>0.1291359243055108</v>
      </c>
      <c r="AI92" s="184">
        <v>8.486198423283578E-2</v>
      </c>
      <c r="AJ92" s="199">
        <v>394.58279333706275</v>
      </c>
      <c r="AK92" s="175">
        <v>358.10040085840529</v>
      </c>
      <c r="AL92" s="198">
        <v>376.72433714253094</v>
      </c>
      <c r="AM92" s="177"/>
      <c r="AN92" s="177"/>
      <c r="AO92" s="177"/>
      <c r="AP92" s="177"/>
      <c r="AQ92" s="177"/>
      <c r="AR92" s="177"/>
      <c r="AS92" s="174"/>
      <c r="AT92" s="174"/>
      <c r="AU92" s="174"/>
      <c r="AV92" s="176"/>
      <c r="AW92" s="176"/>
    </row>
    <row r="93" spans="1:49">
      <c r="B93">
        <f t="shared" si="1"/>
        <v>49534.872109786244</v>
      </c>
      <c r="C93" s="197">
        <v>87</v>
      </c>
      <c r="D93" s="208" t="s">
        <v>1036</v>
      </c>
      <c r="E93" s="164" t="s">
        <v>1033</v>
      </c>
      <c r="F93" s="165">
        <v>42</v>
      </c>
      <c r="G93" s="165">
        <v>48</v>
      </c>
      <c r="H93" s="175" t="s">
        <v>790</v>
      </c>
      <c r="I93" s="164" t="s">
        <v>790</v>
      </c>
      <c r="J93" s="211" t="s">
        <v>778</v>
      </c>
      <c r="K93" s="172" t="s">
        <v>791</v>
      </c>
      <c r="L93" s="164" t="s">
        <v>776</v>
      </c>
      <c r="M93" s="205">
        <v>19051</v>
      </c>
      <c r="N93" s="205">
        <v>42000.265568841023</v>
      </c>
      <c r="O93" s="171">
        <v>794</v>
      </c>
      <c r="P93" s="171">
        <v>6.86</v>
      </c>
      <c r="Q93" s="171">
        <v>7.7</v>
      </c>
      <c r="R93" s="204">
        <v>20</v>
      </c>
      <c r="S93" s="204">
        <v>100</v>
      </c>
      <c r="T93" s="170">
        <v>25</v>
      </c>
      <c r="U93" s="169">
        <v>15000</v>
      </c>
      <c r="V93" s="203">
        <v>1</v>
      </c>
      <c r="W93" s="202">
        <v>1.1803529899316134E-6</v>
      </c>
      <c r="X93" s="165">
        <v>8</v>
      </c>
      <c r="Y93" s="175">
        <v>135.71197838297601</v>
      </c>
      <c r="Z93" s="175">
        <v>119.90289002114318</v>
      </c>
      <c r="AA93" s="198">
        <v>203.16467431772006</v>
      </c>
      <c r="AB93" s="201">
        <v>1.9878943133191989</v>
      </c>
      <c r="AC93" s="200">
        <v>-0.35617102411740093</v>
      </c>
      <c r="AD93" s="184">
        <v>0</v>
      </c>
      <c r="AE93" s="201">
        <v>3.7100051165412977E-2</v>
      </c>
      <c r="AF93" s="184">
        <v>8.3498725261189483E-2</v>
      </c>
      <c r="AG93" s="200">
        <v>1.6317232892017979</v>
      </c>
      <c r="AH93" s="200">
        <v>0.14866458709692501</v>
      </c>
      <c r="AI93" s="184">
        <v>9.7695292104413384E-2</v>
      </c>
      <c r="AJ93" s="199">
        <v>369.24934285963917</v>
      </c>
      <c r="AK93" s="175">
        <v>331.50853062732222</v>
      </c>
      <c r="AL93" s="198">
        <v>351.35676283008991</v>
      </c>
      <c r="AM93" s="177"/>
      <c r="AN93" s="177"/>
      <c r="AO93" s="177"/>
      <c r="AP93" s="177"/>
      <c r="AQ93" s="177"/>
      <c r="AR93" s="177"/>
      <c r="AS93" s="174"/>
      <c r="AT93" s="174"/>
      <c r="AU93" s="174"/>
      <c r="AV93" s="176"/>
      <c r="AW93" s="176"/>
    </row>
    <row r="94" spans="1:49">
      <c r="B94">
        <f t="shared" si="1"/>
        <v>819416.84020148625</v>
      </c>
      <c r="C94" s="197">
        <v>88</v>
      </c>
      <c r="D94" s="208" t="s">
        <v>1037</v>
      </c>
      <c r="E94" s="164" t="s">
        <v>1035</v>
      </c>
      <c r="F94" s="165">
        <v>42</v>
      </c>
      <c r="G94" s="165">
        <v>46</v>
      </c>
      <c r="H94" s="175" t="s">
        <v>790</v>
      </c>
      <c r="I94" s="164" t="s">
        <v>790</v>
      </c>
      <c r="J94" s="210" t="s">
        <v>785</v>
      </c>
      <c r="K94" s="209" t="s">
        <v>789</v>
      </c>
      <c r="L94" s="164" t="s">
        <v>776</v>
      </c>
      <c r="M94" s="205">
        <v>11408</v>
      </c>
      <c r="N94" s="205">
        <v>25150.334870050832</v>
      </c>
      <c r="O94" s="171">
        <v>340</v>
      </c>
      <c r="P94" s="171">
        <v>5.4</v>
      </c>
      <c r="Q94" s="171">
        <v>7.7</v>
      </c>
      <c r="R94" s="204">
        <v>16</v>
      </c>
      <c r="S94" s="204">
        <v>50</v>
      </c>
      <c r="T94" s="170">
        <v>45</v>
      </c>
      <c r="U94" s="169">
        <v>11200</v>
      </c>
      <c r="V94" s="203">
        <v>28.030916615099397</v>
      </c>
      <c r="W94" s="202">
        <v>3.3086376237156313E-5</v>
      </c>
      <c r="X94" s="165">
        <v>8</v>
      </c>
      <c r="Y94" s="175">
        <v>80.089341180456898</v>
      </c>
      <c r="Z94" s="175">
        <v>70.759733826345467</v>
      </c>
      <c r="AA94" s="198">
        <v>219.4614756240808</v>
      </c>
      <c r="AB94" s="201">
        <v>1.9878943133191989</v>
      </c>
      <c r="AC94" s="200">
        <v>-0.35617102411740093</v>
      </c>
      <c r="AD94" s="184">
        <v>0</v>
      </c>
      <c r="AE94" s="201">
        <v>3.7100051165412977E-2</v>
      </c>
      <c r="AF94" s="184">
        <v>8.3498725261189483E-2</v>
      </c>
      <c r="AG94" s="200">
        <v>1.6317232892017979</v>
      </c>
      <c r="AH94" s="200">
        <v>0.1291359243055108</v>
      </c>
      <c r="AI94" s="184">
        <v>8.486198423283578E-2</v>
      </c>
      <c r="AJ94" s="199">
        <v>394.58279333706275</v>
      </c>
      <c r="AK94" s="175">
        <v>358.10040085840529</v>
      </c>
      <c r="AL94" s="198">
        <v>376.72433714253094</v>
      </c>
      <c r="AM94" s="177"/>
      <c r="AN94" s="177"/>
      <c r="AO94" s="177"/>
      <c r="AP94" s="177"/>
      <c r="AQ94" s="177"/>
      <c r="AR94" s="177"/>
      <c r="AS94" s="174"/>
      <c r="AT94" s="174"/>
      <c r="AU94" s="174"/>
      <c r="AV94" s="176"/>
      <c r="AW94" s="176"/>
    </row>
    <row r="95" spans="1:49">
      <c r="A95" t="s">
        <v>1056</v>
      </c>
      <c r="B95">
        <f t="shared" si="1"/>
        <v>26328716.333469585</v>
      </c>
      <c r="C95" s="197">
        <v>89</v>
      </c>
      <c r="D95" s="208" t="s">
        <v>1038</v>
      </c>
      <c r="E95" s="164" t="s">
        <v>1039</v>
      </c>
      <c r="F95" s="165">
        <v>52</v>
      </c>
      <c r="G95" s="165">
        <v>47</v>
      </c>
      <c r="H95" s="175" t="s">
        <v>905</v>
      </c>
      <c r="I95" s="164" t="s">
        <v>781</v>
      </c>
      <c r="J95" s="211" t="s">
        <v>778</v>
      </c>
      <c r="K95" s="172" t="s">
        <v>786</v>
      </c>
      <c r="L95" s="164" t="s">
        <v>788</v>
      </c>
      <c r="M95" s="205">
        <v>19051</v>
      </c>
      <c r="N95" s="205">
        <v>42000.265568841023</v>
      </c>
      <c r="O95" s="171">
        <v>794</v>
      </c>
      <c r="P95" s="171">
        <v>6.86</v>
      </c>
      <c r="Q95" s="171">
        <v>7.7</v>
      </c>
      <c r="R95" s="204">
        <v>20</v>
      </c>
      <c r="S95" s="204">
        <v>100</v>
      </c>
      <c r="T95" s="170">
        <v>25</v>
      </c>
      <c r="U95" s="169">
        <v>15000</v>
      </c>
      <c r="V95" s="203">
        <v>2702.6185365557862</v>
      </c>
      <c r="W95" s="202">
        <v>3.1900438702682238E-3</v>
      </c>
      <c r="X95" s="165">
        <v>8</v>
      </c>
      <c r="Y95" s="175">
        <v>26.690214853144901</v>
      </c>
      <c r="Z95" s="175">
        <v>23.581071724902053</v>
      </c>
      <c r="AA95" s="198">
        <v>44.335477128743321</v>
      </c>
      <c r="AB95" s="201">
        <v>2.0695124788824248</v>
      </c>
      <c r="AC95" s="200">
        <v>-0.22899776432577695</v>
      </c>
      <c r="AD95" s="184">
        <v>0.14364031454834789</v>
      </c>
      <c r="AE95" s="201">
        <v>3.8623290151577637E-2</v>
      </c>
      <c r="AF95" s="184">
        <v>8.6926982355655935E-2</v>
      </c>
      <c r="AG95" s="200">
        <v>1.9841550291049956</v>
      </c>
      <c r="AH95" s="200">
        <v>0.18941416321924584</v>
      </c>
      <c r="AI95" s="184">
        <v>0.12447397437260975</v>
      </c>
      <c r="AJ95" s="199">
        <v>98.078609211184599</v>
      </c>
      <c r="AK95" s="175">
        <v>87.968459912765567</v>
      </c>
      <c r="AL95" s="198">
        <v>93.487072956686191</v>
      </c>
      <c r="AM95" s="177"/>
      <c r="AN95" s="177"/>
      <c r="AO95" s="177"/>
      <c r="AP95" s="177"/>
      <c r="AQ95" s="177"/>
      <c r="AR95" s="177"/>
      <c r="AS95" s="174"/>
      <c r="AT95" s="174"/>
      <c r="AU95" s="174"/>
      <c r="AV95" s="176"/>
      <c r="AW95" s="176"/>
    </row>
    <row r="96" spans="1:49">
      <c r="A96" t="s">
        <v>1056</v>
      </c>
      <c r="B96">
        <f t="shared" si="1"/>
        <v>26328716.333469585</v>
      </c>
      <c r="C96" s="197">
        <v>90</v>
      </c>
      <c r="D96" s="208" t="s">
        <v>1040</v>
      </c>
      <c r="E96" s="164" t="s">
        <v>1039</v>
      </c>
      <c r="F96" s="165">
        <v>52</v>
      </c>
      <c r="G96" s="165">
        <v>47</v>
      </c>
      <c r="H96" s="175" t="s">
        <v>907</v>
      </c>
      <c r="I96" s="164" t="s">
        <v>781</v>
      </c>
      <c r="J96" s="211" t="s">
        <v>778</v>
      </c>
      <c r="K96" s="172" t="s">
        <v>786</v>
      </c>
      <c r="L96" s="164" t="s">
        <v>787</v>
      </c>
      <c r="M96" s="205">
        <v>19051</v>
      </c>
      <c r="N96" s="205">
        <v>42000.265568841023</v>
      </c>
      <c r="O96" s="171">
        <v>794</v>
      </c>
      <c r="P96" s="171">
        <v>6.86</v>
      </c>
      <c r="Q96" s="171">
        <v>7.7</v>
      </c>
      <c r="R96" s="204">
        <v>20</v>
      </c>
      <c r="S96" s="204">
        <v>100</v>
      </c>
      <c r="T96" s="170">
        <v>25</v>
      </c>
      <c r="U96" s="169">
        <v>15000</v>
      </c>
      <c r="V96" s="203">
        <v>2702.6185365557862</v>
      </c>
      <c r="W96" s="202">
        <v>3.1900438702682238E-3</v>
      </c>
      <c r="X96" s="165">
        <v>8</v>
      </c>
      <c r="Y96" s="175">
        <v>26.690214853144901</v>
      </c>
      <c r="Z96" s="175">
        <v>23.581071724902053</v>
      </c>
      <c r="AA96" s="198">
        <v>44.335477128743321</v>
      </c>
      <c r="AB96" s="201">
        <v>2.0655904795706843</v>
      </c>
      <c r="AC96" s="200">
        <v>-9.343078857194119E-2</v>
      </c>
      <c r="AD96" s="184">
        <v>0.12671450539612866</v>
      </c>
      <c r="AE96" s="201">
        <v>3.8550093918678648E-2</v>
      </c>
      <c r="AF96" s="184">
        <v>8.6762244250208675E-2</v>
      </c>
      <c r="AG96" s="200">
        <v>2.0988741963948718</v>
      </c>
      <c r="AH96" s="200">
        <v>0.18941416321924584</v>
      </c>
      <c r="AI96" s="184">
        <v>0.12447397437260975</v>
      </c>
      <c r="AJ96" s="199">
        <v>103.16149303888376</v>
      </c>
      <c r="AK96" s="175">
        <v>93.054588930374351</v>
      </c>
      <c r="AL96" s="198">
        <v>98.573201974294975</v>
      </c>
      <c r="AM96" s="177"/>
      <c r="AN96" s="177"/>
      <c r="AO96" s="177"/>
      <c r="AP96" s="177"/>
      <c r="AQ96" s="177"/>
      <c r="AR96" s="177"/>
      <c r="AS96" s="174"/>
      <c r="AT96" s="174"/>
      <c r="AU96" s="174"/>
      <c r="AV96" s="176"/>
      <c r="AW96" s="176"/>
    </row>
    <row r="97" spans="1:49">
      <c r="A97" t="s">
        <v>1058</v>
      </c>
      <c r="B97">
        <f t="shared" si="1"/>
        <v>92875986.389028341</v>
      </c>
      <c r="C97" s="197">
        <v>91</v>
      </c>
      <c r="D97" s="208" t="s">
        <v>1041</v>
      </c>
      <c r="E97" s="164" t="s">
        <v>1042</v>
      </c>
      <c r="F97" s="165">
        <v>52</v>
      </c>
      <c r="G97" s="165">
        <v>46</v>
      </c>
      <c r="H97" s="175" t="s">
        <v>910</v>
      </c>
      <c r="I97" s="164" t="s">
        <v>781</v>
      </c>
      <c r="J97" s="210" t="s">
        <v>785</v>
      </c>
      <c r="K97" s="209" t="s">
        <v>784</v>
      </c>
      <c r="L97" s="164" t="s">
        <v>788</v>
      </c>
      <c r="M97" s="205">
        <v>11408</v>
      </c>
      <c r="N97" s="205">
        <v>25150.334870050832</v>
      </c>
      <c r="O97" s="171">
        <v>340</v>
      </c>
      <c r="P97" s="171">
        <v>5.4</v>
      </c>
      <c r="Q97" s="171">
        <v>7.7</v>
      </c>
      <c r="R97" s="204">
        <v>16</v>
      </c>
      <c r="S97" s="204">
        <v>50</v>
      </c>
      <c r="T97" s="170">
        <v>45</v>
      </c>
      <c r="U97" s="169">
        <v>11200</v>
      </c>
      <c r="V97" s="203">
        <v>5171.8446591507036</v>
      </c>
      <c r="W97" s="202">
        <v>6.1046023068903792E-3</v>
      </c>
      <c r="X97" s="165">
        <v>8</v>
      </c>
      <c r="Y97" s="175">
        <v>49.2</v>
      </c>
      <c r="Z97" s="175">
        <v>43.468692000000004</v>
      </c>
      <c r="AA97" s="198">
        <v>89.454545454545453</v>
      </c>
      <c r="AB97" s="201">
        <v>1.3643385909304979</v>
      </c>
      <c r="AC97" s="200">
        <v>-0.13719516002678903</v>
      </c>
      <c r="AD97" s="184">
        <v>0.10471937015288081</v>
      </c>
      <c r="AE97" s="201">
        <v>2.5462637118747709E-2</v>
      </c>
      <c r="AF97" s="184">
        <v>5.7307137710520553E-2</v>
      </c>
      <c r="AG97" s="200">
        <v>1.3318628010565896</v>
      </c>
      <c r="AH97" s="200">
        <v>9.3877479993837609E-2</v>
      </c>
      <c r="AI97" s="184">
        <v>6.1691812482852486E-2</v>
      </c>
      <c r="AJ97" s="199">
        <v>129.81669740713346</v>
      </c>
      <c r="AK97" s="175">
        <v>119.14118147633492</v>
      </c>
      <c r="AL97" s="198">
        <v>124.65979452025555</v>
      </c>
      <c r="AM97" s="177"/>
      <c r="AN97" s="177"/>
      <c r="AO97" s="177"/>
      <c r="AP97" s="177"/>
      <c r="AQ97" s="177"/>
      <c r="AR97" s="177"/>
      <c r="AS97" s="174"/>
      <c r="AT97" s="174"/>
      <c r="AU97" s="174"/>
      <c r="AV97" s="176"/>
      <c r="AW97" s="176"/>
    </row>
    <row r="98" spans="1:49">
      <c r="A98" t="s">
        <v>1058</v>
      </c>
      <c r="B98">
        <f t="shared" si="1"/>
        <v>92875986.389028341</v>
      </c>
      <c r="C98" s="197">
        <v>92</v>
      </c>
      <c r="D98" s="208" t="s">
        <v>1043</v>
      </c>
      <c r="E98" s="164" t="s">
        <v>1042</v>
      </c>
      <c r="F98" s="165">
        <v>52</v>
      </c>
      <c r="G98" s="165">
        <v>46</v>
      </c>
      <c r="H98" s="175" t="s">
        <v>912</v>
      </c>
      <c r="I98" s="164" t="s">
        <v>781</v>
      </c>
      <c r="J98" s="210" t="s">
        <v>785</v>
      </c>
      <c r="K98" s="209" t="s">
        <v>784</v>
      </c>
      <c r="L98" s="164" t="s">
        <v>787</v>
      </c>
      <c r="M98" s="205">
        <v>11408</v>
      </c>
      <c r="N98" s="205">
        <v>25150.334870050832</v>
      </c>
      <c r="O98" s="171">
        <v>340</v>
      </c>
      <c r="P98" s="171">
        <v>5.4</v>
      </c>
      <c r="Q98" s="171">
        <v>7.7</v>
      </c>
      <c r="R98" s="204">
        <v>16</v>
      </c>
      <c r="S98" s="204">
        <v>50</v>
      </c>
      <c r="T98" s="170">
        <v>45</v>
      </c>
      <c r="U98" s="169">
        <v>11200</v>
      </c>
      <c r="V98" s="203">
        <v>5171.8446591507036</v>
      </c>
      <c r="W98" s="202">
        <v>6.1046023068903792E-3</v>
      </c>
      <c r="X98" s="165">
        <v>8</v>
      </c>
      <c r="Y98" s="175">
        <v>49.2</v>
      </c>
      <c r="Z98" s="175">
        <v>43.468692000000004</v>
      </c>
      <c r="AA98" s="198">
        <v>89.454545454545453</v>
      </c>
      <c r="AB98" s="201">
        <v>1.4451053055964747</v>
      </c>
      <c r="AC98" s="200">
        <v>-5.6081646699588004E-2</v>
      </c>
      <c r="AD98" s="184">
        <v>0.10185219030482104</v>
      </c>
      <c r="AE98" s="201">
        <v>2.6969985485556434E-2</v>
      </c>
      <c r="AF98" s="184">
        <v>6.0699630798788873E-2</v>
      </c>
      <c r="AG98" s="200">
        <v>1.4908758492017078</v>
      </c>
      <c r="AH98" s="200">
        <v>9.3877479993837609E-2</v>
      </c>
      <c r="AI98" s="184">
        <v>6.1691812482852486E-2</v>
      </c>
      <c r="AJ98" s="199">
        <v>144.17597651329129</v>
      </c>
      <c r="AK98" s="175">
        <v>133.36562141949821</v>
      </c>
      <c r="AL98" s="198">
        <v>138.88423446341884</v>
      </c>
      <c r="AM98" s="177"/>
      <c r="AN98" s="177"/>
      <c r="AO98" s="177"/>
      <c r="AP98" s="177"/>
      <c r="AQ98" s="177"/>
      <c r="AR98" s="177"/>
      <c r="AS98" s="174"/>
      <c r="AT98" s="174"/>
      <c r="AU98" s="174"/>
      <c r="AV98" s="176"/>
      <c r="AW98" s="176"/>
    </row>
    <row r="99" spans="1:49">
      <c r="A99" t="s">
        <v>195</v>
      </c>
      <c r="B99">
        <f t="shared" si="1"/>
        <v>137448786.68241408</v>
      </c>
      <c r="C99" s="197">
        <v>93</v>
      </c>
      <c r="D99" s="208" t="s">
        <v>1044</v>
      </c>
      <c r="E99" s="164" t="s">
        <v>1045</v>
      </c>
      <c r="F99" s="165">
        <v>52</v>
      </c>
      <c r="G99" s="165">
        <v>42</v>
      </c>
      <c r="H99" s="175" t="s">
        <v>897</v>
      </c>
      <c r="I99" s="164" t="s">
        <v>781</v>
      </c>
      <c r="J99" s="210" t="s">
        <v>783</v>
      </c>
      <c r="K99" s="209" t="s">
        <v>782</v>
      </c>
      <c r="L99" s="164" t="s">
        <v>788</v>
      </c>
      <c r="M99" s="205">
        <v>7257</v>
      </c>
      <c r="N99" s="205">
        <v>15998.946366756565</v>
      </c>
      <c r="O99" s="171">
        <v>340</v>
      </c>
      <c r="P99" s="171">
        <v>3.4</v>
      </c>
      <c r="Q99" s="171">
        <v>7.7</v>
      </c>
      <c r="R99" s="204">
        <v>8</v>
      </c>
      <c r="S99" s="204">
        <v>25</v>
      </c>
      <c r="T99" s="170">
        <v>55</v>
      </c>
      <c r="U99" s="169">
        <v>5700</v>
      </c>
      <c r="V99" s="203">
        <v>7653.9028111378811</v>
      </c>
      <c r="W99" s="202">
        <v>9.0343070677725793E-3</v>
      </c>
      <c r="X99" s="165">
        <v>8</v>
      </c>
      <c r="Y99" s="175">
        <v>49.2</v>
      </c>
      <c r="Z99" s="175">
        <v>43.468692000000004</v>
      </c>
      <c r="AA99" s="198">
        <v>89.454545454545453</v>
      </c>
      <c r="AB99" s="201">
        <v>0.8601323948290085</v>
      </c>
      <c r="AC99" s="200">
        <v>-8.4538972558163936E-2</v>
      </c>
      <c r="AD99" s="184">
        <v>7.3789579020409349E-2</v>
      </c>
      <c r="AE99" s="201">
        <v>1.6052642056158157E-2</v>
      </c>
      <c r="AF99" s="184">
        <v>3.612866038343765E-2</v>
      </c>
      <c r="AG99" s="200">
        <v>0.84938300129125399</v>
      </c>
      <c r="AH99" s="200">
        <v>9.3877479993837609E-2</v>
      </c>
      <c r="AI99" s="184">
        <v>6.1691812482852486E-2</v>
      </c>
      <c r="AJ99" s="199">
        <v>85.81491939707179</v>
      </c>
      <c r="AK99" s="175">
        <v>75.981170297326713</v>
      </c>
      <c r="AL99" s="198">
        <v>81.499783341247337</v>
      </c>
      <c r="AM99" s="177"/>
      <c r="AN99" s="177"/>
      <c r="AO99" s="177"/>
      <c r="AP99" s="177"/>
      <c r="AQ99" s="177"/>
      <c r="AR99" s="177"/>
      <c r="AS99" s="174"/>
      <c r="AT99" s="174"/>
      <c r="AU99" s="174"/>
      <c r="AV99" s="176"/>
      <c r="AW99" s="176"/>
    </row>
    <row r="100" spans="1:49">
      <c r="A100" t="s">
        <v>195</v>
      </c>
      <c r="B100">
        <f t="shared" si="1"/>
        <v>393325533.79475409</v>
      </c>
      <c r="C100" s="197">
        <v>94</v>
      </c>
      <c r="D100" s="208" t="s">
        <v>1046</v>
      </c>
      <c r="E100" s="164" t="s">
        <v>1047</v>
      </c>
      <c r="F100" s="165">
        <v>52</v>
      </c>
      <c r="G100" s="165">
        <v>41</v>
      </c>
      <c r="H100" s="175" t="s">
        <v>897</v>
      </c>
      <c r="I100" s="164" t="s">
        <v>781</v>
      </c>
      <c r="J100" s="207" t="s">
        <v>780</v>
      </c>
      <c r="K100" s="206"/>
      <c r="L100" s="164" t="s">
        <v>788</v>
      </c>
      <c r="M100" s="205">
        <v>7257</v>
      </c>
      <c r="N100" s="205">
        <v>15998.946366756565</v>
      </c>
      <c r="O100" s="171">
        <v>340</v>
      </c>
      <c r="P100" s="171">
        <v>3.4</v>
      </c>
      <c r="Q100" s="171">
        <v>7.7</v>
      </c>
      <c r="R100" s="204">
        <v>7</v>
      </c>
      <c r="S100" s="204">
        <v>25</v>
      </c>
      <c r="T100" s="170">
        <v>65</v>
      </c>
      <c r="U100" s="169">
        <v>5700</v>
      </c>
      <c r="V100" s="203">
        <v>47862.832007229503</v>
      </c>
      <c r="W100" s="202">
        <v>5.6495036866327876E-2</v>
      </c>
      <c r="X100" s="165">
        <v>8</v>
      </c>
      <c r="Y100" s="175">
        <v>22.514426267435248</v>
      </c>
      <c r="Z100" s="175">
        <v>19.891720751541719</v>
      </c>
      <c r="AA100" s="198">
        <v>47.747569093524199</v>
      </c>
      <c r="AB100" s="201">
        <v>0.8601323948290085</v>
      </c>
      <c r="AC100" s="200">
        <v>-8.4538972558163936E-2</v>
      </c>
      <c r="AD100" s="184">
        <v>6.326186072068106E-2</v>
      </c>
      <c r="AE100" s="201">
        <v>1.6052642056158157E-2</v>
      </c>
      <c r="AF100" s="184">
        <v>3.612866038343765E-2</v>
      </c>
      <c r="AG100" s="200">
        <v>0.83885528299152567</v>
      </c>
      <c r="AH100" s="200">
        <v>0.17587842607899135</v>
      </c>
      <c r="AI100" s="184">
        <v>0.1155789320522516</v>
      </c>
      <c r="AJ100" s="199">
        <v>49.217542521082621</v>
      </c>
      <c r="AK100" s="175">
        <v>40.053300584105664</v>
      </c>
      <c r="AL100" s="198">
        <v>45.571913628026287</v>
      </c>
      <c r="AM100" s="177"/>
      <c r="AN100" s="177"/>
      <c r="AO100" s="177"/>
      <c r="AP100" s="177"/>
      <c r="AQ100" s="177"/>
      <c r="AR100" s="177"/>
      <c r="AS100" s="174"/>
      <c r="AT100" s="174"/>
      <c r="AU100" s="174"/>
      <c r="AV100" s="176"/>
      <c r="AW100" s="176"/>
    </row>
    <row r="101" spans="1:49">
      <c r="A101" t="s">
        <v>195</v>
      </c>
      <c r="B101">
        <f t="shared" si="1"/>
        <v>121328100.04370318</v>
      </c>
      <c r="C101" s="197">
        <v>95</v>
      </c>
      <c r="D101" s="208" t="s">
        <v>1048</v>
      </c>
      <c r="E101" s="164" t="s">
        <v>1045</v>
      </c>
      <c r="F101" s="165">
        <v>53</v>
      </c>
      <c r="G101" s="165">
        <v>42</v>
      </c>
      <c r="H101" s="175" t="s">
        <v>920</v>
      </c>
      <c r="I101" s="164" t="s">
        <v>781</v>
      </c>
      <c r="J101" s="210" t="s">
        <v>783</v>
      </c>
      <c r="K101" s="209" t="s">
        <v>782</v>
      </c>
      <c r="L101" s="164" t="s">
        <v>787</v>
      </c>
      <c r="M101" s="205">
        <v>7257</v>
      </c>
      <c r="N101" s="205">
        <v>15998.946366756565</v>
      </c>
      <c r="O101" s="171">
        <v>340</v>
      </c>
      <c r="P101" s="171">
        <v>3.4</v>
      </c>
      <c r="Q101" s="171">
        <v>7.7</v>
      </c>
      <c r="R101" s="204">
        <v>8</v>
      </c>
      <c r="S101" s="204">
        <v>25</v>
      </c>
      <c r="T101" s="170">
        <v>55</v>
      </c>
      <c r="U101" s="169">
        <v>5700</v>
      </c>
      <c r="V101" s="203">
        <v>6756.2145029348021</v>
      </c>
      <c r="W101" s="202">
        <v>7.9747179891584228E-3</v>
      </c>
      <c r="X101" s="165">
        <v>8</v>
      </c>
      <c r="Y101" s="175">
        <v>49.2</v>
      </c>
      <c r="Z101" s="175">
        <v>43.468692000000004</v>
      </c>
      <c r="AA101" s="198">
        <v>89.454545454545453</v>
      </c>
      <c r="AB101" s="201">
        <v>0.91338935347653116</v>
      </c>
      <c r="AC101" s="200">
        <v>-3.4653992070899593E-2</v>
      </c>
      <c r="AD101" s="184">
        <v>6.900790166195947E-2</v>
      </c>
      <c r="AE101" s="201">
        <v>1.7046576128758983E-2</v>
      </c>
      <c r="AF101" s="184">
        <v>3.8365644577497256E-2</v>
      </c>
      <c r="AG101" s="200">
        <v>0.94774326306759105</v>
      </c>
      <c r="AH101" s="200">
        <v>9.3877479993837609E-2</v>
      </c>
      <c r="AI101" s="184">
        <v>6.1691812482852486E-2</v>
      </c>
      <c r="AJ101" s="199">
        <v>94.702603825740425</v>
      </c>
      <c r="AK101" s="175">
        <v>84.779942805319052</v>
      </c>
      <c r="AL101" s="198">
        <v>90.298555849239676</v>
      </c>
      <c r="AM101" s="177"/>
      <c r="AN101" s="177"/>
      <c r="AO101" s="177"/>
      <c r="AP101" s="177"/>
      <c r="AQ101" s="177"/>
      <c r="AR101" s="177"/>
      <c r="AS101" s="174"/>
      <c r="AT101" s="174"/>
      <c r="AU101" s="174"/>
      <c r="AV101" s="176"/>
      <c r="AW101" s="176"/>
    </row>
    <row r="102" spans="1:49">
      <c r="A102" t="s">
        <v>195</v>
      </c>
      <c r="B102">
        <f t="shared" si="1"/>
        <v>65944686.674480595</v>
      </c>
      <c r="C102" s="197">
        <v>96</v>
      </c>
      <c r="D102" s="208" t="s">
        <v>1049</v>
      </c>
      <c r="E102" s="164" t="s">
        <v>1047</v>
      </c>
      <c r="F102" s="165">
        <v>53</v>
      </c>
      <c r="G102" s="165">
        <v>41</v>
      </c>
      <c r="H102" s="175" t="s">
        <v>920</v>
      </c>
      <c r="I102" s="164" t="s">
        <v>781</v>
      </c>
      <c r="J102" s="207" t="s">
        <v>780</v>
      </c>
      <c r="K102" s="206"/>
      <c r="L102" s="164" t="s">
        <v>787</v>
      </c>
      <c r="M102" s="205">
        <v>7257</v>
      </c>
      <c r="N102" s="205">
        <v>15998.946366756565</v>
      </c>
      <c r="O102" s="171">
        <v>340</v>
      </c>
      <c r="P102" s="171">
        <v>3.4</v>
      </c>
      <c r="Q102" s="171">
        <v>7.7</v>
      </c>
      <c r="R102" s="204">
        <v>7</v>
      </c>
      <c r="S102" s="204">
        <v>25</v>
      </c>
      <c r="T102" s="170">
        <v>65</v>
      </c>
      <c r="U102" s="169">
        <v>5700</v>
      </c>
      <c r="V102" s="203">
        <v>3672.1620823299136</v>
      </c>
      <c r="W102" s="202">
        <v>4.3344474933916131E-3</v>
      </c>
      <c r="X102" s="165">
        <v>8</v>
      </c>
      <c r="Y102" s="175">
        <v>49.2</v>
      </c>
      <c r="Z102" s="175">
        <v>43.468692000000004</v>
      </c>
      <c r="AA102" s="198">
        <v>89.454545454545453</v>
      </c>
      <c r="AB102" s="201">
        <v>0.91338935347653116</v>
      </c>
      <c r="AC102" s="200">
        <v>-3.4653992070899593E-2</v>
      </c>
      <c r="AD102" s="184">
        <v>6.900790166195947E-2</v>
      </c>
      <c r="AE102" s="201">
        <v>1.7046576128758983E-2</v>
      </c>
      <c r="AF102" s="184">
        <v>3.8365644577497256E-2</v>
      </c>
      <c r="AG102" s="200">
        <v>0.94774326306759105</v>
      </c>
      <c r="AH102" s="200">
        <v>9.3877479993837609E-2</v>
      </c>
      <c r="AI102" s="184">
        <v>6.1691812482852486E-2</v>
      </c>
      <c r="AJ102" s="199">
        <v>94.702603825740425</v>
      </c>
      <c r="AK102" s="175">
        <v>84.779942805319052</v>
      </c>
      <c r="AL102" s="198">
        <v>90.298555849239676</v>
      </c>
      <c r="AM102" s="177"/>
      <c r="AN102" s="177"/>
      <c r="AO102" s="177"/>
      <c r="AP102" s="177"/>
      <c r="AQ102" s="177"/>
      <c r="AR102" s="177"/>
      <c r="AS102" s="174"/>
      <c r="AT102" s="174"/>
      <c r="AU102" s="174"/>
      <c r="AV102" s="176"/>
      <c r="AW102" s="176"/>
    </row>
    <row r="103" spans="1:49">
      <c r="A103" t="s">
        <v>1056</v>
      </c>
      <c r="B103">
        <f t="shared" si="1"/>
        <v>26328716.333469585</v>
      </c>
      <c r="C103" s="197">
        <v>97</v>
      </c>
      <c r="D103" s="208" t="s">
        <v>1050</v>
      </c>
      <c r="E103" s="164" t="s">
        <v>1039</v>
      </c>
      <c r="F103" s="165">
        <v>52</v>
      </c>
      <c r="G103" s="165">
        <v>47</v>
      </c>
      <c r="H103" s="175" t="s">
        <v>914</v>
      </c>
      <c r="I103" s="164" t="s">
        <v>781</v>
      </c>
      <c r="J103" s="211" t="s">
        <v>778</v>
      </c>
      <c r="K103" s="172" t="s">
        <v>786</v>
      </c>
      <c r="L103" s="164" t="s">
        <v>776</v>
      </c>
      <c r="M103" s="205">
        <v>19051</v>
      </c>
      <c r="N103" s="205">
        <v>42000.265568841023</v>
      </c>
      <c r="O103" s="171">
        <v>794</v>
      </c>
      <c r="P103" s="171">
        <v>6.86</v>
      </c>
      <c r="Q103" s="171">
        <v>7.7</v>
      </c>
      <c r="R103" s="204">
        <v>20</v>
      </c>
      <c r="S103" s="204">
        <v>100</v>
      </c>
      <c r="T103" s="170">
        <v>25</v>
      </c>
      <c r="U103" s="169">
        <v>15000</v>
      </c>
      <c r="V103" s="203">
        <v>2702.6185365557862</v>
      </c>
      <c r="W103" s="202">
        <v>3.1900438702682238E-3</v>
      </c>
      <c r="X103" s="165">
        <v>8</v>
      </c>
      <c r="Y103" s="175">
        <v>26.690214853144901</v>
      </c>
      <c r="Z103" s="175">
        <v>23.581071724902053</v>
      </c>
      <c r="AA103" s="198">
        <v>44.335477128743321</v>
      </c>
      <c r="AB103" s="201">
        <v>2.0655118598730002</v>
      </c>
      <c r="AC103" s="200">
        <v>-0.37007775993344549</v>
      </c>
      <c r="AD103" s="184">
        <v>0.17827368379634911</v>
      </c>
      <c r="AE103" s="201">
        <v>3.8548626640067737E-2</v>
      </c>
      <c r="AF103" s="184">
        <v>8.6758941939571205E-2</v>
      </c>
      <c r="AG103" s="200">
        <v>1.873707783735904</v>
      </c>
      <c r="AH103" s="200">
        <v>0.18941416321924584</v>
      </c>
      <c r="AI103" s="184">
        <v>0.12447397437260975</v>
      </c>
      <c r="AJ103" s="199">
        <v>93.178567647783623</v>
      </c>
      <c r="AK103" s="175">
        <v>83.071728591771503</v>
      </c>
      <c r="AL103" s="198">
        <v>88.590341635692127</v>
      </c>
      <c r="AM103" s="177"/>
      <c r="AN103" s="177"/>
      <c r="AO103" s="177"/>
      <c r="AP103" s="177"/>
      <c r="AQ103" s="177"/>
      <c r="AR103" s="177"/>
      <c r="AS103" s="174"/>
      <c r="AT103" s="174"/>
      <c r="AU103" s="174"/>
      <c r="AV103" s="176"/>
      <c r="AW103" s="176"/>
    </row>
    <row r="104" spans="1:49">
      <c r="A104" t="s">
        <v>1058</v>
      </c>
      <c r="B104">
        <f t="shared" si="1"/>
        <v>92875986.389028341</v>
      </c>
      <c r="C104" s="197">
        <v>98</v>
      </c>
      <c r="D104" s="208" t="s">
        <v>1051</v>
      </c>
      <c r="E104" s="164" t="s">
        <v>1042</v>
      </c>
      <c r="F104" s="165">
        <v>52</v>
      </c>
      <c r="G104" s="165">
        <v>46</v>
      </c>
      <c r="H104" s="175" t="s">
        <v>916</v>
      </c>
      <c r="I104" s="164" t="s">
        <v>781</v>
      </c>
      <c r="J104" s="210" t="s">
        <v>785</v>
      </c>
      <c r="K104" s="209" t="s">
        <v>784</v>
      </c>
      <c r="L104" s="164" t="s">
        <v>776</v>
      </c>
      <c r="M104" s="205">
        <v>11408</v>
      </c>
      <c r="N104" s="205">
        <v>25150.334870050832</v>
      </c>
      <c r="O104" s="171">
        <v>340</v>
      </c>
      <c r="P104" s="171">
        <v>5.4</v>
      </c>
      <c r="Q104" s="171">
        <v>7.7</v>
      </c>
      <c r="R104" s="204">
        <v>16</v>
      </c>
      <c r="S104" s="204">
        <v>50</v>
      </c>
      <c r="T104" s="170">
        <v>45</v>
      </c>
      <c r="U104" s="169">
        <v>11200</v>
      </c>
      <c r="V104" s="203">
        <v>5171.8446591507036</v>
      </c>
      <c r="W104" s="202">
        <v>6.1046023068903792E-3</v>
      </c>
      <c r="X104" s="165">
        <v>8</v>
      </c>
      <c r="Y104" s="175">
        <v>49.2</v>
      </c>
      <c r="Z104" s="175">
        <v>43.468692000000004</v>
      </c>
      <c r="AA104" s="198">
        <v>89.454545454545453</v>
      </c>
      <c r="AB104" s="201">
        <v>1.3059420071902388</v>
      </c>
      <c r="AC104" s="200">
        <v>-0.2199937667632389</v>
      </c>
      <c r="AD104" s="184">
        <v>0.11535594308475326</v>
      </c>
      <c r="AE104" s="201">
        <v>2.437278227579507E-2</v>
      </c>
      <c r="AF104" s="184">
        <v>5.4854270740053501E-2</v>
      </c>
      <c r="AG104" s="200">
        <v>1.2013041835117533</v>
      </c>
      <c r="AH104" s="200">
        <v>9.3877479993837609E-2</v>
      </c>
      <c r="AI104" s="184">
        <v>6.1691812482852486E-2</v>
      </c>
      <c r="AJ104" s="199">
        <v>118.04014314989853</v>
      </c>
      <c r="AK104" s="175">
        <v>107.46211968868775</v>
      </c>
      <c r="AL104" s="198">
        <v>112.98073273260837</v>
      </c>
      <c r="AM104" s="177"/>
      <c r="AN104" s="177"/>
      <c r="AO104" s="177"/>
      <c r="AP104" s="177"/>
      <c r="AQ104" s="177"/>
      <c r="AR104" s="177"/>
      <c r="AS104" s="174"/>
      <c r="AT104" s="174"/>
      <c r="AU104" s="174"/>
      <c r="AV104" s="176"/>
      <c r="AW104" s="176"/>
    </row>
    <row r="105" spans="1:49">
      <c r="A105" t="s">
        <v>195</v>
      </c>
      <c r="B105">
        <f t="shared" si="1"/>
        <v>137448786.68241408</v>
      </c>
      <c r="C105" s="197">
        <v>99</v>
      </c>
      <c r="D105" s="208" t="s">
        <v>1052</v>
      </c>
      <c r="E105" s="164" t="s">
        <v>1045</v>
      </c>
      <c r="F105" s="165">
        <v>52</v>
      </c>
      <c r="G105" s="165">
        <v>42</v>
      </c>
      <c r="H105" s="175" t="s">
        <v>901</v>
      </c>
      <c r="I105" s="164" t="s">
        <v>781</v>
      </c>
      <c r="J105" s="210" t="s">
        <v>783</v>
      </c>
      <c r="K105" s="209" t="s">
        <v>782</v>
      </c>
      <c r="L105" s="164" t="s">
        <v>776</v>
      </c>
      <c r="M105" s="205">
        <v>7257</v>
      </c>
      <c r="N105" s="205">
        <v>15998.946366756565</v>
      </c>
      <c r="O105" s="171">
        <v>340</v>
      </c>
      <c r="P105" s="171">
        <v>3.4</v>
      </c>
      <c r="Q105" s="171">
        <v>7.7</v>
      </c>
      <c r="R105" s="204">
        <v>8</v>
      </c>
      <c r="S105" s="204">
        <v>25</v>
      </c>
      <c r="T105" s="170">
        <v>55</v>
      </c>
      <c r="U105" s="169">
        <v>5700</v>
      </c>
      <c r="V105" s="203">
        <v>7653.9028111378811</v>
      </c>
      <c r="W105" s="202">
        <v>9.0343070677725793E-3</v>
      </c>
      <c r="X105" s="165">
        <v>8</v>
      </c>
      <c r="Y105" s="175">
        <v>49.2</v>
      </c>
      <c r="Z105" s="175">
        <v>43.468692000000004</v>
      </c>
      <c r="AA105" s="198">
        <v>89.454545454545453</v>
      </c>
      <c r="AB105" s="201">
        <v>0.81793022012432626</v>
      </c>
      <c r="AC105" s="200">
        <v>-0.13468693348743255</v>
      </c>
      <c r="AD105" s="184">
        <v>8.1855641898752773E-2</v>
      </c>
      <c r="AE105" s="201">
        <v>1.5265023302814502E-2</v>
      </c>
      <c r="AF105" s="184">
        <v>3.4356016954920958E-2</v>
      </c>
      <c r="AG105" s="200">
        <v>0.76509892853564643</v>
      </c>
      <c r="AH105" s="200">
        <v>9.3877479993837609E-2</v>
      </c>
      <c r="AI105" s="184">
        <v>6.1691812482852486E-2</v>
      </c>
      <c r="AJ105" s="199">
        <v>78.204869902089257</v>
      </c>
      <c r="AK105" s="175">
        <v>68.441576879916013</v>
      </c>
      <c r="AL105" s="198">
        <v>73.960189923836623</v>
      </c>
      <c r="AM105" s="177"/>
      <c r="AN105" s="177"/>
      <c r="AO105" s="177"/>
      <c r="AP105" s="177"/>
      <c r="AQ105" s="177"/>
      <c r="AR105" s="177"/>
      <c r="AS105" s="174"/>
      <c r="AT105" s="174"/>
      <c r="AU105" s="174"/>
      <c r="AV105" s="176"/>
      <c r="AW105" s="176"/>
    </row>
    <row r="106" spans="1:49">
      <c r="A106" t="s">
        <v>195</v>
      </c>
      <c r="B106">
        <f t="shared" si="1"/>
        <v>393325533.79475409</v>
      </c>
      <c r="C106" s="197">
        <v>100</v>
      </c>
      <c r="D106" s="208" t="s">
        <v>1053</v>
      </c>
      <c r="E106" s="164" t="s">
        <v>1047</v>
      </c>
      <c r="F106" s="165">
        <v>52</v>
      </c>
      <c r="G106" s="165">
        <v>41</v>
      </c>
      <c r="H106" s="175" t="s">
        <v>901</v>
      </c>
      <c r="I106" s="164" t="s">
        <v>781</v>
      </c>
      <c r="J106" s="207" t="s">
        <v>780</v>
      </c>
      <c r="K106" s="206"/>
      <c r="L106" s="164" t="s">
        <v>776</v>
      </c>
      <c r="M106" s="205">
        <v>7257</v>
      </c>
      <c r="N106" s="205">
        <v>15998.946366756565</v>
      </c>
      <c r="O106" s="171">
        <v>340</v>
      </c>
      <c r="P106" s="171">
        <v>3.4</v>
      </c>
      <c r="Q106" s="171">
        <v>7.7</v>
      </c>
      <c r="R106" s="204">
        <v>7</v>
      </c>
      <c r="S106" s="204">
        <v>25</v>
      </c>
      <c r="T106" s="170">
        <v>65</v>
      </c>
      <c r="U106" s="169">
        <v>5700</v>
      </c>
      <c r="V106" s="203">
        <v>47862.832007229503</v>
      </c>
      <c r="W106" s="202">
        <v>5.6495036866327876E-2</v>
      </c>
      <c r="X106" s="165">
        <v>8</v>
      </c>
      <c r="Y106" s="175">
        <v>22.514426267435248</v>
      </c>
      <c r="Z106" s="175">
        <v>19.891720751541719</v>
      </c>
      <c r="AA106" s="198">
        <v>47.747569093524199</v>
      </c>
      <c r="AB106" s="201">
        <v>0.81793022012432626</v>
      </c>
      <c r="AC106" s="200">
        <v>-0.13468693348743255</v>
      </c>
      <c r="AD106" s="184">
        <v>7.0177121020958466E-2</v>
      </c>
      <c r="AE106" s="201">
        <v>1.5265023302814502E-2</v>
      </c>
      <c r="AF106" s="184">
        <v>3.4356016954920958E-2</v>
      </c>
      <c r="AG106" s="200">
        <v>0.75342040765785212</v>
      </c>
      <c r="AH106" s="200">
        <v>0.17587842607899135</v>
      </c>
      <c r="AI106" s="184">
        <v>0.1155789320522516</v>
      </c>
      <c r="AJ106" s="199">
        <v>45.100628027246785</v>
      </c>
      <c r="AK106" s="175">
        <v>35.973992971114463</v>
      </c>
      <c r="AL106" s="198">
        <v>41.492606015035079</v>
      </c>
      <c r="AM106" s="177"/>
      <c r="AN106" s="177"/>
      <c r="AO106" s="177"/>
      <c r="AP106" s="177"/>
      <c r="AQ106" s="177"/>
      <c r="AR106" s="177"/>
      <c r="AS106" s="174"/>
      <c r="AT106" s="174"/>
      <c r="AU106" s="174"/>
      <c r="AV106" s="176"/>
      <c r="AW106" s="176"/>
    </row>
    <row r="107" spans="1:49" ht="15.75" thickBot="1">
      <c r="A107" t="s">
        <v>1056</v>
      </c>
      <c r="B107">
        <f t="shared" si="1"/>
        <v>1332578.4963567951</v>
      </c>
      <c r="C107" s="197">
        <v>101</v>
      </c>
      <c r="D107" s="196" t="s">
        <v>1054</v>
      </c>
      <c r="E107" s="193" t="s">
        <v>947</v>
      </c>
      <c r="F107" s="185">
        <v>61</v>
      </c>
      <c r="G107" s="185">
        <v>47</v>
      </c>
      <c r="H107" s="179" t="s">
        <v>948</v>
      </c>
      <c r="I107" s="193" t="s">
        <v>779</v>
      </c>
      <c r="J107" s="195" t="s">
        <v>778</v>
      </c>
      <c r="K107" s="194" t="s">
        <v>777</v>
      </c>
      <c r="L107" s="193" t="s">
        <v>776</v>
      </c>
      <c r="M107" s="192">
        <v>29529</v>
      </c>
      <c r="N107" s="192">
        <v>65100.301400572498</v>
      </c>
      <c r="O107" s="191">
        <v>794</v>
      </c>
      <c r="P107" s="191">
        <v>6.21</v>
      </c>
      <c r="Q107" s="191">
        <v>6.2</v>
      </c>
      <c r="R107" s="190">
        <v>20</v>
      </c>
      <c r="S107" s="190">
        <v>100</v>
      </c>
      <c r="T107" s="189">
        <v>25</v>
      </c>
      <c r="U107" s="188">
        <v>38000</v>
      </c>
      <c r="V107" s="187">
        <v>60.463747850041258</v>
      </c>
      <c r="W107" s="186">
        <v>7.1368565557267371E-5</v>
      </c>
      <c r="X107" s="185">
        <v>8</v>
      </c>
      <c r="Y107" s="179">
        <v>60.381635605410551</v>
      </c>
      <c r="Z107" s="179">
        <v>56.318555345522469</v>
      </c>
      <c r="AA107" s="178">
        <v>127.3991099896011</v>
      </c>
      <c r="AB107" s="183">
        <v>2.2041965719165422</v>
      </c>
      <c r="AC107" s="182">
        <v>-0.13687840291944536</v>
      </c>
      <c r="AD107" s="184">
        <v>0</v>
      </c>
      <c r="AE107" s="183">
        <v>4.113689799745443E-2</v>
      </c>
      <c r="AF107" s="181">
        <v>9.2584199646313009E-2</v>
      </c>
      <c r="AG107" s="182">
        <v>2.067318168997097</v>
      </c>
      <c r="AH107" s="182">
        <v>6.5917001319337254E-2</v>
      </c>
      <c r="AI107" s="181">
        <v>4.3317516459660324E-2</v>
      </c>
      <c r="AJ107" s="180">
        <v>277.01306628943757</v>
      </c>
      <c r="AK107" s="179">
        <v>263.37449479556193</v>
      </c>
      <c r="AL107" s="178">
        <v>268.89310783948252</v>
      </c>
      <c r="AM107" s="177"/>
      <c r="AN107" s="177"/>
      <c r="AO107" s="177"/>
      <c r="AP107" s="177"/>
      <c r="AQ107" s="177"/>
      <c r="AR107" s="177"/>
      <c r="AS107" s="174"/>
      <c r="AT107" s="174"/>
      <c r="AU107" s="174"/>
      <c r="AV107" s="176"/>
      <c r="AW107" s="176"/>
    </row>
    <row r="109" spans="1:49" ht="36.75">
      <c r="B109" s="52" t="s">
        <v>1232</v>
      </c>
      <c r="C109" s="170" t="s">
        <v>1233</v>
      </c>
    </row>
    <row r="110" spans="1:49">
      <c r="A110" t="s">
        <v>1071</v>
      </c>
      <c r="B110">
        <f>'AEO Table 44'!$H$79*('AEO Table 7'!$H$19*10^9/('AEO Table 45'!H77*1000))+'AEO Table 49'!H220*1000*('AEO Table 49'!H28*10^9/('AEO Table 49'!H146*10^6))</f>
        <v>4205368592.3898244</v>
      </c>
      <c r="C110" s="268">
        <f>B110/SUM($B$110:$B$112)</f>
        <v>0.21424442818792991</v>
      </c>
    </row>
    <row r="111" spans="1:49">
      <c r="A111" t="s">
        <v>195</v>
      </c>
      <c r="B111">
        <f>SUMIFS($B$4:$B$107,$A$4:$A$107,A111)</f>
        <v>11952069004.778208</v>
      </c>
      <c r="C111" s="268">
        <f t="shared" ref="C111:C112" si="2">B111/SUM($B$110:$B$112)</f>
        <v>0.60890362719340485</v>
      </c>
      <c r="W111" s="173"/>
    </row>
    <row r="112" spans="1:49">
      <c r="A112" t="s">
        <v>1058</v>
      </c>
      <c r="B112">
        <f t="shared" ref="B112:B113" si="3">SUMIFS($B$4:$B$107,$A$4:$A$107,A112)</f>
        <v>3471397691.3790274</v>
      </c>
      <c r="C112" s="268">
        <f t="shared" si="2"/>
        <v>0.1768519446186653</v>
      </c>
    </row>
    <row r="113" spans="1:2">
      <c r="A113" t="s">
        <v>1056</v>
      </c>
      <c r="B113">
        <f t="shared" si="3"/>
        <v>18269468677.464287</v>
      </c>
    </row>
    <row r="115" spans="1:2">
      <c r="A115" t="s">
        <v>1234</v>
      </c>
      <c r="B115">
        <f>'AEO Table 49'!H242*1000*('AEO Table 49'!H50*10^9/('AEO Table 49'!H168*10^6))</f>
        <v>9609469123.6220112</v>
      </c>
    </row>
  </sheetData>
  <autoFilter ref="C6:AW107" xr:uid="{CF37613D-3066-4FC2-8A52-AB66200075B6}"/>
  <conditionalFormatting sqref="AV7:AW107">
    <cfRule type="colorScale" priority="1">
      <colorScale>
        <cfvo type="min"/>
        <cfvo type="max"/>
        <color theme="0"/>
        <color rgb="FF63BE7B"/>
      </colorScale>
    </cfRule>
  </conditionalFormatting>
  <hyperlinks>
    <hyperlink ref="D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42"/>
      <c r="B1" s="143" t="s">
        <v>367</v>
      </c>
      <c r="C1" s="144">
        <v>2022</v>
      </c>
      <c r="D1" s="144">
        <v>2023</v>
      </c>
      <c r="E1" s="144">
        <v>2024</v>
      </c>
      <c r="F1" s="144">
        <v>2025</v>
      </c>
      <c r="G1" s="144">
        <v>2026</v>
      </c>
      <c r="H1" s="144">
        <v>2027</v>
      </c>
      <c r="I1" s="144">
        <v>2028</v>
      </c>
      <c r="J1" s="144">
        <v>2029</v>
      </c>
      <c r="K1" s="144">
        <v>2030</v>
      </c>
      <c r="L1" s="144">
        <v>2031</v>
      </c>
      <c r="M1" s="144">
        <v>2032</v>
      </c>
      <c r="N1" s="144">
        <v>2033</v>
      </c>
      <c r="O1" s="144">
        <v>2034</v>
      </c>
      <c r="P1" s="144">
        <v>2035</v>
      </c>
      <c r="Q1" s="144">
        <v>2036</v>
      </c>
      <c r="R1" s="144">
        <v>2037</v>
      </c>
      <c r="S1" s="144">
        <v>2038</v>
      </c>
      <c r="T1" s="144">
        <v>2039</v>
      </c>
      <c r="U1" s="144">
        <v>2040</v>
      </c>
      <c r="V1" s="144">
        <v>2041</v>
      </c>
      <c r="W1" s="144">
        <v>2042</v>
      </c>
      <c r="X1" s="144">
        <v>2043</v>
      </c>
      <c r="Y1" s="144">
        <v>2044</v>
      </c>
      <c r="Z1" s="144">
        <v>2045</v>
      </c>
      <c r="AA1" s="144">
        <v>2046</v>
      </c>
      <c r="AB1" s="144">
        <v>2047</v>
      </c>
      <c r="AC1" s="144">
        <v>2048</v>
      </c>
      <c r="AD1" s="144">
        <v>2049</v>
      </c>
      <c r="AE1" s="144">
        <v>2050</v>
      </c>
      <c r="AF1" s="142"/>
      <c r="AG1" s="142"/>
    </row>
    <row r="2" spans="1:33" ht="15.75" thickTop="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</row>
    <row r="3" spans="1:33">
      <c r="A3" s="142"/>
      <c r="B3" s="142"/>
      <c r="C3" s="162" t="s">
        <v>368</v>
      </c>
      <c r="D3" s="162" t="s">
        <v>369</v>
      </c>
      <c r="E3" s="147"/>
      <c r="F3" s="147"/>
      <c r="G3" s="147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</row>
    <row r="4" spans="1:33">
      <c r="A4" s="142"/>
      <c r="B4" s="142"/>
      <c r="C4" s="162" t="s">
        <v>370</v>
      </c>
      <c r="D4" s="162" t="s">
        <v>371</v>
      </c>
      <c r="E4" s="147"/>
      <c r="F4" s="147"/>
      <c r="G4" s="162" t="s">
        <v>372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</row>
    <row r="5" spans="1:33">
      <c r="A5" s="142"/>
      <c r="B5" s="142"/>
      <c r="C5" s="162" t="s">
        <v>373</v>
      </c>
      <c r="D5" s="162" t="s">
        <v>374</v>
      </c>
      <c r="E5" s="147"/>
      <c r="F5" s="147"/>
      <c r="G5" s="147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</row>
    <row r="6" spans="1:33">
      <c r="A6" s="142"/>
      <c r="B6" s="142"/>
      <c r="C6" s="162" t="s">
        <v>375</v>
      </c>
      <c r="D6" s="147"/>
      <c r="E6" s="162" t="s">
        <v>376</v>
      </c>
      <c r="F6" s="147"/>
      <c r="G6" s="147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</row>
    <row r="7" spans="1:33">
      <c r="A7" s="142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</row>
    <row r="8" spans="1:33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</row>
    <row r="9" spans="1:33">
      <c r="A9" s="142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</row>
    <row r="10" spans="1:33" ht="15.75">
      <c r="A10" s="145" t="s">
        <v>652</v>
      </c>
      <c r="B10" s="148" t="s">
        <v>653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9" t="s">
        <v>651</v>
      </c>
      <c r="AG10" s="146"/>
    </row>
    <row r="11" spans="1:33">
      <c r="A11" s="142"/>
      <c r="B11" s="15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9" t="s">
        <v>379</v>
      </c>
      <c r="AG11" s="146"/>
    </row>
    <row r="12" spans="1:33">
      <c r="A12" s="142"/>
      <c r="B12" s="150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49" t="s">
        <v>380</v>
      </c>
      <c r="AG12" s="146"/>
    </row>
    <row r="13" spans="1:33" ht="61.5" thickBot="1">
      <c r="A13" s="142"/>
      <c r="B13" s="152" t="s">
        <v>654</v>
      </c>
      <c r="C13" s="152">
        <v>2022</v>
      </c>
      <c r="D13" s="152">
        <v>2023</v>
      </c>
      <c r="E13" s="152">
        <v>2024</v>
      </c>
      <c r="F13" s="152">
        <v>2025</v>
      </c>
      <c r="G13" s="152">
        <v>2026</v>
      </c>
      <c r="H13" s="152">
        <v>2027</v>
      </c>
      <c r="I13" s="152">
        <v>2028</v>
      </c>
      <c r="J13" s="152">
        <v>2029</v>
      </c>
      <c r="K13" s="152">
        <v>2030</v>
      </c>
      <c r="L13" s="152">
        <v>2031</v>
      </c>
      <c r="M13" s="152">
        <v>2032</v>
      </c>
      <c r="N13" s="152">
        <v>2033</v>
      </c>
      <c r="O13" s="152">
        <v>2034</v>
      </c>
      <c r="P13" s="152">
        <v>2035</v>
      </c>
      <c r="Q13" s="152">
        <v>2036</v>
      </c>
      <c r="R13" s="152">
        <v>2037</v>
      </c>
      <c r="S13" s="152">
        <v>2038</v>
      </c>
      <c r="T13" s="152">
        <v>2039</v>
      </c>
      <c r="U13" s="152">
        <v>2040</v>
      </c>
      <c r="V13" s="152">
        <v>2041</v>
      </c>
      <c r="W13" s="152">
        <v>2042</v>
      </c>
      <c r="X13" s="152">
        <v>2043</v>
      </c>
      <c r="Y13" s="152">
        <v>2044</v>
      </c>
      <c r="Z13" s="152">
        <v>2045</v>
      </c>
      <c r="AA13" s="152">
        <v>2046</v>
      </c>
      <c r="AB13" s="152">
        <v>2047</v>
      </c>
      <c r="AC13" s="152">
        <v>2048</v>
      </c>
      <c r="AD13" s="152">
        <v>2049</v>
      </c>
      <c r="AE13" s="152">
        <v>2050</v>
      </c>
      <c r="AF13" s="153" t="s">
        <v>381</v>
      </c>
      <c r="AG13" s="146"/>
    </row>
    <row r="14" spans="1:33" ht="15.75" thickTop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</row>
    <row r="15" spans="1:33" ht="24.75">
      <c r="A15" s="142"/>
      <c r="B15" s="154" t="s">
        <v>655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</row>
    <row r="16" spans="1:33" ht="24.75">
      <c r="A16" s="142"/>
      <c r="B16" s="154" t="s">
        <v>656</v>
      </c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</row>
    <row r="17" spans="1:33" ht="48.75">
      <c r="A17" s="142"/>
      <c r="B17" s="154" t="s">
        <v>657</v>
      </c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</row>
    <row r="18" spans="1:33" ht="72.75">
      <c r="A18" s="145" t="s">
        <v>658</v>
      </c>
      <c r="B18" s="155" t="s">
        <v>659</v>
      </c>
      <c r="C18" s="160">
        <v>2843.298096</v>
      </c>
      <c r="D18" s="160">
        <v>2901.3588869999999</v>
      </c>
      <c r="E18" s="160">
        <v>2922.5065920000002</v>
      </c>
      <c r="F18" s="160">
        <v>2933.360107</v>
      </c>
      <c r="G18" s="160">
        <v>2954.2380370000001</v>
      </c>
      <c r="H18" s="160">
        <v>2981.9343260000001</v>
      </c>
      <c r="I18" s="160">
        <v>3007.5581050000001</v>
      </c>
      <c r="J18" s="160">
        <v>3027.5729980000001</v>
      </c>
      <c r="K18" s="160">
        <v>3042.8432619999999</v>
      </c>
      <c r="L18" s="160">
        <v>3055.7746579999998</v>
      </c>
      <c r="M18" s="160">
        <v>3066.6516109999998</v>
      </c>
      <c r="N18" s="160">
        <v>3082.359375</v>
      </c>
      <c r="O18" s="160">
        <v>3102.4182129999999</v>
      </c>
      <c r="P18" s="160">
        <v>3120.7375489999999</v>
      </c>
      <c r="Q18" s="160">
        <v>3135.6208499999998</v>
      </c>
      <c r="R18" s="160">
        <v>3152.9177249999998</v>
      </c>
      <c r="S18" s="160">
        <v>3172.435547</v>
      </c>
      <c r="T18" s="160">
        <v>3192.100586</v>
      </c>
      <c r="U18" s="160">
        <v>3214.5629880000001</v>
      </c>
      <c r="V18" s="160">
        <v>3237.5805660000001</v>
      </c>
      <c r="W18" s="160">
        <v>3261.5847170000002</v>
      </c>
      <c r="X18" s="160">
        <v>3284.897461</v>
      </c>
      <c r="Y18" s="160">
        <v>3309.0390619999998</v>
      </c>
      <c r="Z18" s="160">
        <v>3334.7033689999998</v>
      </c>
      <c r="AA18" s="160">
        <v>3364.522461</v>
      </c>
      <c r="AB18" s="160">
        <v>3396.5351559999999</v>
      </c>
      <c r="AC18" s="160">
        <v>3429.5627439999998</v>
      </c>
      <c r="AD18" s="160">
        <v>3463.0249020000001</v>
      </c>
      <c r="AE18" s="160">
        <v>3499.5429690000001</v>
      </c>
      <c r="AF18" s="157">
        <v>7.4440000000000001E-3</v>
      </c>
      <c r="AG18" s="146"/>
    </row>
    <row r="19" spans="1:33" ht="48.75">
      <c r="A19" s="145" t="s">
        <v>660</v>
      </c>
      <c r="B19" s="155" t="s">
        <v>661</v>
      </c>
      <c r="C19" s="160">
        <v>102.214951</v>
      </c>
      <c r="D19" s="160">
        <v>103.34345999999999</v>
      </c>
      <c r="E19" s="160">
        <v>103.55378</v>
      </c>
      <c r="F19" s="160">
        <v>104.36998699999999</v>
      </c>
      <c r="G19" s="160">
        <v>105.656265</v>
      </c>
      <c r="H19" s="160">
        <v>107.002548</v>
      </c>
      <c r="I19" s="160">
        <v>108.204063</v>
      </c>
      <c r="J19" s="160">
        <v>109.329842</v>
      </c>
      <c r="K19" s="160">
        <v>110.214569</v>
      </c>
      <c r="L19" s="160">
        <v>111.063705</v>
      </c>
      <c r="M19" s="160">
        <v>112.175911</v>
      </c>
      <c r="N19" s="160">
        <v>113.26731100000001</v>
      </c>
      <c r="O19" s="160">
        <v>114.361328</v>
      </c>
      <c r="P19" s="160">
        <v>115.539856</v>
      </c>
      <c r="Q19" s="160">
        <v>116.693398</v>
      </c>
      <c r="R19" s="160">
        <v>117.934776</v>
      </c>
      <c r="S19" s="160">
        <v>119.26325199999999</v>
      </c>
      <c r="T19" s="160">
        <v>120.517143</v>
      </c>
      <c r="U19" s="160">
        <v>121.965698</v>
      </c>
      <c r="V19" s="160">
        <v>123.543205</v>
      </c>
      <c r="W19" s="160">
        <v>125.055435</v>
      </c>
      <c r="X19" s="160">
        <v>126.490196</v>
      </c>
      <c r="Y19" s="160">
        <v>127.831902</v>
      </c>
      <c r="Z19" s="160">
        <v>129.14802599999999</v>
      </c>
      <c r="AA19" s="160">
        <v>130.647919</v>
      </c>
      <c r="AB19" s="160">
        <v>132.25534099999999</v>
      </c>
      <c r="AC19" s="160">
        <v>133.71923799999999</v>
      </c>
      <c r="AD19" s="160">
        <v>135.16911300000001</v>
      </c>
      <c r="AE19" s="160">
        <v>137.065033</v>
      </c>
      <c r="AF19" s="157">
        <v>1.0533000000000001E-2</v>
      </c>
      <c r="AG19" s="146"/>
    </row>
    <row r="20" spans="1:33" ht="72.75">
      <c r="A20" s="145" t="s">
        <v>662</v>
      </c>
      <c r="B20" s="155" t="s">
        <v>663</v>
      </c>
      <c r="C20" s="160">
        <v>321.95498700000002</v>
      </c>
      <c r="D20" s="160">
        <v>320.72061200000002</v>
      </c>
      <c r="E20" s="160">
        <v>321.15664700000002</v>
      </c>
      <c r="F20" s="160">
        <v>324.03918499999997</v>
      </c>
      <c r="G20" s="160">
        <v>328.45147700000001</v>
      </c>
      <c r="H20" s="160">
        <v>332.319275</v>
      </c>
      <c r="I20" s="160">
        <v>335.87875400000001</v>
      </c>
      <c r="J20" s="160">
        <v>338.62100199999998</v>
      </c>
      <c r="K20" s="160">
        <v>341.15325899999999</v>
      </c>
      <c r="L20" s="160">
        <v>344.16229199999998</v>
      </c>
      <c r="M20" s="160">
        <v>348.16583300000002</v>
      </c>
      <c r="N20" s="160">
        <v>351.54122899999999</v>
      </c>
      <c r="O20" s="160">
        <v>354.83010899999999</v>
      </c>
      <c r="P20" s="160">
        <v>358.344696</v>
      </c>
      <c r="Q20" s="160">
        <v>361.39355499999999</v>
      </c>
      <c r="R20" s="160">
        <v>364.92678799999999</v>
      </c>
      <c r="S20" s="160">
        <v>368.38064600000001</v>
      </c>
      <c r="T20" s="160">
        <v>371.81143200000002</v>
      </c>
      <c r="U20" s="160">
        <v>375.58807400000001</v>
      </c>
      <c r="V20" s="160">
        <v>379.58752399999997</v>
      </c>
      <c r="W20" s="160">
        <v>383.51464800000002</v>
      </c>
      <c r="X20" s="160">
        <v>387.20883199999997</v>
      </c>
      <c r="Y20" s="160">
        <v>390.63339200000001</v>
      </c>
      <c r="Z20" s="160">
        <v>393.83795199999997</v>
      </c>
      <c r="AA20" s="160">
        <v>397.54263300000002</v>
      </c>
      <c r="AB20" s="160">
        <v>401.35467499999999</v>
      </c>
      <c r="AC20" s="160">
        <v>404.65982100000002</v>
      </c>
      <c r="AD20" s="160">
        <v>408.22445699999997</v>
      </c>
      <c r="AE20" s="160">
        <v>413.08251999999999</v>
      </c>
      <c r="AF20" s="157">
        <v>8.9409999999999993E-3</v>
      </c>
      <c r="AG20" s="146"/>
    </row>
    <row r="21" spans="1:33" ht="48.75">
      <c r="A21" s="142"/>
      <c r="B21" s="154" t="s">
        <v>664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</row>
    <row r="22" spans="1:33" ht="36.75">
      <c r="A22" s="145" t="s">
        <v>665</v>
      </c>
      <c r="B22" s="155" t="s">
        <v>666</v>
      </c>
      <c r="C22" s="160">
        <v>175.473648</v>
      </c>
      <c r="D22" s="160">
        <v>186.883286</v>
      </c>
      <c r="E22" s="160">
        <v>193.369202</v>
      </c>
      <c r="F22" s="160">
        <v>197.39228800000001</v>
      </c>
      <c r="G22" s="160">
        <v>200.32751500000001</v>
      </c>
      <c r="H22" s="160">
        <v>202.52967799999999</v>
      </c>
      <c r="I22" s="160">
        <v>204.211411</v>
      </c>
      <c r="J22" s="160">
        <v>205.46838399999999</v>
      </c>
      <c r="K22" s="160">
        <v>206.39357000000001</v>
      </c>
      <c r="L22" s="160">
        <v>207.029404</v>
      </c>
      <c r="M22" s="160">
        <v>207.54084800000001</v>
      </c>
      <c r="N22" s="160">
        <v>207.99565100000001</v>
      </c>
      <c r="O22" s="160">
        <v>208.43975800000001</v>
      </c>
      <c r="P22" s="160">
        <v>208.79684399999999</v>
      </c>
      <c r="Q22" s="160">
        <v>209.10339400000001</v>
      </c>
      <c r="R22" s="160">
        <v>209.37013200000001</v>
      </c>
      <c r="S22" s="160">
        <v>209.49378999999999</v>
      </c>
      <c r="T22" s="160">
        <v>209.54415900000001</v>
      </c>
      <c r="U22" s="160">
        <v>209.54357899999999</v>
      </c>
      <c r="V22" s="160">
        <v>209.49118000000001</v>
      </c>
      <c r="W22" s="160">
        <v>209.41184999999999</v>
      </c>
      <c r="X22" s="160">
        <v>209.25843800000001</v>
      </c>
      <c r="Y22" s="160">
        <v>209.10913099999999</v>
      </c>
      <c r="Z22" s="160">
        <v>208.931015</v>
      </c>
      <c r="AA22" s="160">
        <v>208.81189000000001</v>
      </c>
      <c r="AB22" s="160">
        <v>208.60612499999999</v>
      </c>
      <c r="AC22" s="160">
        <v>208.41769400000001</v>
      </c>
      <c r="AD22" s="160">
        <v>208.192352</v>
      </c>
      <c r="AE22" s="160">
        <v>207.995926</v>
      </c>
      <c r="AF22" s="157">
        <v>6.0910000000000001E-3</v>
      </c>
      <c r="AG22" s="146"/>
    </row>
    <row r="23" spans="1:33" ht="36.75">
      <c r="A23" s="145" t="s">
        <v>667</v>
      </c>
      <c r="B23" s="155" t="s">
        <v>668</v>
      </c>
      <c r="C23" s="160">
        <v>30.144946999999998</v>
      </c>
      <c r="D23" s="160">
        <v>32.030231000000001</v>
      </c>
      <c r="E23" s="160">
        <v>33.064109999999999</v>
      </c>
      <c r="F23" s="160">
        <v>33.706195999999998</v>
      </c>
      <c r="G23" s="160">
        <v>34.620327000000003</v>
      </c>
      <c r="H23" s="160">
        <v>35.443916000000002</v>
      </c>
      <c r="I23" s="160">
        <v>36.137473999999997</v>
      </c>
      <c r="J23" s="160">
        <v>36.650322000000003</v>
      </c>
      <c r="K23" s="160">
        <v>37.00806</v>
      </c>
      <c r="L23" s="160">
        <v>37.264552999999999</v>
      </c>
      <c r="M23" s="160">
        <v>37.633518000000002</v>
      </c>
      <c r="N23" s="160">
        <v>38.067889999999998</v>
      </c>
      <c r="O23" s="160">
        <v>38.564194000000001</v>
      </c>
      <c r="P23" s="160">
        <v>38.985652999999999</v>
      </c>
      <c r="Q23" s="160">
        <v>39.398944999999998</v>
      </c>
      <c r="R23" s="160">
        <v>39.809189000000003</v>
      </c>
      <c r="S23" s="160">
        <v>40.237045000000002</v>
      </c>
      <c r="T23" s="160">
        <v>40.652228999999998</v>
      </c>
      <c r="U23" s="160">
        <v>41.127974999999999</v>
      </c>
      <c r="V23" s="160">
        <v>41.567630999999999</v>
      </c>
      <c r="W23" s="160">
        <v>42.019573000000001</v>
      </c>
      <c r="X23" s="160">
        <v>42.407310000000003</v>
      </c>
      <c r="Y23" s="160">
        <v>42.842342000000002</v>
      </c>
      <c r="Z23" s="160">
        <v>43.266334999999998</v>
      </c>
      <c r="AA23" s="160">
        <v>43.867863</v>
      </c>
      <c r="AB23" s="160">
        <v>44.361511</v>
      </c>
      <c r="AC23" s="160">
        <v>44.905074999999997</v>
      </c>
      <c r="AD23" s="160">
        <v>45.395485000000001</v>
      </c>
      <c r="AE23" s="160">
        <v>46.002594000000002</v>
      </c>
      <c r="AF23" s="157">
        <v>1.521E-2</v>
      </c>
      <c r="AG23" s="146"/>
    </row>
    <row r="24" spans="1:33" ht="36.75">
      <c r="A24" s="142"/>
      <c r="B24" s="154" t="s">
        <v>669</v>
      </c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</row>
    <row r="25" spans="1:33">
      <c r="A25" s="145" t="s">
        <v>670</v>
      </c>
      <c r="B25" s="155" t="s">
        <v>671</v>
      </c>
      <c r="C25" s="160">
        <v>1173.034668</v>
      </c>
      <c r="D25" s="160">
        <v>1318.6945800000001</v>
      </c>
      <c r="E25" s="160">
        <v>1361.6110839999999</v>
      </c>
      <c r="F25" s="160">
        <v>1371.6551509999999</v>
      </c>
      <c r="G25" s="160">
        <v>1402.9279790000001</v>
      </c>
      <c r="H25" s="160">
        <v>1433.8398440000001</v>
      </c>
      <c r="I25" s="160">
        <v>1461.472168</v>
      </c>
      <c r="J25" s="160">
        <v>1484.8291019999999</v>
      </c>
      <c r="K25" s="160">
        <v>1504.2687989999999</v>
      </c>
      <c r="L25" s="160">
        <v>1524.7269289999999</v>
      </c>
      <c r="M25" s="160">
        <v>1552.256836</v>
      </c>
      <c r="N25" s="160">
        <v>1583.9248050000001</v>
      </c>
      <c r="O25" s="160">
        <v>1615.380249</v>
      </c>
      <c r="P25" s="160">
        <v>1647.3461910000001</v>
      </c>
      <c r="Q25" s="160">
        <v>1682.5896</v>
      </c>
      <c r="R25" s="160">
        <v>1721.046875</v>
      </c>
      <c r="S25" s="160">
        <v>1761.139038</v>
      </c>
      <c r="T25" s="160">
        <v>1801.9410399999999</v>
      </c>
      <c r="U25" s="160">
        <v>1848.0720209999999</v>
      </c>
      <c r="V25" s="160">
        <v>1894.2041019999999</v>
      </c>
      <c r="W25" s="160">
        <v>1941.463013</v>
      </c>
      <c r="X25" s="160">
        <v>1990.3642580000001</v>
      </c>
      <c r="Y25" s="160">
        <v>2038.4373780000001</v>
      </c>
      <c r="Z25" s="160">
        <v>2085.6875</v>
      </c>
      <c r="AA25" s="160">
        <v>2134.0048830000001</v>
      </c>
      <c r="AB25" s="160">
        <v>2185.8969729999999</v>
      </c>
      <c r="AC25" s="160">
        <v>2238.836182</v>
      </c>
      <c r="AD25" s="160">
        <v>2292.3554690000001</v>
      </c>
      <c r="AE25" s="160">
        <v>2350.2690429999998</v>
      </c>
      <c r="AF25" s="157">
        <v>2.513E-2</v>
      </c>
      <c r="AG25" s="146"/>
    </row>
    <row r="26" spans="1:33" ht="36.75">
      <c r="A26" s="142"/>
      <c r="B26" s="154" t="s">
        <v>672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</row>
    <row r="27" spans="1:33">
      <c r="A27" s="145" t="s">
        <v>673</v>
      </c>
      <c r="B27" s="155" t="s">
        <v>674</v>
      </c>
      <c r="C27" s="160">
        <v>1620.4948730000001</v>
      </c>
      <c r="D27" s="160">
        <v>1600.1008300000001</v>
      </c>
      <c r="E27" s="160">
        <v>1666.9197999999999</v>
      </c>
      <c r="F27" s="160">
        <v>1628.408447</v>
      </c>
      <c r="G27" s="160">
        <v>1561.420654</v>
      </c>
      <c r="H27" s="160">
        <v>1509.649414</v>
      </c>
      <c r="I27" s="160">
        <v>1489.7312010000001</v>
      </c>
      <c r="J27" s="160">
        <v>1507.5151370000001</v>
      </c>
      <c r="K27" s="160">
        <v>1500.1649170000001</v>
      </c>
      <c r="L27" s="160">
        <v>1506.952393</v>
      </c>
      <c r="M27" s="160">
        <v>1522.1982419999999</v>
      </c>
      <c r="N27" s="160">
        <v>1534.73938</v>
      </c>
      <c r="O27" s="160">
        <v>1543.237427</v>
      </c>
      <c r="P27" s="160">
        <v>1554.590698</v>
      </c>
      <c r="Q27" s="160">
        <v>1557.5253909999999</v>
      </c>
      <c r="R27" s="160">
        <v>1562.481567</v>
      </c>
      <c r="S27" s="160">
        <v>1568.966064</v>
      </c>
      <c r="T27" s="160">
        <v>1568.3394780000001</v>
      </c>
      <c r="U27" s="160">
        <v>1571.777466</v>
      </c>
      <c r="V27" s="160">
        <v>1585.611206</v>
      </c>
      <c r="W27" s="160">
        <v>1597.3070070000001</v>
      </c>
      <c r="X27" s="160">
        <v>1600.190918</v>
      </c>
      <c r="Y27" s="160">
        <v>1601.832764</v>
      </c>
      <c r="Z27" s="160">
        <v>1602.998779</v>
      </c>
      <c r="AA27" s="160">
        <v>1608.1293949999999</v>
      </c>
      <c r="AB27" s="160">
        <v>1618.0823969999999</v>
      </c>
      <c r="AC27" s="160">
        <v>1630.8079829999999</v>
      </c>
      <c r="AD27" s="160">
        <v>1636.8905030000001</v>
      </c>
      <c r="AE27" s="160">
        <v>1649.469482</v>
      </c>
      <c r="AF27" s="157">
        <v>6.3299999999999999E-4</v>
      </c>
      <c r="AG27" s="146"/>
    </row>
    <row r="28" spans="1:33" ht="36.75">
      <c r="A28" s="145" t="s">
        <v>675</v>
      </c>
      <c r="B28" s="155" t="s">
        <v>676</v>
      </c>
      <c r="C28" s="160">
        <v>444.898865</v>
      </c>
      <c r="D28" s="160">
        <v>450.42761200000001</v>
      </c>
      <c r="E28" s="160">
        <v>448.61004600000001</v>
      </c>
      <c r="F28" s="160">
        <v>446.74627700000002</v>
      </c>
      <c r="G28" s="160">
        <v>445.22772200000003</v>
      </c>
      <c r="H28" s="160">
        <v>442.84777800000001</v>
      </c>
      <c r="I28" s="160">
        <v>440.43005399999998</v>
      </c>
      <c r="J28" s="160">
        <v>437.02459700000003</v>
      </c>
      <c r="K28" s="160">
        <v>434.036407</v>
      </c>
      <c r="L28" s="160">
        <v>431.39211999999998</v>
      </c>
      <c r="M28" s="160">
        <v>429.99737499999998</v>
      </c>
      <c r="N28" s="160">
        <v>428.16067500000003</v>
      </c>
      <c r="O28" s="160">
        <v>426.27862499999998</v>
      </c>
      <c r="P28" s="160">
        <v>424.17816199999999</v>
      </c>
      <c r="Q28" s="160">
        <v>421.71697999999998</v>
      </c>
      <c r="R28" s="160">
        <v>419.81463600000001</v>
      </c>
      <c r="S28" s="160">
        <v>417.567047</v>
      </c>
      <c r="T28" s="160">
        <v>415.80767800000001</v>
      </c>
      <c r="U28" s="160">
        <v>414.04513500000002</v>
      </c>
      <c r="V28" s="160">
        <v>412.52209499999998</v>
      </c>
      <c r="W28" s="160">
        <v>411.24774200000002</v>
      </c>
      <c r="X28" s="160">
        <v>409.97735599999999</v>
      </c>
      <c r="Y28" s="160">
        <v>408.52224699999999</v>
      </c>
      <c r="Z28" s="160">
        <v>406.63034099999999</v>
      </c>
      <c r="AA28" s="160">
        <v>405.358521</v>
      </c>
      <c r="AB28" s="160">
        <v>403.865906</v>
      </c>
      <c r="AC28" s="160">
        <v>401.97906499999999</v>
      </c>
      <c r="AD28" s="160">
        <v>400.55664100000001</v>
      </c>
      <c r="AE28" s="160">
        <v>400.09832799999998</v>
      </c>
      <c r="AF28" s="157">
        <v>-3.7829999999999999E-3</v>
      </c>
      <c r="AG28" s="146"/>
    </row>
    <row r="29" spans="1:33">
      <c r="A29" s="142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</row>
    <row r="30" spans="1:33" ht="36.75">
      <c r="A30" s="142"/>
      <c r="B30" s="154" t="s">
        <v>677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</row>
    <row r="31" spans="1:33" ht="24.75">
      <c r="A31" s="142"/>
      <c r="B31" s="154" t="s">
        <v>678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</row>
    <row r="32" spans="1:33" ht="72.75">
      <c r="A32" s="145" t="s">
        <v>679</v>
      </c>
      <c r="B32" s="155" t="s">
        <v>680</v>
      </c>
      <c r="C32" s="161">
        <v>35.855949000000003</v>
      </c>
      <c r="D32" s="161">
        <v>36.277985000000001</v>
      </c>
      <c r="E32" s="161">
        <v>39.337012999999999</v>
      </c>
      <c r="F32" s="161">
        <v>42.578201</v>
      </c>
      <c r="G32" s="161">
        <v>47.262627000000002</v>
      </c>
      <c r="H32" s="161">
        <v>47.227249</v>
      </c>
      <c r="I32" s="161">
        <v>47.18121</v>
      </c>
      <c r="J32" s="161">
        <v>47.168773999999999</v>
      </c>
      <c r="K32" s="161">
        <v>47.163848999999999</v>
      </c>
      <c r="L32" s="161">
        <v>47.152081000000003</v>
      </c>
      <c r="M32" s="161">
        <v>47.159278999999998</v>
      </c>
      <c r="N32" s="161">
        <v>47.152672000000003</v>
      </c>
      <c r="O32" s="161">
        <v>47.146118000000001</v>
      </c>
      <c r="P32" s="161">
        <v>47.131686999999999</v>
      </c>
      <c r="Q32" s="161">
        <v>47.138325000000002</v>
      </c>
      <c r="R32" s="161">
        <v>47.119869000000001</v>
      </c>
      <c r="S32" s="161">
        <v>47.100937000000002</v>
      </c>
      <c r="T32" s="161">
        <v>47.084251000000002</v>
      </c>
      <c r="U32" s="161">
        <v>47.059879000000002</v>
      </c>
      <c r="V32" s="161">
        <v>47.032314</v>
      </c>
      <c r="W32" s="161">
        <v>47.004074000000003</v>
      </c>
      <c r="X32" s="161">
        <v>46.960155</v>
      </c>
      <c r="Y32" s="161">
        <v>46.939563999999997</v>
      </c>
      <c r="Z32" s="161">
        <v>46.910690000000002</v>
      </c>
      <c r="AA32" s="161">
        <v>46.948238000000003</v>
      </c>
      <c r="AB32" s="161">
        <v>46.913113000000003</v>
      </c>
      <c r="AC32" s="161">
        <v>46.906829999999999</v>
      </c>
      <c r="AD32" s="161">
        <v>46.880138000000002</v>
      </c>
      <c r="AE32" s="161">
        <v>46.870857000000001</v>
      </c>
      <c r="AF32" s="157">
        <v>9.613E-3</v>
      </c>
      <c r="AG32" s="146"/>
    </row>
    <row r="33" spans="1:33" ht="24.75">
      <c r="A33" s="145" t="s">
        <v>681</v>
      </c>
      <c r="B33" s="155" t="s">
        <v>682</v>
      </c>
      <c r="C33" s="161">
        <v>45.004654000000002</v>
      </c>
      <c r="D33" s="161">
        <v>45.471119000000002</v>
      </c>
      <c r="E33" s="161">
        <v>49.460312000000002</v>
      </c>
      <c r="F33" s="161">
        <v>53.789036000000003</v>
      </c>
      <c r="G33" s="161">
        <v>59.791530999999999</v>
      </c>
      <c r="H33" s="161">
        <v>59.803519999999999</v>
      </c>
      <c r="I33" s="161">
        <v>59.817413000000002</v>
      </c>
      <c r="J33" s="161">
        <v>59.819332000000003</v>
      </c>
      <c r="K33" s="161">
        <v>59.821598000000002</v>
      </c>
      <c r="L33" s="161">
        <v>59.822445000000002</v>
      </c>
      <c r="M33" s="161">
        <v>59.827472999999998</v>
      </c>
      <c r="N33" s="161">
        <v>59.828792999999997</v>
      </c>
      <c r="O33" s="161">
        <v>59.830779999999997</v>
      </c>
      <c r="P33" s="161">
        <v>59.831119999999999</v>
      </c>
      <c r="Q33" s="161">
        <v>59.842136000000004</v>
      </c>
      <c r="R33" s="161">
        <v>59.842136000000004</v>
      </c>
      <c r="S33" s="161">
        <v>59.842136000000004</v>
      </c>
      <c r="T33" s="161">
        <v>59.843197000000004</v>
      </c>
      <c r="U33" s="161">
        <v>59.843197000000004</v>
      </c>
      <c r="V33" s="161">
        <v>59.843231000000003</v>
      </c>
      <c r="W33" s="161">
        <v>59.845177</v>
      </c>
      <c r="X33" s="161">
        <v>59.845177</v>
      </c>
      <c r="Y33" s="161">
        <v>59.848227999999999</v>
      </c>
      <c r="Z33" s="161">
        <v>59.848227999999999</v>
      </c>
      <c r="AA33" s="161">
        <v>59.867775000000002</v>
      </c>
      <c r="AB33" s="161">
        <v>59.867775000000002</v>
      </c>
      <c r="AC33" s="161">
        <v>59.867775000000002</v>
      </c>
      <c r="AD33" s="161">
        <v>59.867775000000002</v>
      </c>
      <c r="AE33" s="161">
        <v>59.867775000000002</v>
      </c>
      <c r="AF33" s="157">
        <v>1.0244E-2</v>
      </c>
      <c r="AG33" s="146"/>
    </row>
    <row r="34" spans="1:33" ht="36.75">
      <c r="A34" s="145" t="s">
        <v>683</v>
      </c>
      <c r="B34" s="155" t="s">
        <v>684</v>
      </c>
      <c r="C34" s="161">
        <v>32.047302000000002</v>
      </c>
      <c r="D34" s="161">
        <v>32.608868000000001</v>
      </c>
      <c r="E34" s="161">
        <v>35.403008</v>
      </c>
      <c r="F34" s="161">
        <v>38.46349</v>
      </c>
      <c r="G34" s="161">
        <v>42.755749000000002</v>
      </c>
      <c r="H34" s="161">
        <v>42.75658</v>
      </c>
      <c r="I34" s="161">
        <v>42.76173</v>
      </c>
      <c r="J34" s="161">
        <v>42.76173</v>
      </c>
      <c r="K34" s="161">
        <v>42.761840999999997</v>
      </c>
      <c r="L34" s="161">
        <v>42.762084999999999</v>
      </c>
      <c r="M34" s="161">
        <v>42.762169</v>
      </c>
      <c r="N34" s="161">
        <v>42.762360000000001</v>
      </c>
      <c r="O34" s="161">
        <v>42.762390000000003</v>
      </c>
      <c r="P34" s="161">
        <v>42.762520000000002</v>
      </c>
      <c r="Q34" s="161">
        <v>42.762554000000002</v>
      </c>
      <c r="R34" s="161">
        <v>42.762698999999998</v>
      </c>
      <c r="S34" s="161">
        <v>42.762756000000003</v>
      </c>
      <c r="T34" s="161">
        <v>42.762824999999999</v>
      </c>
      <c r="U34" s="161">
        <v>42.762897000000002</v>
      </c>
      <c r="V34" s="161">
        <v>42.762962000000002</v>
      </c>
      <c r="W34" s="161">
        <v>42.763016</v>
      </c>
      <c r="X34" s="161">
        <v>42.763103000000001</v>
      </c>
      <c r="Y34" s="161">
        <v>42.763103000000001</v>
      </c>
      <c r="Z34" s="161">
        <v>42.763184000000003</v>
      </c>
      <c r="AA34" s="161">
        <v>42.763184000000003</v>
      </c>
      <c r="AB34" s="161">
        <v>42.763294000000002</v>
      </c>
      <c r="AC34" s="161">
        <v>42.763294000000002</v>
      </c>
      <c r="AD34" s="161">
        <v>42.763393000000001</v>
      </c>
      <c r="AE34" s="161">
        <v>42.763393000000001</v>
      </c>
      <c r="AF34" s="157">
        <v>1.0356000000000001E-2</v>
      </c>
      <c r="AG34" s="146"/>
    </row>
    <row r="35" spans="1:33" ht="60.75">
      <c r="A35" s="145" t="s">
        <v>685</v>
      </c>
      <c r="B35" s="155" t="s">
        <v>686</v>
      </c>
      <c r="C35" s="161">
        <v>41.802036000000001</v>
      </c>
      <c r="D35" s="161">
        <v>43.267200000000003</v>
      </c>
      <c r="E35" s="161">
        <v>44.448151000000003</v>
      </c>
      <c r="F35" s="161">
        <v>47.052714999999999</v>
      </c>
      <c r="G35" s="161">
        <v>48.571758000000003</v>
      </c>
      <c r="H35" s="161">
        <v>49.792529999999999</v>
      </c>
      <c r="I35" s="161">
        <v>52.281478999999997</v>
      </c>
      <c r="J35" s="161">
        <v>53.248958999999999</v>
      </c>
      <c r="K35" s="161">
        <v>53.962006000000002</v>
      </c>
      <c r="L35" s="161">
        <v>54.332034999999998</v>
      </c>
      <c r="M35" s="161">
        <v>54.872646000000003</v>
      </c>
      <c r="N35" s="161">
        <v>55.329352999999998</v>
      </c>
      <c r="O35" s="161">
        <v>55.771633000000001</v>
      </c>
      <c r="P35" s="161">
        <v>56.242725</v>
      </c>
      <c r="Q35" s="161">
        <v>56.632603000000003</v>
      </c>
      <c r="R35" s="161">
        <v>56.856194000000002</v>
      </c>
      <c r="S35" s="161">
        <v>57.030456999999998</v>
      </c>
      <c r="T35" s="161">
        <v>57.310715000000002</v>
      </c>
      <c r="U35" s="161">
        <v>57.240420999999998</v>
      </c>
      <c r="V35" s="161">
        <v>57.306023000000003</v>
      </c>
      <c r="W35" s="161">
        <v>57.371867999999999</v>
      </c>
      <c r="X35" s="161">
        <v>57.326743999999998</v>
      </c>
      <c r="Y35" s="161">
        <v>57.237999000000002</v>
      </c>
      <c r="Z35" s="161">
        <v>57.125121999999998</v>
      </c>
      <c r="AA35" s="161">
        <v>57.475963999999998</v>
      </c>
      <c r="AB35" s="161">
        <v>57.327747000000002</v>
      </c>
      <c r="AC35" s="161">
        <v>57.273457000000001</v>
      </c>
      <c r="AD35" s="161">
        <v>57.524818000000003</v>
      </c>
      <c r="AE35" s="161">
        <v>57.479156000000003</v>
      </c>
      <c r="AF35" s="157">
        <v>1.1439E-2</v>
      </c>
      <c r="AG35" s="146"/>
    </row>
    <row r="36" spans="1:33" ht="24.75">
      <c r="A36" s="145" t="s">
        <v>687</v>
      </c>
      <c r="B36" s="155" t="s">
        <v>688</v>
      </c>
      <c r="C36" s="161">
        <v>56.582644999999999</v>
      </c>
      <c r="D36" s="161">
        <v>58.322226999999998</v>
      </c>
      <c r="E36" s="161">
        <v>59.783313999999997</v>
      </c>
      <c r="F36" s="161">
        <v>64.222374000000002</v>
      </c>
      <c r="G36" s="161">
        <v>65.997482000000005</v>
      </c>
      <c r="H36" s="161">
        <v>68.148635999999996</v>
      </c>
      <c r="I36" s="161">
        <v>72.759444999999999</v>
      </c>
      <c r="J36" s="161">
        <v>74.876166999999995</v>
      </c>
      <c r="K36" s="161">
        <v>76.446303999999998</v>
      </c>
      <c r="L36" s="161">
        <v>77.157302999999999</v>
      </c>
      <c r="M36" s="161">
        <v>78.145363000000003</v>
      </c>
      <c r="N36" s="161">
        <v>78.735664</v>
      </c>
      <c r="O36" s="161">
        <v>79.269256999999996</v>
      </c>
      <c r="P36" s="161">
        <v>79.864814999999993</v>
      </c>
      <c r="Q36" s="161">
        <v>80.311751999999998</v>
      </c>
      <c r="R36" s="161">
        <v>80.510566999999995</v>
      </c>
      <c r="S36" s="161">
        <v>80.643073999999999</v>
      </c>
      <c r="T36" s="161">
        <v>81.042243999999997</v>
      </c>
      <c r="U36" s="161">
        <v>80.790893999999994</v>
      </c>
      <c r="V36" s="161">
        <v>80.999863000000005</v>
      </c>
      <c r="W36" s="161">
        <v>81.213393999999994</v>
      </c>
      <c r="X36" s="161">
        <v>81.251564000000002</v>
      </c>
      <c r="Y36" s="161">
        <v>81.126784999999998</v>
      </c>
      <c r="Z36" s="161">
        <v>80.963654000000005</v>
      </c>
      <c r="AA36" s="161">
        <v>81.962256999999994</v>
      </c>
      <c r="AB36" s="161">
        <v>81.685669000000004</v>
      </c>
      <c r="AC36" s="161">
        <v>81.574020000000004</v>
      </c>
      <c r="AD36" s="161">
        <v>82.338425000000001</v>
      </c>
      <c r="AE36" s="161">
        <v>82.243483999999995</v>
      </c>
      <c r="AF36" s="157">
        <v>1.3446E-2</v>
      </c>
      <c r="AG36" s="146"/>
    </row>
    <row r="37" spans="1:33" ht="36.75">
      <c r="A37" s="145" t="s">
        <v>689</v>
      </c>
      <c r="B37" s="155" t="s">
        <v>690</v>
      </c>
      <c r="C37" s="161">
        <v>36.263930999999999</v>
      </c>
      <c r="D37" s="161">
        <v>37.832123000000003</v>
      </c>
      <c r="E37" s="161">
        <v>39.014805000000003</v>
      </c>
      <c r="F37" s="161">
        <v>41.375152999999997</v>
      </c>
      <c r="G37" s="161">
        <v>42.876761999999999</v>
      </c>
      <c r="H37" s="161">
        <v>43.911583</v>
      </c>
      <c r="I37" s="161">
        <v>45.953789</v>
      </c>
      <c r="J37" s="161">
        <v>46.678477999999998</v>
      </c>
      <c r="K37" s="161">
        <v>47.207011999999999</v>
      </c>
      <c r="L37" s="161">
        <v>47.518374999999999</v>
      </c>
      <c r="M37" s="161">
        <v>47.939487</v>
      </c>
      <c r="N37" s="161">
        <v>48.362620999999997</v>
      </c>
      <c r="O37" s="161">
        <v>48.779860999999997</v>
      </c>
      <c r="P37" s="161">
        <v>49.233046999999999</v>
      </c>
      <c r="Q37" s="161">
        <v>49.585566999999998</v>
      </c>
      <c r="R37" s="161">
        <v>49.838344999999997</v>
      </c>
      <c r="S37" s="161">
        <v>50.048076999999999</v>
      </c>
      <c r="T37" s="161">
        <v>50.325744999999998</v>
      </c>
      <c r="U37" s="161">
        <v>50.338009</v>
      </c>
      <c r="V37" s="161">
        <v>50.426777000000001</v>
      </c>
      <c r="W37" s="161">
        <v>50.517310999999999</v>
      </c>
      <c r="X37" s="161">
        <v>50.542614</v>
      </c>
      <c r="Y37" s="161">
        <v>50.50412</v>
      </c>
      <c r="Z37" s="161">
        <v>50.459384999999997</v>
      </c>
      <c r="AA37" s="161">
        <v>50.618049999999997</v>
      </c>
      <c r="AB37" s="161">
        <v>50.565734999999997</v>
      </c>
      <c r="AC37" s="161">
        <v>50.535651999999999</v>
      </c>
      <c r="AD37" s="161">
        <v>50.739390999999998</v>
      </c>
      <c r="AE37" s="161">
        <v>50.721836000000003</v>
      </c>
      <c r="AF37" s="157">
        <v>1.2055E-2</v>
      </c>
      <c r="AG37" s="146"/>
    </row>
    <row r="38" spans="1:33" ht="48.75">
      <c r="A38" s="145" t="s">
        <v>691</v>
      </c>
      <c r="B38" s="155" t="s">
        <v>692</v>
      </c>
      <c r="C38" s="161">
        <v>37.621077999999997</v>
      </c>
      <c r="D38" s="161">
        <v>38.382415999999999</v>
      </c>
      <c r="E38" s="161">
        <v>39.075671999999997</v>
      </c>
      <c r="F38" s="161">
        <v>40.794502000000001</v>
      </c>
      <c r="G38" s="161">
        <v>41.684994000000003</v>
      </c>
      <c r="H38" s="161">
        <v>42.387779000000002</v>
      </c>
      <c r="I38" s="161">
        <v>43.992404999999998</v>
      </c>
      <c r="J38" s="161">
        <v>44.482399000000001</v>
      </c>
      <c r="K38" s="161">
        <v>44.828845999999999</v>
      </c>
      <c r="L38" s="161">
        <v>45.012852000000002</v>
      </c>
      <c r="M38" s="161">
        <v>45.295108999999997</v>
      </c>
      <c r="N38" s="161">
        <v>45.549660000000003</v>
      </c>
      <c r="O38" s="161">
        <v>45.800465000000003</v>
      </c>
      <c r="P38" s="161">
        <v>46.072913999999997</v>
      </c>
      <c r="Q38" s="161">
        <v>46.308185999999999</v>
      </c>
      <c r="R38" s="161">
        <v>46.454895</v>
      </c>
      <c r="S38" s="161">
        <v>46.573441000000003</v>
      </c>
      <c r="T38" s="161">
        <v>46.763412000000002</v>
      </c>
      <c r="U38" s="161">
        <v>46.743324000000001</v>
      </c>
      <c r="V38" s="161">
        <v>46.781216000000001</v>
      </c>
      <c r="W38" s="161">
        <v>46.812752000000003</v>
      </c>
      <c r="X38" s="161">
        <v>46.781078000000001</v>
      </c>
      <c r="Y38" s="161">
        <v>46.720787000000001</v>
      </c>
      <c r="Z38" s="161">
        <v>46.649310999999997</v>
      </c>
      <c r="AA38" s="161">
        <v>46.812587999999998</v>
      </c>
      <c r="AB38" s="161">
        <v>46.721981</v>
      </c>
      <c r="AC38" s="161">
        <v>46.686661000000001</v>
      </c>
      <c r="AD38" s="161">
        <v>46.844208000000002</v>
      </c>
      <c r="AE38" s="161">
        <v>46.809134999999998</v>
      </c>
      <c r="AF38" s="157">
        <v>7.835E-3</v>
      </c>
      <c r="AG38" s="146"/>
    </row>
    <row r="39" spans="1:33" ht="24.75">
      <c r="A39" s="145" t="s">
        <v>693</v>
      </c>
      <c r="B39" s="155" t="s">
        <v>694</v>
      </c>
      <c r="C39" s="161">
        <v>49.658656999999998</v>
      </c>
      <c r="D39" s="161">
        <v>50.63982</v>
      </c>
      <c r="E39" s="161">
        <v>51.418788999999997</v>
      </c>
      <c r="F39" s="161">
        <v>54.041266999999998</v>
      </c>
      <c r="G39" s="161">
        <v>54.808311000000003</v>
      </c>
      <c r="H39" s="161">
        <v>55.812793999999997</v>
      </c>
      <c r="I39" s="161">
        <v>58.414130999999998</v>
      </c>
      <c r="J39" s="161">
        <v>59.295653999999999</v>
      </c>
      <c r="K39" s="161">
        <v>59.885936999999998</v>
      </c>
      <c r="L39" s="161">
        <v>60.128425999999997</v>
      </c>
      <c r="M39" s="161">
        <v>60.482559000000002</v>
      </c>
      <c r="N39" s="161">
        <v>60.696911</v>
      </c>
      <c r="O39" s="161">
        <v>60.896141</v>
      </c>
      <c r="P39" s="161">
        <v>61.139969000000001</v>
      </c>
      <c r="Q39" s="161">
        <v>61.342109999999998</v>
      </c>
      <c r="R39" s="161">
        <v>61.456459000000002</v>
      </c>
      <c r="S39" s="161">
        <v>61.545490000000001</v>
      </c>
      <c r="T39" s="161">
        <v>61.791069</v>
      </c>
      <c r="U39" s="161">
        <v>61.720492999999998</v>
      </c>
      <c r="V39" s="161">
        <v>61.820892000000001</v>
      </c>
      <c r="W39" s="161">
        <v>61.909644999999998</v>
      </c>
      <c r="X39" s="161">
        <v>61.923454</v>
      </c>
      <c r="Y39" s="161">
        <v>61.848678999999997</v>
      </c>
      <c r="Z39" s="161">
        <v>61.762374999999999</v>
      </c>
      <c r="AA39" s="161">
        <v>62.120818999999997</v>
      </c>
      <c r="AB39" s="161">
        <v>61.989952000000002</v>
      </c>
      <c r="AC39" s="161">
        <v>61.932670999999999</v>
      </c>
      <c r="AD39" s="161">
        <v>62.331699</v>
      </c>
      <c r="AE39" s="161">
        <v>62.272804000000001</v>
      </c>
      <c r="AF39" s="157">
        <v>8.1169999999999992E-3</v>
      </c>
      <c r="AG39" s="146"/>
    </row>
    <row r="40" spans="1:33" ht="36.75">
      <c r="A40" s="145" t="s">
        <v>695</v>
      </c>
      <c r="B40" s="155" t="s">
        <v>696</v>
      </c>
      <c r="C40" s="161">
        <v>32.951321</v>
      </c>
      <c r="D40" s="161">
        <v>33.825710000000001</v>
      </c>
      <c r="E40" s="161">
        <v>34.570250999999999</v>
      </c>
      <c r="F40" s="161">
        <v>36.235542000000002</v>
      </c>
      <c r="G40" s="161">
        <v>37.203814999999999</v>
      </c>
      <c r="H40" s="161">
        <v>37.859802000000002</v>
      </c>
      <c r="I40" s="161">
        <v>39.251300999999998</v>
      </c>
      <c r="J40" s="161">
        <v>39.654640000000001</v>
      </c>
      <c r="K40" s="161">
        <v>39.942870999999997</v>
      </c>
      <c r="L40" s="161">
        <v>40.123778999999999</v>
      </c>
      <c r="M40" s="161">
        <v>40.372107999999997</v>
      </c>
      <c r="N40" s="161">
        <v>40.635685000000002</v>
      </c>
      <c r="O40" s="161">
        <v>40.898228000000003</v>
      </c>
      <c r="P40" s="161">
        <v>41.187041999999998</v>
      </c>
      <c r="Q40" s="161">
        <v>41.415565000000001</v>
      </c>
      <c r="R40" s="161">
        <v>41.589336000000003</v>
      </c>
      <c r="S40" s="161">
        <v>41.735809000000003</v>
      </c>
      <c r="T40" s="161">
        <v>41.930031</v>
      </c>
      <c r="U40" s="161">
        <v>41.954326999999999</v>
      </c>
      <c r="V40" s="161">
        <v>42.014381</v>
      </c>
      <c r="W40" s="161">
        <v>42.070942000000002</v>
      </c>
      <c r="X40" s="161">
        <v>42.089371</v>
      </c>
      <c r="Y40" s="161">
        <v>42.062252000000001</v>
      </c>
      <c r="Z40" s="161">
        <v>42.034523</v>
      </c>
      <c r="AA40" s="161">
        <v>42.106945000000003</v>
      </c>
      <c r="AB40" s="161">
        <v>42.074627</v>
      </c>
      <c r="AC40" s="161">
        <v>42.053328999999998</v>
      </c>
      <c r="AD40" s="161">
        <v>42.192115999999999</v>
      </c>
      <c r="AE40" s="161">
        <v>42.175429999999999</v>
      </c>
      <c r="AF40" s="157">
        <v>8.8529999999999998E-3</v>
      </c>
      <c r="AG40" s="146"/>
    </row>
    <row r="41" spans="1:33" ht="48.75">
      <c r="A41" s="145" t="s">
        <v>697</v>
      </c>
      <c r="B41" s="155" t="s">
        <v>698</v>
      </c>
      <c r="C41" s="161">
        <v>30.687853</v>
      </c>
      <c r="D41" s="161">
        <v>31.308468000000001</v>
      </c>
      <c r="E41" s="161">
        <v>31.873774999999998</v>
      </c>
      <c r="F41" s="161">
        <v>33.275241999999999</v>
      </c>
      <c r="G41" s="161">
        <v>34.001517999999997</v>
      </c>
      <c r="H41" s="161">
        <v>34.574638</v>
      </c>
      <c r="I41" s="161">
        <v>35.883228000000003</v>
      </c>
      <c r="J41" s="161">
        <v>36.282809999999998</v>
      </c>
      <c r="K41" s="161">
        <v>36.565350000000002</v>
      </c>
      <c r="L41" s="161">
        <v>36.715401</v>
      </c>
      <c r="M41" s="161">
        <v>36.945652000000003</v>
      </c>
      <c r="N41" s="161">
        <v>37.153278</v>
      </c>
      <c r="O41" s="161">
        <v>37.357868000000003</v>
      </c>
      <c r="P41" s="161">
        <v>37.580081999999997</v>
      </c>
      <c r="Q41" s="161">
        <v>37.772025999999997</v>
      </c>
      <c r="R41" s="161">
        <v>37.891651000000003</v>
      </c>
      <c r="S41" s="161">
        <v>37.988308000000004</v>
      </c>
      <c r="T41" s="161">
        <v>38.143211000000001</v>
      </c>
      <c r="U41" s="161">
        <v>38.126759</v>
      </c>
      <c r="V41" s="161">
        <v>38.157573999999997</v>
      </c>
      <c r="W41" s="161">
        <v>38.183200999999997</v>
      </c>
      <c r="X41" s="161">
        <v>38.157218999999998</v>
      </c>
      <c r="Y41" s="161">
        <v>38.107975000000003</v>
      </c>
      <c r="Z41" s="161">
        <v>38.049587000000002</v>
      </c>
      <c r="AA41" s="161">
        <v>38.182837999999997</v>
      </c>
      <c r="AB41" s="161">
        <v>38.108822000000004</v>
      </c>
      <c r="AC41" s="161">
        <v>38.080002</v>
      </c>
      <c r="AD41" s="161">
        <v>38.208388999999997</v>
      </c>
      <c r="AE41" s="161">
        <v>38.179749000000001</v>
      </c>
      <c r="AF41" s="157">
        <v>7.8320000000000004E-3</v>
      </c>
      <c r="AG41" s="146"/>
    </row>
    <row r="42" spans="1:33" ht="24.75">
      <c r="A42" s="145" t="s">
        <v>699</v>
      </c>
      <c r="B42" s="155" t="s">
        <v>700</v>
      </c>
      <c r="C42" s="161">
        <v>40.552002000000002</v>
      </c>
      <c r="D42" s="161">
        <v>41.353237</v>
      </c>
      <c r="E42" s="161">
        <v>41.989353000000001</v>
      </c>
      <c r="F42" s="161">
        <v>44.130909000000003</v>
      </c>
      <c r="G42" s="161">
        <v>44.757289999999998</v>
      </c>
      <c r="H42" s="161">
        <v>45.577564000000002</v>
      </c>
      <c r="I42" s="161">
        <v>47.701855000000002</v>
      </c>
      <c r="J42" s="161">
        <v>48.421719000000003</v>
      </c>
      <c r="K42" s="161">
        <v>48.903754999999997</v>
      </c>
      <c r="L42" s="161">
        <v>49.101771999999997</v>
      </c>
      <c r="M42" s="161">
        <v>49.390965000000001</v>
      </c>
      <c r="N42" s="161">
        <v>49.566006000000002</v>
      </c>
      <c r="O42" s="161">
        <v>49.728703000000003</v>
      </c>
      <c r="P42" s="161">
        <v>49.927813999999998</v>
      </c>
      <c r="Q42" s="161">
        <v>50.092888000000002</v>
      </c>
      <c r="R42" s="161">
        <v>50.186264000000001</v>
      </c>
      <c r="S42" s="161">
        <v>50.258968000000003</v>
      </c>
      <c r="T42" s="161">
        <v>50.459515000000003</v>
      </c>
      <c r="U42" s="161">
        <v>50.401878000000004</v>
      </c>
      <c r="V42" s="161">
        <v>50.483868000000001</v>
      </c>
      <c r="W42" s="161">
        <v>50.556342999999998</v>
      </c>
      <c r="X42" s="161">
        <v>50.567619000000001</v>
      </c>
      <c r="Y42" s="161">
        <v>50.506557000000001</v>
      </c>
      <c r="Z42" s="161">
        <v>50.436081000000001</v>
      </c>
      <c r="AA42" s="161">
        <v>50.728789999999996</v>
      </c>
      <c r="AB42" s="161">
        <v>50.621924999999997</v>
      </c>
      <c r="AC42" s="161">
        <v>50.575145999999997</v>
      </c>
      <c r="AD42" s="161">
        <v>50.901001000000001</v>
      </c>
      <c r="AE42" s="161">
        <v>50.852905</v>
      </c>
      <c r="AF42" s="157">
        <v>8.1169999999999992E-3</v>
      </c>
      <c r="AG42" s="146"/>
    </row>
    <row r="43" spans="1:33" ht="36.75">
      <c r="A43" s="145" t="s">
        <v>701</v>
      </c>
      <c r="B43" s="155" t="s">
        <v>702</v>
      </c>
      <c r="C43" s="161">
        <v>26.867122999999999</v>
      </c>
      <c r="D43" s="161">
        <v>27.580062999999999</v>
      </c>
      <c r="E43" s="161">
        <v>28.18713</v>
      </c>
      <c r="F43" s="161">
        <v>29.544938999999999</v>
      </c>
      <c r="G43" s="161">
        <v>30.334429</v>
      </c>
      <c r="H43" s="161">
        <v>30.869291</v>
      </c>
      <c r="I43" s="161">
        <v>32.003860000000003</v>
      </c>
      <c r="J43" s="161">
        <v>32.332729</v>
      </c>
      <c r="K43" s="161">
        <v>32.567737999999999</v>
      </c>
      <c r="L43" s="161">
        <v>32.715243999999998</v>
      </c>
      <c r="M43" s="161">
        <v>32.917721</v>
      </c>
      <c r="N43" s="161">
        <v>33.132629000000001</v>
      </c>
      <c r="O43" s="161">
        <v>33.346694999999997</v>
      </c>
      <c r="P43" s="161">
        <v>33.582183999999998</v>
      </c>
      <c r="Q43" s="161">
        <v>33.768512999999999</v>
      </c>
      <c r="R43" s="161">
        <v>33.910198000000001</v>
      </c>
      <c r="S43" s="161">
        <v>34.029625000000003</v>
      </c>
      <c r="T43" s="161">
        <v>34.187984</v>
      </c>
      <c r="U43" s="161">
        <v>34.207794</v>
      </c>
      <c r="V43" s="161">
        <v>34.25676</v>
      </c>
      <c r="W43" s="161">
        <v>34.302878999999997</v>
      </c>
      <c r="X43" s="161">
        <v>34.317905000000003</v>
      </c>
      <c r="Y43" s="161">
        <v>34.295791999999999</v>
      </c>
      <c r="Z43" s="161">
        <v>34.273186000000003</v>
      </c>
      <c r="AA43" s="161">
        <v>34.332233000000002</v>
      </c>
      <c r="AB43" s="161">
        <v>34.305881999999997</v>
      </c>
      <c r="AC43" s="161">
        <v>34.288516999999999</v>
      </c>
      <c r="AD43" s="161">
        <v>34.401679999999999</v>
      </c>
      <c r="AE43" s="161">
        <v>34.388072999999999</v>
      </c>
      <c r="AF43" s="157">
        <v>8.8529999999999998E-3</v>
      </c>
      <c r="AG43" s="146"/>
    </row>
    <row r="44" spans="1:33" ht="36.75">
      <c r="A44" s="145" t="s">
        <v>703</v>
      </c>
      <c r="B44" s="155" t="s">
        <v>704</v>
      </c>
      <c r="C44" s="161">
        <v>24.416388999999999</v>
      </c>
      <c r="D44" s="161">
        <v>24.836956000000001</v>
      </c>
      <c r="E44" s="161">
        <v>25.286928</v>
      </c>
      <c r="F44" s="161">
        <v>25.785551000000002</v>
      </c>
      <c r="G44" s="161">
        <v>26.309719000000001</v>
      </c>
      <c r="H44" s="161">
        <v>26.853071</v>
      </c>
      <c r="I44" s="161">
        <v>27.439551999999999</v>
      </c>
      <c r="J44" s="161">
        <v>28.039261</v>
      </c>
      <c r="K44" s="161">
        <v>28.645572999999999</v>
      </c>
      <c r="L44" s="161">
        <v>29.223606</v>
      </c>
      <c r="M44" s="161">
        <v>29.795773000000001</v>
      </c>
      <c r="N44" s="161">
        <v>30.329742</v>
      </c>
      <c r="O44" s="161">
        <v>30.858115999999999</v>
      </c>
      <c r="P44" s="161">
        <v>31.383734</v>
      </c>
      <c r="Q44" s="161">
        <v>31.896933000000001</v>
      </c>
      <c r="R44" s="161">
        <v>32.386234000000002</v>
      </c>
      <c r="S44" s="161">
        <v>32.857269000000002</v>
      </c>
      <c r="T44" s="161">
        <v>33.317824999999999</v>
      </c>
      <c r="U44" s="161">
        <v>33.744926</v>
      </c>
      <c r="V44" s="161">
        <v>34.150565999999998</v>
      </c>
      <c r="W44" s="161">
        <v>34.526347999999999</v>
      </c>
      <c r="X44" s="161">
        <v>34.855293000000003</v>
      </c>
      <c r="Y44" s="161">
        <v>35.133709000000003</v>
      </c>
      <c r="Z44" s="161">
        <v>35.376598000000001</v>
      </c>
      <c r="AA44" s="161">
        <v>35.587673000000002</v>
      </c>
      <c r="AB44" s="161">
        <v>35.763168</v>
      </c>
      <c r="AC44" s="161">
        <v>35.911662999999997</v>
      </c>
      <c r="AD44" s="161">
        <v>36.041504000000003</v>
      </c>
      <c r="AE44" s="161">
        <v>36.145099999999999</v>
      </c>
      <c r="AF44" s="157">
        <v>1.4109E-2</v>
      </c>
      <c r="AG44" s="146"/>
    </row>
    <row r="45" spans="1:33" ht="48.75">
      <c r="A45" s="145" t="s">
        <v>705</v>
      </c>
      <c r="B45" s="155" t="s">
        <v>706</v>
      </c>
      <c r="C45" s="161">
        <v>15.821263</v>
      </c>
      <c r="D45" s="161">
        <v>16.131247999999999</v>
      </c>
      <c r="E45" s="161">
        <v>16.678804</v>
      </c>
      <c r="F45" s="161">
        <v>17.193453000000002</v>
      </c>
      <c r="G45" s="161">
        <v>17.382670999999998</v>
      </c>
      <c r="H45" s="161">
        <v>17.655719999999999</v>
      </c>
      <c r="I45" s="161">
        <v>17.641428000000001</v>
      </c>
      <c r="J45" s="161">
        <v>17.714843999999999</v>
      </c>
      <c r="K45" s="161">
        <v>17.746100999999999</v>
      </c>
      <c r="L45" s="161">
        <v>17.752108</v>
      </c>
      <c r="M45" s="161">
        <v>17.726762999999998</v>
      </c>
      <c r="N45" s="161">
        <v>17.703925999999999</v>
      </c>
      <c r="O45" s="161">
        <v>17.685976</v>
      </c>
      <c r="P45" s="161">
        <v>17.669809000000001</v>
      </c>
      <c r="Q45" s="161">
        <v>17.656127999999999</v>
      </c>
      <c r="R45" s="161">
        <v>17.644224000000001</v>
      </c>
      <c r="S45" s="161">
        <v>17.635103000000001</v>
      </c>
      <c r="T45" s="161">
        <v>17.627134000000002</v>
      </c>
      <c r="U45" s="161">
        <v>17.621216</v>
      </c>
      <c r="V45" s="161">
        <v>17.615825999999998</v>
      </c>
      <c r="W45" s="161">
        <v>17.612106000000001</v>
      </c>
      <c r="X45" s="161">
        <v>17.608646</v>
      </c>
      <c r="Y45" s="161">
        <v>17.607035</v>
      </c>
      <c r="Z45" s="161">
        <v>17.606117000000001</v>
      </c>
      <c r="AA45" s="161">
        <v>17.607099999999999</v>
      </c>
      <c r="AB45" s="161">
        <v>17.455801000000001</v>
      </c>
      <c r="AC45" s="161">
        <v>17.469227</v>
      </c>
      <c r="AD45" s="161">
        <v>17.484673999999998</v>
      </c>
      <c r="AE45" s="161">
        <v>17.514999</v>
      </c>
      <c r="AF45" s="157">
        <v>3.6389999999999999E-3</v>
      </c>
      <c r="AG45" s="146"/>
    </row>
    <row r="46" spans="1:33" ht="48.75">
      <c r="A46" s="145" t="s">
        <v>707</v>
      </c>
      <c r="B46" s="155" t="s">
        <v>708</v>
      </c>
      <c r="C46" s="161">
        <v>13.428094</v>
      </c>
      <c r="D46" s="161">
        <v>13.70518</v>
      </c>
      <c r="E46" s="161">
        <v>13.988607999999999</v>
      </c>
      <c r="F46" s="161">
        <v>14.298017</v>
      </c>
      <c r="G46" s="161">
        <v>14.623931000000001</v>
      </c>
      <c r="H46" s="161">
        <v>14.947717000000001</v>
      </c>
      <c r="I46" s="161">
        <v>15.224836</v>
      </c>
      <c r="J46" s="161">
        <v>15.477124999999999</v>
      </c>
      <c r="K46" s="161">
        <v>15.708449999999999</v>
      </c>
      <c r="L46" s="161">
        <v>15.906402999999999</v>
      </c>
      <c r="M46" s="161">
        <v>16.084123999999999</v>
      </c>
      <c r="N46" s="161">
        <v>16.239180000000001</v>
      </c>
      <c r="O46" s="161">
        <v>16.374127999999999</v>
      </c>
      <c r="P46" s="161">
        <v>16.504307000000001</v>
      </c>
      <c r="Q46" s="161">
        <v>16.623000999999999</v>
      </c>
      <c r="R46" s="161">
        <v>16.732641000000001</v>
      </c>
      <c r="S46" s="161">
        <v>16.834803000000001</v>
      </c>
      <c r="T46" s="161">
        <v>16.930444999999999</v>
      </c>
      <c r="U46" s="161">
        <v>17.012526000000001</v>
      </c>
      <c r="V46" s="161">
        <v>17.084282000000002</v>
      </c>
      <c r="W46" s="161">
        <v>17.141766000000001</v>
      </c>
      <c r="X46" s="161">
        <v>17.21096</v>
      </c>
      <c r="Y46" s="161">
        <v>17.279800000000002</v>
      </c>
      <c r="Z46" s="161">
        <v>17.324511999999999</v>
      </c>
      <c r="AA46" s="161">
        <v>17.374506</v>
      </c>
      <c r="AB46" s="161">
        <v>17.402925</v>
      </c>
      <c r="AC46" s="161">
        <v>17.441884999999999</v>
      </c>
      <c r="AD46" s="161">
        <v>17.468942999999999</v>
      </c>
      <c r="AE46" s="161">
        <v>17.502464</v>
      </c>
      <c r="AF46" s="157">
        <v>9.5090000000000001E-3</v>
      </c>
      <c r="AG46" s="146"/>
    </row>
    <row r="47" spans="1:33" ht="24.75">
      <c r="A47" s="145" t="s">
        <v>709</v>
      </c>
      <c r="B47" s="155" t="s">
        <v>710</v>
      </c>
      <c r="C47" s="161">
        <v>7.4724060000000003</v>
      </c>
      <c r="D47" s="161">
        <v>7.5785289999999996</v>
      </c>
      <c r="E47" s="161">
        <v>7.7053229999999999</v>
      </c>
      <c r="F47" s="161">
        <v>7.8485899999999997</v>
      </c>
      <c r="G47" s="161">
        <v>8.002383</v>
      </c>
      <c r="H47" s="161">
        <v>8.1636769999999999</v>
      </c>
      <c r="I47" s="161">
        <v>8.3212849999999996</v>
      </c>
      <c r="J47" s="161">
        <v>8.4797550000000008</v>
      </c>
      <c r="K47" s="161">
        <v>8.6382940000000001</v>
      </c>
      <c r="L47" s="161">
        <v>8.7959300000000002</v>
      </c>
      <c r="M47" s="161">
        <v>8.9485489999999999</v>
      </c>
      <c r="N47" s="161">
        <v>9.0909969999999998</v>
      </c>
      <c r="O47" s="161">
        <v>9.2225160000000006</v>
      </c>
      <c r="P47" s="161">
        <v>9.3430680000000006</v>
      </c>
      <c r="Q47" s="161">
        <v>9.4533149999999999</v>
      </c>
      <c r="R47" s="161">
        <v>9.5530629999999999</v>
      </c>
      <c r="S47" s="161">
        <v>9.6434440000000006</v>
      </c>
      <c r="T47" s="161">
        <v>9.7267100000000006</v>
      </c>
      <c r="U47" s="161">
        <v>9.8045930000000006</v>
      </c>
      <c r="V47" s="161">
        <v>9.8772749999999991</v>
      </c>
      <c r="W47" s="161">
        <v>9.9424309999999991</v>
      </c>
      <c r="X47" s="161">
        <v>10.001567</v>
      </c>
      <c r="Y47" s="161">
        <v>10.055840999999999</v>
      </c>
      <c r="Z47" s="161">
        <v>10.108454</v>
      </c>
      <c r="AA47" s="161">
        <v>10.161227999999999</v>
      </c>
      <c r="AB47" s="161">
        <v>10.213310999999999</v>
      </c>
      <c r="AC47" s="161">
        <v>10.263764</v>
      </c>
      <c r="AD47" s="161">
        <v>10.314513</v>
      </c>
      <c r="AE47" s="161">
        <v>10.365861000000001</v>
      </c>
      <c r="AF47" s="157">
        <v>1.1757999999999999E-2</v>
      </c>
      <c r="AG47" s="146"/>
    </row>
    <row r="48" spans="1:33" ht="36.75">
      <c r="A48" s="142"/>
      <c r="B48" s="154" t="s">
        <v>711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</row>
    <row r="49" spans="1:33">
      <c r="A49" s="145" t="s">
        <v>712</v>
      </c>
      <c r="B49" s="155" t="s">
        <v>713</v>
      </c>
      <c r="C49" s="161">
        <v>72.717087000000006</v>
      </c>
      <c r="D49" s="161">
        <v>73.091971999999998</v>
      </c>
      <c r="E49" s="161">
        <v>73.492531</v>
      </c>
      <c r="F49" s="161">
        <v>74.018456</v>
      </c>
      <c r="G49" s="161">
        <v>74.683121</v>
      </c>
      <c r="H49" s="161">
        <v>75.131766999999996</v>
      </c>
      <c r="I49" s="161">
        <v>75.592140000000001</v>
      </c>
      <c r="J49" s="161">
        <v>76.024017000000001</v>
      </c>
      <c r="K49" s="161">
        <v>76.492362999999997</v>
      </c>
      <c r="L49" s="161">
        <v>77.014213999999996</v>
      </c>
      <c r="M49" s="161">
        <v>77.600960000000001</v>
      </c>
      <c r="N49" s="161">
        <v>78.266677999999999</v>
      </c>
      <c r="O49" s="161">
        <v>78.981505999999996</v>
      </c>
      <c r="P49" s="161">
        <v>79.730591000000004</v>
      </c>
      <c r="Q49" s="161">
        <v>80.489220000000003</v>
      </c>
      <c r="R49" s="161">
        <v>81.260979000000006</v>
      </c>
      <c r="S49" s="161">
        <v>82.048454000000007</v>
      </c>
      <c r="T49" s="161">
        <v>82.814575000000005</v>
      </c>
      <c r="U49" s="161">
        <v>83.594772000000006</v>
      </c>
      <c r="V49" s="161">
        <v>84.382309000000006</v>
      </c>
      <c r="W49" s="161">
        <v>85.171204000000003</v>
      </c>
      <c r="X49" s="161">
        <v>85.974022000000005</v>
      </c>
      <c r="Y49" s="161">
        <v>86.764037999999999</v>
      </c>
      <c r="Z49" s="161">
        <v>87.549926999999997</v>
      </c>
      <c r="AA49" s="161">
        <v>88.321090999999996</v>
      </c>
      <c r="AB49" s="161">
        <v>89.091155999999998</v>
      </c>
      <c r="AC49" s="161">
        <v>89.849761999999998</v>
      </c>
      <c r="AD49" s="161">
        <v>90.593376000000006</v>
      </c>
      <c r="AE49" s="161">
        <v>91.328147999999999</v>
      </c>
      <c r="AF49" s="157">
        <v>8.1720000000000004E-3</v>
      </c>
      <c r="AG49" s="146"/>
    </row>
    <row r="50" spans="1:33" ht="36.75">
      <c r="A50" s="142"/>
      <c r="B50" s="154" t="s">
        <v>714</v>
      </c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</row>
    <row r="51" spans="1:33">
      <c r="A51" s="145" t="s">
        <v>715</v>
      </c>
      <c r="B51" s="155" t="s">
        <v>674</v>
      </c>
      <c r="C51" s="161">
        <v>3.3663400000000001</v>
      </c>
      <c r="D51" s="161">
        <v>3.3698929999999998</v>
      </c>
      <c r="E51" s="161">
        <v>3.3734500000000001</v>
      </c>
      <c r="F51" s="161">
        <v>3.3770099999999998</v>
      </c>
      <c r="G51" s="161">
        <v>3.3805740000000002</v>
      </c>
      <c r="H51" s="161">
        <v>3.3841420000000002</v>
      </c>
      <c r="I51" s="161">
        <v>3.3877130000000002</v>
      </c>
      <c r="J51" s="161">
        <v>3.391289</v>
      </c>
      <c r="K51" s="161">
        <v>3.3948680000000002</v>
      </c>
      <c r="L51" s="161">
        <v>3.3984510000000001</v>
      </c>
      <c r="M51" s="161">
        <v>3.402037</v>
      </c>
      <c r="N51" s="161">
        <v>3.4056280000000001</v>
      </c>
      <c r="O51" s="161">
        <v>3.4092220000000002</v>
      </c>
      <c r="P51" s="161">
        <v>3.41282</v>
      </c>
      <c r="Q51" s="161">
        <v>3.4164219999999998</v>
      </c>
      <c r="R51" s="161">
        <v>3.4200270000000002</v>
      </c>
      <c r="S51" s="161">
        <v>3.4236369999999998</v>
      </c>
      <c r="T51" s="161">
        <v>3.4272499999999999</v>
      </c>
      <c r="U51" s="161">
        <v>3.4308670000000001</v>
      </c>
      <c r="V51" s="161">
        <v>3.434488</v>
      </c>
      <c r="W51" s="161">
        <v>3.438113</v>
      </c>
      <c r="X51" s="161">
        <v>3.4417409999999999</v>
      </c>
      <c r="Y51" s="161">
        <v>3.445373</v>
      </c>
      <c r="Z51" s="161">
        <v>3.4490099999999999</v>
      </c>
      <c r="AA51" s="161">
        <v>3.4526490000000001</v>
      </c>
      <c r="AB51" s="161">
        <v>3.4562930000000001</v>
      </c>
      <c r="AC51" s="161">
        <v>3.4599410000000002</v>
      </c>
      <c r="AD51" s="161">
        <v>3.4635929999999999</v>
      </c>
      <c r="AE51" s="161">
        <v>3.4672480000000001</v>
      </c>
      <c r="AF51" s="157">
        <v>1.0549999999999999E-3</v>
      </c>
      <c r="AG51" s="146"/>
    </row>
    <row r="52" spans="1:33" ht="36.75">
      <c r="A52" s="145" t="s">
        <v>716</v>
      </c>
      <c r="B52" s="155" t="s">
        <v>676</v>
      </c>
      <c r="C52" s="161">
        <v>4.8202259999999999</v>
      </c>
      <c r="D52" s="161">
        <v>4.8389660000000001</v>
      </c>
      <c r="E52" s="161">
        <v>4.8577789999999998</v>
      </c>
      <c r="F52" s="161">
        <v>4.876665</v>
      </c>
      <c r="G52" s="161">
        <v>4.8956239999999998</v>
      </c>
      <c r="H52" s="161">
        <v>4.9146570000000001</v>
      </c>
      <c r="I52" s="161">
        <v>4.933764</v>
      </c>
      <c r="J52" s="161">
        <v>4.9529449999999997</v>
      </c>
      <c r="K52" s="161">
        <v>4.9722</v>
      </c>
      <c r="L52" s="161">
        <v>4.9915310000000002</v>
      </c>
      <c r="M52" s="161">
        <v>5.0109370000000002</v>
      </c>
      <c r="N52" s="161">
        <v>5.0304180000000001</v>
      </c>
      <c r="O52" s="161">
        <v>5.0499749999999999</v>
      </c>
      <c r="P52" s="161">
        <v>5.0696079999999997</v>
      </c>
      <c r="Q52" s="161">
        <v>5.0893170000000003</v>
      </c>
      <c r="R52" s="161">
        <v>5.1091030000000002</v>
      </c>
      <c r="S52" s="161">
        <v>5.1289660000000001</v>
      </c>
      <c r="T52" s="161">
        <v>5.1489060000000002</v>
      </c>
      <c r="U52" s="161">
        <v>5.1689230000000004</v>
      </c>
      <c r="V52" s="161">
        <v>5.189019</v>
      </c>
      <c r="W52" s="161">
        <v>5.2091919999999998</v>
      </c>
      <c r="X52" s="161">
        <v>5.2294450000000001</v>
      </c>
      <c r="Y52" s="161">
        <v>5.2497749999999996</v>
      </c>
      <c r="Z52" s="161">
        <v>5.2701849999999997</v>
      </c>
      <c r="AA52" s="161">
        <v>5.2906740000000001</v>
      </c>
      <c r="AB52" s="161">
        <v>5.3112430000000002</v>
      </c>
      <c r="AC52" s="161">
        <v>5.3318919999999999</v>
      </c>
      <c r="AD52" s="161">
        <v>5.3526210000000001</v>
      </c>
      <c r="AE52" s="161">
        <v>5.3734299999999999</v>
      </c>
      <c r="AF52" s="157">
        <v>3.888E-3</v>
      </c>
      <c r="AG52" s="146"/>
    </row>
    <row r="53" spans="1:33">
      <c r="A53" s="142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</row>
    <row r="54" spans="1:33" ht="24.75">
      <c r="A54" s="142"/>
      <c r="B54" s="154" t="s">
        <v>717</v>
      </c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</row>
    <row r="55" spans="1:33" ht="36.75">
      <c r="A55" s="142"/>
      <c r="B55" s="154" t="s">
        <v>718</v>
      </c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</row>
    <row r="56" spans="1:33" ht="36.75">
      <c r="A56" s="145" t="s">
        <v>719</v>
      </c>
      <c r="B56" s="155" t="s">
        <v>720</v>
      </c>
      <c r="C56" s="156">
        <v>14.541973</v>
      </c>
      <c r="D56" s="156">
        <v>14.586114</v>
      </c>
      <c r="E56" s="156">
        <v>14.429691999999999</v>
      </c>
      <c r="F56" s="156">
        <v>14.201924999999999</v>
      </c>
      <c r="G56" s="156">
        <v>14.016909</v>
      </c>
      <c r="H56" s="156">
        <v>13.860763</v>
      </c>
      <c r="I56" s="156">
        <v>13.679087000000001</v>
      </c>
      <c r="J56" s="156">
        <v>13.473832</v>
      </c>
      <c r="K56" s="156">
        <v>13.253083</v>
      </c>
      <c r="L56" s="156">
        <v>13.044086</v>
      </c>
      <c r="M56" s="156">
        <v>12.836978</v>
      </c>
      <c r="N56" s="156">
        <v>12.674039</v>
      </c>
      <c r="O56" s="156">
        <v>12.534656</v>
      </c>
      <c r="P56" s="156">
        <v>12.394664000000001</v>
      </c>
      <c r="Q56" s="156">
        <v>12.251548</v>
      </c>
      <c r="R56" s="156">
        <v>12.130822</v>
      </c>
      <c r="S56" s="156">
        <v>12.028416</v>
      </c>
      <c r="T56" s="156">
        <v>11.933923</v>
      </c>
      <c r="U56" s="156">
        <v>11.864001</v>
      </c>
      <c r="V56" s="156">
        <v>11.805396</v>
      </c>
      <c r="W56" s="156">
        <v>11.762741999999999</v>
      </c>
      <c r="X56" s="156">
        <v>11.733644</v>
      </c>
      <c r="Y56" s="156">
        <v>11.725387</v>
      </c>
      <c r="Z56" s="156">
        <v>11.735775</v>
      </c>
      <c r="AA56" s="156">
        <v>11.770763000000001</v>
      </c>
      <c r="AB56" s="156">
        <v>11.824349</v>
      </c>
      <c r="AC56" s="156">
        <v>11.889715000000001</v>
      </c>
      <c r="AD56" s="156">
        <v>11.962910000000001</v>
      </c>
      <c r="AE56" s="156">
        <v>12.054455000000001</v>
      </c>
      <c r="AF56" s="157">
        <v>-6.6779999999999999E-3</v>
      </c>
      <c r="AG56" s="146"/>
    </row>
    <row r="57" spans="1:33" ht="48.75">
      <c r="A57" s="145" t="s">
        <v>721</v>
      </c>
      <c r="B57" s="155" t="s">
        <v>722</v>
      </c>
      <c r="C57" s="156">
        <v>0.95150299999999999</v>
      </c>
      <c r="D57" s="156">
        <v>0.94255800000000001</v>
      </c>
      <c r="E57" s="156">
        <v>0.92534000000000005</v>
      </c>
      <c r="F57" s="156">
        <v>0.91245200000000004</v>
      </c>
      <c r="G57" s="156">
        <v>0.903111</v>
      </c>
      <c r="H57" s="156">
        <v>0.89480700000000002</v>
      </c>
      <c r="I57" s="156">
        <v>0.88838499999999998</v>
      </c>
      <c r="J57" s="156">
        <v>0.88299499999999997</v>
      </c>
      <c r="K57" s="156">
        <v>0.87703299999999995</v>
      </c>
      <c r="L57" s="156">
        <v>0.87279099999999998</v>
      </c>
      <c r="M57" s="156">
        <v>0.87179099999999998</v>
      </c>
      <c r="N57" s="156">
        <v>0.87186799999999998</v>
      </c>
      <c r="O57" s="156">
        <v>0.87303399999999998</v>
      </c>
      <c r="P57" s="156">
        <v>0.87507400000000002</v>
      </c>
      <c r="Q57" s="156">
        <v>0.87749999999999995</v>
      </c>
      <c r="R57" s="156">
        <v>0.881023</v>
      </c>
      <c r="S57" s="156">
        <v>0.88554100000000002</v>
      </c>
      <c r="T57" s="156">
        <v>0.88979600000000003</v>
      </c>
      <c r="U57" s="156">
        <v>0.896146</v>
      </c>
      <c r="V57" s="156">
        <v>0.90392399999999995</v>
      </c>
      <c r="W57" s="156">
        <v>0.91192099999999998</v>
      </c>
      <c r="X57" s="156">
        <v>0.91867500000000002</v>
      </c>
      <c r="Y57" s="156">
        <v>0.92472100000000002</v>
      </c>
      <c r="Z57" s="156">
        <v>0.93183000000000005</v>
      </c>
      <c r="AA57" s="156">
        <v>0.93994</v>
      </c>
      <c r="AB57" s="156">
        <v>0.94994999999999996</v>
      </c>
      <c r="AC57" s="156">
        <v>0.95831999999999995</v>
      </c>
      <c r="AD57" s="156">
        <v>0.96721000000000001</v>
      </c>
      <c r="AE57" s="156">
        <v>0.97889800000000005</v>
      </c>
      <c r="AF57" s="157">
        <v>1.0139999999999999E-3</v>
      </c>
      <c r="AG57" s="146"/>
    </row>
    <row r="58" spans="1:33" ht="36.75">
      <c r="A58" s="145" t="s">
        <v>723</v>
      </c>
      <c r="B58" s="155" t="s">
        <v>724</v>
      </c>
      <c r="C58" s="156">
        <v>0.21216299999999999</v>
      </c>
      <c r="D58" s="156">
        <v>0.22231200000000001</v>
      </c>
      <c r="E58" s="156">
        <v>0.22695699999999999</v>
      </c>
      <c r="F58" s="156">
        <v>0.22801299999999999</v>
      </c>
      <c r="G58" s="156">
        <v>0.228798</v>
      </c>
      <c r="H58" s="156">
        <v>0.229238</v>
      </c>
      <c r="I58" s="156">
        <v>0.229403</v>
      </c>
      <c r="J58" s="156">
        <v>0.229156</v>
      </c>
      <c r="K58" s="156">
        <v>0.228548</v>
      </c>
      <c r="L58" s="156">
        <v>0.22755600000000001</v>
      </c>
      <c r="M58" s="156">
        <v>0.22653000000000001</v>
      </c>
      <c r="N58" s="156">
        <v>0.22600500000000001</v>
      </c>
      <c r="O58" s="156">
        <v>0.22533600000000001</v>
      </c>
      <c r="P58" s="156">
        <v>0.22447300000000001</v>
      </c>
      <c r="Q58" s="156">
        <v>0.223496</v>
      </c>
      <c r="R58" s="156">
        <v>0.22194</v>
      </c>
      <c r="S58" s="156">
        <v>0.22057599999999999</v>
      </c>
      <c r="T58" s="156">
        <v>0.21909899999999999</v>
      </c>
      <c r="U58" s="156">
        <v>0.2175</v>
      </c>
      <c r="V58" s="156">
        <v>0.215784</v>
      </c>
      <c r="W58" s="156">
        <v>0.214032</v>
      </c>
      <c r="X58" s="156">
        <v>0.21201700000000001</v>
      </c>
      <c r="Y58" s="156">
        <v>0.21015400000000001</v>
      </c>
      <c r="Z58" s="156">
        <v>0.20821500000000001</v>
      </c>
      <c r="AA58" s="156">
        <v>0.206535</v>
      </c>
      <c r="AB58" s="156">
        <v>0.20446300000000001</v>
      </c>
      <c r="AC58" s="156">
        <v>0.20246</v>
      </c>
      <c r="AD58" s="156">
        <v>0.20028199999999999</v>
      </c>
      <c r="AE58" s="156">
        <v>0.198183</v>
      </c>
      <c r="AF58" s="157">
        <v>-2.4320000000000001E-3</v>
      </c>
      <c r="AG58" s="146"/>
    </row>
    <row r="59" spans="1:33" ht="24.75">
      <c r="A59" s="145" t="s">
        <v>725</v>
      </c>
      <c r="B59" s="155" t="s">
        <v>726</v>
      </c>
      <c r="C59" s="156">
        <v>5.9211260000000001</v>
      </c>
      <c r="D59" s="156">
        <v>5.8150050000000002</v>
      </c>
      <c r="E59" s="156">
        <v>5.7261790000000001</v>
      </c>
      <c r="F59" s="156">
        <v>5.6708869999999996</v>
      </c>
      <c r="G59" s="156">
        <v>5.6364150000000004</v>
      </c>
      <c r="H59" s="156">
        <v>5.5889559999999996</v>
      </c>
      <c r="I59" s="156">
        <v>5.5406930000000001</v>
      </c>
      <c r="J59" s="156">
        <v>5.4803899999999999</v>
      </c>
      <c r="K59" s="156">
        <v>5.4188489999999998</v>
      </c>
      <c r="L59" s="156">
        <v>5.3674910000000002</v>
      </c>
      <c r="M59" s="156">
        <v>5.3360620000000001</v>
      </c>
      <c r="N59" s="156">
        <v>5.3021260000000003</v>
      </c>
      <c r="O59" s="156">
        <v>5.2741230000000003</v>
      </c>
      <c r="P59" s="156">
        <v>5.25631</v>
      </c>
      <c r="Q59" s="156">
        <v>5.2378020000000003</v>
      </c>
      <c r="R59" s="156">
        <v>5.2322259999999998</v>
      </c>
      <c r="S59" s="156">
        <v>5.2306210000000002</v>
      </c>
      <c r="T59" s="156">
        <v>5.2322899999999999</v>
      </c>
      <c r="U59" s="156">
        <v>5.2416010000000002</v>
      </c>
      <c r="V59" s="156">
        <v>5.2565660000000003</v>
      </c>
      <c r="W59" s="156">
        <v>5.2744609999999996</v>
      </c>
      <c r="X59" s="156">
        <v>5.2923179999999999</v>
      </c>
      <c r="Y59" s="156">
        <v>5.3090260000000002</v>
      </c>
      <c r="Z59" s="156">
        <v>5.323563</v>
      </c>
      <c r="AA59" s="156">
        <v>5.3446429999999996</v>
      </c>
      <c r="AB59" s="156">
        <v>5.367305</v>
      </c>
      <c r="AC59" s="156">
        <v>5.3838540000000004</v>
      </c>
      <c r="AD59" s="156">
        <v>5.4034690000000003</v>
      </c>
      <c r="AE59" s="156">
        <v>5.43954</v>
      </c>
      <c r="AF59" s="157">
        <v>-3.0249999999999999E-3</v>
      </c>
      <c r="AG59" s="146"/>
    </row>
    <row r="60" spans="1:33" ht="24.75">
      <c r="A60" s="145" t="s">
        <v>727</v>
      </c>
      <c r="B60" s="155" t="s">
        <v>728</v>
      </c>
      <c r="C60" s="156">
        <v>4.3913000000000001E-2</v>
      </c>
      <c r="D60" s="156">
        <v>4.5564E-2</v>
      </c>
      <c r="E60" s="156">
        <v>4.6540999999999999E-2</v>
      </c>
      <c r="F60" s="156">
        <v>4.7204999999999997E-2</v>
      </c>
      <c r="G60" s="156">
        <v>4.7899999999999998E-2</v>
      </c>
      <c r="H60" s="156">
        <v>4.8571000000000003E-2</v>
      </c>
      <c r="I60" s="156">
        <v>4.9133000000000003E-2</v>
      </c>
      <c r="J60" s="156">
        <v>4.9707000000000001E-2</v>
      </c>
      <c r="K60" s="156">
        <v>5.015E-2</v>
      </c>
      <c r="L60" s="156">
        <v>5.0598999999999998E-2</v>
      </c>
      <c r="M60" s="156">
        <v>5.1139999999999998E-2</v>
      </c>
      <c r="N60" s="156">
        <v>5.1727000000000002E-2</v>
      </c>
      <c r="O60" s="156">
        <v>5.2368999999999999E-2</v>
      </c>
      <c r="P60" s="156">
        <v>5.2923999999999999E-2</v>
      </c>
      <c r="Q60" s="156">
        <v>5.3456999999999998E-2</v>
      </c>
      <c r="R60" s="156">
        <v>5.3973E-2</v>
      </c>
      <c r="S60" s="156">
        <v>5.4510000000000003E-2</v>
      </c>
      <c r="T60" s="156">
        <v>5.5034E-2</v>
      </c>
      <c r="U60" s="156">
        <v>5.5627000000000003E-2</v>
      </c>
      <c r="V60" s="156">
        <v>5.6181000000000002E-2</v>
      </c>
      <c r="W60" s="156">
        <v>5.6753999999999999E-2</v>
      </c>
      <c r="X60" s="156">
        <v>5.7258000000000003E-2</v>
      </c>
      <c r="Y60" s="156">
        <v>5.7815999999999999E-2</v>
      </c>
      <c r="Z60" s="156">
        <v>5.8367000000000002E-2</v>
      </c>
      <c r="AA60" s="156">
        <v>5.9116000000000002E-2</v>
      </c>
      <c r="AB60" s="156">
        <v>5.9750999999999999E-2</v>
      </c>
      <c r="AC60" s="156">
        <v>6.0444999999999999E-2</v>
      </c>
      <c r="AD60" s="156">
        <v>6.1081000000000003E-2</v>
      </c>
      <c r="AE60" s="156">
        <v>6.1848E-2</v>
      </c>
      <c r="AF60" s="157">
        <v>1.2305999999999999E-2</v>
      </c>
      <c r="AG60" s="146"/>
    </row>
    <row r="61" spans="1:33" ht="24.75">
      <c r="A61" s="145" t="s">
        <v>729</v>
      </c>
      <c r="B61" s="155" t="s">
        <v>730</v>
      </c>
      <c r="C61" s="156">
        <v>0.48138199999999998</v>
      </c>
      <c r="D61" s="156">
        <v>0.47482200000000002</v>
      </c>
      <c r="E61" s="156">
        <v>0.49412899999999998</v>
      </c>
      <c r="F61" s="156">
        <v>0.48220400000000002</v>
      </c>
      <c r="G61" s="156">
        <v>0.46188000000000001</v>
      </c>
      <c r="H61" s="156">
        <v>0.44609500000000002</v>
      </c>
      <c r="I61" s="156">
        <v>0.439745</v>
      </c>
      <c r="J61" s="156">
        <v>0.44452599999999998</v>
      </c>
      <c r="K61" s="156">
        <v>0.44189200000000001</v>
      </c>
      <c r="L61" s="156">
        <v>0.44342300000000001</v>
      </c>
      <c r="M61" s="156">
        <v>0.44743699999999997</v>
      </c>
      <c r="N61" s="156">
        <v>0.45064799999999999</v>
      </c>
      <c r="O61" s="156">
        <v>0.45266600000000001</v>
      </c>
      <c r="P61" s="156">
        <v>0.455515</v>
      </c>
      <c r="Q61" s="156">
        <v>0.45589400000000002</v>
      </c>
      <c r="R61" s="156">
        <v>0.45686199999999999</v>
      </c>
      <c r="S61" s="156">
        <v>0.45827499999999999</v>
      </c>
      <c r="T61" s="156">
        <v>0.45760899999999999</v>
      </c>
      <c r="U61" s="156">
        <v>0.45812799999999998</v>
      </c>
      <c r="V61" s="156">
        <v>0.461673</v>
      </c>
      <c r="W61" s="156">
        <v>0.464588</v>
      </c>
      <c r="X61" s="156">
        <v>0.46493699999999999</v>
      </c>
      <c r="Y61" s="156">
        <v>0.46492299999999998</v>
      </c>
      <c r="Z61" s="156">
        <v>0.46477099999999999</v>
      </c>
      <c r="AA61" s="156">
        <v>0.46576699999999999</v>
      </c>
      <c r="AB61" s="156">
        <v>0.46815499999999999</v>
      </c>
      <c r="AC61" s="156">
        <v>0.47133999999999998</v>
      </c>
      <c r="AD61" s="156">
        <v>0.47259899999999999</v>
      </c>
      <c r="AE61" s="156">
        <v>0.47572900000000001</v>
      </c>
      <c r="AF61" s="157">
        <v>-4.2200000000000001E-4</v>
      </c>
      <c r="AG61" s="146"/>
    </row>
    <row r="62" spans="1:33" ht="36.75">
      <c r="A62" s="145" t="s">
        <v>731</v>
      </c>
      <c r="B62" s="155" t="s">
        <v>732</v>
      </c>
      <c r="C62" s="156">
        <v>9.8239000000000007E-2</v>
      </c>
      <c r="D62" s="156">
        <v>9.8920999999999995E-2</v>
      </c>
      <c r="E62" s="156">
        <v>9.8114999999999994E-2</v>
      </c>
      <c r="F62" s="156">
        <v>9.7346000000000002E-2</v>
      </c>
      <c r="G62" s="156">
        <v>9.6685999999999994E-2</v>
      </c>
      <c r="H62" s="156">
        <v>9.5823000000000005E-2</v>
      </c>
      <c r="I62" s="156">
        <v>9.4964999999999994E-2</v>
      </c>
      <c r="J62" s="156">
        <v>9.3891000000000002E-2</v>
      </c>
      <c r="K62" s="156">
        <v>9.2919000000000002E-2</v>
      </c>
      <c r="L62" s="156">
        <v>9.2030000000000001E-2</v>
      </c>
      <c r="M62" s="156">
        <v>9.1400999999999996E-2</v>
      </c>
      <c r="N62" s="156">
        <v>9.0674000000000005E-2</v>
      </c>
      <c r="O62" s="156">
        <v>8.9934E-2</v>
      </c>
      <c r="P62" s="156">
        <v>8.9168999999999998E-2</v>
      </c>
      <c r="Q62" s="156">
        <v>8.8332999999999995E-2</v>
      </c>
      <c r="R62" s="156">
        <v>8.7614999999999998E-2</v>
      </c>
      <c r="S62" s="156">
        <v>8.6832999999999994E-2</v>
      </c>
      <c r="T62" s="156">
        <v>8.6156999999999997E-2</v>
      </c>
      <c r="U62" s="156">
        <v>8.5473999999999994E-2</v>
      </c>
      <c r="V62" s="156">
        <v>8.4846000000000005E-2</v>
      </c>
      <c r="W62" s="156">
        <v>8.4274000000000002E-2</v>
      </c>
      <c r="X62" s="156">
        <v>8.3705000000000002E-2</v>
      </c>
      <c r="Y62" s="156">
        <v>8.3102999999999996E-2</v>
      </c>
      <c r="Z62" s="156">
        <v>8.2418000000000005E-2</v>
      </c>
      <c r="AA62" s="156">
        <v>8.1855999999999998E-2</v>
      </c>
      <c r="AB62" s="156">
        <v>8.1249000000000002E-2</v>
      </c>
      <c r="AC62" s="156">
        <v>8.0573000000000006E-2</v>
      </c>
      <c r="AD62" s="156">
        <v>7.9990000000000006E-2</v>
      </c>
      <c r="AE62" s="156">
        <v>7.9592999999999997E-2</v>
      </c>
      <c r="AF62" s="157">
        <v>-7.489E-3</v>
      </c>
      <c r="AG62" s="146"/>
    </row>
    <row r="63" spans="1:33" ht="48.75">
      <c r="A63" s="145" t="s">
        <v>733</v>
      </c>
      <c r="B63" s="155" t="s">
        <v>734</v>
      </c>
      <c r="C63" s="156">
        <v>0.93502799999999997</v>
      </c>
      <c r="D63" s="156">
        <v>0.88183</v>
      </c>
      <c r="E63" s="156">
        <v>0.87772700000000003</v>
      </c>
      <c r="F63" s="156">
        <v>0.87860400000000005</v>
      </c>
      <c r="G63" s="156">
        <v>0.87124999999999997</v>
      </c>
      <c r="H63" s="156">
        <v>0.86844900000000003</v>
      </c>
      <c r="I63" s="156">
        <v>0.86268900000000004</v>
      </c>
      <c r="J63" s="156">
        <v>0.85914199999999996</v>
      </c>
      <c r="K63" s="156">
        <v>0.85663400000000001</v>
      </c>
      <c r="L63" s="156">
        <v>0.85713600000000001</v>
      </c>
      <c r="M63" s="156">
        <v>0.857437</v>
      </c>
      <c r="N63" s="156">
        <v>0.85799999999999998</v>
      </c>
      <c r="O63" s="156">
        <v>0.85775999999999997</v>
      </c>
      <c r="P63" s="156">
        <v>0.85821800000000004</v>
      </c>
      <c r="Q63" s="156">
        <v>0.85754699999999995</v>
      </c>
      <c r="R63" s="156">
        <v>0.85761399999999999</v>
      </c>
      <c r="S63" s="156">
        <v>0.85763500000000004</v>
      </c>
      <c r="T63" s="156">
        <v>0.85734999999999995</v>
      </c>
      <c r="U63" s="156">
        <v>0.85724500000000003</v>
      </c>
      <c r="V63" s="156">
        <v>0.85730099999999998</v>
      </c>
      <c r="W63" s="156">
        <v>0.85782999999999998</v>
      </c>
      <c r="X63" s="156">
        <v>0.85782000000000003</v>
      </c>
      <c r="Y63" s="156">
        <v>0.85804800000000003</v>
      </c>
      <c r="Z63" s="156">
        <v>0.85806800000000005</v>
      </c>
      <c r="AA63" s="156">
        <v>0.86063299999999998</v>
      </c>
      <c r="AB63" s="156">
        <v>0.86092400000000002</v>
      </c>
      <c r="AC63" s="156">
        <v>0.85983399999999999</v>
      </c>
      <c r="AD63" s="156">
        <v>0.85912200000000005</v>
      </c>
      <c r="AE63" s="156">
        <v>0.85809500000000005</v>
      </c>
      <c r="AF63" s="157">
        <v>-3.0620000000000001E-3</v>
      </c>
      <c r="AG63" s="146"/>
    </row>
    <row r="64" spans="1:33" ht="36.75">
      <c r="A64" s="145" t="s">
        <v>735</v>
      </c>
      <c r="B64" s="155" t="s">
        <v>736</v>
      </c>
      <c r="C64" s="156">
        <v>0.20283699999999999</v>
      </c>
      <c r="D64" s="156">
        <v>0.19916300000000001</v>
      </c>
      <c r="E64" s="156">
        <v>0.19580500000000001</v>
      </c>
      <c r="F64" s="156">
        <v>0.19373699999999999</v>
      </c>
      <c r="G64" s="156">
        <v>0.19281300000000001</v>
      </c>
      <c r="H64" s="156">
        <v>0.19189700000000001</v>
      </c>
      <c r="I64" s="156">
        <v>0.19073399999999999</v>
      </c>
      <c r="J64" s="156">
        <v>0.18920999999999999</v>
      </c>
      <c r="K64" s="156">
        <v>0.18740399999999999</v>
      </c>
      <c r="L64" s="156">
        <v>0.18567700000000001</v>
      </c>
      <c r="M64" s="156">
        <v>0.18446699999999999</v>
      </c>
      <c r="N64" s="156">
        <v>0.18361</v>
      </c>
      <c r="O64" s="156">
        <v>0.182778</v>
      </c>
      <c r="P64" s="156">
        <v>0.18199799999999999</v>
      </c>
      <c r="Q64" s="156">
        <v>0.18145</v>
      </c>
      <c r="R64" s="156">
        <v>0.18110599999999999</v>
      </c>
      <c r="S64" s="156">
        <v>0.18074599999999999</v>
      </c>
      <c r="T64" s="156">
        <v>0.18038299999999999</v>
      </c>
      <c r="U64" s="156">
        <v>0.18029500000000001</v>
      </c>
      <c r="V64" s="156">
        <v>0.18016099999999999</v>
      </c>
      <c r="W64" s="156">
        <v>0.17998800000000001</v>
      </c>
      <c r="X64" s="156">
        <v>0.179814</v>
      </c>
      <c r="Y64" s="156">
        <v>0.17955699999999999</v>
      </c>
      <c r="Z64" s="156">
        <v>0.17924399999999999</v>
      </c>
      <c r="AA64" s="156">
        <v>0.17895</v>
      </c>
      <c r="AB64" s="156">
        <v>0.178728</v>
      </c>
      <c r="AC64" s="156">
        <v>0.17849100000000001</v>
      </c>
      <c r="AD64" s="156">
        <v>0.178228</v>
      </c>
      <c r="AE64" s="156">
        <v>0.17815600000000001</v>
      </c>
      <c r="AF64" s="157">
        <v>-4.6230000000000004E-3</v>
      </c>
      <c r="AG64" s="146"/>
    </row>
    <row r="65" spans="1:33">
      <c r="A65" s="145" t="s">
        <v>737</v>
      </c>
      <c r="B65" s="155" t="s">
        <v>738</v>
      </c>
      <c r="C65" s="156">
        <v>2.8028080000000002</v>
      </c>
      <c r="D65" s="156">
        <v>3.008168</v>
      </c>
      <c r="E65" s="156">
        <v>3.0512030000000001</v>
      </c>
      <c r="F65" s="156">
        <v>3.0571109999999999</v>
      </c>
      <c r="G65" s="156">
        <v>3.095898</v>
      </c>
      <c r="H65" s="156">
        <v>3.1342270000000001</v>
      </c>
      <c r="I65" s="156">
        <v>3.164552</v>
      </c>
      <c r="J65" s="156">
        <v>3.1871079999999998</v>
      </c>
      <c r="K65" s="156">
        <v>3.2029380000000001</v>
      </c>
      <c r="L65" s="156">
        <v>3.2187830000000002</v>
      </c>
      <c r="M65" s="156">
        <v>3.2439369999999998</v>
      </c>
      <c r="N65" s="156">
        <v>3.270448</v>
      </c>
      <c r="O65" s="156">
        <v>3.294403</v>
      </c>
      <c r="P65" s="156">
        <v>3.322924</v>
      </c>
      <c r="Q65" s="156">
        <v>3.3598249999999998</v>
      </c>
      <c r="R65" s="156">
        <v>3.4038949999999999</v>
      </c>
      <c r="S65" s="156">
        <v>3.4501719999999998</v>
      </c>
      <c r="T65" s="156">
        <v>3.498488</v>
      </c>
      <c r="U65" s="156">
        <v>3.5546440000000001</v>
      </c>
      <c r="V65" s="156">
        <v>3.608403</v>
      </c>
      <c r="W65" s="156">
        <v>3.6630980000000002</v>
      </c>
      <c r="X65" s="156">
        <v>3.7186249999999998</v>
      </c>
      <c r="Y65" s="156">
        <v>3.7740100000000001</v>
      </c>
      <c r="Z65" s="156">
        <v>3.8279190000000001</v>
      </c>
      <c r="AA65" s="156">
        <v>3.8804340000000002</v>
      </c>
      <c r="AB65" s="156">
        <v>3.9367380000000001</v>
      </c>
      <c r="AC65" s="156">
        <v>3.9936039999999999</v>
      </c>
      <c r="AD65" s="156">
        <v>4.0496509999999999</v>
      </c>
      <c r="AE65" s="156">
        <v>4.112158</v>
      </c>
      <c r="AF65" s="157">
        <v>1.3783999999999999E-2</v>
      </c>
      <c r="AG65" s="146"/>
    </row>
    <row r="66" spans="1:33" ht="24.75">
      <c r="A66" s="145" t="s">
        <v>739</v>
      </c>
      <c r="B66" s="155" t="s">
        <v>740</v>
      </c>
      <c r="C66" s="156">
        <v>0.43083199999999999</v>
      </c>
      <c r="D66" s="156">
        <v>0.43313099999999999</v>
      </c>
      <c r="E66" s="156">
        <v>0.43396800000000002</v>
      </c>
      <c r="F66" s="156">
        <v>0.43462800000000001</v>
      </c>
      <c r="G66" s="156">
        <v>0.43516199999999999</v>
      </c>
      <c r="H66" s="156">
        <v>0.43594699999999997</v>
      </c>
      <c r="I66" s="156">
        <v>0.43650600000000001</v>
      </c>
      <c r="J66" s="156">
        <v>0.43695099999999998</v>
      </c>
      <c r="K66" s="156">
        <v>0.437332</v>
      </c>
      <c r="L66" s="156">
        <v>0.43757600000000002</v>
      </c>
      <c r="M66" s="156">
        <v>0.43774400000000002</v>
      </c>
      <c r="N66" s="156">
        <v>0.43782700000000002</v>
      </c>
      <c r="O66" s="156">
        <v>0.43785800000000002</v>
      </c>
      <c r="P66" s="156">
        <v>0.43787900000000002</v>
      </c>
      <c r="Q66" s="156">
        <v>0.438004</v>
      </c>
      <c r="R66" s="156">
        <v>0.43820300000000001</v>
      </c>
      <c r="S66" s="156">
        <v>0.43841200000000002</v>
      </c>
      <c r="T66" s="156">
        <v>0.43863099999999999</v>
      </c>
      <c r="U66" s="156">
        <v>0.43885800000000003</v>
      </c>
      <c r="V66" s="156">
        <v>0.43909300000000001</v>
      </c>
      <c r="W66" s="156">
        <v>0.43933499999999998</v>
      </c>
      <c r="X66" s="156">
        <v>0.43958399999999997</v>
      </c>
      <c r="Y66" s="156">
        <v>0.43983899999999998</v>
      </c>
      <c r="Z66" s="156">
        <v>0.44009900000000002</v>
      </c>
      <c r="AA66" s="156">
        <v>0.44036399999999998</v>
      </c>
      <c r="AB66" s="156">
        <v>0.440633</v>
      </c>
      <c r="AC66" s="156">
        <v>0.44090699999999999</v>
      </c>
      <c r="AD66" s="156">
        <v>0.44118400000000002</v>
      </c>
      <c r="AE66" s="156">
        <v>0.441465</v>
      </c>
      <c r="AF66" s="157">
        <v>8.7100000000000003E-4</v>
      </c>
      <c r="AG66" s="146"/>
    </row>
    <row r="67" spans="1:33" ht="24.75">
      <c r="A67" s="145" t="s">
        <v>741</v>
      </c>
      <c r="B67" s="155" t="s">
        <v>742</v>
      </c>
      <c r="C67" s="156">
        <v>0.125945</v>
      </c>
      <c r="D67" s="156">
        <v>0.12592500000000001</v>
      </c>
      <c r="E67" s="156">
        <v>0.12601200000000001</v>
      </c>
      <c r="F67" s="156">
        <v>0.12605</v>
      </c>
      <c r="G67" s="156">
        <v>0.126114</v>
      </c>
      <c r="H67" s="156">
        <v>0.12598400000000001</v>
      </c>
      <c r="I67" s="156">
        <v>0.12585299999999999</v>
      </c>
      <c r="J67" s="156">
        <v>0.12575500000000001</v>
      </c>
      <c r="K67" s="156">
        <v>0.12565200000000001</v>
      </c>
      <c r="L67" s="156">
        <v>0.12554599999999999</v>
      </c>
      <c r="M67" s="156">
        <v>0.12543899999999999</v>
      </c>
      <c r="N67" s="156">
        <v>0.12533</v>
      </c>
      <c r="O67" s="156">
        <v>0.12525</v>
      </c>
      <c r="P67" s="156">
        <v>0.125225</v>
      </c>
      <c r="Q67" s="156">
        <v>0.12525500000000001</v>
      </c>
      <c r="R67" s="156">
        <v>0.12531800000000001</v>
      </c>
      <c r="S67" s="156">
        <v>0.125412</v>
      </c>
      <c r="T67" s="156">
        <v>0.125527</v>
      </c>
      <c r="U67" s="156">
        <v>0.125667</v>
      </c>
      <c r="V67" s="156">
        <v>0.12579699999999999</v>
      </c>
      <c r="W67" s="156">
        <v>0.12592500000000001</v>
      </c>
      <c r="X67" s="156">
        <v>0.12604599999999999</v>
      </c>
      <c r="Y67" s="156">
        <v>0.126166</v>
      </c>
      <c r="Z67" s="156">
        <v>0.12631999999999999</v>
      </c>
      <c r="AA67" s="156">
        <v>0.12649199999999999</v>
      </c>
      <c r="AB67" s="156">
        <v>0.126661</v>
      </c>
      <c r="AC67" s="156">
        <v>0.12681100000000001</v>
      </c>
      <c r="AD67" s="156">
        <v>0.126974</v>
      </c>
      <c r="AE67" s="156">
        <v>0.12715899999999999</v>
      </c>
      <c r="AF67" s="157">
        <v>3.4200000000000002E-4</v>
      </c>
      <c r="AG67" s="146"/>
    </row>
    <row r="68" spans="1:33" ht="36.75">
      <c r="A68" s="145" t="s">
        <v>743</v>
      </c>
      <c r="B68" s="155" t="s">
        <v>744</v>
      </c>
      <c r="C68" s="156">
        <v>0.90573199999999998</v>
      </c>
      <c r="D68" s="156">
        <v>0.82054300000000002</v>
      </c>
      <c r="E68" s="156">
        <v>0.76098200000000005</v>
      </c>
      <c r="F68" s="156">
        <v>0.72675199999999995</v>
      </c>
      <c r="G68" s="156">
        <v>0.69584999999999997</v>
      </c>
      <c r="H68" s="156">
        <v>0.65398500000000004</v>
      </c>
      <c r="I68" s="156">
        <v>0.61392800000000003</v>
      </c>
      <c r="J68" s="156">
        <v>0.61203300000000005</v>
      </c>
      <c r="K68" s="156">
        <v>0.61031599999999997</v>
      </c>
      <c r="L68" s="156">
        <v>0.61189700000000002</v>
      </c>
      <c r="M68" s="156">
        <v>0.61776399999999998</v>
      </c>
      <c r="N68" s="156">
        <v>0.62628499999999998</v>
      </c>
      <c r="O68" s="156">
        <v>0.63076699999999997</v>
      </c>
      <c r="P68" s="156">
        <v>0.63347699999999996</v>
      </c>
      <c r="Q68" s="156">
        <v>0.63400299999999998</v>
      </c>
      <c r="R68" s="156">
        <v>0.63296799999999998</v>
      </c>
      <c r="S68" s="156">
        <v>0.63783100000000004</v>
      </c>
      <c r="T68" s="156">
        <v>0.63666800000000001</v>
      </c>
      <c r="U68" s="156">
        <v>0.64580700000000002</v>
      </c>
      <c r="V68" s="156">
        <v>0.65242699999999998</v>
      </c>
      <c r="W68" s="156">
        <v>0.65816600000000003</v>
      </c>
      <c r="X68" s="156">
        <v>0.66099399999999997</v>
      </c>
      <c r="Y68" s="156">
        <v>0.66509499999999999</v>
      </c>
      <c r="Z68" s="156">
        <v>0.66920299999999999</v>
      </c>
      <c r="AA68" s="156">
        <v>0.67453399999999997</v>
      </c>
      <c r="AB68" s="156">
        <v>0.68213500000000005</v>
      </c>
      <c r="AC68" s="156">
        <v>0.68949099999999997</v>
      </c>
      <c r="AD68" s="156">
        <v>0.691882</v>
      </c>
      <c r="AE68" s="156">
        <v>0.69677699999999998</v>
      </c>
      <c r="AF68" s="157">
        <v>-9.3229999999999997E-3</v>
      </c>
      <c r="AG68" s="146"/>
    </row>
    <row r="69" spans="1:33" ht="60.75">
      <c r="A69" s="145" t="s">
        <v>745</v>
      </c>
      <c r="B69" s="155" t="s">
        <v>746</v>
      </c>
      <c r="C69" s="156">
        <v>0.33252300000000001</v>
      </c>
      <c r="D69" s="156">
        <v>0.377971</v>
      </c>
      <c r="E69" s="156">
        <v>0.38400499999999999</v>
      </c>
      <c r="F69" s="156">
        <v>0.40878300000000001</v>
      </c>
      <c r="G69" s="156">
        <v>0.44626100000000002</v>
      </c>
      <c r="H69" s="156">
        <v>0.47717300000000001</v>
      </c>
      <c r="I69" s="156">
        <v>0.50361</v>
      </c>
      <c r="J69" s="156">
        <v>0.52757100000000001</v>
      </c>
      <c r="K69" s="156">
        <v>0.57796899999999996</v>
      </c>
      <c r="L69" s="156">
        <v>0.62836700000000001</v>
      </c>
      <c r="M69" s="156">
        <v>0.68000400000000005</v>
      </c>
      <c r="N69" s="156">
        <v>0.72916400000000003</v>
      </c>
      <c r="O69" s="156">
        <v>0.77116200000000001</v>
      </c>
      <c r="P69" s="156">
        <v>0.79636099999999999</v>
      </c>
      <c r="Q69" s="156">
        <v>0.81439899999999998</v>
      </c>
      <c r="R69" s="156">
        <v>0.82996000000000003</v>
      </c>
      <c r="S69" s="156">
        <v>0.83835999999999999</v>
      </c>
      <c r="T69" s="156">
        <v>0.83835999999999999</v>
      </c>
      <c r="U69" s="156">
        <v>0.83959799999999996</v>
      </c>
      <c r="V69" s="156">
        <v>0.83835999999999999</v>
      </c>
      <c r="W69" s="156">
        <v>0.83835999999999999</v>
      </c>
      <c r="X69" s="156">
        <v>0.83835999999999999</v>
      </c>
      <c r="Y69" s="156">
        <v>0.83959799999999996</v>
      </c>
      <c r="Z69" s="156">
        <v>0.83835999999999999</v>
      </c>
      <c r="AA69" s="156">
        <v>0.83835999999999999</v>
      </c>
      <c r="AB69" s="156">
        <v>0.83835999999999999</v>
      </c>
      <c r="AC69" s="156">
        <v>0.83959799999999996</v>
      </c>
      <c r="AD69" s="156">
        <v>0.83835999999999999</v>
      </c>
      <c r="AE69" s="156">
        <v>0.83835999999999999</v>
      </c>
      <c r="AF69" s="157">
        <v>3.3577999999999997E-2</v>
      </c>
      <c r="AG69" s="146"/>
    </row>
    <row r="70" spans="1:33">
      <c r="A70" s="145" t="s">
        <v>747</v>
      </c>
      <c r="B70" s="154" t="s">
        <v>748</v>
      </c>
      <c r="C70" s="158">
        <v>27.986006</v>
      </c>
      <c r="D70" s="158">
        <v>28.032028</v>
      </c>
      <c r="E70" s="158">
        <v>27.776655000000002</v>
      </c>
      <c r="F70" s="158">
        <v>27.465699999999998</v>
      </c>
      <c r="G70" s="158">
        <v>27.255044999999999</v>
      </c>
      <c r="H70" s="158">
        <v>27.051918000000001</v>
      </c>
      <c r="I70" s="158">
        <v>26.819282999999999</v>
      </c>
      <c r="J70" s="158">
        <v>26.592269999999999</v>
      </c>
      <c r="K70" s="158">
        <v>26.360721999999999</v>
      </c>
      <c r="L70" s="158">
        <v>26.162958</v>
      </c>
      <c r="M70" s="158">
        <v>26.008129</v>
      </c>
      <c r="N70" s="158">
        <v>25.897749000000001</v>
      </c>
      <c r="O70" s="158">
        <v>25.802094</v>
      </c>
      <c r="P70" s="158">
        <v>25.704211999999998</v>
      </c>
      <c r="Q70" s="158">
        <v>25.598514999999999</v>
      </c>
      <c r="R70" s="158">
        <v>25.533525000000001</v>
      </c>
      <c r="S70" s="158">
        <v>25.493338000000001</v>
      </c>
      <c r="T70" s="158">
        <v>25.449311999999999</v>
      </c>
      <c r="U70" s="158">
        <v>25.46059</v>
      </c>
      <c r="V70" s="158">
        <v>25.485914000000001</v>
      </c>
      <c r="W70" s="158">
        <v>25.531475</v>
      </c>
      <c r="X70" s="158">
        <v>25.583796</v>
      </c>
      <c r="Y70" s="158">
        <v>25.657437999999999</v>
      </c>
      <c r="Z70" s="158">
        <v>25.744152</v>
      </c>
      <c r="AA70" s="158">
        <v>25.868386999999998</v>
      </c>
      <c r="AB70" s="158">
        <v>26.019403000000001</v>
      </c>
      <c r="AC70" s="158">
        <v>26.175443999999999</v>
      </c>
      <c r="AD70" s="158">
        <v>26.332941000000002</v>
      </c>
      <c r="AE70" s="158">
        <v>26.540414999999999</v>
      </c>
      <c r="AF70" s="159">
        <v>-1.892E-3</v>
      </c>
      <c r="AG70" s="146"/>
    </row>
    <row r="71" spans="1:33">
      <c r="A71" s="142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</row>
    <row r="72" spans="1:33" ht="48.75">
      <c r="A72" s="142"/>
      <c r="B72" s="154" t="s">
        <v>749</v>
      </c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</row>
    <row r="73" spans="1:33" ht="36.75">
      <c r="A73" s="145" t="s">
        <v>750</v>
      </c>
      <c r="B73" s="155" t="s">
        <v>720</v>
      </c>
      <c r="C73" s="156">
        <v>7.8874019999999998</v>
      </c>
      <c r="D73" s="156">
        <v>7.9122269999999997</v>
      </c>
      <c r="E73" s="156">
        <v>7.8274340000000002</v>
      </c>
      <c r="F73" s="156">
        <v>7.7041750000000002</v>
      </c>
      <c r="G73" s="156">
        <v>7.6036460000000003</v>
      </c>
      <c r="H73" s="156">
        <v>7.5184980000000001</v>
      </c>
      <c r="I73" s="156">
        <v>7.419035</v>
      </c>
      <c r="J73" s="156">
        <v>7.3065249999999997</v>
      </c>
      <c r="K73" s="156">
        <v>7.1853569999999998</v>
      </c>
      <c r="L73" s="156">
        <v>7.0706910000000001</v>
      </c>
      <c r="M73" s="156">
        <v>6.9570160000000003</v>
      </c>
      <c r="N73" s="156">
        <v>6.8672800000000001</v>
      </c>
      <c r="O73" s="156">
        <v>6.7902670000000001</v>
      </c>
      <c r="P73" s="156">
        <v>6.712955</v>
      </c>
      <c r="Q73" s="156">
        <v>6.6337719999999996</v>
      </c>
      <c r="R73" s="156">
        <v>6.566808</v>
      </c>
      <c r="S73" s="156">
        <v>6.509881</v>
      </c>
      <c r="T73" s="156">
        <v>6.457382</v>
      </c>
      <c r="U73" s="156">
        <v>6.4183839999999996</v>
      </c>
      <c r="V73" s="156">
        <v>6.3855760000000004</v>
      </c>
      <c r="W73" s="156">
        <v>6.3615849999999998</v>
      </c>
      <c r="X73" s="156">
        <v>6.3450730000000002</v>
      </c>
      <c r="Y73" s="156">
        <v>6.3401059999999996</v>
      </c>
      <c r="Z73" s="156">
        <v>6.3454620000000004</v>
      </c>
      <c r="AA73" s="156">
        <v>6.3641899999999998</v>
      </c>
      <c r="AB73" s="156">
        <v>6.3931519999999997</v>
      </c>
      <c r="AC73" s="156">
        <v>6.428598</v>
      </c>
      <c r="AD73" s="156">
        <v>6.4683789999999997</v>
      </c>
      <c r="AE73" s="156">
        <v>6.5181990000000001</v>
      </c>
      <c r="AF73" s="157">
        <v>-6.7860000000000004E-3</v>
      </c>
      <c r="AG73" s="146"/>
    </row>
    <row r="74" spans="1:33" ht="48.75">
      <c r="A74" s="145" t="s">
        <v>751</v>
      </c>
      <c r="B74" s="155" t="s">
        <v>722</v>
      </c>
      <c r="C74" s="156">
        <v>0.496809</v>
      </c>
      <c r="D74" s="156">
        <v>0.49219299999999999</v>
      </c>
      <c r="E74" s="156">
        <v>0.48331400000000002</v>
      </c>
      <c r="F74" s="156">
        <v>0.47684199999999999</v>
      </c>
      <c r="G74" s="156">
        <v>0.472221</v>
      </c>
      <c r="H74" s="156">
        <v>0.46793200000000001</v>
      </c>
      <c r="I74" s="156">
        <v>0.46471200000000001</v>
      </c>
      <c r="J74" s="156">
        <v>0.46205299999999999</v>
      </c>
      <c r="K74" s="156">
        <v>0.45911099999999999</v>
      </c>
      <c r="L74" s="156">
        <v>0.45708399999999999</v>
      </c>
      <c r="M74" s="156">
        <v>0.45675399999999999</v>
      </c>
      <c r="N74" s="156">
        <v>0.45698899999999998</v>
      </c>
      <c r="O74" s="156">
        <v>0.457814</v>
      </c>
      <c r="P74" s="156">
        <v>0.45909100000000003</v>
      </c>
      <c r="Q74" s="156">
        <v>0.46056399999999997</v>
      </c>
      <c r="R74" s="156">
        <v>0.462619</v>
      </c>
      <c r="S74" s="156">
        <v>0.46518900000000002</v>
      </c>
      <c r="T74" s="156">
        <v>0.46762300000000001</v>
      </c>
      <c r="U74" s="156">
        <v>0.47117599999999998</v>
      </c>
      <c r="V74" s="156">
        <v>0.47543600000000003</v>
      </c>
      <c r="W74" s="156">
        <v>0.47985299999999997</v>
      </c>
      <c r="X74" s="156">
        <v>0.48379299999999997</v>
      </c>
      <c r="Y74" s="156">
        <v>0.48735400000000001</v>
      </c>
      <c r="Z74" s="156">
        <v>0.49135299999999998</v>
      </c>
      <c r="AA74" s="156">
        <v>0.49600300000000003</v>
      </c>
      <c r="AB74" s="156">
        <v>0.50156500000000004</v>
      </c>
      <c r="AC74" s="156">
        <v>0.50649100000000002</v>
      </c>
      <c r="AD74" s="156">
        <v>0.51146199999999997</v>
      </c>
      <c r="AE74" s="156">
        <v>0.51798100000000002</v>
      </c>
      <c r="AF74" s="157">
        <v>1.4920000000000001E-3</v>
      </c>
      <c r="AG74" s="146"/>
    </row>
    <row r="75" spans="1:33" ht="36.75">
      <c r="A75" s="145" t="s">
        <v>752</v>
      </c>
      <c r="B75" s="155" t="s">
        <v>724</v>
      </c>
      <c r="C75" s="156">
        <v>0.105213</v>
      </c>
      <c r="D75" s="156">
        <v>0.11029600000000001</v>
      </c>
      <c r="E75" s="156">
        <v>0.11259</v>
      </c>
      <c r="F75" s="156">
        <v>0.113083</v>
      </c>
      <c r="G75" s="156">
        <v>0.113492</v>
      </c>
      <c r="H75" s="156">
        <v>0.113737</v>
      </c>
      <c r="I75" s="156">
        <v>0.113843</v>
      </c>
      <c r="J75" s="156">
        <v>0.113729</v>
      </c>
      <c r="K75" s="156">
        <v>0.11343399999999999</v>
      </c>
      <c r="L75" s="156">
        <v>0.112917</v>
      </c>
      <c r="M75" s="156">
        <v>0.112403</v>
      </c>
      <c r="N75" s="156">
        <v>0.11212900000000001</v>
      </c>
      <c r="O75" s="156">
        <v>0.111806</v>
      </c>
      <c r="P75" s="156">
        <v>0.11138099999999999</v>
      </c>
      <c r="Q75" s="156">
        <v>0.110915</v>
      </c>
      <c r="R75" s="156">
        <v>0.110151</v>
      </c>
      <c r="S75" s="156">
        <v>0.109477</v>
      </c>
      <c r="T75" s="156">
        <v>0.108762</v>
      </c>
      <c r="U75" s="156">
        <v>0.107969</v>
      </c>
      <c r="V75" s="156">
        <v>0.107129</v>
      </c>
      <c r="W75" s="156">
        <v>0.10628799999999999</v>
      </c>
      <c r="X75" s="156">
        <v>0.105307</v>
      </c>
      <c r="Y75" s="156">
        <v>0.104391</v>
      </c>
      <c r="Z75" s="156">
        <v>0.103434</v>
      </c>
      <c r="AA75" s="156">
        <v>0.102605</v>
      </c>
      <c r="AB75" s="156">
        <v>0.101578</v>
      </c>
      <c r="AC75" s="156">
        <v>0.10058599999999999</v>
      </c>
      <c r="AD75" s="156">
        <v>9.9506999999999998E-2</v>
      </c>
      <c r="AE75" s="156">
        <v>9.8460000000000006E-2</v>
      </c>
      <c r="AF75" s="157">
        <v>-2.366E-3</v>
      </c>
      <c r="AG75" s="146"/>
    </row>
    <row r="76" spans="1:33" ht="24.75">
      <c r="A76" s="145" t="s">
        <v>753</v>
      </c>
      <c r="B76" s="155" t="s">
        <v>726</v>
      </c>
      <c r="C76" s="156">
        <v>2.850965</v>
      </c>
      <c r="D76" s="156">
        <v>2.8004340000000001</v>
      </c>
      <c r="E76" s="156">
        <v>2.7581639999999998</v>
      </c>
      <c r="F76" s="156">
        <v>2.7321939999999998</v>
      </c>
      <c r="G76" s="156">
        <v>2.7161360000000001</v>
      </c>
      <c r="H76" s="156">
        <v>2.6936719999999998</v>
      </c>
      <c r="I76" s="156">
        <v>2.6712570000000002</v>
      </c>
      <c r="J76" s="156">
        <v>2.6429619999999998</v>
      </c>
      <c r="K76" s="156">
        <v>2.6141770000000002</v>
      </c>
      <c r="L76" s="156">
        <v>2.5901740000000002</v>
      </c>
      <c r="M76" s="156">
        <v>2.5759319999999999</v>
      </c>
      <c r="N76" s="156">
        <v>2.560368</v>
      </c>
      <c r="O76" s="156">
        <v>2.5477449999999999</v>
      </c>
      <c r="P76" s="156">
        <v>2.5398450000000001</v>
      </c>
      <c r="Q76" s="156">
        <v>2.5316429999999999</v>
      </c>
      <c r="R76" s="156">
        <v>2.5296340000000002</v>
      </c>
      <c r="S76" s="156">
        <v>2.5295000000000001</v>
      </c>
      <c r="T76" s="156">
        <v>2.5309710000000001</v>
      </c>
      <c r="U76" s="156">
        <v>2.536117</v>
      </c>
      <c r="V76" s="156">
        <v>2.5440339999999999</v>
      </c>
      <c r="W76" s="156">
        <v>2.553331</v>
      </c>
      <c r="X76" s="156">
        <v>2.5625979999999999</v>
      </c>
      <c r="Y76" s="156">
        <v>2.571348</v>
      </c>
      <c r="Z76" s="156">
        <v>2.5790220000000001</v>
      </c>
      <c r="AA76" s="156">
        <v>2.5899839999999998</v>
      </c>
      <c r="AB76" s="156">
        <v>2.6017070000000002</v>
      </c>
      <c r="AC76" s="156">
        <v>2.6103890000000001</v>
      </c>
      <c r="AD76" s="156">
        <v>2.6206119999999999</v>
      </c>
      <c r="AE76" s="156">
        <v>2.6388850000000001</v>
      </c>
      <c r="AF76" s="157">
        <v>-2.7569999999999999E-3</v>
      </c>
      <c r="AG76" s="146"/>
    </row>
    <row r="77" spans="1:33" ht="24.75">
      <c r="A77" s="145" t="s">
        <v>754</v>
      </c>
      <c r="B77" s="155" t="s">
        <v>728</v>
      </c>
      <c r="C77" s="156">
        <v>2.0781000000000001E-2</v>
      </c>
      <c r="D77" s="156">
        <v>2.1562999999999999E-2</v>
      </c>
      <c r="E77" s="156">
        <v>2.2024999999999999E-2</v>
      </c>
      <c r="F77" s="156">
        <v>2.2339999999999999E-2</v>
      </c>
      <c r="G77" s="156">
        <v>2.2668000000000001E-2</v>
      </c>
      <c r="H77" s="156">
        <v>2.2984000000000001E-2</v>
      </c>
      <c r="I77" s="156">
        <v>2.3251000000000001E-2</v>
      </c>
      <c r="J77" s="156">
        <v>2.3522999999999999E-2</v>
      </c>
      <c r="K77" s="156">
        <v>2.3733000000000001E-2</v>
      </c>
      <c r="L77" s="156">
        <v>2.3945000000000001E-2</v>
      </c>
      <c r="M77" s="156">
        <v>2.4201E-2</v>
      </c>
      <c r="N77" s="156">
        <v>2.4479000000000001E-2</v>
      </c>
      <c r="O77" s="156">
        <v>2.4782999999999999E-2</v>
      </c>
      <c r="P77" s="156">
        <v>2.5045000000000001E-2</v>
      </c>
      <c r="Q77" s="156">
        <v>2.5298000000000001E-2</v>
      </c>
      <c r="R77" s="156">
        <v>2.5541999999999999E-2</v>
      </c>
      <c r="S77" s="156">
        <v>2.5795999999999999E-2</v>
      </c>
      <c r="T77" s="156">
        <v>2.6044000000000001E-2</v>
      </c>
      <c r="U77" s="156">
        <v>2.6325000000000001E-2</v>
      </c>
      <c r="V77" s="156">
        <v>2.6587E-2</v>
      </c>
      <c r="W77" s="156">
        <v>2.6858E-2</v>
      </c>
      <c r="X77" s="156">
        <v>2.7097E-2</v>
      </c>
      <c r="Y77" s="156">
        <v>2.7361E-2</v>
      </c>
      <c r="Z77" s="156">
        <v>2.7622000000000001E-2</v>
      </c>
      <c r="AA77" s="156">
        <v>2.7976999999999998E-2</v>
      </c>
      <c r="AB77" s="156">
        <v>2.8278000000000001E-2</v>
      </c>
      <c r="AC77" s="156">
        <v>2.8604999999999998E-2</v>
      </c>
      <c r="AD77" s="156">
        <v>2.8906000000000001E-2</v>
      </c>
      <c r="AE77" s="156">
        <v>2.9270000000000001E-2</v>
      </c>
      <c r="AF77" s="157">
        <v>1.2307999999999999E-2</v>
      </c>
      <c r="AG77" s="146"/>
    </row>
    <row r="78" spans="1:33" ht="24.75">
      <c r="A78" s="145" t="s">
        <v>755</v>
      </c>
      <c r="B78" s="155" t="s">
        <v>730</v>
      </c>
      <c r="C78" s="156">
        <v>0.22834699999999999</v>
      </c>
      <c r="D78" s="156">
        <v>0.22523399999999999</v>
      </c>
      <c r="E78" s="156">
        <v>0.234373</v>
      </c>
      <c r="F78" s="156">
        <v>0.228717</v>
      </c>
      <c r="G78" s="156">
        <v>0.21906</v>
      </c>
      <c r="H78" s="156">
        <v>0.21154500000000001</v>
      </c>
      <c r="I78" s="156">
        <v>0.208541</v>
      </c>
      <c r="J78" s="156">
        <v>0.21080599999999999</v>
      </c>
      <c r="K78" s="156">
        <v>0.209559</v>
      </c>
      <c r="L78" s="156">
        <v>0.21027599999999999</v>
      </c>
      <c r="M78" s="156">
        <v>0.21217800000000001</v>
      </c>
      <c r="N78" s="156">
        <v>0.21369199999999999</v>
      </c>
      <c r="O78" s="156">
        <v>0.21465000000000001</v>
      </c>
      <c r="P78" s="156">
        <v>0.21598899999999999</v>
      </c>
      <c r="Q78" s="156">
        <v>0.216165</v>
      </c>
      <c r="R78" s="156">
        <v>0.216616</v>
      </c>
      <c r="S78" s="156">
        <v>0.21728</v>
      </c>
      <c r="T78" s="156">
        <v>0.21695600000000001</v>
      </c>
      <c r="U78" s="156">
        <v>0.217194</v>
      </c>
      <c r="V78" s="156">
        <v>0.218865</v>
      </c>
      <c r="W78" s="156">
        <v>0.22023400000000001</v>
      </c>
      <c r="X78" s="156">
        <v>0.220387</v>
      </c>
      <c r="Y78" s="156">
        <v>0.22037000000000001</v>
      </c>
      <c r="Z78" s="156">
        <v>0.22028300000000001</v>
      </c>
      <c r="AA78" s="156">
        <v>0.220747</v>
      </c>
      <c r="AB78" s="156">
        <v>0.22186600000000001</v>
      </c>
      <c r="AC78" s="156">
        <v>0.223355</v>
      </c>
      <c r="AD78" s="156">
        <v>0.223935</v>
      </c>
      <c r="AE78" s="156">
        <v>0.225407</v>
      </c>
      <c r="AF78" s="157">
        <v>-4.6299999999999998E-4</v>
      </c>
      <c r="AG78" s="146"/>
    </row>
    <row r="79" spans="1:33" ht="36.75">
      <c r="A79" s="145" t="s">
        <v>756</v>
      </c>
      <c r="B79" s="155" t="s">
        <v>732</v>
      </c>
      <c r="C79" s="156">
        <v>4.6526999999999999E-2</v>
      </c>
      <c r="D79" s="156">
        <v>4.6852999999999999E-2</v>
      </c>
      <c r="E79" s="156">
        <v>4.6469999999999997E-2</v>
      </c>
      <c r="F79" s="156">
        <v>4.6109999999999998E-2</v>
      </c>
      <c r="G79" s="156">
        <v>4.5796000000000003E-2</v>
      </c>
      <c r="H79" s="156">
        <v>4.5385000000000002E-2</v>
      </c>
      <c r="I79" s="156">
        <v>4.4983000000000002E-2</v>
      </c>
      <c r="J79" s="156">
        <v>4.4476000000000002E-2</v>
      </c>
      <c r="K79" s="156">
        <v>4.4019999999999997E-2</v>
      </c>
      <c r="L79" s="156">
        <v>4.36E-2</v>
      </c>
      <c r="M79" s="156">
        <v>4.3305999999999997E-2</v>
      </c>
      <c r="N79" s="156">
        <v>4.2963000000000001E-2</v>
      </c>
      <c r="O79" s="156">
        <v>4.2617000000000002E-2</v>
      </c>
      <c r="P79" s="156">
        <v>4.2256000000000002E-2</v>
      </c>
      <c r="Q79" s="156">
        <v>4.1862999999999997E-2</v>
      </c>
      <c r="R79" s="156">
        <v>4.1524999999999999E-2</v>
      </c>
      <c r="S79" s="156">
        <v>4.1158E-2</v>
      </c>
      <c r="T79" s="156">
        <v>4.0840000000000001E-2</v>
      </c>
      <c r="U79" s="156">
        <v>4.0518999999999999E-2</v>
      </c>
      <c r="V79" s="156">
        <v>4.0222000000000001E-2</v>
      </c>
      <c r="W79" s="156">
        <v>3.9949999999999999E-2</v>
      </c>
      <c r="X79" s="156">
        <v>3.9681000000000001E-2</v>
      </c>
      <c r="Y79" s="156">
        <v>3.9394999999999999E-2</v>
      </c>
      <c r="Z79" s="156">
        <v>3.9070000000000001E-2</v>
      </c>
      <c r="AA79" s="156">
        <v>3.8804999999999999E-2</v>
      </c>
      <c r="AB79" s="156">
        <v>3.8517000000000003E-2</v>
      </c>
      <c r="AC79" s="156">
        <v>3.8196000000000001E-2</v>
      </c>
      <c r="AD79" s="156">
        <v>3.7919000000000001E-2</v>
      </c>
      <c r="AE79" s="156">
        <v>3.7732000000000002E-2</v>
      </c>
      <c r="AF79" s="157">
        <v>-7.4549999999999998E-3</v>
      </c>
      <c r="AG79" s="146"/>
    </row>
    <row r="80" spans="1:33" ht="48.75">
      <c r="A80" s="145" t="s">
        <v>757</v>
      </c>
      <c r="B80" s="155" t="s">
        <v>734</v>
      </c>
      <c r="C80" s="156">
        <v>0.41703200000000001</v>
      </c>
      <c r="D80" s="156">
        <v>0.39771000000000001</v>
      </c>
      <c r="E80" s="156">
        <v>0.396229</v>
      </c>
      <c r="F80" s="156">
        <v>0.39661299999999999</v>
      </c>
      <c r="G80" s="156">
        <v>0.39397500000000002</v>
      </c>
      <c r="H80" s="156">
        <v>0.39299699999999999</v>
      </c>
      <c r="I80" s="156">
        <v>0.39095600000000003</v>
      </c>
      <c r="J80" s="156">
        <v>0.38970900000000003</v>
      </c>
      <c r="K80" s="156">
        <v>0.388847</v>
      </c>
      <c r="L80" s="156">
        <v>0.389075</v>
      </c>
      <c r="M80" s="156">
        <v>0.38924700000000001</v>
      </c>
      <c r="N80" s="156">
        <v>0.38950699999999999</v>
      </c>
      <c r="O80" s="156">
        <v>0.38948100000000002</v>
      </c>
      <c r="P80" s="156">
        <v>0.38969799999999999</v>
      </c>
      <c r="Q80" s="156">
        <v>0.38950499999999999</v>
      </c>
      <c r="R80" s="156">
        <v>0.389575</v>
      </c>
      <c r="S80" s="156">
        <v>0.38963399999999998</v>
      </c>
      <c r="T80" s="156">
        <v>0.38958100000000001</v>
      </c>
      <c r="U80" s="156">
        <v>0.38959700000000003</v>
      </c>
      <c r="V80" s="156">
        <v>0.38967000000000002</v>
      </c>
      <c r="W80" s="156">
        <v>0.38991700000000001</v>
      </c>
      <c r="X80" s="156">
        <v>0.38996900000000001</v>
      </c>
      <c r="Y80" s="156">
        <v>0.39011299999999999</v>
      </c>
      <c r="Z80" s="156">
        <v>0.39017800000000002</v>
      </c>
      <c r="AA80" s="156">
        <v>0.391183</v>
      </c>
      <c r="AB80" s="156">
        <v>0.391349</v>
      </c>
      <c r="AC80" s="156">
        <v>0.39100600000000002</v>
      </c>
      <c r="AD80" s="156">
        <v>0.39079999999999998</v>
      </c>
      <c r="AE80" s="156">
        <v>0.39048899999999998</v>
      </c>
      <c r="AF80" s="157">
        <v>-2.346E-3</v>
      </c>
      <c r="AG80" s="146"/>
    </row>
    <row r="81" spans="1:34" ht="36.75">
      <c r="A81" s="145" t="s">
        <v>758</v>
      </c>
      <c r="B81" s="155" t="s">
        <v>736</v>
      </c>
      <c r="C81" s="156">
        <v>0.11000600000000001</v>
      </c>
      <c r="D81" s="156">
        <v>0.108038</v>
      </c>
      <c r="E81" s="156">
        <v>0.106242</v>
      </c>
      <c r="F81" s="156">
        <v>0.105144</v>
      </c>
      <c r="G81" s="156">
        <v>0.104667</v>
      </c>
      <c r="H81" s="156">
        <v>0.104195</v>
      </c>
      <c r="I81" s="156">
        <v>0.103587</v>
      </c>
      <c r="J81" s="156">
        <v>0.102784</v>
      </c>
      <c r="K81" s="156">
        <v>0.101827</v>
      </c>
      <c r="L81" s="156">
        <v>0.100913</v>
      </c>
      <c r="M81" s="156">
        <v>0.10027899999999999</v>
      </c>
      <c r="N81" s="156">
        <v>9.9837999999999996E-2</v>
      </c>
      <c r="O81" s="156">
        <v>9.9408999999999997E-2</v>
      </c>
      <c r="P81" s="156">
        <v>9.9009E-2</v>
      </c>
      <c r="Q81" s="156">
        <v>9.8730999999999999E-2</v>
      </c>
      <c r="R81" s="156">
        <v>9.8563999999999999E-2</v>
      </c>
      <c r="S81" s="156">
        <v>9.8387000000000002E-2</v>
      </c>
      <c r="T81" s="156">
        <v>9.8209000000000005E-2</v>
      </c>
      <c r="U81" s="156">
        <v>9.8181000000000004E-2</v>
      </c>
      <c r="V81" s="156">
        <v>9.8125000000000004E-2</v>
      </c>
      <c r="W81" s="156">
        <v>9.8048999999999997E-2</v>
      </c>
      <c r="X81" s="156">
        <v>9.7971000000000003E-2</v>
      </c>
      <c r="Y81" s="156">
        <v>9.7849000000000005E-2</v>
      </c>
      <c r="Z81" s="156">
        <v>9.7695000000000004E-2</v>
      </c>
      <c r="AA81" s="156">
        <v>9.7552E-2</v>
      </c>
      <c r="AB81" s="156">
        <v>9.7448000000000007E-2</v>
      </c>
      <c r="AC81" s="156">
        <v>9.7337000000000007E-2</v>
      </c>
      <c r="AD81" s="156">
        <v>9.7211000000000006E-2</v>
      </c>
      <c r="AE81" s="156">
        <v>9.7187999999999997E-2</v>
      </c>
      <c r="AF81" s="157">
        <v>-4.4149999999999997E-3</v>
      </c>
      <c r="AG81" s="146"/>
      <c r="AH81" s="142"/>
    </row>
    <row r="82" spans="1:34">
      <c r="A82" s="145" t="s">
        <v>759</v>
      </c>
      <c r="B82" s="155" t="s">
        <v>738</v>
      </c>
      <c r="C82" s="156">
        <v>1.355634</v>
      </c>
      <c r="D82" s="156">
        <v>1.4548650000000001</v>
      </c>
      <c r="E82" s="156">
        <v>1.475662</v>
      </c>
      <c r="F82" s="156">
        <v>1.4785189999999999</v>
      </c>
      <c r="G82" s="156">
        <v>1.497263</v>
      </c>
      <c r="H82" s="156">
        <v>1.5157860000000001</v>
      </c>
      <c r="I82" s="156">
        <v>1.5304420000000001</v>
      </c>
      <c r="J82" s="156">
        <v>1.541344</v>
      </c>
      <c r="K82" s="156">
        <v>1.5489949999999999</v>
      </c>
      <c r="L82" s="156">
        <v>1.556654</v>
      </c>
      <c r="M82" s="156">
        <v>1.568811</v>
      </c>
      <c r="N82" s="156">
        <v>1.5816239999999999</v>
      </c>
      <c r="O82" s="156">
        <v>1.593202</v>
      </c>
      <c r="P82" s="156">
        <v>1.606986</v>
      </c>
      <c r="Q82" s="156">
        <v>1.624819</v>
      </c>
      <c r="R82" s="156">
        <v>1.6461159999999999</v>
      </c>
      <c r="S82" s="156">
        <v>1.668479</v>
      </c>
      <c r="T82" s="156">
        <v>1.6918280000000001</v>
      </c>
      <c r="U82" s="156">
        <v>1.7189650000000001</v>
      </c>
      <c r="V82" s="156">
        <v>1.7449429999999999</v>
      </c>
      <c r="W82" s="156">
        <v>1.7713730000000001</v>
      </c>
      <c r="X82" s="156">
        <v>1.798206</v>
      </c>
      <c r="Y82" s="156">
        <v>1.82497</v>
      </c>
      <c r="Z82" s="156">
        <v>1.851021</v>
      </c>
      <c r="AA82" s="156">
        <v>1.876398</v>
      </c>
      <c r="AB82" s="156">
        <v>1.9036059999999999</v>
      </c>
      <c r="AC82" s="156">
        <v>1.9310860000000001</v>
      </c>
      <c r="AD82" s="156">
        <v>1.95817</v>
      </c>
      <c r="AE82" s="156">
        <v>1.988375</v>
      </c>
      <c r="AF82" s="157">
        <v>1.3774E-2</v>
      </c>
      <c r="AG82" s="146"/>
      <c r="AH82" s="142"/>
    </row>
    <row r="83" spans="1:34" ht="24.75">
      <c r="A83" s="145" t="s">
        <v>760</v>
      </c>
      <c r="B83" s="155" t="s">
        <v>740</v>
      </c>
      <c r="C83" s="156">
        <v>0.20732500000000001</v>
      </c>
      <c r="D83" s="156">
        <v>0.20843100000000001</v>
      </c>
      <c r="E83" s="156">
        <v>0.20882999999999999</v>
      </c>
      <c r="F83" s="156">
        <v>0.209148</v>
      </c>
      <c r="G83" s="156">
        <v>0.209402</v>
      </c>
      <c r="H83" s="156">
        <v>0.20977399999999999</v>
      </c>
      <c r="I83" s="156">
        <v>0.21004500000000001</v>
      </c>
      <c r="J83" s="156">
        <v>0.210259</v>
      </c>
      <c r="K83" s="156">
        <v>0.21044299999999999</v>
      </c>
      <c r="L83" s="156">
        <v>0.21056</v>
      </c>
      <c r="M83" s="156">
        <v>0.21064099999999999</v>
      </c>
      <c r="N83" s="156">
        <v>0.21068000000000001</v>
      </c>
      <c r="O83" s="156">
        <v>0.210697</v>
      </c>
      <c r="P83" s="156">
        <v>0.210706</v>
      </c>
      <c r="Q83" s="156">
        <v>0.21076600000000001</v>
      </c>
      <c r="R83" s="156">
        <v>0.21086199999999999</v>
      </c>
      <c r="S83" s="156">
        <v>0.21096400000000001</v>
      </c>
      <c r="T83" s="156">
        <v>0.21106900000000001</v>
      </c>
      <c r="U83" s="156">
        <v>0.21117900000000001</v>
      </c>
      <c r="V83" s="156">
        <v>0.21129200000000001</v>
      </c>
      <c r="W83" s="156">
        <v>0.21140900000000001</v>
      </c>
      <c r="X83" s="156">
        <v>0.21152899999999999</v>
      </c>
      <c r="Y83" s="156">
        <v>0.21165200000000001</v>
      </c>
      <c r="Z83" s="156">
        <v>0.21177699999999999</v>
      </c>
      <c r="AA83" s="156">
        <v>0.21190600000000001</v>
      </c>
      <c r="AB83" s="156">
        <v>0.212036</v>
      </c>
      <c r="AC83" s="156">
        <v>0.21216699999999999</v>
      </c>
      <c r="AD83" s="156">
        <v>0.21229999999999999</v>
      </c>
      <c r="AE83" s="156">
        <v>0.21243699999999999</v>
      </c>
      <c r="AF83" s="157">
        <v>8.7000000000000001E-4</v>
      </c>
      <c r="AG83" s="146"/>
      <c r="AH83" s="142"/>
    </row>
    <row r="84" spans="1:34" ht="24.75">
      <c r="A84" s="145" t="s">
        <v>761</v>
      </c>
      <c r="B84" s="155" t="s">
        <v>742</v>
      </c>
      <c r="C84" s="156">
        <v>5.9492000000000003E-2</v>
      </c>
      <c r="D84" s="156">
        <v>5.9483000000000001E-2</v>
      </c>
      <c r="E84" s="156">
        <v>5.9524000000000001E-2</v>
      </c>
      <c r="F84" s="156">
        <v>5.9541999999999998E-2</v>
      </c>
      <c r="G84" s="156">
        <v>5.9572E-2</v>
      </c>
      <c r="H84" s="156">
        <v>5.9511000000000001E-2</v>
      </c>
      <c r="I84" s="156">
        <v>5.9449000000000002E-2</v>
      </c>
      <c r="J84" s="156">
        <v>5.9402999999999997E-2</v>
      </c>
      <c r="K84" s="156">
        <v>5.9353999999999997E-2</v>
      </c>
      <c r="L84" s="156">
        <v>5.9304000000000003E-2</v>
      </c>
      <c r="M84" s="156">
        <v>5.9253E-2</v>
      </c>
      <c r="N84" s="156">
        <v>5.9201999999999998E-2</v>
      </c>
      <c r="O84" s="156">
        <v>5.9164000000000001E-2</v>
      </c>
      <c r="P84" s="156">
        <v>5.9152000000000003E-2</v>
      </c>
      <c r="Q84" s="156">
        <v>5.9166000000000003E-2</v>
      </c>
      <c r="R84" s="156">
        <v>5.9195999999999999E-2</v>
      </c>
      <c r="S84" s="156">
        <v>5.9240000000000001E-2</v>
      </c>
      <c r="T84" s="156">
        <v>5.9295E-2</v>
      </c>
      <c r="U84" s="156">
        <v>5.9360999999999997E-2</v>
      </c>
      <c r="V84" s="156">
        <v>5.9422000000000003E-2</v>
      </c>
      <c r="W84" s="156">
        <v>5.9483000000000001E-2</v>
      </c>
      <c r="X84" s="156">
        <v>5.9540000000000003E-2</v>
      </c>
      <c r="Y84" s="156">
        <v>5.9596999999999997E-2</v>
      </c>
      <c r="Z84" s="156">
        <v>5.9669E-2</v>
      </c>
      <c r="AA84" s="156">
        <v>5.9750999999999999E-2</v>
      </c>
      <c r="AB84" s="156">
        <v>5.9830000000000001E-2</v>
      </c>
      <c r="AC84" s="156">
        <v>5.9901000000000003E-2</v>
      </c>
      <c r="AD84" s="156">
        <v>5.9977999999999997E-2</v>
      </c>
      <c r="AE84" s="156">
        <v>6.0066000000000001E-2</v>
      </c>
      <c r="AF84" s="157">
        <v>3.4200000000000002E-4</v>
      </c>
      <c r="AG84" s="146"/>
      <c r="AH84" s="142"/>
    </row>
    <row r="85" spans="1:34" ht="36.75">
      <c r="A85" s="145" t="s">
        <v>762</v>
      </c>
      <c r="B85" s="155" t="s">
        <v>744</v>
      </c>
      <c r="C85" s="156">
        <v>0.427838</v>
      </c>
      <c r="D85" s="156">
        <v>0.38759700000000002</v>
      </c>
      <c r="E85" s="156">
        <v>0.35946299999999998</v>
      </c>
      <c r="F85" s="156">
        <v>0.34329399999999999</v>
      </c>
      <c r="G85" s="156">
        <v>0.32869599999999999</v>
      </c>
      <c r="H85" s="156">
        <v>0.308921</v>
      </c>
      <c r="I85" s="156">
        <v>0.28999900000000001</v>
      </c>
      <c r="J85" s="156">
        <v>0.28910400000000003</v>
      </c>
      <c r="K85" s="156">
        <v>0.28829300000000002</v>
      </c>
      <c r="L85" s="156">
        <v>0.28903899999999999</v>
      </c>
      <c r="M85" s="156">
        <v>0.29181099999999999</v>
      </c>
      <c r="N85" s="156">
        <v>0.29583599999999999</v>
      </c>
      <c r="O85" s="156">
        <v>0.29795300000000002</v>
      </c>
      <c r="P85" s="156">
        <v>0.29923300000000003</v>
      </c>
      <c r="Q85" s="156">
        <v>0.29948200000000003</v>
      </c>
      <c r="R85" s="156">
        <v>0.29899300000000001</v>
      </c>
      <c r="S85" s="156">
        <v>0.30129</v>
      </c>
      <c r="T85" s="156">
        <v>0.30074099999999998</v>
      </c>
      <c r="U85" s="156">
        <v>0.305058</v>
      </c>
      <c r="V85" s="156">
        <v>0.30818499999999999</v>
      </c>
      <c r="W85" s="156">
        <v>0.31089600000000001</v>
      </c>
      <c r="X85" s="156">
        <v>0.31223099999999998</v>
      </c>
      <c r="Y85" s="156">
        <v>0.314168</v>
      </c>
      <c r="Z85" s="156">
        <v>0.31610899999999997</v>
      </c>
      <c r="AA85" s="156">
        <v>0.31862699999999999</v>
      </c>
      <c r="AB85" s="156">
        <v>0.322218</v>
      </c>
      <c r="AC85" s="156">
        <v>0.32569199999999998</v>
      </c>
      <c r="AD85" s="156">
        <v>0.326822</v>
      </c>
      <c r="AE85" s="156">
        <v>0.32913399999999998</v>
      </c>
      <c r="AF85" s="157">
        <v>-9.3229999999999997E-3</v>
      </c>
      <c r="AG85" s="146"/>
      <c r="AH85" s="142"/>
    </row>
    <row r="86" spans="1:34" ht="60.75">
      <c r="A86" s="145" t="s">
        <v>763</v>
      </c>
      <c r="B86" s="155" t="s">
        <v>746</v>
      </c>
      <c r="C86" s="156">
        <v>0.15707299999999999</v>
      </c>
      <c r="D86" s="156">
        <v>0.17854100000000001</v>
      </c>
      <c r="E86" s="156">
        <v>0.181391</v>
      </c>
      <c r="F86" s="156">
        <v>0.19309499999999999</v>
      </c>
      <c r="G86" s="156">
        <v>0.21079899999999999</v>
      </c>
      <c r="H86" s="156">
        <v>0.22539999999999999</v>
      </c>
      <c r="I86" s="156">
        <v>0.23788899999999999</v>
      </c>
      <c r="J86" s="156">
        <v>0.24920700000000001</v>
      </c>
      <c r="K86" s="156">
        <v>0.27301300000000001</v>
      </c>
      <c r="L86" s="156">
        <v>0.29681999999999997</v>
      </c>
      <c r="M86" s="156">
        <v>0.32121100000000002</v>
      </c>
      <c r="N86" s="156">
        <v>0.34443299999999999</v>
      </c>
      <c r="O86" s="156">
        <v>0.36427100000000001</v>
      </c>
      <c r="P86" s="156">
        <v>0.37617400000000001</v>
      </c>
      <c r="Q86" s="156">
        <v>0.38469500000000001</v>
      </c>
      <c r="R86" s="156">
        <v>0.39204499999999998</v>
      </c>
      <c r="S86" s="156">
        <v>0.396013</v>
      </c>
      <c r="T86" s="156">
        <v>0.396013</v>
      </c>
      <c r="U86" s="156">
        <v>0.39659800000000001</v>
      </c>
      <c r="V86" s="156">
        <v>0.396013</v>
      </c>
      <c r="W86" s="156">
        <v>0.396013</v>
      </c>
      <c r="X86" s="156">
        <v>0.396013</v>
      </c>
      <c r="Y86" s="156">
        <v>0.39659800000000001</v>
      </c>
      <c r="Z86" s="156">
        <v>0.396013</v>
      </c>
      <c r="AA86" s="156">
        <v>0.396013</v>
      </c>
      <c r="AB86" s="156">
        <v>0.396013</v>
      </c>
      <c r="AC86" s="156">
        <v>0.39659800000000001</v>
      </c>
      <c r="AD86" s="156">
        <v>0.396013</v>
      </c>
      <c r="AE86" s="156">
        <v>0.396013</v>
      </c>
      <c r="AF86" s="157">
        <v>3.3577999999999997E-2</v>
      </c>
      <c r="AG86" s="146"/>
      <c r="AH86" s="142"/>
    </row>
    <row r="87" spans="1:34">
      <c r="A87" s="145" t="s">
        <v>764</v>
      </c>
      <c r="B87" s="154" t="s">
        <v>748</v>
      </c>
      <c r="C87" s="158">
        <v>14.370443</v>
      </c>
      <c r="D87" s="158">
        <v>14.403465000000001</v>
      </c>
      <c r="E87" s="158">
        <v>14.271711</v>
      </c>
      <c r="F87" s="158">
        <v>14.108815</v>
      </c>
      <c r="G87" s="158">
        <v>13.997396</v>
      </c>
      <c r="H87" s="158">
        <v>13.890337000000001</v>
      </c>
      <c r="I87" s="158">
        <v>13.767988000000001</v>
      </c>
      <c r="J87" s="158">
        <v>13.645885</v>
      </c>
      <c r="K87" s="158">
        <v>13.520163999999999</v>
      </c>
      <c r="L87" s="158">
        <v>13.411051</v>
      </c>
      <c r="M87" s="158">
        <v>13.323045</v>
      </c>
      <c r="N87" s="158">
        <v>13.25902</v>
      </c>
      <c r="O87" s="158">
        <v>13.203858</v>
      </c>
      <c r="P87" s="158">
        <v>13.147519000000001</v>
      </c>
      <c r="Q87" s="158">
        <v>13.087383000000001</v>
      </c>
      <c r="R87" s="158">
        <v>13.048246000000001</v>
      </c>
      <c r="S87" s="158">
        <v>13.022289000000001</v>
      </c>
      <c r="T87" s="158">
        <v>12.995312</v>
      </c>
      <c r="U87" s="158">
        <v>12.996620999999999</v>
      </c>
      <c r="V87" s="158">
        <v>13.0055</v>
      </c>
      <c r="W87" s="158">
        <v>13.025238999999999</v>
      </c>
      <c r="X87" s="158">
        <v>13.049395000000001</v>
      </c>
      <c r="Y87" s="158">
        <v>13.085273000000001</v>
      </c>
      <c r="Z87" s="158">
        <v>13.128707</v>
      </c>
      <c r="AA87" s="158">
        <v>13.191739999999999</v>
      </c>
      <c r="AB87" s="158">
        <v>13.269163000000001</v>
      </c>
      <c r="AC87" s="158">
        <v>13.350009</v>
      </c>
      <c r="AD87" s="158">
        <v>13.432016000000001</v>
      </c>
      <c r="AE87" s="158">
        <v>13.539635000000001</v>
      </c>
      <c r="AF87" s="159">
        <v>-2.1250000000000002E-3</v>
      </c>
      <c r="AG87" s="146"/>
      <c r="AH87" s="142"/>
    </row>
    <row r="88" spans="1:34" ht="15.75" thickBot="1">
      <c r="A88" s="142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2"/>
    </row>
    <row r="89" spans="1:34">
      <c r="A89" s="142"/>
      <c r="B89" s="135" t="s">
        <v>765</v>
      </c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63"/>
    </row>
    <row r="90" spans="1:34">
      <c r="A90" s="142"/>
      <c r="B90" s="146" t="s">
        <v>766</v>
      </c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2"/>
    </row>
    <row r="91" spans="1:34">
      <c r="A91" s="142"/>
      <c r="B91" s="146" t="s">
        <v>767</v>
      </c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2"/>
    </row>
    <row r="92" spans="1:34">
      <c r="A92" s="142"/>
      <c r="B92" s="146" t="s">
        <v>768</v>
      </c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2"/>
    </row>
    <row r="93" spans="1:34">
      <c r="A93" s="142"/>
      <c r="B93" s="146" t="s">
        <v>769</v>
      </c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2"/>
    </row>
    <row r="94" spans="1:34">
      <c r="A94" s="142"/>
      <c r="B94" s="146" t="s">
        <v>770</v>
      </c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2"/>
    </row>
    <row r="95" spans="1:34">
      <c r="A95" s="142"/>
      <c r="B95" s="146" t="s">
        <v>771</v>
      </c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2"/>
    </row>
    <row r="96" spans="1:34">
      <c r="A96" s="142"/>
      <c r="B96" s="146" t="s">
        <v>772</v>
      </c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2"/>
    </row>
    <row r="97" spans="2:33">
      <c r="B97" s="146" t="s">
        <v>645</v>
      </c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</row>
    <row r="98" spans="2:33">
      <c r="B98" s="146" t="s">
        <v>773</v>
      </c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</row>
    <row r="99" spans="2:33">
      <c r="B99" s="146" t="s">
        <v>774</v>
      </c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</row>
    <row r="100" spans="2:33">
      <c r="B100" s="146" t="s">
        <v>775</v>
      </c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</row>
    <row r="101" spans="2:33"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</row>
    <row r="102" spans="2:33"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</row>
    <row r="103" spans="2:33"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</row>
    <row r="104" spans="2:33"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</row>
    <row r="105" spans="2:33"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</row>
    <row r="106" spans="2:33"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</row>
    <row r="107" spans="2:33"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</row>
    <row r="108" spans="2:33"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</row>
    <row r="109" spans="2:33"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</row>
    <row r="110" spans="2:33"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</row>
    <row r="111" spans="2:33"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</row>
    <row r="112" spans="2:33"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46"/>
    </row>
    <row r="113" spans="2:33"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</row>
    <row r="114" spans="2:33"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</row>
    <row r="115" spans="2:33"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</row>
    <row r="116" spans="2:33"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</row>
    <row r="117" spans="2:33"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</row>
    <row r="118" spans="2:33"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</row>
    <row r="119" spans="2:33"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</row>
    <row r="120" spans="2:33"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</row>
    <row r="121" spans="2:33"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</row>
    <row r="122" spans="2:33"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</row>
    <row r="123" spans="2:33"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</row>
    <row r="124" spans="2:33"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</row>
    <row r="125" spans="2:33"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</row>
    <row r="126" spans="2:33"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</row>
    <row r="127" spans="2:33"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</row>
    <row r="128" spans="2:33"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</row>
    <row r="129" spans="2:33"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</row>
    <row r="130" spans="2:33"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</row>
    <row r="131" spans="2:33"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</row>
    <row r="132" spans="2:33"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</row>
    <row r="133" spans="2:33"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</row>
    <row r="134" spans="2:33"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</row>
    <row r="135" spans="2:33"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</row>
    <row r="136" spans="2:33"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</row>
    <row r="137" spans="2:33"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</row>
    <row r="138" spans="2:33"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</row>
    <row r="139" spans="2:33"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</row>
    <row r="140" spans="2:33"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</row>
    <row r="141" spans="2:33"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</row>
    <row r="142" spans="2:33"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</row>
    <row r="143" spans="2:33"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</row>
    <row r="144" spans="2:33"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</row>
    <row r="145" spans="2:33"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</row>
    <row r="146" spans="2:33"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</row>
    <row r="147" spans="2:33"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</row>
    <row r="148" spans="2:33"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</row>
    <row r="149" spans="2:33"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</row>
    <row r="150" spans="2:33"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</row>
    <row r="151" spans="2:33"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</row>
    <row r="152" spans="2:33"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</row>
    <row r="153" spans="2:33"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</row>
    <row r="154" spans="2:33"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</row>
    <row r="155" spans="2:33"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</row>
    <row r="156" spans="2:33"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</row>
    <row r="157" spans="2:33"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</row>
    <row r="158" spans="2:33"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</row>
    <row r="159" spans="2:33"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</row>
    <row r="307" spans="2:32"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142"/>
      <c r="AB307" s="142"/>
      <c r="AC307" s="142"/>
      <c r="AD307" s="142"/>
      <c r="AE307" s="142"/>
      <c r="AF307" s="142"/>
    </row>
    <row r="308" spans="2:32"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  <c r="AD308" s="140"/>
      <c r="AE308" s="140"/>
      <c r="AF308" s="140"/>
    </row>
    <row r="499" spans="2:32"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42"/>
      <c r="AB499" s="142"/>
      <c r="AC499" s="142"/>
      <c r="AD499" s="142"/>
      <c r="AE499" s="142"/>
      <c r="AF499" s="142"/>
    </row>
    <row r="509" spans="2:32"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  <c r="AE509" s="142"/>
      <c r="AF509" s="142"/>
    </row>
    <row r="510" spans="2:32"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42"/>
      <c r="AB510" s="142"/>
      <c r="AC510" s="142"/>
      <c r="AD510" s="142"/>
      <c r="AE510" s="142"/>
      <c r="AF510" s="142"/>
    </row>
    <row r="511" spans="2:32"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  <c r="AA511" s="140"/>
      <c r="AB511" s="140"/>
      <c r="AC511" s="140"/>
      <c r="AD511" s="140"/>
      <c r="AE511" s="140"/>
      <c r="AF511" s="140"/>
    </row>
    <row r="711" spans="2:32"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  <c r="AA711" s="142"/>
      <c r="AB711" s="142"/>
      <c r="AC711" s="142"/>
      <c r="AD711" s="142"/>
      <c r="AE711" s="142"/>
      <c r="AF711" s="142"/>
    </row>
    <row r="712" spans="2:32"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  <c r="AA712" s="140"/>
      <c r="AB712" s="140"/>
      <c r="AC712" s="140"/>
      <c r="AD712" s="140"/>
      <c r="AE712" s="140"/>
      <c r="AF712" s="140"/>
    </row>
    <row r="886" spans="2:32"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  <c r="AA886" s="142"/>
      <c r="AB886" s="142"/>
      <c r="AC886" s="142"/>
      <c r="AD886" s="142"/>
      <c r="AE886" s="142"/>
      <c r="AF886" s="142"/>
    </row>
    <row r="887" spans="2:32"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  <c r="AA887" s="140"/>
      <c r="AB887" s="140"/>
      <c r="AC887" s="140"/>
      <c r="AD887" s="140"/>
      <c r="AE887" s="140"/>
      <c r="AF887" s="140"/>
    </row>
    <row r="1096" spans="2:32">
      <c r="B1096" s="142"/>
      <c r="C1096" s="142"/>
      <c r="D1096" s="142"/>
      <c r="E1096" s="142"/>
      <c r="F1096" s="142"/>
      <c r="G1096" s="142"/>
      <c r="H1096" s="142"/>
      <c r="I1096" s="142"/>
      <c r="J1096" s="142"/>
      <c r="K1096" s="142"/>
      <c r="L1096" s="142"/>
      <c r="M1096" s="142"/>
      <c r="N1096" s="142"/>
      <c r="O1096" s="142"/>
      <c r="P1096" s="142"/>
      <c r="Q1096" s="142"/>
      <c r="R1096" s="142"/>
      <c r="S1096" s="142"/>
      <c r="T1096" s="142"/>
      <c r="U1096" s="142"/>
      <c r="V1096" s="142"/>
      <c r="W1096" s="142"/>
      <c r="X1096" s="142"/>
      <c r="Y1096" s="142"/>
      <c r="Z1096" s="142"/>
      <c r="AA1096" s="142"/>
      <c r="AB1096" s="142"/>
      <c r="AC1096" s="142"/>
      <c r="AD1096" s="142"/>
      <c r="AE1096" s="142"/>
      <c r="AF1096" s="142"/>
    </row>
    <row r="1100" spans="2:32">
      <c r="B1100" s="142"/>
      <c r="C1100" s="142"/>
      <c r="D1100" s="142"/>
      <c r="E1100" s="142"/>
      <c r="F1100" s="142"/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</row>
    <row r="1101" spans="2:32">
      <c r="B1101" s="140"/>
      <c r="C1101" s="140"/>
      <c r="D1101" s="140"/>
      <c r="E1101" s="140"/>
      <c r="F1101" s="140"/>
      <c r="G1101" s="140"/>
      <c r="H1101" s="140"/>
      <c r="I1101" s="140"/>
      <c r="J1101" s="140"/>
      <c r="K1101" s="140"/>
      <c r="L1101" s="140"/>
      <c r="M1101" s="140"/>
      <c r="N1101" s="140"/>
      <c r="O1101" s="140"/>
      <c r="P1101" s="140"/>
      <c r="Q1101" s="140"/>
      <c r="R1101" s="140"/>
      <c r="S1101" s="140"/>
      <c r="T1101" s="140"/>
      <c r="U1101" s="140"/>
      <c r="V1101" s="140"/>
      <c r="W1101" s="140"/>
      <c r="X1101" s="140"/>
      <c r="Y1101" s="140"/>
      <c r="Z1101" s="140"/>
      <c r="AA1101" s="140"/>
      <c r="AB1101" s="140"/>
      <c r="AC1101" s="140"/>
      <c r="AD1101" s="140"/>
      <c r="AE1101" s="140"/>
      <c r="AF1101" s="140"/>
    </row>
    <row r="1228" spans="2:32">
      <c r="B1228" s="142"/>
      <c r="C1228" s="142"/>
      <c r="D1228" s="142"/>
      <c r="E1228" s="142"/>
      <c r="F1228" s="142"/>
      <c r="G1228" s="142"/>
      <c r="H1228" s="142"/>
      <c r="I1228" s="142"/>
      <c r="J1228" s="142"/>
      <c r="K1228" s="142"/>
      <c r="L1228" s="142"/>
      <c r="M1228" s="142"/>
      <c r="N1228" s="142"/>
      <c r="O1228" s="142"/>
      <c r="P1228" s="142"/>
      <c r="Q1228" s="142"/>
      <c r="R1228" s="142"/>
      <c r="S1228" s="142"/>
      <c r="T1228" s="142"/>
      <c r="U1228" s="142"/>
      <c r="V1228" s="142"/>
      <c r="W1228" s="142"/>
      <c r="X1228" s="142"/>
      <c r="Y1228" s="142"/>
      <c r="Z1228" s="142"/>
      <c r="AA1228" s="142"/>
      <c r="AB1228" s="142"/>
      <c r="AC1228" s="142"/>
      <c r="AD1228" s="142"/>
      <c r="AE1228" s="142"/>
      <c r="AF1228" s="142"/>
    </row>
    <row r="1229" spans="2:32">
      <c r="B1229" s="140"/>
      <c r="C1229" s="140"/>
      <c r="D1229" s="140"/>
      <c r="E1229" s="140"/>
      <c r="F1229" s="140"/>
      <c r="G1229" s="140"/>
      <c r="H1229" s="140"/>
      <c r="I1229" s="140"/>
      <c r="J1229" s="140"/>
      <c r="K1229" s="140"/>
      <c r="L1229" s="140"/>
      <c r="M1229" s="140"/>
      <c r="N1229" s="140"/>
      <c r="O1229" s="140"/>
      <c r="P1229" s="140"/>
      <c r="Q1229" s="140"/>
      <c r="R1229" s="140"/>
      <c r="S1229" s="140"/>
      <c r="T1229" s="140"/>
      <c r="U1229" s="140"/>
      <c r="V1229" s="140"/>
      <c r="W1229" s="140"/>
      <c r="X1229" s="140"/>
      <c r="Y1229" s="140"/>
      <c r="Z1229" s="140"/>
      <c r="AA1229" s="140"/>
      <c r="AB1229" s="140"/>
      <c r="AC1229" s="140"/>
      <c r="AD1229" s="140"/>
      <c r="AE1229" s="140"/>
      <c r="AF1229" s="140"/>
    </row>
    <row r="1384" spans="2:32">
      <c r="B1384" s="142"/>
      <c r="C1384" s="142"/>
      <c r="D1384" s="142"/>
      <c r="E1384" s="142"/>
      <c r="F1384" s="142"/>
      <c r="G1384" s="142"/>
      <c r="H1384" s="142"/>
      <c r="I1384" s="142"/>
      <c r="J1384" s="142"/>
      <c r="K1384" s="142"/>
      <c r="L1384" s="142"/>
      <c r="M1384" s="142"/>
      <c r="N1384" s="142"/>
      <c r="O1384" s="142"/>
      <c r="P1384" s="142"/>
      <c r="Q1384" s="142"/>
      <c r="R1384" s="142"/>
      <c r="S1384" s="142"/>
      <c r="T1384" s="142"/>
      <c r="U1384" s="142"/>
      <c r="V1384" s="142"/>
      <c r="W1384" s="142"/>
      <c r="X1384" s="142"/>
      <c r="Y1384" s="142"/>
      <c r="Z1384" s="142"/>
      <c r="AA1384" s="142"/>
      <c r="AB1384" s="142"/>
      <c r="AC1384" s="142"/>
      <c r="AD1384" s="142"/>
      <c r="AE1384" s="142"/>
      <c r="AF1384" s="142"/>
    </row>
    <row r="1389" spans="2:32">
      <c r="B1389" s="142"/>
      <c r="C1389" s="142"/>
      <c r="D1389" s="142"/>
      <c r="E1389" s="142"/>
      <c r="F1389" s="142"/>
      <c r="G1389" s="142"/>
      <c r="H1389" s="142"/>
      <c r="I1389" s="142"/>
      <c r="J1389" s="142"/>
      <c r="K1389" s="142"/>
      <c r="L1389" s="142"/>
      <c r="M1389" s="142"/>
      <c r="N1389" s="142"/>
      <c r="O1389" s="142"/>
      <c r="P1389" s="142"/>
      <c r="Q1389" s="142"/>
      <c r="R1389" s="142"/>
      <c r="S1389" s="142"/>
      <c r="T1389" s="142"/>
      <c r="U1389" s="142"/>
      <c r="V1389" s="142"/>
      <c r="W1389" s="142"/>
      <c r="X1389" s="142"/>
      <c r="Y1389" s="142"/>
      <c r="Z1389" s="142"/>
      <c r="AA1389" s="142"/>
      <c r="AB1389" s="142"/>
      <c r="AC1389" s="142"/>
      <c r="AD1389" s="142"/>
      <c r="AE1389" s="142"/>
      <c r="AF1389" s="142"/>
    </row>
    <row r="1390" spans="2:32">
      <c r="B1390" s="140"/>
      <c r="C1390" s="140"/>
      <c r="D1390" s="140"/>
      <c r="E1390" s="140"/>
      <c r="F1390" s="140"/>
      <c r="G1390" s="140"/>
      <c r="H1390" s="140"/>
      <c r="I1390" s="140"/>
      <c r="J1390" s="140"/>
      <c r="K1390" s="140"/>
      <c r="L1390" s="140"/>
      <c r="M1390" s="140"/>
      <c r="N1390" s="140"/>
      <c r="O1390" s="140"/>
      <c r="P1390" s="140"/>
      <c r="Q1390" s="140"/>
      <c r="R1390" s="140"/>
      <c r="S1390" s="140"/>
      <c r="T1390" s="140"/>
      <c r="U1390" s="140"/>
      <c r="V1390" s="140"/>
      <c r="W1390" s="140"/>
      <c r="X1390" s="140"/>
      <c r="Y1390" s="140"/>
      <c r="Z1390" s="140"/>
      <c r="AA1390" s="140"/>
      <c r="AB1390" s="140"/>
      <c r="AC1390" s="140"/>
      <c r="AD1390" s="140"/>
      <c r="AE1390" s="140"/>
      <c r="AF1390" s="140"/>
    </row>
    <row r="1490" spans="2:32">
      <c r="B1490" s="142"/>
      <c r="C1490" s="142"/>
      <c r="D1490" s="142"/>
      <c r="E1490" s="142"/>
      <c r="F1490" s="142"/>
      <c r="G1490" s="142"/>
      <c r="H1490" s="142"/>
      <c r="I1490" s="142"/>
      <c r="J1490" s="142"/>
      <c r="K1490" s="142"/>
      <c r="L1490" s="142"/>
      <c r="M1490" s="142"/>
      <c r="N1490" s="142"/>
      <c r="O1490" s="142"/>
      <c r="P1490" s="142"/>
      <c r="Q1490" s="142"/>
      <c r="R1490" s="142"/>
      <c r="S1490" s="142"/>
      <c r="T1490" s="142"/>
      <c r="U1490" s="142"/>
      <c r="V1490" s="142"/>
      <c r="W1490" s="142"/>
      <c r="X1490" s="142"/>
      <c r="Y1490" s="142"/>
      <c r="Z1490" s="142"/>
      <c r="AA1490" s="142"/>
      <c r="AB1490" s="142"/>
      <c r="AC1490" s="142"/>
      <c r="AD1490" s="142"/>
      <c r="AE1490" s="142"/>
      <c r="AF1490" s="142"/>
    </row>
    <row r="1499" spans="2:32">
      <c r="B1499" s="142"/>
      <c r="C1499" s="142"/>
      <c r="D1499" s="142"/>
      <c r="E1499" s="142"/>
      <c r="F1499" s="142"/>
      <c r="G1499" s="142"/>
      <c r="H1499" s="142"/>
      <c r="I1499" s="142"/>
      <c r="J1499" s="142"/>
      <c r="K1499" s="142"/>
      <c r="L1499" s="142"/>
      <c r="M1499" s="142"/>
      <c r="N1499" s="142"/>
      <c r="O1499" s="142"/>
      <c r="P1499" s="142"/>
      <c r="Q1499" s="142"/>
      <c r="R1499" s="142"/>
      <c r="S1499" s="142"/>
      <c r="T1499" s="142"/>
      <c r="U1499" s="142"/>
      <c r="V1499" s="142"/>
      <c r="W1499" s="142"/>
      <c r="X1499" s="142"/>
      <c r="Y1499" s="142"/>
      <c r="Z1499" s="142"/>
      <c r="AA1499" s="142"/>
      <c r="AB1499" s="142"/>
      <c r="AC1499" s="142"/>
      <c r="AD1499" s="142"/>
      <c r="AE1499" s="142"/>
      <c r="AF1499" s="142"/>
    </row>
    <row r="1501" spans="2:32">
      <c r="B1501" s="142"/>
      <c r="C1501" s="142"/>
      <c r="D1501" s="142"/>
      <c r="E1501" s="142"/>
      <c r="F1501" s="142"/>
      <c r="G1501" s="142"/>
      <c r="H1501" s="142"/>
      <c r="I1501" s="142"/>
      <c r="J1501" s="142"/>
      <c r="K1501" s="142"/>
      <c r="L1501" s="142"/>
      <c r="M1501" s="142"/>
      <c r="N1501" s="142"/>
      <c r="O1501" s="142"/>
      <c r="P1501" s="142"/>
      <c r="Q1501" s="142"/>
      <c r="R1501" s="142"/>
      <c r="S1501" s="142"/>
      <c r="T1501" s="142"/>
      <c r="U1501" s="142"/>
      <c r="V1501" s="142"/>
      <c r="W1501" s="142"/>
      <c r="X1501" s="142"/>
      <c r="Y1501" s="142"/>
      <c r="Z1501" s="142"/>
      <c r="AA1501" s="142"/>
      <c r="AB1501" s="142"/>
      <c r="AC1501" s="142"/>
      <c r="AD1501" s="142"/>
      <c r="AE1501" s="142"/>
      <c r="AF1501" s="142"/>
    </row>
    <row r="1502" spans="2:32">
      <c r="B1502" s="140"/>
      <c r="C1502" s="140"/>
      <c r="D1502" s="140"/>
      <c r="E1502" s="140"/>
      <c r="F1502" s="140"/>
      <c r="G1502" s="140"/>
      <c r="H1502" s="140"/>
      <c r="I1502" s="140"/>
      <c r="J1502" s="140"/>
      <c r="K1502" s="140"/>
      <c r="L1502" s="140"/>
      <c r="M1502" s="140"/>
      <c r="N1502" s="140"/>
      <c r="O1502" s="140"/>
      <c r="P1502" s="140"/>
      <c r="Q1502" s="140"/>
      <c r="R1502" s="140"/>
      <c r="S1502" s="140"/>
      <c r="T1502" s="140"/>
      <c r="U1502" s="140"/>
      <c r="V1502" s="140"/>
      <c r="W1502" s="140"/>
      <c r="X1502" s="140"/>
      <c r="Y1502" s="140"/>
      <c r="Z1502" s="140"/>
      <c r="AA1502" s="140"/>
      <c r="AB1502" s="140"/>
      <c r="AC1502" s="140"/>
      <c r="AD1502" s="140"/>
      <c r="AE1502" s="140"/>
      <c r="AF1502" s="140"/>
    </row>
    <row r="1603" spans="2:32">
      <c r="B1603" s="142"/>
      <c r="C1603" s="142"/>
      <c r="D1603" s="142"/>
      <c r="E1603" s="142"/>
      <c r="F1603" s="142"/>
      <c r="G1603" s="142"/>
      <c r="H1603" s="142"/>
      <c r="I1603" s="142"/>
      <c r="J1603" s="142"/>
      <c r="K1603" s="142"/>
      <c r="L1603" s="142"/>
      <c r="M1603" s="142"/>
      <c r="N1603" s="142"/>
      <c r="O1603" s="142"/>
      <c r="P1603" s="142"/>
      <c r="Q1603" s="142"/>
      <c r="R1603" s="142"/>
      <c r="S1603" s="142"/>
      <c r="T1603" s="142"/>
      <c r="U1603" s="142"/>
      <c r="V1603" s="142"/>
      <c r="W1603" s="142"/>
      <c r="X1603" s="142"/>
      <c r="Y1603" s="142"/>
      <c r="Z1603" s="142"/>
      <c r="AA1603" s="142"/>
      <c r="AB1603" s="142"/>
      <c r="AC1603" s="142"/>
      <c r="AD1603" s="142"/>
      <c r="AE1603" s="142"/>
      <c r="AF1603" s="142"/>
    </row>
    <row r="1604" spans="2:32">
      <c r="B1604" s="140"/>
      <c r="C1604" s="140"/>
      <c r="D1604" s="140"/>
      <c r="E1604" s="140"/>
      <c r="F1604" s="140"/>
      <c r="G1604" s="140"/>
      <c r="H1604" s="140"/>
      <c r="I1604" s="140"/>
      <c r="J1604" s="140"/>
      <c r="K1604" s="140"/>
      <c r="L1604" s="140"/>
      <c r="M1604" s="140"/>
      <c r="N1604" s="140"/>
      <c r="O1604" s="140"/>
      <c r="P1604" s="140"/>
      <c r="Q1604" s="140"/>
      <c r="R1604" s="140"/>
      <c r="S1604" s="140"/>
      <c r="T1604" s="140"/>
      <c r="U1604" s="140"/>
      <c r="V1604" s="140"/>
      <c r="W1604" s="140"/>
      <c r="X1604" s="140"/>
      <c r="Y1604" s="140"/>
      <c r="Z1604" s="140"/>
      <c r="AA1604" s="140"/>
      <c r="AB1604" s="140"/>
      <c r="AC1604" s="140"/>
      <c r="AD1604" s="140"/>
      <c r="AE1604" s="140"/>
      <c r="AF1604" s="140"/>
    </row>
    <row r="1612" spans="2:32">
      <c r="B1612" s="142"/>
      <c r="C1612" s="142"/>
      <c r="D1612" s="142"/>
      <c r="E1612" s="142"/>
      <c r="F1612" s="142"/>
      <c r="G1612" s="142"/>
      <c r="H1612" s="142"/>
      <c r="I1612" s="142"/>
      <c r="J1612" s="142"/>
      <c r="K1612" s="142"/>
      <c r="L1612" s="142"/>
      <c r="M1612" s="142"/>
      <c r="N1612" s="142"/>
      <c r="O1612" s="142"/>
      <c r="P1612" s="142"/>
      <c r="Q1612" s="142"/>
      <c r="R1612" s="142"/>
      <c r="S1612" s="142"/>
      <c r="T1612" s="142"/>
      <c r="U1612" s="142"/>
      <c r="V1612" s="142"/>
      <c r="W1612" s="142"/>
      <c r="X1612" s="142"/>
      <c r="Y1612" s="142"/>
      <c r="Z1612" s="142"/>
      <c r="AA1612" s="142"/>
      <c r="AB1612" s="142"/>
      <c r="AC1612" s="142"/>
      <c r="AD1612" s="142"/>
      <c r="AE1612" s="142"/>
      <c r="AF1612" s="142"/>
    </row>
    <row r="1613" spans="2:32">
      <c r="B1613" s="142"/>
      <c r="C1613" s="142"/>
      <c r="D1613" s="142"/>
      <c r="E1613" s="142"/>
      <c r="F1613" s="142"/>
      <c r="G1613" s="142"/>
      <c r="H1613" s="142"/>
      <c r="I1613" s="142"/>
      <c r="J1613" s="142"/>
      <c r="K1613" s="142"/>
      <c r="L1613" s="142"/>
      <c r="M1613" s="142"/>
      <c r="N1613" s="142"/>
      <c r="O1613" s="142"/>
      <c r="P1613" s="142"/>
      <c r="Q1613" s="142"/>
      <c r="R1613" s="142"/>
      <c r="S1613" s="142"/>
      <c r="T1613" s="142"/>
      <c r="U1613" s="142"/>
      <c r="V1613" s="142"/>
      <c r="W1613" s="142"/>
      <c r="X1613" s="142"/>
      <c r="Y1613" s="142"/>
      <c r="Z1613" s="142"/>
      <c r="AA1613" s="142"/>
      <c r="AB1613" s="142"/>
      <c r="AC1613" s="142"/>
      <c r="AD1613" s="142"/>
      <c r="AE1613" s="142"/>
      <c r="AF1613" s="142"/>
    </row>
    <row r="1614" spans="2:32">
      <c r="B1614" s="142"/>
      <c r="C1614" s="142"/>
      <c r="D1614" s="142"/>
      <c r="E1614" s="142"/>
      <c r="F1614" s="142"/>
      <c r="G1614" s="142"/>
      <c r="H1614" s="142"/>
      <c r="I1614" s="142"/>
      <c r="J1614" s="142"/>
      <c r="K1614" s="142"/>
      <c r="L1614" s="142"/>
      <c r="M1614" s="142"/>
      <c r="N1614" s="142"/>
      <c r="O1614" s="142"/>
      <c r="P1614" s="142"/>
      <c r="Q1614" s="142"/>
      <c r="R1614" s="142"/>
      <c r="S1614" s="142"/>
      <c r="T1614" s="142"/>
      <c r="U1614" s="142"/>
      <c r="V1614" s="142"/>
      <c r="W1614" s="142"/>
      <c r="X1614" s="142"/>
      <c r="Y1614" s="142"/>
      <c r="Z1614" s="142"/>
      <c r="AA1614" s="142"/>
      <c r="AB1614" s="142"/>
      <c r="AC1614" s="142"/>
      <c r="AD1614" s="142"/>
      <c r="AE1614" s="142"/>
      <c r="AF1614" s="142"/>
    </row>
    <row r="1615" spans="2:32">
      <c r="B1615" s="142"/>
      <c r="C1615" s="142"/>
      <c r="D1615" s="142"/>
      <c r="E1615" s="142"/>
      <c r="F1615" s="142"/>
      <c r="G1615" s="142"/>
      <c r="H1615" s="142"/>
      <c r="I1615" s="142"/>
      <c r="J1615" s="142"/>
      <c r="K1615" s="142"/>
      <c r="L1615" s="142"/>
      <c r="M1615" s="142"/>
      <c r="N1615" s="142"/>
      <c r="O1615" s="142"/>
      <c r="P1615" s="142"/>
      <c r="Q1615" s="142"/>
      <c r="R1615" s="142"/>
      <c r="S1615" s="142"/>
      <c r="T1615" s="142"/>
      <c r="U1615" s="142"/>
      <c r="V1615" s="142"/>
      <c r="W1615" s="142"/>
      <c r="X1615" s="142"/>
      <c r="Y1615" s="142"/>
      <c r="Z1615" s="142"/>
      <c r="AA1615" s="142"/>
      <c r="AB1615" s="142"/>
      <c r="AC1615" s="142"/>
      <c r="AD1615" s="142"/>
      <c r="AE1615" s="142"/>
      <c r="AF1615" s="142"/>
    </row>
    <row r="1616" spans="2:32">
      <c r="B1616" s="142"/>
      <c r="C1616" s="142"/>
      <c r="D1616" s="142"/>
      <c r="E1616" s="142"/>
      <c r="F1616" s="142"/>
      <c r="G1616" s="142"/>
      <c r="H1616" s="142"/>
      <c r="I1616" s="142"/>
      <c r="J1616" s="142"/>
      <c r="K1616" s="142"/>
      <c r="L1616" s="142"/>
      <c r="M1616" s="142"/>
      <c r="N1616" s="142"/>
      <c r="O1616" s="142"/>
      <c r="P1616" s="142"/>
      <c r="Q1616" s="142"/>
      <c r="R1616" s="142"/>
      <c r="S1616" s="142"/>
      <c r="T1616" s="142"/>
      <c r="U1616" s="142"/>
      <c r="V1616" s="142"/>
      <c r="W1616" s="142"/>
      <c r="X1616" s="142"/>
      <c r="Y1616" s="142"/>
      <c r="Z1616" s="142"/>
      <c r="AA1616" s="142"/>
      <c r="AB1616" s="142"/>
      <c r="AC1616" s="142"/>
      <c r="AD1616" s="142"/>
      <c r="AE1616" s="142"/>
      <c r="AF1616" s="142"/>
    </row>
    <row r="1697" spans="2:32">
      <c r="B1697" s="142"/>
      <c r="C1697" s="142"/>
      <c r="D1697" s="142"/>
      <c r="E1697" s="142"/>
      <c r="F1697" s="142"/>
      <c r="G1697" s="142"/>
      <c r="H1697" s="142"/>
      <c r="I1697" s="142"/>
      <c r="J1697" s="142"/>
      <c r="K1697" s="142"/>
      <c r="L1697" s="142"/>
      <c r="M1697" s="142"/>
      <c r="N1697" s="142"/>
      <c r="O1697" s="142"/>
      <c r="P1697" s="142"/>
      <c r="Q1697" s="142"/>
      <c r="R1697" s="142"/>
      <c r="S1697" s="142"/>
      <c r="T1697" s="142"/>
      <c r="U1697" s="142"/>
      <c r="V1697" s="142"/>
      <c r="W1697" s="142"/>
      <c r="X1697" s="142"/>
      <c r="Y1697" s="142"/>
      <c r="Z1697" s="142"/>
      <c r="AA1697" s="142"/>
      <c r="AB1697" s="142"/>
      <c r="AC1697" s="142"/>
      <c r="AD1697" s="142"/>
      <c r="AE1697" s="142"/>
      <c r="AF1697" s="142"/>
    </row>
    <row r="1698" spans="2:32">
      <c r="B1698" s="142"/>
      <c r="C1698" s="142"/>
      <c r="D1698" s="142"/>
      <c r="E1698" s="142"/>
      <c r="F1698" s="142"/>
      <c r="G1698" s="142"/>
      <c r="H1698" s="142"/>
      <c r="I1698" s="142"/>
      <c r="J1698" s="142"/>
      <c r="K1698" s="142"/>
      <c r="L1698" s="142"/>
      <c r="M1698" s="142"/>
      <c r="N1698" s="142"/>
      <c r="O1698" s="142"/>
      <c r="P1698" s="142"/>
      <c r="Q1698" s="142"/>
      <c r="R1698" s="142"/>
      <c r="S1698" s="142"/>
      <c r="T1698" s="142"/>
      <c r="U1698" s="142"/>
      <c r="V1698" s="142"/>
      <c r="W1698" s="142"/>
      <c r="X1698" s="142"/>
      <c r="Y1698" s="142"/>
      <c r="Z1698" s="142"/>
      <c r="AA1698" s="142"/>
      <c r="AB1698" s="142"/>
      <c r="AC1698" s="142"/>
      <c r="AD1698" s="142"/>
      <c r="AE1698" s="142"/>
      <c r="AF1698" s="142"/>
    </row>
    <row r="1699" spans="2:32">
      <c r="B1699" s="140"/>
      <c r="C1699" s="140"/>
      <c r="D1699" s="140"/>
      <c r="E1699" s="140"/>
      <c r="F1699" s="140"/>
      <c r="G1699" s="140"/>
      <c r="H1699" s="140"/>
      <c r="I1699" s="140"/>
      <c r="J1699" s="140"/>
      <c r="K1699" s="140"/>
      <c r="L1699" s="140"/>
      <c r="M1699" s="140"/>
      <c r="N1699" s="140"/>
      <c r="O1699" s="140"/>
      <c r="P1699" s="140"/>
      <c r="Q1699" s="140"/>
      <c r="R1699" s="140"/>
      <c r="S1699" s="140"/>
      <c r="T1699" s="140"/>
      <c r="U1699" s="140"/>
      <c r="V1699" s="140"/>
      <c r="W1699" s="140"/>
      <c r="X1699" s="140"/>
      <c r="Y1699" s="140"/>
      <c r="Z1699" s="140"/>
      <c r="AA1699" s="140"/>
      <c r="AB1699" s="140"/>
      <c r="AC1699" s="140"/>
      <c r="AD1699" s="140"/>
      <c r="AE1699" s="140"/>
      <c r="AF1699" s="140"/>
    </row>
    <row r="1944" spans="2:32">
      <c r="B1944" s="142"/>
      <c r="C1944" s="142"/>
      <c r="D1944" s="142"/>
      <c r="E1944" s="142"/>
      <c r="F1944" s="142"/>
      <c r="G1944" s="142"/>
      <c r="H1944" s="142"/>
      <c r="I1944" s="142"/>
      <c r="J1944" s="142"/>
      <c r="K1944" s="142"/>
      <c r="L1944" s="142"/>
      <c r="M1944" s="142"/>
      <c r="N1944" s="142"/>
      <c r="O1944" s="142"/>
      <c r="P1944" s="142"/>
      <c r="Q1944" s="142"/>
      <c r="R1944" s="142"/>
      <c r="S1944" s="142"/>
      <c r="T1944" s="142"/>
      <c r="U1944" s="142"/>
      <c r="V1944" s="142"/>
      <c r="W1944" s="142"/>
      <c r="X1944" s="142"/>
      <c r="Y1944" s="142"/>
      <c r="Z1944" s="142"/>
      <c r="AA1944" s="142"/>
      <c r="AB1944" s="142"/>
      <c r="AC1944" s="142"/>
      <c r="AD1944" s="142"/>
      <c r="AE1944" s="142"/>
      <c r="AF1944" s="142"/>
    </row>
    <row r="1945" spans="2:32">
      <c r="B1945" s="140"/>
      <c r="C1945" s="140"/>
      <c r="D1945" s="140"/>
      <c r="E1945" s="140"/>
      <c r="F1945" s="140"/>
      <c r="G1945" s="140"/>
      <c r="H1945" s="140"/>
      <c r="I1945" s="140"/>
      <c r="J1945" s="140"/>
      <c r="K1945" s="140"/>
      <c r="L1945" s="140"/>
      <c r="M1945" s="140"/>
      <c r="N1945" s="140"/>
      <c r="O1945" s="140"/>
      <c r="P1945" s="140"/>
      <c r="Q1945" s="140"/>
      <c r="R1945" s="140"/>
      <c r="S1945" s="140"/>
      <c r="T1945" s="140"/>
      <c r="U1945" s="140"/>
      <c r="V1945" s="140"/>
      <c r="W1945" s="140"/>
      <c r="X1945" s="140"/>
      <c r="Y1945" s="140"/>
      <c r="Z1945" s="140"/>
      <c r="AA1945" s="140"/>
      <c r="AB1945" s="140"/>
      <c r="AC1945" s="140"/>
      <c r="AD1945" s="140"/>
      <c r="AE1945" s="140"/>
      <c r="AF1945" s="140"/>
    </row>
    <row r="2021" spans="2:32">
      <c r="B2021" s="142"/>
      <c r="C2021" s="142"/>
      <c r="D2021" s="142"/>
      <c r="E2021" s="142"/>
      <c r="F2021" s="142"/>
      <c r="G2021" s="142"/>
      <c r="H2021" s="142"/>
      <c r="I2021" s="142"/>
      <c r="J2021" s="142"/>
      <c r="K2021" s="142"/>
      <c r="L2021" s="142"/>
      <c r="M2021" s="142"/>
      <c r="N2021" s="142"/>
      <c r="O2021" s="142"/>
      <c r="P2021" s="142"/>
      <c r="Q2021" s="142"/>
      <c r="R2021" s="142"/>
      <c r="S2021" s="142"/>
      <c r="T2021" s="142"/>
      <c r="U2021" s="142"/>
      <c r="V2021" s="142"/>
      <c r="W2021" s="142"/>
      <c r="X2021" s="142"/>
      <c r="Y2021" s="142"/>
      <c r="Z2021" s="142"/>
      <c r="AA2021" s="142"/>
      <c r="AB2021" s="142"/>
      <c r="AC2021" s="142"/>
      <c r="AD2021" s="142"/>
      <c r="AE2021" s="142"/>
      <c r="AF2021" s="142"/>
    </row>
    <row r="2030" spans="2:32">
      <c r="B2030" s="142"/>
      <c r="C2030" s="142"/>
      <c r="D2030" s="142"/>
      <c r="E2030" s="142"/>
      <c r="F2030" s="142"/>
      <c r="G2030" s="142"/>
      <c r="H2030" s="142"/>
      <c r="I2030" s="142"/>
      <c r="J2030" s="142"/>
      <c r="K2030" s="142"/>
      <c r="L2030" s="142"/>
      <c r="M2030" s="142"/>
      <c r="N2030" s="142"/>
      <c r="O2030" s="142"/>
      <c r="P2030" s="142"/>
      <c r="Q2030" s="142"/>
      <c r="R2030" s="142"/>
      <c r="S2030" s="142"/>
      <c r="T2030" s="142"/>
      <c r="U2030" s="142"/>
      <c r="V2030" s="142"/>
      <c r="W2030" s="142"/>
      <c r="X2030" s="142"/>
      <c r="Y2030" s="142"/>
      <c r="Z2030" s="142"/>
      <c r="AA2030" s="142"/>
      <c r="AB2030" s="142"/>
      <c r="AC2030" s="142"/>
      <c r="AD2030" s="142"/>
      <c r="AE2030" s="142"/>
      <c r="AF2030" s="142"/>
    </row>
    <row r="2031" spans="2:32">
      <c r="B2031" s="140"/>
      <c r="C2031" s="140"/>
      <c r="D2031" s="140"/>
      <c r="E2031" s="140"/>
      <c r="F2031" s="140"/>
      <c r="G2031" s="140"/>
      <c r="H2031" s="140"/>
      <c r="I2031" s="140"/>
      <c r="J2031" s="140"/>
      <c r="K2031" s="140"/>
      <c r="L2031" s="140"/>
      <c r="M2031" s="140"/>
      <c r="N2031" s="140"/>
      <c r="O2031" s="140"/>
      <c r="P2031" s="140"/>
      <c r="Q2031" s="140"/>
      <c r="R2031" s="140"/>
      <c r="S2031" s="140"/>
      <c r="T2031" s="140"/>
      <c r="U2031" s="140"/>
      <c r="V2031" s="140"/>
      <c r="W2031" s="140"/>
      <c r="X2031" s="140"/>
      <c r="Y2031" s="140"/>
      <c r="Z2031" s="140"/>
      <c r="AA2031" s="140"/>
      <c r="AB2031" s="140"/>
      <c r="AC2031" s="140"/>
      <c r="AD2031" s="140"/>
      <c r="AE2031" s="140"/>
      <c r="AF2031" s="140"/>
    </row>
    <row r="2147" spans="2:32">
      <c r="B2147" s="142"/>
      <c r="C2147" s="142"/>
      <c r="D2147" s="142"/>
      <c r="E2147" s="142"/>
      <c r="F2147" s="142"/>
      <c r="G2147" s="142"/>
      <c r="H2147" s="142"/>
      <c r="I2147" s="142"/>
      <c r="J2147" s="142"/>
      <c r="K2147" s="142"/>
      <c r="L2147" s="142"/>
      <c r="M2147" s="142"/>
      <c r="N2147" s="142"/>
      <c r="O2147" s="142"/>
      <c r="P2147" s="142"/>
      <c r="Q2147" s="142"/>
      <c r="R2147" s="142"/>
      <c r="S2147" s="142"/>
      <c r="T2147" s="142"/>
      <c r="U2147" s="142"/>
      <c r="V2147" s="142"/>
      <c r="W2147" s="142"/>
      <c r="X2147" s="142"/>
      <c r="Y2147" s="142"/>
      <c r="Z2147" s="142"/>
      <c r="AA2147" s="142"/>
      <c r="AB2147" s="142"/>
      <c r="AC2147" s="142"/>
      <c r="AD2147" s="142"/>
      <c r="AE2147" s="142"/>
      <c r="AF2147" s="142"/>
    </row>
    <row r="2149" spans="2:32">
      <c r="B2149" s="142"/>
      <c r="C2149" s="142"/>
      <c r="D2149" s="142"/>
      <c r="E2149" s="142"/>
      <c r="F2149" s="142"/>
      <c r="G2149" s="142"/>
      <c r="H2149" s="142"/>
      <c r="I2149" s="142"/>
      <c r="J2149" s="142"/>
      <c r="K2149" s="142"/>
      <c r="L2149" s="142"/>
      <c r="M2149" s="142"/>
      <c r="N2149" s="142"/>
      <c r="O2149" s="142"/>
      <c r="P2149" s="142"/>
      <c r="Q2149" s="142"/>
      <c r="R2149" s="142"/>
      <c r="S2149" s="142"/>
      <c r="T2149" s="142"/>
      <c r="U2149" s="142"/>
      <c r="V2149" s="142"/>
      <c r="W2149" s="142"/>
      <c r="X2149" s="142"/>
      <c r="Y2149" s="142"/>
      <c r="Z2149" s="142"/>
      <c r="AA2149" s="142"/>
      <c r="AB2149" s="142"/>
      <c r="AC2149" s="142"/>
      <c r="AD2149" s="142"/>
      <c r="AE2149" s="142"/>
      <c r="AF2149" s="142"/>
    </row>
    <row r="2150" spans="2:32">
      <c r="B2150" s="142"/>
      <c r="C2150" s="142"/>
      <c r="D2150" s="142"/>
      <c r="E2150" s="142"/>
      <c r="F2150" s="142"/>
      <c r="G2150" s="142"/>
      <c r="H2150" s="142"/>
      <c r="I2150" s="142"/>
      <c r="J2150" s="142"/>
      <c r="K2150" s="142"/>
      <c r="L2150" s="142"/>
      <c r="M2150" s="142"/>
      <c r="N2150" s="142"/>
      <c r="O2150" s="142"/>
      <c r="P2150" s="142"/>
      <c r="Q2150" s="142"/>
      <c r="R2150" s="142"/>
      <c r="S2150" s="142"/>
      <c r="T2150" s="142"/>
      <c r="U2150" s="142"/>
      <c r="V2150" s="142"/>
      <c r="W2150" s="142"/>
      <c r="X2150" s="142"/>
      <c r="Y2150" s="142"/>
      <c r="Z2150" s="142"/>
      <c r="AA2150" s="142"/>
      <c r="AB2150" s="142"/>
      <c r="AC2150" s="142"/>
      <c r="AD2150" s="142"/>
      <c r="AE2150" s="142"/>
      <c r="AF2150" s="142"/>
    </row>
    <row r="2152" spans="2:32">
      <c r="B2152" s="142"/>
      <c r="C2152" s="142"/>
      <c r="D2152" s="142"/>
      <c r="E2152" s="142"/>
      <c r="F2152" s="142"/>
      <c r="G2152" s="142"/>
      <c r="H2152" s="142"/>
      <c r="I2152" s="142"/>
      <c r="J2152" s="142"/>
      <c r="K2152" s="142"/>
      <c r="L2152" s="142"/>
      <c r="M2152" s="142"/>
      <c r="N2152" s="142"/>
      <c r="O2152" s="142"/>
      <c r="P2152" s="142"/>
      <c r="Q2152" s="142"/>
      <c r="R2152" s="142"/>
      <c r="S2152" s="142"/>
      <c r="T2152" s="142"/>
      <c r="U2152" s="142"/>
      <c r="V2152" s="142"/>
      <c r="W2152" s="142"/>
      <c r="X2152" s="142"/>
      <c r="Y2152" s="142"/>
      <c r="Z2152" s="142"/>
      <c r="AA2152" s="142"/>
      <c r="AB2152" s="142"/>
      <c r="AC2152" s="142"/>
      <c r="AD2152" s="142"/>
      <c r="AE2152" s="142"/>
      <c r="AF2152" s="142"/>
    </row>
    <row r="2153" spans="2:32">
      <c r="B2153" s="140"/>
      <c r="C2153" s="140"/>
      <c r="D2153" s="140"/>
      <c r="E2153" s="140"/>
      <c r="F2153" s="140"/>
      <c r="G2153" s="140"/>
      <c r="H2153" s="140"/>
      <c r="I2153" s="140"/>
      <c r="J2153" s="140"/>
      <c r="K2153" s="140"/>
      <c r="L2153" s="140"/>
      <c r="M2153" s="140"/>
      <c r="N2153" s="140"/>
      <c r="O2153" s="140"/>
      <c r="P2153" s="140"/>
      <c r="Q2153" s="140"/>
      <c r="R2153" s="140"/>
      <c r="S2153" s="140"/>
      <c r="T2153" s="140"/>
      <c r="U2153" s="140"/>
      <c r="V2153" s="140"/>
      <c r="W2153" s="140"/>
      <c r="X2153" s="140"/>
      <c r="Y2153" s="140"/>
      <c r="Z2153" s="140"/>
      <c r="AA2153" s="140"/>
      <c r="AB2153" s="140"/>
      <c r="AC2153" s="140"/>
      <c r="AD2153" s="140"/>
      <c r="AE2153" s="140"/>
      <c r="AF2153" s="140"/>
    </row>
    <row r="2316" spans="2:32">
      <c r="B2316" s="142"/>
      <c r="C2316" s="142"/>
      <c r="D2316" s="142"/>
      <c r="E2316" s="142"/>
      <c r="F2316" s="142"/>
      <c r="G2316" s="142"/>
      <c r="H2316" s="142"/>
      <c r="I2316" s="142"/>
      <c r="J2316" s="142"/>
      <c r="K2316" s="142"/>
      <c r="L2316" s="142"/>
      <c r="M2316" s="142"/>
      <c r="N2316" s="142"/>
      <c r="O2316" s="142"/>
      <c r="P2316" s="142"/>
      <c r="Q2316" s="142"/>
      <c r="R2316" s="142"/>
      <c r="S2316" s="142"/>
      <c r="T2316" s="142"/>
      <c r="U2316" s="142"/>
      <c r="V2316" s="142"/>
      <c r="W2316" s="142"/>
      <c r="X2316" s="142"/>
      <c r="Y2316" s="142"/>
      <c r="Z2316" s="142"/>
      <c r="AA2316" s="142"/>
      <c r="AB2316" s="142"/>
      <c r="AC2316" s="142"/>
      <c r="AD2316" s="142"/>
      <c r="AE2316" s="142"/>
      <c r="AF2316" s="142"/>
    </row>
    <row r="2317" spans="2:32">
      <c r="B2317" s="140"/>
      <c r="C2317" s="140"/>
      <c r="D2317" s="140"/>
      <c r="E2317" s="140"/>
      <c r="F2317" s="140"/>
      <c r="G2317" s="140"/>
      <c r="H2317" s="140"/>
      <c r="I2317" s="140"/>
      <c r="J2317" s="140"/>
      <c r="K2317" s="140"/>
      <c r="L2317" s="140"/>
      <c r="M2317" s="140"/>
      <c r="N2317" s="140"/>
      <c r="O2317" s="140"/>
      <c r="P2317" s="140"/>
      <c r="Q2317" s="140"/>
      <c r="R2317" s="140"/>
      <c r="S2317" s="140"/>
      <c r="T2317" s="140"/>
      <c r="U2317" s="140"/>
      <c r="V2317" s="140"/>
      <c r="W2317" s="140"/>
      <c r="X2317" s="140"/>
      <c r="Y2317" s="140"/>
      <c r="Z2317" s="140"/>
      <c r="AA2317" s="140"/>
      <c r="AB2317" s="140"/>
      <c r="AC2317" s="140"/>
      <c r="AD2317" s="140"/>
      <c r="AE2317" s="140"/>
      <c r="AF2317" s="140"/>
    </row>
    <row r="2418" spans="2:32">
      <c r="B2418" s="142"/>
      <c r="C2418" s="142"/>
      <c r="D2418" s="142"/>
      <c r="E2418" s="142"/>
      <c r="F2418" s="142"/>
      <c r="G2418" s="142"/>
      <c r="H2418" s="142"/>
      <c r="I2418" s="142"/>
      <c r="J2418" s="142"/>
      <c r="K2418" s="142"/>
      <c r="L2418" s="142"/>
      <c r="M2418" s="142"/>
      <c r="N2418" s="142"/>
      <c r="O2418" s="142"/>
      <c r="P2418" s="142"/>
      <c r="Q2418" s="142"/>
      <c r="R2418" s="142"/>
      <c r="S2418" s="142"/>
      <c r="T2418" s="142"/>
      <c r="U2418" s="142"/>
      <c r="V2418" s="142"/>
      <c r="W2418" s="142"/>
      <c r="X2418" s="142"/>
      <c r="Y2418" s="142"/>
      <c r="Z2418" s="142"/>
      <c r="AA2418" s="142"/>
      <c r="AB2418" s="142"/>
      <c r="AC2418" s="142"/>
      <c r="AD2418" s="142"/>
      <c r="AE2418" s="142"/>
      <c r="AF2418" s="142"/>
    </row>
    <row r="2419" spans="2:32">
      <c r="B2419" s="140"/>
      <c r="C2419" s="140"/>
      <c r="D2419" s="140"/>
      <c r="E2419" s="140"/>
      <c r="F2419" s="140"/>
      <c r="G2419" s="140"/>
      <c r="H2419" s="140"/>
      <c r="I2419" s="140"/>
      <c r="J2419" s="140"/>
      <c r="K2419" s="140"/>
      <c r="L2419" s="140"/>
      <c r="M2419" s="140"/>
      <c r="N2419" s="140"/>
      <c r="O2419" s="140"/>
      <c r="P2419" s="140"/>
      <c r="Q2419" s="140"/>
      <c r="R2419" s="140"/>
      <c r="S2419" s="140"/>
      <c r="T2419" s="140"/>
      <c r="U2419" s="140"/>
      <c r="V2419" s="140"/>
      <c r="W2419" s="140"/>
      <c r="X2419" s="140"/>
      <c r="Y2419" s="140"/>
      <c r="Z2419" s="140"/>
      <c r="AA2419" s="140"/>
      <c r="AB2419" s="140"/>
      <c r="AC2419" s="140"/>
      <c r="AD2419" s="140"/>
      <c r="AE2419" s="140"/>
      <c r="AF2419" s="140"/>
    </row>
    <row r="2497" spans="2:32">
      <c r="B2497" s="142"/>
      <c r="C2497" s="142"/>
      <c r="D2497" s="142"/>
      <c r="E2497" s="142"/>
      <c r="F2497" s="142"/>
      <c r="G2497" s="142"/>
      <c r="H2497" s="142"/>
      <c r="I2497" s="142"/>
      <c r="J2497" s="142"/>
      <c r="K2497" s="142"/>
      <c r="L2497" s="142"/>
      <c r="M2497" s="142"/>
      <c r="N2497" s="142"/>
      <c r="O2497" s="142"/>
      <c r="P2497" s="142"/>
      <c r="Q2497" s="142"/>
      <c r="R2497" s="142"/>
      <c r="S2497" s="142"/>
      <c r="T2497" s="142"/>
      <c r="U2497" s="142"/>
      <c r="V2497" s="142"/>
      <c r="W2497" s="142"/>
      <c r="X2497" s="142"/>
      <c r="Y2497" s="142"/>
      <c r="Z2497" s="142"/>
      <c r="AA2497" s="142"/>
      <c r="AB2497" s="142"/>
      <c r="AC2497" s="142"/>
      <c r="AD2497" s="142"/>
      <c r="AE2497" s="142"/>
      <c r="AF2497" s="142"/>
    </row>
    <row r="2503" spans="2:32">
      <c r="B2503" s="142"/>
      <c r="C2503" s="142"/>
      <c r="D2503" s="142"/>
      <c r="E2503" s="142"/>
      <c r="F2503" s="142"/>
      <c r="G2503" s="142"/>
      <c r="H2503" s="142"/>
      <c r="I2503" s="142"/>
      <c r="J2503" s="142"/>
      <c r="K2503" s="142"/>
      <c r="L2503" s="142"/>
      <c r="M2503" s="142"/>
      <c r="N2503" s="142"/>
      <c r="O2503" s="142"/>
      <c r="P2503" s="142"/>
      <c r="Q2503" s="142"/>
      <c r="R2503" s="142"/>
      <c r="S2503" s="142"/>
      <c r="T2503" s="142"/>
      <c r="U2503" s="142"/>
      <c r="V2503" s="142"/>
      <c r="W2503" s="142"/>
      <c r="X2503" s="142"/>
      <c r="Y2503" s="142"/>
      <c r="Z2503" s="142"/>
      <c r="AA2503" s="142"/>
      <c r="AB2503" s="142"/>
      <c r="AC2503" s="142"/>
      <c r="AD2503" s="142"/>
      <c r="AE2503" s="142"/>
      <c r="AF2503" s="142"/>
    </row>
    <row r="2508" spans="2:32">
      <c r="B2508" s="142"/>
      <c r="C2508" s="142"/>
      <c r="D2508" s="142"/>
      <c r="E2508" s="142"/>
      <c r="F2508" s="142"/>
      <c r="G2508" s="142"/>
      <c r="H2508" s="142"/>
      <c r="I2508" s="142"/>
      <c r="J2508" s="142"/>
      <c r="K2508" s="142"/>
      <c r="L2508" s="142"/>
      <c r="M2508" s="142"/>
      <c r="N2508" s="142"/>
      <c r="O2508" s="142"/>
      <c r="P2508" s="142"/>
      <c r="Q2508" s="142"/>
      <c r="R2508" s="142"/>
      <c r="S2508" s="142"/>
      <c r="T2508" s="142"/>
      <c r="U2508" s="142"/>
      <c r="V2508" s="142"/>
      <c r="W2508" s="142"/>
      <c r="X2508" s="142"/>
      <c r="Y2508" s="142"/>
      <c r="Z2508" s="142"/>
      <c r="AA2508" s="142"/>
      <c r="AB2508" s="142"/>
      <c r="AC2508" s="142"/>
      <c r="AD2508" s="142"/>
      <c r="AE2508" s="142"/>
      <c r="AF2508" s="142"/>
    </row>
    <row r="2509" spans="2:32">
      <c r="B2509" s="140"/>
      <c r="C2509" s="140"/>
      <c r="D2509" s="140"/>
      <c r="E2509" s="140"/>
      <c r="F2509" s="140"/>
      <c r="G2509" s="140"/>
      <c r="H2509" s="140"/>
      <c r="I2509" s="140"/>
      <c r="J2509" s="140"/>
      <c r="K2509" s="140"/>
      <c r="L2509" s="140"/>
      <c r="M2509" s="140"/>
      <c r="N2509" s="140"/>
      <c r="O2509" s="140"/>
      <c r="P2509" s="140"/>
      <c r="Q2509" s="140"/>
      <c r="R2509" s="140"/>
      <c r="S2509" s="140"/>
      <c r="T2509" s="140"/>
      <c r="U2509" s="140"/>
      <c r="V2509" s="140"/>
      <c r="W2509" s="140"/>
      <c r="X2509" s="140"/>
      <c r="Y2509" s="140"/>
      <c r="Z2509" s="140"/>
      <c r="AA2509" s="140"/>
      <c r="AB2509" s="140"/>
      <c r="AC2509" s="140"/>
      <c r="AD2509" s="140"/>
      <c r="AE2509" s="140"/>
      <c r="AF2509" s="140"/>
    </row>
    <row r="2594" spans="2:32">
      <c r="B2594" s="142"/>
      <c r="C2594" s="142"/>
      <c r="D2594" s="142"/>
      <c r="E2594" s="142"/>
      <c r="F2594" s="142"/>
      <c r="G2594" s="142"/>
      <c r="H2594" s="142"/>
      <c r="I2594" s="142"/>
      <c r="J2594" s="142"/>
      <c r="K2594" s="142"/>
      <c r="L2594" s="142"/>
      <c r="M2594" s="142"/>
      <c r="N2594" s="142"/>
      <c r="O2594" s="142"/>
      <c r="P2594" s="142"/>
      <c r="Q2594" s="142"/>
      <c r="R2594" s="142"/>
      <c r="S2594" s="142"/>
      <c r="T2594" s="142"/>
      <c r="U2594" s="142"/>
      <c r="V2594" s="142"/>
      <c r="W2594" s="142"/>
      <c r="X2594" s="142"/>
      <c r="Y2594" s="142"/>
      <c r="Z2594" s="142"/>
      <c r="AA2594" s="142"/>
      <c r="AB2594" s="142"/>
      <c r="AC2594" s="142"/>
      <c r="AD2594" s="142"/>
      <c r="AE2594" s="142"/>
      <c r="AF2594" s="142"/>
    </row>
    <row r="2597" spans="2:32">
      <c r="B2597" s="142"/>
      <c r="C2597" s="142"/>
      <c r="D2597" s="142"/>
      <c r="E2597" s="142"/>
      <c r="F2597" s="142"/>
      <c r="G2597" s="142"/>
      <c r="H2597" s="142"/>
      <c r="I2597" s="142"/>
      <c r="J2597" s="142"/>
      <c r="K2597" s="142"/>
      <c r="L2597" s="142"/>
      <c r="M2597" s="142"/>
      <c r="N2597" s="142"/>
      <c r="O2597" s="142"/>
      <c r="P2597" s="142"/>
      <c r="Q2597" s="142"/>
      <c r="R2597" s="142"/>
      <c r="S2597" s="142"/>
      <c r="T2597" s="142"/>
      <c r="U2597" s="142"/>
      <c r="V2597" s="142"/>
      <c r="W2597" s="142"/>
      <c r="X2597" s="142"/>
      <c r="Y2597" s="142"/>
      <c r="Z2597" s="142"/>
      <c r="AA2597" s="142"/>
      <c r="AB2597" s="142"/>
      <c r="AC2597" s="142"/>
      <c r="AD2597" s="142"/>
      <c r="AE2597" s="142"/>
      <c r="AF2597" s="142"/>
    </row>
    <row r="2598" spans="2:32">
      <c r="B2598" s="140"/>
      <c r="C2598" s="140"/>
      <c r="D2598" s="140"/>
      <c r="E2598" s="140"/>
      <c r="F2598" s="140"/>
      <c r="G2598" s="140"/>
      <c r="H2598" s="140"/>
      <c r="I2598" s="140"/>
      <c r="J2598" s="140"/>
      <c r="K2598" s="140"/>
      <c r="L2598" s="140"/>
      <c r="M2598" s="140"/>
      <c r="N2598" s="140"/>
      <c r="O2598" s="140"/>
      <c r="P2598" s="140"/>
      <c r="Q2598" s="140"/>
      <c r="R2598" s="140"/>
      <c r="S2598" s="140"/>
      <c r="T2598" s="140"/>
      <c r="U2598" s="140"/>
      <c r="V2598" s="140"/>
      <c r="W2598" s="140"/>
      <c r="X2598" s="140"/>
      <c r="Y2598" s="140"/>
      <c r="Z2598" s="140"/>
      <c r="AA2598" s="140"/>
      <c r="AB2598" s="140"/>
      <c r="AC2598" s="140"/>
      <c r="AD2598" s="140"/>
      <c r="AE2598" s="140"/>
      <c r="AF2598" s="140"/>
    </row>
    <row r="2705" spans="2:32">
      <c r="B2705" s="142"/>
      <c r="C2705" s="142"/>
      <c r="D2705" s="142"/>
      <c r="E2705" s="142"/>
      <c r="F2705" s="142"/>
      <c r="G2705" s="142"/>
      <c r="H2705" s="142"/>
      <c r="I2705" s="142"/>
      <c r="J2705" s="142"/>
      <c r="K2705" s="142"/>
      <c r="L2705" s="142"/>
      <c r="M2705" s="142"/>
      <c r="N2705" s="142"/>
      <c r="O2705" s="142"/>
      <c r="P2705" s="142"/>
      <c r="Q2705" s="142"/>
      <c r="R2705" s="142"/>
      <c r="S2705" s="142"/>
      <c r="T2705" s="142"/>
      <c r="U2705" s="142"/>
      <c r="V2705" s="142"/>
      <c r="W2705" s="142"/>
      <c r="X2705" s="142"/>
      <c r="Y2705" s="142"/>
      <c r="Z2705" s="142"/>
      <c r="AA2705" s="142"/>
      <c r="AB2705" s="142"/>
      <c r="AC2705" s="142"/>
      <c r="AD2705" s="142"/>
      <c r="AE2705" s="142"/>
      <c r="AF2705" s="142"/>
    </row>
    <row r="2706" spans="2:32">
      <c r="B2706" s="142"/>
      <c r="C2706" s="142"/>
      <c r="D2706" s="142"/>
      <c r="E2706" s="142"/>
      <c r="F2706" s="142"/>
      <c r="G2706" s="142"/>
      <c r="H2706" s="142"/>
      <c r="I2706" s="142"/>
      <c r="J2706" s="142"/>
      <c r="K2706" s="142"/>
      <c r="L2706" s="142"/>
      <c r="M2706" s="142"/>
      <c r="N2706" s="142"/>
      <c r="O2706" s="142"/>
      <c r="P2706" s="142"/>
      <c r="Q2706" s="142"/>
      <c r="R2706" s="142"/>
      <c r="S2706" s="142"/>
      <c r="T2706" s="142"/>
      <c r="U2706" s="142"/>
      <c r="V2706" s="142"/>
      <c r="W2706" s="142"/>
      <c r="X2706" s="142"/>
      <c r="Y2706" s="142"/>
      <c r="Z2706" s="142"/>
      <c r="AA2706" s="142"/>
      <c r="AB2706" s="142"/>
      <c r="AC2706" s="142"/>
      <c r="AD2706" s="142"/>
      <c r="AE2706" s="142"/>
      <c r="AF2706" s="142"/>
    </row>
    <row r="2718" spans="2:32">
      <c r="B2718" s="142"/>
      <c r="C2718" s="142"/>
      <c r="D2718" s="142"/>
      <c r="E2718" s="142"/>
      <c r="F2718" s="142"/>
      <c r="G2718" s="142"/>
      <c r="H2718" s="142"/>
      <c r="I2718" s="142"/>
      <c r="J2718" s="142"/>
      <c r="K2718" s="142"/>
      <c r="L2718" s="142"/>
      <c r="M2718" s="142"/>
      <c r="N2718" s="142"/>
      <c r="O2718" s="142"/>
      <c r="P2718" s="142"/>
      <c r="Q2718" s="142"/>
      <c r="R2718" s="142"/>
      <c r="S2718" s="142"/>
      <c r="T2718" s="142"/>
      <c r="U2718" s="142"/>
      <c r="V2718" s="142"/>
      <c r="W2718" s="142"/>
      <c r="X2718" s="142"/>
      <c r="Y2718" s="142"/>
      <c r="Z2718" s="142"/>
      <c r="AA2718" s="142"/>
      <c r="AB2718" s="142"/>
      <c r="AC2718" s="142"/>
      <c r="AD2718" s="142"/>
      <c r="AE2718" s="142"/>
      <c r="AF2718" s="142"/>
    </row>
    <row r="2719" spans="2:32">
      <c r="B2719" s="140"/>
      <c r="C2719" s="140"/>
      <c r="D2719" s="140"/>
      <c r="E2719" s="140"/>
      <c r="F2719" s="140"/>
      <c r="G2719" s="140"/>
      <c r="H2719" s="140"/>
      <c r="I2719" s="140"/>
      <c r="J2719" s="140"/>
      <c r="K2719" s="140"/>
      <c r="L2719" s="140"/>
      <c r="M2719" s="140"/>
      <c r="N2719" s="140"/>
      <c r="O2719" s="140"/>
      <c r="P2719" s="140"/>
      <c r="Q2719" s="140"/>
      <c r="R2719" s="140"/>
      <c r="S2719" s="140"/>
      <c r="T2719" s="140"/>
      <c r="U2719" s="140"/>
      <c r="V2719" s="140"/>
      <c r="W2719" s="140"/>
      <c r="X2719" s="140"/>
      <c r="Y2719" s="140"/>
      <c r="Z2719" s="140"/>
      <c r="AA2719" s="140"/>
      <c r="AB2719" s="140"/>
      <c r="AC2719" s="140"/>
      <c r="AD2719" s="140"/>
      <c r="AE2719" s="140"/>
      <c r="AF2719" s="140"/>
    </row>
    <row r="2836" spans="2:32">
      <c r="B2836" s="142"/>
      <c r="C2836" s="142"/>
      <c r="D2836" s="142"/>
      <c r="E2836" s="142"/>
      <c r="F2836" s="142"/>
      <c r="G2836" s="142"/>
      <c r="H2836" s="142"/>
      <c r="I2836" s="142"/>
      <c r="J2836" s="142"/>
      <c r="K2836" s="142"/>
      <c r="L2836" s="142"/>
      <c r="M2836" s="142"/>
      <c r="N2836" s="142"/>
      <c r="O2836" s="142"/>
      <c r="P2836" s="142"/>
      <c r="Q2836" s="142"/>
      <c r="R2836" s="142"/>
      <c r="S2836" s="142"/>
      <c r="T2836" s="142"/>
      <c r="U2836" s="142"/>
      <c r="V2836" s="142"/>
      <c r="W2836" s="142"/>
      <c r="X2836" s="142"/>
      <c r="Y2836" s="142"/>
      <c r="Z2836" s="142"/>
      <c r="AA2836" s="142"/>
      <c r="AB2836" s="142"/>
      <c r="AC2836" s="142"/>
      <c r="AD2836" s="142"/>
      <c r="AE2836" s="142"/>
      <c r="AF2836" s="142"/>
    </row>
    <row r="2837" spans="2:32">
      <c r="B2837" s="140"/>
      <c r="C2837" s="140"/>
      <c r="D2837" s="140"/>
      <c r="E2837" s="140"/>
      <c r="F2837" s="140"/>
      <c r="G2837" s="140"/>
      <c r="H2837" s="140"/>
      <c r="I2837" s="140"/>
      <c r="J2837" s="140"/>
      <c r="K2837" s="140"/>
      <c r="L2837" s="140"/>
      <c r="M2837" s="140"/>
      <c r="N2837" s="140"/>
      <c r="O2837" s="140"/>
      <c r="P2837" s="140"/>
      <c r="Q2837" s="140"/>
      <c r="R2837" s="140"/>
      <c r="S2837" s="140"/>
      <c r="T2837" s="140"/>
      <c r="U2837" s="140"/>
      <c r="V2837" s="140"/>
      <c r="W2837" s="140"/>
      <c r="X2837" s="140"/>
      <c r="Y2837" s="140"/>
      <c r="Z2837" s="140"/>
      <c r="AA2837" s="140"/>
      <c r="AB2837" s="140"/>
      <c r="AC2837" s="140"/>
      <c r="AD2837" s="140"/>
      <c r="AE2837" s="140"/>
      <c r="AF2837" s="14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143" t="s">
        <v>367</v>
      </c>
      <c r="C1" s="144">
        <v>2022</v>
      </c>
      <c r="D1" s="144">
        <v>2023</v>
      </c>
      <c r="E1" s="144">
        <v>2024</v>
      </c>
      <c r="F1" s="144">
        <v>2025</v>
      </c>
      <c r="G1" s="144">
        <v>2026</v>
      </c>
      <c r="H1" s="144">
        <v>2027</v>
      </c>
      <c r="I1" s="144">
        <v>2028</v>
      </c>
      <c r="J1" s="144">
        <v>2029</v>
      </c>
      <c r="K1" s="144">
        <v>2030</v>
      </c>
      <c r="L1" s="144">
        <v>2031</v>
      </c>
      <c r="M1" s="144">
        <v>2032</v>
      </c>
      <c r="N1" s="144">
        <v>2033</v>
      </c>
      <c r="O1" s="144">
        <v>2034</v>
      </c>
      <c r="P1" s="144">
        <v>2035</v>
      </c>
      <c r="Q1" s="144">
        <v>2036</v>
      </c>
      <c r="R1" s="144">
        <v>2037</v>
      </c>
      <c r="S1" s="144">
        <v>2038</v>
      </c>
      <c r="T1" s="144">
        <v>2039</v>
      </c>
      <c r="U1" s="144">
        <v>2040</v>
      </c>
      <c r="V1" s="144">
        <v>2041</v>
      </c>
      <c r="W1" s="144">
        <v>2042</v>
      </c>
      <c r="X1" s="144">
        <v>2043</v>
      </c>
      <c r="Y1" s="144">
        <v>2044</v>
      </c>
      <c r="Z1" s="144">
        <v>2045</v>
      </c>
      <c r="AA1" s="144">
        <v>2046</v>
      </c>
      <c r="AB1" s="144">
        <v>2047</v>
      </c>
      <c r="AC1" s="144">
        <v>2048</v>
      </c>
      <c r="AD1" s="144">
        <v>2049</v>
      </c>
      <c r="AE1" s="144">
        <v>2050</v>
      </c>
    </row>
    <row r="2" spans="1:33" ht="15" customHeight="1" thickTop="1"/>
    <row r="3" spans="1:33" ht="15" customHeight="1">
      <c r="C3" s="265" t="s">
        <v>368</v>
      </c>
      <c r="D3" s="265" t="s">
        <v>369</v>
      </c>
      <c r="E3" s="147"/>
      <c r="F3" s="147"/>
      <c r="G3" s="147"/>
    </row>
    <row r="4" spans="1:33" ht="15" customHeight="1">
      <c r="C4" s="265" t="s">
        <v>370</v>
      </c>
      <c r="D4" s="265" t="s">
        <v>371</v>
      </c>
      <c r="E4" s="147"/>
      <c r="F4" s="147"/>
      <c r="G4" s="265" t="s">
        <v>372</v>
      </c>
    </row>
    <row r="5" spans="1:33" ht="15" customHeight="1">
      <c r="C5" s="265" t="s">
        <v>373</v>
      </c>
      <c r="D5" s="265" t="s">
        <v>374</v>
      </c>
      <c r="E5" s="147"/>
      <c r="F5" s="147"/>
      <c r="G5" s="147"/>
    </row>
    <row r="6" spans="1:33" ht="15" customHeight="1">
      <c r="C6" s="265" t="s">
        <v>375</v>
      </c>
      <c r="D6" s="147"/>
      <c r="E6" s="265" t="s">
        <v>376</v>
      </c>
      <c r="F6" s="147"/>
      <c r="G6" s="147"/>
    </row>
    <row r="7" spans="1:33" ht="12" customHeight="1"/>
    <row r="8" spans="1:33" ht="12" customHeight="1"/>
    <row r="9" spans="1:33" ht="12" customHeight="1"/>
    <row r="10" spans="1:33" ht="15" customHeight="1">
      <c r="A10" s="113" t="s">
        <v>1072</v>
      </c>
      <c r="B10" s="148" t="s">
        <v>1073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6" t="s">
        <v>379</v>
      </c>
      <c r="AG10" s="115"/>
    </row>
    <row r="11" spans="1:33" ht="15" customHeight="1">
      <c r="B11" s="150" t="s">
        <v>1074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6" t="s">
        <v>380</v>
      </c>
      <c r="AG11" s="115"/>
    </row>
    <row r="12" spans="1:33" ht="15" customHeight="1">
      <c r="B12" s="150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6" t="s">
        <v>381</v>
      </c>
      <c r="AG12" s="115"/>
    </row>
    <row r="13" spans="1:33" ht="15" customHeight="1" thickBot="1">
      <c r="B13" s="152" t="s">
        <v>1075</v>
      </c>
      <c r="C13" s="152">
        <v>2022</v>
      </c>
      <c r="D13" s="152">
        <v>2023</v>
      </c>
      <c r="E13" s="152">
        <v>2024</v>
      </c>
      <c r="F13" s="152">
        <v>2025</v>
      </c>
      <c r="G13" s="152">
        <v>2026</v>
      </c>
      <c r="H13" s="152">
        <v>2027</v>
      </c>
      <c r="I13" s="152">
        <v>2028</v>
      </c>
      <c r="J13" s="152">
        <v>2029</v>
      </c>
      <c r="K13" s="152">
        <v>2030</v>
      </c>
      <c r="L13" s="152">
        <v>2031</v>
      </c>
      <c r="M13" s="152">
        <v>2032</v>
      </c>
      <c r="N13" s="152">
        <v>2033</v>
      </c>
      <c r="O13" s="152">
        <v>2034</v>
      </c>
      <c r="P13" s="152">
        <v>2035</v>
      </c>
      <c r="Q13" s="152">
        <v>2036</v>
      </c>
      <c r="R13" s="152">
        <v>2037</v>
      </c>
      <c r="S13" s="152">
        <v>2038</v>
      </c>
      <c r="T13" s="152">
        <v>2039</v>
      </c>
      <c r="U13" s="152">
        <v>2040</v>
      </c>
      <c r="V13" s="152">
        <v>2041</v>
      </c>
      <c r="W13" s="152">
        <v>2042</v>
      </c>
      <c r="X13" s="152">
        <v>2043</v>
      </c>
      <c r="Y13" s="152">
        <v>2044</v>
      </c>
      <c r="Z13" s="152">
        <v>2045</v>
      </c>
      <c r="AA13" s="152">
        <v>2046</v>
      </c>
      <c r="AB13" s="152">
        <v>2047</v>
      </c>
      <c r="AC13" s="152">
        <v>2048</v>
      </c>
      <c r="AD13" s="152">
        <v>2049</v>
      </c>
      <c r="AE13" s="152">
        <v>2050</v>
      </c>
      <c r="AF13" s="153">
        <v>2050</v>
      </c>
      <c r="AG13" s="115"/>
    </row>
    <row r="14" spans="1:33" ht="15" customHeight="1" thickTop="1"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5" customHeight="1">
      <c r="B15" s="154" t="s">
        <v>1076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5" customHeight="1">
      <c r="B16" s="154" t="s">
        <v>1077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5" customHeight="1">
      <c r="A17" s="113" t="s">
        <v>1078</v>
      </c>
      <c r="B17" s="155" t="s">
        <v>1079</v>
      </c>
      <c r="C17" s="161">
        <v>745.48858600000005</v>
      </c>
      <c r="D17" s="161">
        <v>752.84777799999995</v>
      </c>
      <c r="E17" s="161">
        <v>752.35827600000005</v>
      </c>
      <c r="F17" s="161">
        <v>735.73345900000004</v>
      </c>
      <c r="G17" s="161">
        <v>714.39776600000005</v>
      </c>
      <c r="H17" s="161">
        <v>699.98785399999997</v>
      </c>
      <c r="I17" s="161">
        <v>685.04046600000004</v>
      </c>
      <c r="J17" s="161">
        <v>673.87493900000004</v>
      </c>
      <c r="K17" s="161">
        <v>663.85052499999995</v>
      </c>
      <c r="L17" s="161">
        <v>653.93218999999999</v>
      </c>
      <c r="M17" s="161">
        <v>646.67608600000005</v>
      </c>
      <c r="N17" s="161">
        <v>638</v>
      </c>
      <c r="O17" s="161">
        <v>632.65362500000003</v>
      </c>
      <c r="P17" s="161">
        <v>629.94421399999999</v>
      </c>
      <c r="Q17" s="161">
        <v>630.54656999999997</v>
      </c>
      <c r="R17" s="161">
        <v>627.93365500000004</v>
      </c>
      <c r="S17" s="161">
        <v>625.11895800000002</v>
      </c>
      <c r="T17" s="161">
        <v>622.16143799999998</v>
      </c>
      <c r="U17" s="161">
        <v>618.44097899999997</v>
      </c>
      <c r="V17" s="161">
        <v>611.17291299999999</v>
      </c>
      <c r="W17" s="161">
        <v>603.78057899999999</v>
      </c>
      <c r="X17" s="161">
        <v>594.08050500000002</v>
      </c>
      <c r="Y17" s="161">
        <v>586.63452099999995</v>
      </c>
      <c r="Z17" s="161">
        <v>582.16729699999996</v>
      </c>
      <c r="AA17" s="161">
        <v>581.98821999999996</v>
      </c>
      <c r="AB17" s="161">
        <v>575.44702099999995</v>
      </c>
      <c r="AC17" s="161">
        <v>569.67370600000004</v>
      </c>
      <c r="AD17" s="161">
        <v>564.75280799999996</v>
      </c>
      <c r="AE17" s="161">
        <v>561.188354</v>
      </c>
      <c r="AF17" s="157">
        <v>-1.0090999999999999E-2</v>
      </c>
      <c r="AG17" s="115"/>
    </row>
    <row r="18" spans="1:33" ht="15" customHeight="1">
      <c r="A18" s="113" t="s">
        <v>1080</v>
      </c>
      <c r="B18" s="155" t="s">
        <v>1081</v>
      </c>
      <c r="C18" s="161">
        <v>0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0</v>
      </c>
      <c r="P18" s="161">
        <v>0</v>
      </c>
      <c r="Q18" s="161">
        <v>0</v>
      </c>
      <c r="R18" s="161">
        <v>0</v>
      </c>
      <c r="S18" s="161">
        <v>0</v>
      </c>
      <c r="T18" s="161">
        <v>0</v>
      </c>
      <c r="U18" s="161">
        <v>0</v>
      </c>
      <c r="V18" s="161">
        <v>0</v>
      </c>
      <c r="W18" s="161">
        <v>0</v>
      </c>
      <c r="X18" s="161">
        <v>0</v>
      </c>
      <c r="Y18" s="161">
        <v>0</v>
      </c>
      <c r="Z18" s="161">
        <v>0</v>
      </c>
      <c r="AA18" s="161">
        <v>0</v>
      </c>
      <c r="AB18" s="161">
        <v>0</v>
      </c>
      <c r="AC18" s="161">
        <v>0</v>
      </c>
      <c r="AD18" s="161">
        <v>0</v>
      </c>
      <c r="AE18" s="161">
        <v>0</v>
      </c>
      <c r="AF18" s="157" t="s">
        <v>400</v>
      </c>
      <c r="AG18" s="115"/>
    </row>
    <row r="19" spans="1:33" ht="15" customHeight="1">
      <c r="A19" s="113" t="s">
        <v>1082</v>
      </c>
      <c r="B19" s="155" t="s">
        <v>1083</v>
      </c>
      <c r="C19" s="161">
        <v>745.48858600000005</v>
      </c>
      <c r="D19" s="161">
        <v>752.84777799999995</v>
      </c>
      <c r="E19" s="161">
        <v>752.35827600000005</v>
      </c>
      <c r="F19" s="161">
        <v>735.73345900000004</v>
      </c>
      <c r="G19" s="161">
        <v>714.39776600000005</v>
      </c>
      <c r="H19" s="161">
        <v>699.98785399999997</v>
      </c>
      <c r="I19" s="161">
        <v>685.04046600000004</v>
      </c>
      <c r="J19" s="161">
        <v>673.87493900000004</v>
      </c>
      <c r="K19" s="161">
        <v>663.85052499999995</v>
      </c>
      <c r="L19" s="161">
        <v>653.93218999999999</v>
      </c>
      <c r="M19" s="161">
        <v>646.67608600000005</v>
      </c>
      <c r="N19" s="161">
        <v>638</v>
      </c>
      <c r="O19" s="161">
        <v>632.65362500000003</v>
      </c>
      <c r="P19" s="161">
        <v>629.94421399999999</v>
      </c>
      <c r="Q19" s="161">
        <v>630.54656999999997</v>
      </c>
      <c r="R19" s="161">
        <v>627.93365500000004</v>
      </c>
      <c r="S19" s="161">
        <v>625.11895800000002</v>
      </c>
      <c r="T19" s="161">
        <v>622.16143799999998</v>
      </c>
      <c r="U19" s="161">
        <v>618.44097899999997</v>
      </c>
      <c r="V19" s="161">
        <v>611.17291299999999</v>
      </c>
      <c r="W19" s="161">
        <v>603.78057899999999</v>
      </c>
      <c r="X19" s="161">
        <v>594.08050500000002</v>
      </c>
      <c r="Y19" s="161">
        <v>586.63452099999995</v>
      </c>
      <c r="Z19" s="161">
        <v>582.16729699999996</v>
      </c>
      <c r="AA19" s="161">
        <v>581.98821999999996</v>
      </c>
      <c r="AB19" s="161">
        <v>575.44702099999995</v>
      </c>
      <c r="AC19" s="161">
        <v>569.67370600000004</v>
      </c>
      <c r="AD19" s="161">
        <v>564.75280799999996</v>
      </c>
      <c r="AE19" s="161">
        <v>561.188354</v>
      </c>
      <c r="AF19" s="157">
        <v>-1.0090999999999999E-2</v>
      </c>
      <c r="AG19" s="115"/>
    </row>
    <row r="20" spans="1:33" ht="15" customHeight="1"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</row>
    <row r="21" spans="1:33" ht="15" customHeight="1">
      <c r="B21" s="154" t="s">
        <v>1084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</row>
    <row r="22" spans="1:33" ht="15" customHeight="1">
      <c r="A22" s="113" t="s">
        <v>1085</v>
      </c>
      <c r="B22" s="155" t="s">
        <v>1086</v>
      </c>
      <c r="C22" s="161">
        <v>27.701494</v>
      </c>
      <c r="D22" s="161">
        <v>28.161213</v>
      </c>
      <c r="E22" s="161">
        <v>28.336245999999999</v>
      </c>
      <c r="F22" s="161">
        <v>27.930389000000002</v>
      </c>
      <c r="G22" s="161">
        <v>27.360482999999999</v>
      </c>
      <c r="H22" s="161">
        <v>27.062560999999999</v>
      </c>
      <c r="I22" s="161">
        <v>26.745170999999999</v>
      </c>
      <c r="J22" s="161">
        <v>26.574788999999999</v>
      </c>
      <c r="K22" s="161">
        <v>26.450092000000001</v>
      </c>
      <c r="L22" s="161">
        <v>26.327152000000002</v>
      </c>
      <c r="M22" s="161">
        <v>26.309853</v>
      </c>
      <c r="N22" s="161">
        <v>26.236436999999999</v>
      </c>
      <c r="O22" s="161">
        <v>26.300083000000001</v>
      </c>
      <c r="P22" s="161">
        <v>26.476437000000001</v>
      </c>
      <c r="Q22" s="161">
        <v>26.802655999999999</v>
      </c>
      <c r="R22" s="161">
        <v>26.993179000000001</v>
      </c>
      <c r="S22" s="161">
        <v>27.175011000000001</v>
      </c>
      <c r="T22" s="161">
        <v>27.356400000000001</v>
      </c>
      <c r="U22" s="161">
        <v>27.506229000000001</v>
      </c>
      <c r="V22" s="161">
        <v>27.497744000000001</v>
      </c>
      <c r="W22" s="161">
        <v>27.485579999999999</v>
      </c>
      <c r="X22" s="161">
        <v>27.36544</v>
      </c>
      <c r="Y22" s="161">
        <v>27.347321999999998</v>
      </c>
      <c r="Z22" s="161">
        <v>27.466481999999999</v>
      </c>
      <c r="AA22" s="161">
        <v>27.773669999999999</v>
      </c>
      <c r="AB22" s="161">
        <v>27.796990999999998</v>
      </c>
      <c r="AC22" s="161">
        <v>27.862095</v>
      </c>
      <c r="AD22" s="161">
        <v>27.968413999999999</v>
      </c>
      <c r="AE22" s="161">
        <v>27.940854999999999</v>
      </c>
      <c r="AF22" s="157">
        <v>3.0699999999999998E-4</v>
      </c>
      <c r="AG22" s="115"/>
    </row>
    <row r="23" spans="1:33" ht="15" customHeight="1">
      <c r="A23" s="113" t="s">
        <v>1087</v>
      </c>
      <c r="B23" s="155" t="s">
        <v>1088</v>
      </c>
      <c r="C23" s="161">
        <v>1.7337320000000001</v>
      </c>
      <c r="D23" s="161">
        <v>2.0157180000000001</v>
      </c>
      <c r="E23" s="161">
        <v>2.2821009999999999</v>
      </c>
      <c r="F23" s="161">
        <v>2.4943019999999998</v>
      </c>
      <c r="G23" s="161">
        <v>2.6786949999999998</v>
      </c>
      <c r="H23" s="161">
        <v>2.8791380000000002</v>
      </c>
      <c r="I23" s="161">
        <v>3.0706500000000001</v>
      </c>
      <c r="J23" s="161">
        <v>3.2738580000000002</v>
      </c>
      <c r="K23" s="161">
        <v>3.4792079999999999</v>
      </c>
      <c r="L23" s="161">
        <v>3.682477</v>
      </c>
      <c r="M23" s="161">
        <v>3.8991889999999998</v>
      </c>
      <c r="N23" s="161">
        <v>4.1060140000000001</v>
      </c>
      <c r="O23" s="161">
        <v>4.3339280000000002</v>
      </c>
      <c r="P23" s="161">
        <v>4.5820100000000004</v>
      </c>
      <c r="Q23" s="161">
        <v>4.8586029999999996</v>
      </c>
      <c r="R23" s="161">
        <v>5.1157849999999998</v>
      </c>
      <c r="S23" s="161">
        <v>5.3752430000000002</v>
      </c>
      <c r="T23" s="161">
        <v>5.6369210000000001</v>
      </c>
      <c r="U23" s="161">
        <v>5.8950500000000003</v>
      </c>
      <c r="V23" s="161">
        <v>6.1207330000000004</v>
      </c>
      <c r="W23" s="161">
        <v>6.3446160000000003</v>
      </c>
      <c r="X23" s="161">
        <v>6.5425950000000004</v>
      </c>
      <c r="Y23" s="161">
        <v>6.7636419999999999</v>
      </c>
      <c r="Z23" s="161">
        <v>7.0199959999999999</v>
      </c>
      <c r="AA23" s="161">
        <v>7.3329820000000003</v>
      </c>
      <c r="AB23" s="161">
        <v>7.5693910000000004</v>
      </c>
      <c r="AC23" s="161">
        <v>7.8167439999999999</v>
      </c>
      <c r="AD23" s="161">
        <v>8.0776070000000004</v>
      </c>
      <c r="AE23" s="161">
        <v>8.3581129999999995</v>
      </c>
      <c r="AF23" s="157">
        <v>5.7785000000000003E-2</v>
      </c>
      <c r="AG23" s="115"/>
    </row>
    <row r="24" spans="1:33" ht="15" customHeight="1">
      <c r="A24" s="113" t="s">
        <v>1089</v>
      </c>
      <c r="B24" s="155" t="s">
        <v>1090</v>
      </c>
      <c r="C24" s="161">
        <v>2.34727</v>
      </c>
      <c r="D24" s="161">
        <v>4.4234220000000004</v>
      </c>
      <c r="E24" s="161">
        <v>6.5103299999999997</v>
      </c>
      <c r="F24" s="161">
        <v>8.4475149999999992</v>
      </c>
      <c r="G24" s="161">
        <v>10.260118</v>
      </c>
      <c r="H24" s="161">
        <v>12.106405000000001</v>
      </c>
      <c r="I24" s="161">
        <v>13.894964</v>
      </c>
      <c r="J24" s="161">
        <v>15.720405</v>
      </c>
      <c r="K24" s="161">
        <v>17.546631000000001</v>
      </c>
      <c r="L24" s="161">
        <v>19.353251</v>
      </c>
      <c r="M24" s="161">
        <v>21.224616999999999</v>
      </c>
      <c r="N24" s="161">
        <v>23.038656</v>
      </c>
      <c r="O24" s="161">
        <v>24.968584</v>
      </c>
      <c r="P24" s="161">
        <v>27.018315999999999</v>
      </c>
      <c r="Q24" s="161">
        <v>29.246431000000001</v>
      </c>
      <c r="R24" s="161">
        <v>31.364456000000001</v>
      </c>
      <c r="S24" s="161">
        <v>33.500416000000001</v>
      </c>
      <c r="T24" s="161">
        <v>35.655448999999997</v>
      </c>
      <c r="U24" s="161">
        <v>37.791504000000003</v>
      </c>
      <c r="V24" s="161">
        <v>39.719631</v>
      </c>
      <c r="W24" s="161">
        <v>41.633910999999998</v>
      </c>
      <c r="X24" s="161">
        <v>43.373733999999999</v>
      </c>
      <c r="Y24" s="161">
        <v>45.262123000000003</v>
      </c>
      <c r="Z24" s="161">
        <v>47.386184999999998</v>
      </c>
      <c r="AA24" s="161">
        <v>49.898257999999998</v>
      </c>
      <c r="AB24" s="161">
        <v>51.892063</v>
      </c>
      <c r="AC24" s="161">
        <v>53.959820000000001</v>
      </c>
      <c r="AD24" s="161">
        <v>56.121364999999997</v>
      </c>
      <c r="AE24" s="161">
        <v>58.420788000000002</v>
      </c>
      <c r="AF24" s="157">
        <v>0.12164999999999999</v>
      </c>
      <c r="AG24" s="115"/>
    </row>
    <row r="25" spans="1:33" ht="15" customHeight="1">
      <c r="A25" s="113" t="s">
        <v>1091</v>
      </c>
      <c r="B25" s="155" t="s">
        <v>1092</v>
      </c>
      <c r="C25" s="161">
        <v>16.660831000000002</v>
      </c>
      <c r="D25" s="161">
        <v>19.503101000000001</v>
      </c>
      <c r="E25" s="161">
        <v>22.200614999999999</v>
      </c>
      <c r="F25" s="161">
        <v>24.367394999999998</v>
      </c>
      <c r="G25" s="161">
        <v>26.257739999999998</v>
      </c>
      <c r="H25" s="161">
        <v>28.301953999999999</v>
      </c>
      <c r="I25" s="161">
        <v>30.256197</v>
      </c>
      <c r="J25" s="161">
        <v>32.324257000000003</v>
      </c>
      <c r="K25" s="161">
        <v>34.412506</v>
      </c>
      <c r="L25" s="161">
        <v>36.479725000000002</v>
      </c>
      <c r="M25" s="161">
        <v>38.679713999999997</v>
      </c>
      <c r="N25" s="161">
        <v>40.781128000000002</v>
      </c>
      <c r="O25" s="161">
        <v>43.091830999999999</v>
      </c>
      <c r="P25" s="161">
        <v>45.603496999999997</v>
      </c>
      <c r="Q25" s="161">
        <v>48.399467000000001</v>
      </c>
      <c r="R25" s="161">
        <v>51.002944999999997</v>
      </c>
      <c r="S25" s="161">
        <v>53.629680999999998</v>
      </c>
      <c r="T25" s="161">
        <v>56.278992000000002</v>
      </c>
      <c r="U25" s="161">
        <v>58.893321999999998</v>
      </c>
      <c r="V25" s="161">
        <v>61.183750000000003</v>
      </c>
      <c r="W25" s="161">
        <v>63.455978000000002</v>
      </c>
      <c r="X25" s="161">
        <v>65.468964</v>
      </c>
      <c r="Y25" s="161">
        <v>67.712502000000001</v>
      </c>
      <c r="Z25" s="161">
        <v>70.309714999999997</v>
      </c>
      <c r="AA25" s="161">
        <v>73.475539999999995</v>
      </c>
      <c r="AB25" s="161">
        <v>75.873489000000006</v>
      </c>
      <c r="AC25" s="161">
        <v>78.380973999999995</v>
      </c>
      <c r="AD25" s="161">
        <v>81.024094000000005</v>
      </c>
      <c r="AE25" s="161">
        <v>83.864440999999999</v>
      </c>
      <c r="AF25" s="157">
        <v>5.9417999999999999E-2</v>
      </c>
      <c r="AG25" s="115"/>
    </row>
    <row r="26" spans="1:33" ht="15" customHeight="1">
      <c r="A26" s="113" t="s">
        <v>1093</v>
      </c>
      <c r="B26" s="155" t="s">
        <v>1094</v>
      </c>
      <c r="C26" s="161">
        <v>2.4163809999999999</v>
      </c>
      <c r="D26" s="161">
        <v>2.7793239999999999</v>
      </c>
      <c r="E26" s="161">
        <v>3.1208979999999999</v>
      </c>
      <c r="F26" s="161">
        <v>3.388887</v>
      </c>
      <c r="G26" s="161">
        <v>3.6195200000000001</v>
      </c>
      <c r="H26" s="161">
        <v>3.871928</v>
      </c>
      <c r="I26" s="161">
        <v>4.112279</v>
      </c>
      <c r="J26" s="161">
        <v>4.3681489999999998</v>
      </c>
      <c r="K26" s="161">
        <v>4.6265349999999996</v>
      </c>
      <c r="L26" s="161">
        <v>4.8819739999999996</v>
      </c>
      <c r="M26" s="161">
        <v>5.155017</v>
      </c>
      <c r="N26" s="161">
        <v>5.4144670000000001</v>
      </c>
      <c r="O26" s="161">
        <v>5.7013439999999997</v>
      </c>
      <c r="P26" s="161">
        <v>6.0141749999999998</v>
      </c>
      <c r="Q26" s="161">
        <v>6.3630979999999999</v>
      </c>
      <c r="R26" s="161">
        <v>6.6865069999999998</v>
      </c>
      <c r="S26" s="161">
        <v>7.0129149999999996</v>
      </c>
      <c r="T26" s="161">
        <v>7.3414060000000001</v>
      </c>
      <c r="U26" s="161">
        <v>7.6650020000000003</v>
      </c>
      <c r="V26" s="161">
        <v>7.9463210000000002</v>
      </c>
      <c r="W26" s="161">
        <v>8.2245559999999998</v>
      </c>
      <c r="X26" s="161">
        <v>8.4691089999999996</v>
      </c>
      <c r="Y26" s="161">
        <v>8.7432219999999994</v>
      </c>
      <c r="Z26" s="161">
        <v>9.0630970000000008</v>
      </c>
      <c r="AA26" s="161">
        <v>9.4596110000000007</v>
      </c>
      <c r="AB26" s="161">
        <v>9.7537870000000009</v>
      </c>
      <c r="AC26" s="161">
        <v>10.060923000000001</v>
      </c>
      <c r="AD26" s="161">
        <v>10.385608</v>
      </c>
      <c r="AE26" s="161">
        <v>10.734817</v>
      </c>
      <c r="AF26" s="157">
        <v>5.4702000000000001E-2</v>
      </c>
      <c r="AG26" s="115"/>
    </row>
    <row r="27" spans="1:33" ht="15" customHeight="1">
      <c r="A27" s="113" t="s">
        <v>1095</v>
      </c>
      <c r="B27" s="155" t="s">
        <v>1096</v>
      </c>
      <c r="C27" s="161">
        <v>0.85057000000000005</v>
      </c>
      <c r="D27" s="161">
        <v>1.2301299999999999</v>
      </c>
      <c r="E27" s="161">
        <v>1.607591</v>
      </c>
      <c r="F27" s="161">
        <v>1.9478629999999999</v>
      </c>
      <c r="G27" s="161">
        <v>2.2618490000000002</v>
      </c>
      <c r="H27" s="161">
        <v>2.5850010000000001</v>
      </c>
      <c r="I27" s="161">
        <v>2.8968669999999999</v>
      </c>
      <c r="J27" s="161">
        <v>3.2170930000000002</v>
      </c>
      <c r="K27" s="161">
        <v>3.5376099999999999</v>
      </c>
      <c r="L27" s="161">
        <v>3.854425</v>
      </c>
      <c r="M27" s="161">
        <v>4.1841910000000002</v>
      </c>
      <c r="N27" s="161">
        <v>4.5023179999999998</v>
      </c>
      <c r="O27" s="161">
        <v>4.8428490000000002</v>
      </c>
      <c r="P27" s="161">
        <v>5.2059860000000002</v>
      </c>
      <c r="Q27" s="161">
        <v>5.6019449999999997</v>
      </c>
      <c r="R27" s="161">
        <v>5.9765319999999997</v>
      </c>
      <c r="S27" s="161">
        <v>6.354444</v>
      </c>
      <c r="T27" s="161">
        <v>6.7350919999999999</v>
      </c>
      <c r="U27" s="161">
        <v>7.1118160000000001</v>
      </c>
      <c r="V27" s="161">
        <v>7.4493419999999997</v>
      </c>
      <c r="W27" s="161">
        <v>7.7836749999999997</v>
      </c>
      <c r="X27" s="161">
        <v>8.0854420000000005</v>
      </c>
      <c r="Y27" s="161">
        <v>8.414771</v>
      </c>
      <c r="Z27" s="161">
        <v>8.7880479999999999</v>
      </c>
      <c r="AA27" s="161">
        <v>9.2362420000000007</v>
      </c>
      <c r="AB27" s="161">
        <v>9.5852740000000001</v>
      </c>
      <c r="AC27" s="161">
        <v>9.9469960000000004</v>
      </c>
      <c r="AD27" s="161">
        <v>10.326148</v>
      </c>
      <c r="AE27" s="161">
        <v>10.729991999999999</v>
      </c>
      <c r="AF27" s="157">
        <v>9.4756000000000007E-2</v>
      </c>
      <c r="AG27" s="115"/>
    </row>
    <row r="28" spans="1:33" ht="15" customHeight="1">
      <c r="A28" s="113" t="s">
        <v>1097</v>
      </c>
      <c r="B28" s="155" t="s">
        <v>1098</v>
      </c>
      <c r="C28" s="161">
        <v>0</v>
      </c>
      <c r="D28" s="161">
        <v>0</v>
      </c>
      <c r="E28" s="161">
        <v>0</v>
      </c>
      <c r="F28" s="161">
        <v>0</v>
      </c>
      <c r="G28" s="161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0</v>
      </c>
      <c r="M28" s="161">
        <v>0</v>
      </c>
      <c r="N28" s="161">
        <v>0</v>
      </c>
      <c r="O28" s="161">
        <v>0</v>
      </c>
      <c r="P28" s="161">
        <v>0</v>
      </c>
      <c r="Q28" s="161">
        <v>0</v>
      </c>
      <c r="R28" s="161">
        <v>0</v>
      </c>
      <c r="S28" s="161">
        <v>0</v>
      </c>
      <c r="T28" s="161">
        <v>0</v>
      </c>
      <c r="U28" s="161">
        <v>0</v>
      </c>
      <c r="V28" s="161">
        <v>0</v>
      </c>
      <c r="W28" s="161">
        <v>0</v>
      </c>
      <c r="X28" s="161">
        <v>0</v>
      </c>
      <c r="Y28" s="161">
        <v>0</v>
      </c>
      <c r="Z28" s="161">
        <v>0</v>
      </c>
      <c r="AA28" s="161">
        <v>0</v>
      </c>
      <c r="AB28" s="161">
        <v>0</v>
      </c>
      <c r="AC28" s="161">
        <v>0</v>
      </c>
      <c r="AD28" s="161">
        <v>0</v>
      </c>
      <c r="AE28" s="161">
        <v>0</v>
      </c>
      <c r="AF28" s="157" t="s">
        <v>400</v>
      </c>
      <c r="AG28" s="115"/>
    </row>
    <row r="29" spans="1:33" ht="15" customHeight="1">
      <c r="A29" s="113" t="s">
        <v>1099</v>
      </c>
      <c r="B29" s="155" t="s">
        <v>1100</v>
      </c>
      <c r="C29" s="161">
        <v>32.527453999999999</v>
      </c>
      <c r="D29" s="161">
        <v>34.683559000000002</v>
      </c>
      <c r="E29" s="161">
        <v>36.517467000000003</v>
      </c>
      <c r="F29" s="161">
        <v>37.527821000000003</v>
      </c>
      <c r="G29" s="161">
        <v>38.211796</v>
      </c>
      <c r="H29" s="161">
        <v>39.194439000000003</v>
      </c>
      <c r="I29" s="161">
        <v>40.098598000000003</v>
      </c>
      <c r="J29" s="161">
        <v>41.186400999999996</v>
      </c>
      <c r="K29" s="161">
        <v>42.318877999999998</v>
      </c>
      <c r="L29" s="161">
        <v>43.439338999999997</v>
      </c>
      <c r="M29" s="161">
        <v>44.725349000000001</v>
      </c>
      <c r="N29" s="161">
        <v>45.902386</v>
      </c>
      <c r="O29" s="161">
        <v>47.315739000000001</v>
      </c>
      <c r="P29" s="161">
        <v>48.939678000000001</v>
      </c>
      <c r="Q29" s="161">
        <v>50.848151999999999</v>
      </c>
      <c r="R29" s="161">
        <v>52.535007</v>
      </c>
      <c r="S29" s="161">
        <v>54.232723</v>
      </c>
      <c r="T29" s="161">
        <v>55.940033</v>
      </c>
      <c r="U29" s="161">
        <v>57.601685000000003</v>
      </c>
      <c r="V29" s="161">
        <v>58.942470999999998</v>
      </c>
      <c r="W29" s="161">
        <v>60.265563999999998</v>
      </c>
      <c r="X29" s="161">
        <v>61.346801999999997</v>
      </c>
      <c r="Y29" s="161">
        <v>62.647990999999998</v>
      </c>
      <c r="Z29" s="161">
        <v>64.274544000000006</v>
      </c>
      <c r="AA29" s="161">
        <v>66.418464999999998</v>
      </c>
      <c r="AB29" s="161">
        <v>67.851569999999995</v>
      </c>
      <c r="AC29" s="161">
        <v>69.378135999999998</v>
      </c>
      <c r="AD29" s="161">
        <v>71.021629000000004</v>
      </c>
      <c r="AE29" s="161">
        <v>72.830382999999998</v>
      </c>
      <c r="AF29" s="157">
        <v>2.9205999999999999E-2</v>
      </c>
      <c r="AG29" s="115"/>
    </row>
    <row r="30" spans="1:33" ht="15" customHeight="1">
      <c r="A30" s="113" t="s">
        <v>1101</v>
      </c>
      <c r="B30" s="155" t="s">
        <v>1102</v>
      </c>
      <c r="C30" s="161">
        <v>0</v>
      </c>
      <c r="D30" s="161">
        <v>0</v>
      </c>
      <c r="E30" s="161">
        <v>0</v>
      </c>
      <c r="F30" s="161">
        <v>0</v>
      </c>
      <c r="G30" s="161">
        <v>0</v>
      </c>
      <c r="H30" s="161">
        <v>0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0</v>
      </c>
      <c r="O30" s="161">
        <v>0</v>
      </c>
      <c r="P30" s="161">
        <v>0</v>
      </c>
      <c r="Q30" s="161">
        <v>0</v>
      </c>
      <c r="R30" s="161">
        <v>0</v>
      </c>
      <c r="S30" s="161">
        <v>0</v>
      </c>
      <c r="T30" s="161">
        <v>0</v>
      </c>
      <c r="U30" s="161">
        <v>0</v>
      </c>
      <c r="V30" s="161">
        <v>0</v>
      </c>
      <c r="W30" s="161">
        <v>0</v>
      </c>
      <c r="X30" s="161">
        <v>0</v>
      </c>
      <c r="Y30" s="161">
        <v>0</v>
      </c>
      <c r="Z30" s="161">
        <v>0</v>
      </c>
      <c r="AA30" s="161">
        <v>0</v>
      </c>
      <c r="AB30" s="161">
        <v>0</v>
      </c>
      <c r="AC30" s="161">
        <v>0</v>
      </c>
      <c r="AD30" s="161">
        <v>0</v>
      </c>
      <c r="AE30" s="161">
        <v>0</v>
      </c>
      <c r="AF30" s="157" t="s">
        <v>400</v>
      </c>
      <c r="AG30" s="115"/>
    </row>
    <row r="31" spans="1:33" ht="15" customHeight="1">
      <c r="A31" s="113" t="s">
        <v>1103</v>
      </c>
      <c r="B31" s="155" t="s">
        <v>1104</v>
      </c>
      <c r="C31" s="161">
        <v>0</v>
      </c>
      <c r="D31" s="161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0</v>
      </c>
      <c r="P31" s="161">
        <v>0</v>
      </c>
      <c r="Q31" s="161">
        <v>0</v>
      </c>
      <c r="R31" s="161">
        <v>0</v>
      </c>
      <c r="S31" s="161">
        <v>0</v>
      </c>
      <c r="T31" s="161">
        <v>0</v>
      </c>
      <c r="U31" s="161">
        <v>0</v>
      </c>
      <c r="V31" s="161">
        <v>0</v>
      </c>
      <c r="W31" s="161">
        <v>0</v>
      </c>
      <c r="X31" s="161">
        <v>0</v>
      </c>
      <c r="Y31" s="161">
        <v>0</v>
      </c>
      <c r="Z31" s="161">
        <v>0</v>
      </c>
      <c r="AA31" s="161">
        <v>0</v>
      </c>
      <c r="AB31" s="161">
        <v>0</v>
      </c>
      <c r="AC31" s="161">
        <v>0</v>
      </c>
      <c r="AD31" s="161">
        <v>0</v>
      </c>
      <c r="AE31" s="161">
        <v>0</v>
      </c>
      <c r="AF31" s="157" t="s">
        <v>400</v>
      </c>
      <c r="AG31" s="115"/>
    </row>
    <row r="32" spans="1:33" ht="15" customHeight="1">
      <c r="A32" s="113" t="s">
        <v>1105</v>
      </c>
      <c r="B32" s="155" t="s">
        <v>1106</v>
      </c>
      <c r="C32" s="161">
        <v>0</v>
      </c>
      <c r="D32" s="161">
        <v>0</v>
      </c>
      <c r="E32" s="161">
        <v>0</v>
      </c>
      <c r="F32" s="161">
        <v>0</v>
      </c>
      <c r="G32" s="161">
        <v>0</v>
      </c>
      <c r="H32" s="161">
        <v>0</v>
      </c>
      <c r="I32" s="161">
        <v>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1">
        <v>0</v>
      </c>
      <c r="P32" s="161">
        <v>0</v>
      </c>
      <c r="Q32" s="161">
        <v>0</v>
      </c>
      <c r="R32" s="161">
        <v>0</v>
      </c>
      <c r="S32" s="161">
        <v>0</v>
      </c>
      <c r="T32" s="161">
        <v>0</v>
      </c>
      <c r="U32" s="161">
        <v>0</v>
      </c>
      <c r="V32" s="161">
        <v>0</v>
      </c>
      <c r="W32" s="161">
        <v>0</v>
      </c>
      <c r="X32" s="161">
        <v>0</v>
      </c>
      <c r="Y32" s="161">
        <v>0</v>
      </c>
      <c r="Z32" s="161">
        <v>0</v>
      </c>
      <c r="AA32" s="161">
        <v>0</v>
      </c>
      <c r="AB32" s="161">
        <v>0</v>
      </c>
      <c r="AC32" s="161">
        <v>0</v>
      </c>
      <c r="AD32" s="161">
        <v>0</v>
      </c>
      <c r="AE32" s="161">
        <v>0</v>
      </c>
      <c r="AF32" s="157" t="s">
        <v>400</v>
      </c>
      <c r="AG32" s="115"/>
    </row>
    <row r="33" spans="1:33" ht="15" customHeight="1">
      <c r="A33" s="113" t="s">
        <v>1107</v>
      </c>
      <c r="B33" s="155" t="s">
        <v>1108</v>
      </c>
      <c r="C33" s="161">
        <v>0</v>
      </c>
      <c r="D33" s="161">
        <v>0</v>
      </c>
      <c r="E33" s="161">
        <v>0</v>
      </c>
      <c r="F33" s="161">
        <v>0</v>
      </c>
      <c r="G33" s="161">
        <v>0</v>
      </c>
      <c r="H33" s="161">
        <v>0</v>
      </c>
      <c r="I33" s="161">
        <v>0</v>
      </c>
      <c r="J33" s="161">
        <v>0</v>
      </c>
      <c r="K33" s="161">
        <v>0</v>
      </c>
      <c r="L33" s="161">
        <v>0</v>
      </c>
      <c r="M33" s="161">
        <v>0</v>
      </c>
      <c r="N33" s="161">
        <v>0</v>
      </c>
      <c r="O33" s="161">
        <v>0</v>
      </c>
      <c r="P33" s="161">
        <v>0</v>
      </c>
      <c r="Q33" s="161">
        <v>0</v>
      </c>
      <c r="R33" s="161">
        <v>0</v>
      </c>
      <c r="S33" s="161">
        <v>0</v>
      </c>
      <c r="T33" s="161">
        <v>0</v>
      </c>
      <c r="U33" s="161">
        <v>0</v>
      </c>
      <c r="V33" s="161">
        <v>0</v>
      </c>
      <c r="W33" s="161">
        <v>0</v>
      </c>
      <c r="X33" s="161">
        <v>0</v>
      </c>
      <c r="Y33" s="161">
        <v>0</v>
      </c>
      <c r="Z33" s="161">
        <v>0</v>
      </c>
      <c r="AA33" s="161">
        <v>0</v>
      </c>
      <c r="AB33" s="161">
        <v>0</v>
      </c>
      <c r="AC33" s="161">
        <v>0</v>
      </c>
      <c r="AD33" s="161">
        <v>0</v>
      </c>
      <c r="AE33" s="161">
        <v>0</v>
      </c>
      <c r="AF33" s="157" t="s">
        <v>400</v>
      </c>
      <c r="AG33" s="115"/>
    </row>
    <row r="34" spans="1:33" ht="15" customHeight="1">
      <c r="A34" s="113" t="s">
        <v>1109</v>
      </c>
      <c r="B34" s="155" t="s">
        <v>1110</v>
      </c>
      <c r="C34" s="161">
        <v>0</v>
      </c>
      <c r="D34" s="161">
        <v>0</v>
      </c>
      <c r="E34" s="161">
        <v>0</v>
      </c>
      <c r="F34" s="161">
        <v>0</v>
      </c>
      <c r="G34" s="161">
        <v>0</v>
      </c>
      <c r="H34" s="161">
        <v>0</v>
      </c>
      <c r="I34" s="161">
        <v>0</v>
      </c>
      <c r="J34" s="161">
        <v>0</v>
      </c>
      <c r="K34" s="161">
        <v>0</v>
      </c>
      <c r="L34" s="161">
        <v>0</v>
      </c>
      <c r="M34" s="161">
        <v>0</v>
      </c>
      <c r="N34" s="161">
        <v>0</v>
      </c>
      <c r="O34" s="161">
        <v>0</v>
      </c>
      <c r="P34" s="161">
        <v>0</v>
      </c>
      <c r="Q34" s="161">
        <v>0</v>
      </c>
      <c r="R34" s="161">
        <v>0</v>
      </c>
      <c r="S34" s="161">
        <v>0</v>
      </c>
      <c r="T34" s="161">
        <v>0</v>
      </c>
      <c r="U34" s="161">
        <v>0</v>
      </c>
      <c r="V34" s="161">
        <v>0</v>
      </c>
      <c r="W34" s="161">
        <v>0</v>
      </c>
      <c r="X34" s="161">
        <v>0</v>
      </c>
      <c r="Y34" s="161">
        <v>0</v>
      </c>
      <c r="Z34" s="161">
        <v>0</v>
      </c>
      <c r="AA34" s="161">
        <v>0</v>
      </c>
      <c r="AB34" s="161">
        <v>0</v>
      </c>
      <c r="AC34" s="161">
        <v>0</v>
      </c>
      <c r="AD34" s="161">
        <v>0</v>
      </c>
      <c r="AE34" s="161">
        <v>0</v>
      </c>
      <c r="AF34" s="157" t="s">
        <v>400</v>
      </c>
      <c r="AG34" s="115"/>
    </row>
    <row r="35" spans="1:33" ht="15" customHeight="1">
      <c r="A35" s="113" t="s">
        <v>1111</v>
      </c>
      <c r="B35" s="155" t="s">
        <v>1112</v>
      </c>
      <c r="C35" s="161">
        <v>4.8113000000000003E-2</v>
      </c>
      <c r="D35" s="161">
        <v>9.2383999999999994E-2</v>
      </c>
      <c r="E35" s="161">
        <v>0.13745099999999999</v>
      </c>
      <c r="F35" s="161">
        <v>0.179425</v>
      </c>
      <c r="G35" s="161">
        <v>0.218551</v>
      </c>
      <c r="H35" s="161">
        <v>0.25812099999999999</v>
      </c>
      <c r="I35" s="161">
        <v>0.29622999999999999</v>
      </c>
      <c r="J35" s="161">
        <v>0.33490500000000001</v>
      </c>
      <c r="K35" s="161">
        <v>0.37334200000000001</v>
      </c>
      <c r="L35" s="161">
        <v>0.41120699999999999</v>
      </c>
      <c r="M35" s="161">
        <v>0.45029799999999998</v>
      </c>
      <c r="N35" s="161">
        <v>0.48788300000000001</v>
      </c>
      <c r="O35" s="161">
        <v>0.52772200000000002</v>
      </c>
      <c r="P35" s="161">
        <v>0.56985600000000003</v>
      </c>
      <c r="Q35" s="161">
        <v>0.61519100000000004</v>
      </c>
      <c r="R35" s="161">
        <v>0.65825</v>
      </c>
      <c r="S35" s="161">
        <v>0.70174800000000004</v>
      </c>
      <c r="T35" s="161">
        <v>0.74530600000000002</v>
      </c>
      <c r="U35" s="161">
        <v>0.78837999999999997</v>
      </c>
      <c r="V35" s="161">
        <v>0.82708400000000004</v>
      </c>
      <c r="W35" s="161">
        <v>0.86512500000000003</v>
      </c>
      <c r="X35" s="161">
        <v>0.89946000000000004</v>
      </c>
      <c r="Y35" s="161">
        <v>0.93670200000000003</v>
      </c>
      <c r="Z35" s="161">
        <v>0.97888399999999998</v>
      </c>
      <c r="AA35" s="161">
        <v>1.03084</v>
      </c>
      <c r="AB35" s="161">
        <v>1.070397</v>
      </c>
      <c r="AC35" s="161">
        <v>1.1109290000000001</v>
      </c>
      <c r="AD35" s="161">
        <v>1.1534819999999999</v>
      </c>
      <c r="AE35" s="161">
        <v>1.1985399999999999</v>
      </c>
      <c r="AF35" s="157">
        <v>0.121686</v>
      </c>
      <c r="AG35" s="115"/>
    </row>
    <row r="36" spans="1:33" ht="15" customHeight="1">
      <c r="A36" s="113" t="s">
        <v>1113</v>
      </c>
      <c r="B36" s="155" t="s">
        <v>1114</v>
      </c>
      <c r="C36" s="161">
        <v>84.285843</v>
      </c>
      <c r="D36" s="161">
        <v>92.888846999999998</v>
      </c>
      <c r="E36" s="161">
        <v>100.7127</v>
      </c>
      <c r="F36" s="161">
        <v>106.283592</v>
      </c>
      <c r="G36" s="161">
        <v>110.868759</v>
      </c>
      <c r="H36" s="161">
        <v>116.25954400000001</v>
      </c>
      <c r="I36" s="161">
        <v>121.370949</v>
      </c>
      <c r="J36" s="161">
        <v>126.999863</v>
      </c>
      <c r="K36" s="161">
        <v>132.74479700000001</v>
      </c>
      <c r="L36" s="161">
        <v>138.42955000000001</v>
      </c>
      <c r="M36" s="161">
        <v>144.62823499999999</v>
      </c>
      <c r="N36" s="161">
        <v>150.46928399999999</v>
      </c>
      <c r="O36" s="161">
        <v>157.082077</v>
      </c>
      <c r="P36" s="161">
        <v>164.40995799999999</v>
      </c>
      <c r="Q36" s="161">
        <v>172.73554999999999</v>
      </c>
      <c r="R36" s="161">
        <v>180.33265700000001</v>
      </c>
      <c r="S36" s="161">
        <v>187.982193</v>
      </c>
      <c r="T36" s="161">
        <v>195.689606</v>
      </c>
      <c r="U36" s="161">
        <v>203.25299100000001</v>
      </c>
      <c r="V36" s="161">
        <v>209.687073</v>
      </c>
      <c r="W36" s="161">
        <v>216.059021</v>
      </c>
      <c r="X36" s="161">
        <v>221.55154400000001</v>
      </c>
      <c r="Y36" s="161">
        <v>227.82827800000001</v>
      </c>
      <c r="Z36" s="161">
        <v>235.286957</v>
      </c>
      <c r="AA36" s="161">
        <v>244.62560999999999</v>
      </c>
      <c r="AB36" s="161">
        <v>251.39295999999999</v>
      </c>
      <c r="AC36" s="161">
        <v>258.51663200000002</v>
      </c>
      <c r="AD36" s="161">
        <v>266.07833900000003</v>
      </c>
      <c r="AE36" s="161">
        <v>274.07794200000001</v>
      </c>
      <c r="AF36" s="157">
        <v>4.3013999999999997E-2</v>
      </c>
      <c r="AG36" s="115"/>
    </row>
    <row r="37" spans="1:33" ht="15" customHeight="1"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</row>
    <row r="38" spans="1:33" ht="15" customHeight="1">
      <c r="A38" s="113" t="s">
        <v>1115</v>
      </c>
      <c r="B38" s="155" t="s">
        <v>1116</v>
      </c>
      <c r="C38" s="161">
        <v>10.157681</v>
      </c>
      <c r="D38" s="161">
        <v>10.983188999999999</v>
      </c>
      <c r="E38" s="161">
        <v>11.805899999999999</v>
      </c>
      <c r="F38" s="161">
        <v>12.622498999999999</v>
      </c>
      <c r="G38" s="161">
        <v>13.434297000000001</v>
      </c>
      <c r="H38" s="161">
        <v>14.243176</v>
      </c>
      <c r="I38" s="161">
        <v>15.050748</v>
      </c>
      <c r="J38" s="161">
        <v>15.857642999999999</v>
      </c>
      <c r="K38" s="161">
        <v>16.664019</v>
      </c>
      <c r="L38" s="161">
        <v>17.470499</v>
      </c>
      <c r="M38" s="161">
        <v>18.277194999999999</v>
      </c>
      <c r="N38" s="161">
        <v>19.083721000000001</v>
      </c>
      <c r="O38" s="161">
        <v>19.890460999999998</v>
      </c>
      <c r="P38" s="161">
        <v>20.697310999999999</v>
      </c>
      <c r="Q38" s="161">
        <v>21.503720999999999</v>
      </c>
      <c r="R38" s="161">
        <v>22.311045</v>
      </c>
      <c r="S38" s="161">
        <v>23.119164999999999</v>
      </c>
      <c r="T38" s="161">
        <v>23.927289999999999</v>
      </c>
      <c r="U38" s="161">
        <v>24.735849000000002</v>
      </c>
      <c r="V38" s="161">
        <v>25.544803999999999</v>
      </c>
      <c r="W38" s="161">
        <v>26.353815000000001</v>
      </c>
      <c r="X38" s="161">
        <v>27.163171999999999</v>
      </c>
      <c r="Y38" s="161">
        <v>27.972829999999998</v>
      </c>
      <c r="Z38" s="161">
        <v>28.782892</v>
      </c>
      <c r="AA38" s="161">
        <v>29.593699999999998</v>
      </c>
      <c r="AB38" s="161">
        <v>30.404064000000002</v>
      </c>
      <c r="AC38" s="161">
        <v>31.214642000000001</v>
      </c>
      <c r="AD38" s="161">
        <v>32.025562000000001</v>
      </c>
      <c r="AE38" s="161">
        <v>32.813243999999997</v>
      </c>
      <c r="AF38" s="157">
        <v>4.2768E-2</v>
      </c>
      <c r="AG38" s="115"/>
    </row>
    <row r="39" spans="1:33" ht="12" customHeight="1">
      <c r="A39" s="113" t="s">
        <v>1117</v>
      </c>
      <c r="B39" s="155" t="s">
        <v>1118</v>
      </c>
      <c r="C39" s="161">
        <v>829.77441399999998</v>
      </c>
      <c r="D39" s="161">
        <v>845.73663299999998</v>
      </c>
      <c r="E39" s="161">
        <v>853.07098399999995</v>
      </c>
      <c r="F39" s="161">
        <v>842.01702899999998</v>
      </c>
      <c r="G39" s="161">
        <v>825.26654099999996</v>
      </c>
      <c r="H39" s="161">
        <v>816.24737500000003</v>
      </c>
      <c r="I39" s="161">
        <v>806.41143799999998</v>
      </c>
      <c r="J39" s="161">
        <v>800.87481700000001</v>
      </c>
      <c r="K39" s="161">
        <v>796.59533699999997</v>
      </c>
      <c r="L39" s="161">
        <v>792.36175500000002</v>
      </c>
      <c r="M39" s="161">
        <v>791.30432099999996</v>
      </c>
      <c r="N39" s="161">
        <v>788.46929899999998</v>
      </c>
      <c r="O39" s="161">
        <v>789.73571800000002</v>
      </c>
      <c r="P39" s="161">
        <v>794.35418700000002</v>
      </c>
      <c r="Q39" s="161">
        <v>803.282104</v>
      </c>
      <c r="R39" s="161">
        <v>808.26629600000001</v>
      </c>
      <c r="S39" s="161">
        <v>813.101135</v>
      </c>
      <c r="T39" s="161">
        <v>817.85107400000004</v>
      </c>
      <c r="U39" s="161">
        <v>821.69397000000004</v>
      </c>
      <c r="V39" s="161">
        <v>820.85998500000005</v>
      </c>
      <c r="W39" s="161">
        <v>819.83960000000002</v>
      </c>
      <c r="X39" s="161">
        <v>815.63207999999997</v>
      </c>
      <c r="Y39" s="161">
        <v>814.46276899999998</v>
      </c>
      <c r="Z39" s="161">
        <v>817.45422399999995</v>
      </c>
      <c r="AA39" s="161">
        <v>826.613831</v>
      </c>
      <c r="AB39" s="161">
        <v>826.839966</v>
      </c>
      <c r="AC39" s="161">
        <v>828.19030799999996</v>
      </c>
      <c r="AD39" s="161">
        <v>830.83117700000003</v>
      </c>
      <c r="AE39" s="161">
        <v>835.26629600000001</v>
      </c>
      <c r="AF39" s="157">
        <v>2.3599999999999999E-4</v>
      </c>
      <c r="AG39" s="115"/>
    </row>
    <row r="40" spans="1:33" ht="12" customHeight="1"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</row>
    <row r="41" spans="1:33" ht="12" customHeight="1">
      <c r="B41" s="154" t="s">
        <v>1119</v>
      </c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</row>
    <row r="42" spans="1:33" ht="12" customHeight="1">
      <c r="B42" s="154" t="s">
        <v>1120</v>
      </c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</row>
    <row r="43" spans="1:33" ht="12" customHeight="1">
      <c r="A43" s="113" t="s">
        <v>1121</v>
      </c>
      <c r="B43" s="155" t="s">
        <v>1079</v>
      </c>
      <c r="C43" s="161">
        <v>1139.8826899999999</v>
      </c>
      <c r="D43" s="161">
        <v>1177.592163</v>
      </c>
      <c r="E43" s="161">
        <v>1225.1961670000001</v>
      </c>
      <c r="F43" s="161">
        <v>1266.6292719999999</v>
      </c>
      <c r="G43" s="161">
        <v>1280.5263669999999</v>
      </c>
      <c r="H43" s="161">
        <v>1273.6563719999999</v>
      </c>
      <c r="I43" s="161">
        <v>1266.3192140000001</v>
      </c>
      <c r="J43" s="161">
        <v>1266.370361</v>
      </c>
      <c r="K43" s="161">
        <v>1255.4794919999999</v>
      </c>
      <c r="L43" s="161">
        <v>1247.123413</v>
      </c>
      <c r="M43" s="161">
        <v>1238.2232670000001</v>
      </c>
      <c r="N43" s="161">
        <v>1229.9169919999999</v>
      </c>
      <c r="O43" s="161">
        <v>1228.6763920000001</v>
      </c>
      <c r="P43" s="161">
        <v>1234.7006839999999</v>
      </c>
      <c r="Q43" s="161">
        <v>1240.9655760000001</v>
      </c>
      <c r="R43" s="161">
        <v>1247.8654790000001</v>
      </c>
      <c r="S43" s="161">
        <v>1256.841919</v>
      </c>
      <c r="T43" s="161">
        <v>1264.0477289999999</v>
      </c>
      <c r="U43" s="161">
        <v>1273.665039</v>
      </c>
      <c r="V43" s="161">
        <v>1276.9398189999999</v>
      </c>
      <c r="W43" s="161">
        <v>1280.798096</v>
      </c>
      <c r="X43" s="161">
        <v>1284.902832</v>
      </c>
      <c r="Y43" s="161">
        <v>1287.0942379999999</v>
      </c>
      <c r="Z43" s="161">
        <v>1296.9729</v>
      </c>
      <c r="AA43" s="161">
        <v>1299.4545900000001</v>
      </c>
      <c r="AB43" s="161">
        <v>1304.3114009999999</v>
      </c>
      <c r="AC43" s="161">
        <v>1303.9990230000001</v>
      </c>
      <c r="AD43" s="161">
        <v>1310.53125</v>
      </c>
      <c r="AE43" s="161">
        <v>1318.357544</v>
      </c>
      <c r="AF43" s="157">
        <v>5.2090000000000001E-3</v>
      </c>
      <c r="AG43" s="115"/>
    </row>
    <row r="44" spans="1:33" ht="12" customHeight="1">
      <c r="A44" s="113" t="s">
        <v>1122</v>
      </c>
      <c r="B44" s="155" t="s">
        <v>1081</v>
      </c>
      <c r="C44" s="161">
        <v>4.2833999999999997E-2</v>
      </c>
      <c r="D44" s="161">
        <v>4.48E-2</v>
      </c>
      <c r="E44" s="161">
        <v>4.7136999999999998E-2</v>
      </c>
      <c r="F44" s="161">
        <v>4.9204999999999999E-2</v>
      </c>
      <c r="G44" s="161">
        <v>5.0164E-2</v>
      </c>
      <c r="H44" s="161">
        <v>5.0279999999999998E-2</v>
      </c>
      <c r="I44" s="161">
        <v>5.0354000000000003E-2</v>
      </c>
      <c r="J44" s="161">
        <v>5.0707000000000002E-2</v>
      </c>
      <c r="K44" s="161">
        <v>5.0605999999999998E-2</v>
      </c>
      <c r="L44" s="161">
        <v>5.0601E-2</v>
      </c>
      <c r="M44" s="161">
        <v>5.0573E-2</v>
      </c>
      <c r="N44" s="161">
        <v>5.0560000000000001E-2</v>
      </c>
      <c r="O44" s="161">
        <v>5.0837E-2</v>
      </c>
      <c r="P44" s="161">
        <v>5.1416000000000003E-2</v>
      </c>
      <c r="Q44" s="161">
        <v>5.1998999999999997E-2</v>
      </c>
      <c r="R44" s="161">
        <v>5.2623000000000003E-2</v>
      </c>
      <c r="S44" s="161">
        <v>5.3331999999999997E-2</v>
      </c>
      <c r="T44" s="161">
        <v>5.3966E-2</v>
      </c>
      <c r="U44" s="161">
        <v>5.4716000000000001E-2</v>
      </c>
      <c r="V44" s="161">
        <v>5.5203000000000002E-2</v>
      </c>
      <c r="W44" s="161">
        <v>5.5719999999999999E-2</v>
      </c>
      <c r="X44" s="161">
        <v>5.6253999999999998E-2</v>
      </c>
      <c r="Y44" s="161">
        <v>5.6709000000000002E-2</v>
      </c>
      <c r="Z44" s="161">
        <v>5.7514999999999997E-2</v>
      </c>
      <c r="AA44" s="161">
        <v>5.8032E-2</v>
      </c>
      <c r="AB44" s="161">
        <v>5.8631999999999997E-2</v>
      </c>
      <c r="AC44" s="161">
        <v>5.8999000000000003E-2</v>
      </c>
      <c r="AD44" s="161">
        <v>5.9676E-2</v>
      </c>
      <c r="AE44" s="161">
        <v>6.0409999999999998E-2</v>
      </c>
      <c r="AF44" s="157">
        <v>1.2355E-2</v>
      </c>
      <c r="AG44" s="115"/>
    </row>
    <row r="45" spans="1:33" ht="12" customHeight="1">
      <c r="A45" s="113" t="s">
        <v>1123</v>
      </c>
      <c r="B45" s="155" t="s">
        <v>1124</v>
      </c>
      <c r="C45" s="161">
        <v>1139.9255370000001</v>
      </c>
      <c r="D45" s="161">
        <v>1177.6369629999999</v>
      </c>
      <c r="E45" s="161">
        <v>1225.2432859999999</v>
      </c>
      <c r="F45" s="161">
        <v>1266.678467</v>
      </c>
      <c r="G45" s="161">
        <v>1280.576538</v>
      </c>
      <c r="H45" s="161">
        <v>1273.7066649999999</v>
      </c>
      <c r="I45" s="161">
        <v>1266.369629</v>
      </c>
      <c r="J45" s="161">
        <v>1266.4210210000001</v>
      </c>
      <c r="K45" s="161">
        <v>1255.5301509999999</v>
      </c>
      <c r="L45" s="161">
        <v>1247.174072</v>
      </c>
      <c r="M45" s="161">
        <v>1238.2738039999999</v>
      </c>
      <c r="N45" s="161">
        <v>1229.967529</v>
      </c>
      <c r="O45" s="161">
        <v>1228.727173</v>
      </c>
      <c r="P45" s="161">
        <v>1234.7520750000001</v>
      </c>
      <c r="Q45" s="161">
        <v>1241.017578</v>
      </c>
      <c r="R45" s="161">
        <v>1247.918091</v>
      </c>
      <c r="S45" s="161">
        <v>1256.895264</v>
      </c>
      <c r="T45" s="161">
        <v>1264.1016850000001</v>
      </c>
      <c r="U45" s="161">
        <v>1273.7197269999999</v>
      </c>
      <c r="V45" s="161">
        <v>1276.994995</v>
      </c>
      <c r="W45" s="161">
        <v>1280.85376</v>
      </c>
      <c r="X45" s="161">
        <v>1284.959106</v>
      </c>
      <c r="Y45" s="161">
        <v>1287.151001</v>
      </c>
      <c r="Z45" s="161">
        <v>1297.0303960000001</v>
      </c>
      <c r="AA45" s="161">
        <v>1299.512573</v>
      </c>
      <c r="AB45" s="161">
        <v>1304.369995</v>
      </c>
      <c r="AC45" s="161">
        <v>1304.0579829999999</v>
      </c>
      <c r="AD45" s="161">
        <v>1310.590942</v>
      </c>
      <c r="AE45" s="161">
        <v>1318.4179690000001</v>
      </c>
      <c r="AF45" s="157">
        <v>5.2090000000000001E-3</v>
      </c>
      <c r="AG45" s="115"/>
    </row>
    <row r="46" spans="1:33" ht="12" customHeight="1"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</row>
    <row r="47" spans="1:33" ht="12" customHeight="1">
      <c r="B47" s="154" t="s">
        <v>1125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</row>
    <row r="48" spans="1:33" ht="12" customHeight="1">
      <c r="A48" s="113" t="s">
        <v>1126</v>
      </c>
      <c r="B48" s="155" t="s">
        <v>1086</v>
      </c>
      <c r="C48" s="161">
        <v>97.975632000000004</v>
      </c>
      <c r="D48" s="161">
        <v>102.396866</v>
      </c>
      <c r="E48" s="161">
        <v>107.670074</v>
      </c>
      <c r="F48" s="161">
        <v>112.335747</v>
      </c>
      <c r="G48" s="161">
        <v>114.480133</v>
      </c>
      <c r="H48" s="161">
        <v>114.707611</v>
      </c>
      <c r="I48" s="161">
        <v>114.84384900000001</v>
      </c>
      <c r="J48" s="161">
        <v>115.61747699999999</v>
      </c>
      <c r="K48" s="161">
        <v>115.360405</v>
      </c>
      <c r="L48" s="161">
        <v>115.324371</v>
      </c>
      <c r="M48" s="161">
        <v>115.233521</v>
      </c>
      <c r="N48" s="161">
        <v>115.18001599999999</v>
      </c>
      <c r="O48" s="161">
        <v>115.78655999999999</v>
      </c>
      <c r="P48" s="161">
        <v>117.082176</v>
      </c>
      <c r="Q48" s="161">
        <v>118.387558</v>
      </c>
      <c r="R48" s="161">
        <v>119.784828</v>
      </c>
      <c r="S48" s="161">
        <v>121.377831</v>
      </c>
      <c r="T48" s="161">
        <v>122.802498</v>
      </c>
      <c r="U48" s="161">
        <v>124.48741099999999</v>
      </c>
      <c r="V48" s="161">
        <v>125.57402</v>
      </c>
      <c r="W48" s="161">
        <v>126.727165</v>
      </c>
      <c r="X48" s="161">
        <v>127.91965500000001</v>
      </c>
      <c r="Y48" s="161">
        <v>128.931488</v>
      </c>
      <c r="Z48" s="161">
        <v>130.741165</v>
      </c>
      <c r="AA48" s="161">
        <v>131.88453699999999</v>
      </c>
      <c r="AB48" s="161">
        <v>133.223083</v>
      </c>
      <c r="AC48" s="161">
        <v>134.03350800000001</v>
      </c>
      <c r="AD48" s="161">
        <v>135.54968299999999</v>
      </c>
      <c r="AE48" s="161">
        <v>137.19546500000001</v>
      </c>
      <c r="AF48" s="157">
        <v>1.2097E-2</v>
      </c>
      <c r="AG48" s="115"/>
    </row>
    <row r="49" spans="1:33" ht="12" customHeight="1">
      <c r="A49" s="113" t="s">
        <v>1127</v>
      </c>
      <c r="B49" s="155" t="s">
        <v>1088</v>
      </c>
      <c r="C49" s="161">
        <v>7.7187000000000006E-2</v>
      </c>
      <c r="D49" s="161">
        <v>7.6893000000000003E-2</v>
      </c>
      <c r="E49" s="161">
        <v>7.7079999999999996E-2</v>
      </c>
      <c r="F49" s="161">
        <v>7.6725000000000002E-2</v>
      </c>
      <c r="G49" s="161">
        <v>7.4614E-2</v>
      </c>
      <c r="H49" s="161">
        <v>7.1290999999999993E-2</v>
      </c>
      <c r="I49" s="161">
        <v>6.7976999999999996E-2</v>
      </c>
      <c r="J49" s="161">
        <v>6.5073000000000006E-2</v>
      </c>
      <c r="K49" s="161">
        <v>6.1624999999999999E-2</v>
      </c>
      <c r="L49" s="161">
        <v>5.8332000000000002E-2</v>
      </c>
      <c r="M49" s="161">
        <v>5.5036000000000002E-2</v>
      </c>
      <c r="N49" s="161">
        <v>5.1792999999999999E-2</v>
      </c>
      <c r="O49" s="161">
        <v>4.8852E-2</v>
      </c>
      <c r="P49" s="161">
        <v>4.6171999999999998E-2</v>
      </c>
      <c r="Q49" s="161">
        <v>4.3458999999999998E-2</v>
      </c>
      <c r="R49" s="161">
        <v>4.0714E-2</v>
      </c>
      <c r="S49" s="161">
        <v>3.7982000000000002E-2</v>
      </c>
      <c r="T49" s="161">
        <v>3.5138999999999997E-2</v>
      </c>
      <c r="U49" s="161">
        <v>3.2300000000000002E-2</v>
      </c>
      <c r="V49" s="161">
        <v>2.9246000000000001E-2</v>
      </c>
      <c r="W49" s="161">
        <v>2.6165999999999998E-2</v>
      </c>
      <c r="X49" s="161">
        <v>2.3050000000000001E-2</v>
      </c>
      <c r="Y49" s="161">
        <v>1.9861E-2</v>
      </c>
      <c r="Z49" s="161">
        <v>1.6736000000000001E-2</v>
      </c>
      <c r="AA49" s="161">
        <v>1.3457999999999999E-2</v>
      </c>
      <c r="AB49" s="161">
        <v>1.0167000000000001E-2</v>
      </c>
      <c r="AC49" s="161">
        <v>6.8009999999999998E-3</v>
      </c>
      <c r="AD49" s="161">
        <v>3.4299999999999999E-3</v>
      </c>
      <c r="AE49" s="161">
        <v>0</v>
      </c>
      <c r="AF49" s="157" t="s">
        <v>400</v>
      </c>
      <c r="AG49" s="115"/>
    </row>
    <row r="50" spans="1:33" ht="15" customHeight="1">
      <c r="A50" s="113" t="s">
        <v>1128</v>
      </c>
      <c r="B50" s="155" t="s">
        <v>1090</v>
      </c>
      <c r="C50" s="161">
        <v>3.6266189999999998</v>
      </c>
      <c r="D50" s="161">
        <v>7.1142820000000002</v>
      </c>
      <c r="E50" s="161">
        <v>10.936429</v>
      </c>
      <c r="F50" s="161">
        <v>14.991846000000001</v>
      </c>
      <c r="G50" s="161">
        <v>18.91403</v>
      </c>
      <c r="H50" s="161">
        <v>22.581854</v>
      </c>
      <c r="I50" s="161">
        <v>26.231238999999999</v>
      </c>
      <c r="J50" s="161">
        <v>30.044129999999999</v>
      </c>
      <c r="K50" s="161">
        <v>33.597034000000001</v>
      </c>
      <c r="L50" s="161">
        <v>37.191940000000002</v>
      </c>
      <c r="M50" s="161">
        <v>40.750644999999999</v>
      </c>
      <c r="N50" s="161">
        <v>44.308708000000003</v>
      </c>
      <c r="O50" s="161">
        <v>48.125022999999999</v>
      </c>
      <c r="P50" s="161">
        <v>52.274918</v>
      </c>
      <c r="Q50" s="161">
        <v>56.508243999999998</v>
      </c>
      <c r="R50" s="161">
        <v>60.848197999999996</v>
      </c>
      <c r="S50" s="161">
        <v>65.376472000000007</v>
      </c>
      <c r="T50" s="161">
        <v>69.901756000000006</v>
      </c>
      <c r="U50" s="161">
        <v>74.653328000000002</v>
      </c>
      <c r="V50" s="161">
        <v>79.114174000000006</v>
      </c>
      <c r="W50" s="161">
        <v>83.673812999999996</v>
      </c>
      <c r="X50" s="161">
        <v>88.316001999999997</v>
      </c>
      <c r="Y50" s="161">
        <v>92.888107000000005</v>
      </c>
      <c r="Z50" s="161">
        <v>98.097862000000006</v>
      </c>
      <c r="AA50" s="161">
        <v>102.834633</v>
      </c>
      <c r="AB50" s="161">
        <v>107.82616400000001</v>
      </c>
      <c r="AC50" s="161">
        <v>112.44903600000001</v>
      </c>
      <c r="AD50" s="161">
        <v>117.727913</v>
      </c>
      <c r="AE50" s="161">
        <v>123.218712</v>
      </c>
      <c r="AF50" s="157">
        <v>0.134187</v>
      </c>
      <c r="AG50" s="115"/>
    </row>
    <row r="51" spans="1:33" ht="15" customHeight="1">
      <c r="A51" s="113" t="s">
        <v>1129</v>
      </c>
      <c r="B51" s="155" t="s">
        <v>1092</v>
      </c>
      <c r="C51" s="161">
        <v>1.5407519999999999</v>
      </c>
      <c r="D51" s="161">
        <v>2.0549010000000001</v>
      </c>
      <c r="E51" s="161">
        <v>2.6251910000000001</v>
      </c>
      <c r="F51" s="161">
        <v>3.2232090000000002</v>
      </c>
      <c r="G51" s="161">
        <v>3.7786979999999999</v>
      </c>
      <c r="H51" s="161">
        <v>4.2807060000000003</v>
      </c>
      <c r="I51" s="161">
        <v>4.7801239999999998</v>
      </c>
      <c r="J51" s="161">
        <v>5.3091759999999999</v>
      </c>
      <c r="K51" s="161">
        <v>5.7925469999999999</v>
      </c>
      <c r="L51" s="161">
        <v>6.2841839999999998</v>
      </c>
      <c r="M51" s="161">
        <v>6.7704449999999996</v>
      </c>
      <c r="N51" s="161">
        <v>7.25732</v>
      </c>
      <c r="O51" s="161">
        <v>7.7865450000000003</v>
      </c>
      <c r="P51" s="161">
        <v>8.3687529999999999</v>
      </c>
      <c r="Q51" s="161">
        <v>8.9629480000000008</v>
      </c>
      <c r="R51" s="161">
        <v>9.5726270000000007</v>
      </c>
      <c r="S51" s="161">
        <v>10.210526</v>
      </c>
      <c r="T51" s="161">
        <v>10.846562</v>
      </c>
      <c r="U51" s="161">
        <v>11.516315000000001</v>
      </c>
      <c r="V51" s="161">
        <v>12.140107</v>
      </c>
      <c r="W51" s="161">
        <v>12.778309</v>
      </c>
      <c r="X51" s="161">
        <v>13.428331999999999</v>
      </c>
      <c r="Y51" s="161">
        <v>14.067024</v>
      </c>
      <c r="Z51" s="161">
        <v>14.801416</v>
      </c>
      <c r="AA51" s="161">
        <v>15.463592</v>
      </c>
      <c r="AB51" s="161">
        <v>16.163537999999999</v>
      </c>
      <c r="AC51" s="161">
        <v>16.80772</v>
      </c>
      <c r="AD51" s="161">
        <v>17.549416999999998</v>
      </c>
      <c r="AE51" s="161">
        <v>18.321916999999999</v>
      </c>
      <c r="AF51" s="157">
        <v>9.2450000000000004E-2</v>
      </c>
      <c r="AG51" s="115"/>
    </row>
    <row r="52" spans="1:33" ht="15" customHeight="1">
      <c r="A52" s="113" t="s">
        <v>1130</v>
      </c>
      <c r="B52" s="155" t="s">
        <v>1094</v>
      </c>
      <c r="C52" s="161">
        <v>4.7443010000000001</v>
      </c>
      <c r="D52" s="161">
        <v>5.0455069999999997</v>
      </c>
      <c r="E52" s="161">
        <v>5.4024989999999997</v>
      </c>
      <c r="F52" s="161">
        <v>5.7478610000000003</v>
      </c>
      <c r="G52" s="161">
        <v>5.9794809999999998</v>
      </c>
      <c r="H52" s="161">
        <v>6.1178429999999997</v>
      </c>
      <c r="I52" s="161">
        <v>6.2542980000000004</v>
      </c>
      <c r="J52" s="161">
        <v>6.4282649999999997</v>
      </c>
      <c r="K52" s="161">
        <v>6.5471839999999997</v>
      </c>
      <c r="L52" s="161">
        <v>6.6780039999999996</v>
      </c>
      <c r="M52" s="161">
        <v>6.8046899999999999</v>
      </c>
      <c r="N52" s="161">
        <v>6.9338360000000003</v>
      </c>
      <c r="O52" s="161">
        <v>7.1027570000000004</v>
      </c>
      <c r="P52" s="161">
        <v>7.3157490000000003</v>
      </c>
      <c r="Q52" s="161">
        <v>7.5340819999999997</v>
      </c>
      <c r="R52" s="161">
        <v>7.758972</v>
      </c>
      <c r="S52" s="161">
        <v>8.0011349999999997</v>
      </c>
      <c r="T52" s="161">
        <v>8.2362789999999997</v>
      </c>
      <c r="U52" s="161">
        <v>8.490767</v>
      </c>
      <c r="V52" s="161">
        <v>8.7061309999999992</v>
      </c>
      <c r="W52" s="161">
        <v>8.9281260000000007</v>
      </c>
      <c r="X52" s="161">
        <v>9.1544550000000005</v>
      </c>
      <c r="Y52" s="161">
        <v>9.3696739999999998</v>
      </c>
      <c r="Z52" s="161">
        <v>9.6438179999999996</v>
      </c>
      <c r="AA52" s="161">
        <v>9.8639759999999992</v>
      </c>
      <c r="AB52" s="161">
        <v>10.107215</v>
      </c>
      <c r="AC52" s="161">
        <v>10.313154000000001</v>
      </c>
      <c r="AD52" s="161">
        <v>10.576283999999999</v>
      </c>
      <c r="AE52" s="161">
        <v>10.854796</v>
      </c>
      <c r="AF52" s="157">
        <v>3.0001E-2</v>
      </c>
      <c r="AG52" s="115"/>
    </row>
    <row r="53" spans="1:33" ht="15" customHeight="1">
      <c r="A53" s="113" t="s">
        <v>1131</v>
      </c>
      <c r="B53" s="155" t="s">
        <v>1096</v>
      </c>
      <c r="C53" s="161">
        <v>0.34685300000000002</v>
      </c>
      <c r="D53" s="161">
        <v>0.68548900000000001</v>
      </c>
      <c r="E53" s="161">
        <v>1.054651</v>
      </c>
      <c r="F53" s="161">
        <v>1.4450639999999999</v>
      </c>
      <c r="G53" s="161">
        <v>1.8217939999999999</v>
      </c>
      <c r="H53" s="161">
        <v>2.1732770000000001</v>
      </c>
      <c r="I53" s="161">
        <v>2.522332</v>
      </c>
      <c r="J53" s="161">
        <v>2.8865059999999998</v>
      </c>
      <c r="K53" s="161">
        <v>3.2252179999999999</v>
      </c>
      <c r="L53" s="161">
        <v>3.5672820000000001</v>
      </c>
      <c r="M53" s="161">
        <v>3.9051309999999999</v>
      </c>
      <c r="N53" s="161">
        <v>4.2424379999999999</v>
      </c>
      <c r="O53" s="161">
        <v>4.6038059999999996</v>
      </c>
      <c r="P53" s="161">
        <v>4.9964139999999997</v>
      </c>
      <c r="Q53" s="161">
        <v>5.3968340000000001</v>
      </c>
      <c r="R53" s="161">
        <v>5.8063060000000002</v>
      </c>
      <c r="S53" s="161">
        <v>6.2335190000000003</v>
      </c>
      <c r="T53" s="161">
        <v>6.6600770000000002</v>
      </c>
      <c r="U53" s="161">
        <v>7.1071929999999996</v>
      </c>
      <c r="V53" s="161">
        <v>7.525671</v>
      </c>
      <c r="W53" s="161">
        <v>7.9528939999999997</v>
      </c>
      <c r="X53" s="161">
        <v>8.3870989999999992</v>
      </c>
      <c r="Y53" s="161">
        <v>8.8139050000000001</v>
      </c>
      <c r="Z53" s="161">
        <v>9.2999410000000005</v>
      </c>
      <c r="AA53" s="161">
        <v>9.7377129999999994</v>
      </c>
      <c r="AB53" s="161">
        <v>10.201078000000001</v>
      </c>
      <c r="AC53" s="161">
        <v>10.629158</v>
      </c>
      <c r="AD53" s="161">
        <v>11.118840000000001</v>
      </c>
      <c r="AE53" s="161">
        <v>11.628693999999999</v>
      </c>
      <c r="AF53" s="157">
        <v>0.13364799999999999</v>
      </c>
      <c r="AG53" s="115"/>
    </row>
    <row r="54" spans="1:33" ht="15" customHeight="1">
      <c r="A54" s="113" t="s">
        <v>1132</v>
      </c>
      <c r="B54" s="155" t="s">
        <v>1098</v>
      </c>
      <c r="C54" s="161">
        <v>0</v>
      </c>
      <c r="D54" s="161">
        <v>0</v>
      </c>
      <c r="E54" s="161">
        <v>0</v>
      </c>
      <c r="F54" s="161">
        <v>0</v>
      </c>
      <c r="G54" s="16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1">
        <v>0</v>
      </c>
      <c r="P54" s="161">
        <v>0</v>
      </c>
      <c r="Q54" s="161">
        <v>0</v>
      </c>
      <c r="R54" s="161">
        <v>0</v>
      </c>
      <c r="S54" s="161">
        <v>0</v>
      </c>
      <c r="T54" s="161">
        <v>0</v>
      </c>
      <c r="U54" s="161">
        <v>0</v>
      </c>
      <c r="V54" s="161">
        <v>0</v>
      </c>
      <c r="W54" s="161">
        <v>0</v>
      </c>
      <c r="X54" s="161">
        <v>0</v>
      </c>
      <c r="Y54" s="161">
        <v>0</v>
      </c>
      <c r="Z54" s="161">
        <v>0</v>
      </c>
      <c r="AA54" s="161">
        <v>0</v>
      </c>
      <c r="AB54" s="161">
        <v>0</v>
      </c>
      <c r="AC54" s="161">
        <v>0</v>
      </c>
      <c r="AD54" s="161">
        <v>0</v>
      </c>
      <c r="AE54" s="161">
        <v>0</v>
      </c>
      <c r="AF54" s="157" t="s">
        <v>400</v>
      </c>
      <c r="AG54" s="115"/>
    </row>
    <row r="55" spans="1:33" ht="15" customHeight="1">
      <c r="A55" s="113" t="s">
        <v>1133</v>
      </c>
      <c r="B55" s="155" t="s">
        <v>1100</v>
      </c>
      <c r="C55" s="161">
        <v>37.296287999999997</v>
      </c>
      <c r="D55" s="161">
        <v>39.102524000000003</v>
      </c>
      <c r="E55" s="161">
        <v>41.305427999999999</v>
      </c>
      <c r="F55" s="161">
        <v>43.376812000000001</v>
      </c>
      <c r="G55" s="161">
        <v>44.561202999999999</v>
      </c>
      <c r="H55" s="161">
        <v>45.045020999999998</v>
      </c>
      <c r="I55" s="161">
        <v>45.519053999999997</v>
      </c>
      <c r="J55" s="161">
        <v>46.267310999999999</v>
      </c>
      <c r="K55" s="161">
        <v>46.621571000000003</v>
      </c>
      <c r="L55" s="161">
        <v>47.067920999999998</v>
      </c>
      <c r="M55" s="161">
        <v>47.492344000000003</v>
      </c>
      <c r="N55" s="161">
        <v>47.939545000000003</v>
      </c>
      <c r="O55" s="161">
        <v>48.665664999999997</v>
      </c>
      <c r="P55" s="161">
        <v>49.692073999999998</v>
      </c>
      <c r="Q55" s="161">
        <v>50.747635000000002</v>
      </c>
      <c r="R55" s="161">
        <v>51.845730000000003</v>
      </c>
      <c r="S55" s="161">
        <v>53.052174000000001</v>
      </c>
      <c r="T55" s="161">
        <v>54.205021000000002</v>
      </c>
      <c r="U55" s="161">
        <v>55.481574999999999</v>
      </c>
      <c r="V55" s="161">
        <v>56.500191000000001</v>
      </c>
      <c r="W55" s="161">
        <v>57.560111999999997</v>
      </c>
      <c r="X55" s="161">
        <v>58.646866000000003</v>
      </c>
      <c r="Y55" s="161">
        <v>59.661129000000003</v>
      </c>
      <c r="Z55" s="161">
        <v>61.050877</v>
      </c>
      <c r="AA55" s="161">
        <v>62.110481</v>
      </c>
      <c r="AB55" s="161">
        <v>63.303482000000002</v>
      </c>
      <c r="AC55" s="161">
        <v>64.260459999999995</v>
      </c>
      <c r="AD55" s="161">
        <v>65.571258999999998</v>
      </c>
      <c r="AE55" s="161">
        <v>66.969986000000006</v>
      </c>
      <c r="AF55" s="157">
        <v>2.1125000000000001E-2</v>
      </c>
      <c r="AG55" s="115"/>
    </row>
    <row r="56" spans="1:33" ht="15" customHeight="1">
      <c r="A56" s="113" t="s">
        <v>1134</v>
      </c>
      <c r="B56" s="155" t="s">
        <v>1102</v>
      </c>
      <c r="C56" s="161">
        <v>0</v>
      </c>
      <c r="D56" s="161">
        <v>0</v>
      </c>
      <c r="E56" s="161">
        <v>0</v>
      </c>
      <c r="F56" s="161">
        <v>0</v>
      </c>
      <c r="G56" s="161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1">
        <v>0</v>
      </c>
      <c r="P56" s="161">
        <v>0</v>
      </c>
      <c r="Q56" s="161">
        <v>0</v>
      </c>
      <c r="R56" s="161">
        <v>0</v>
      </c>
      <c r="S56" s="161">
        <v>0</v>
      </c>
      <c r="T56" s="161">
        <v>0</v>
      </c>
      <c r="U56" s="161">
        <v>0</v>
      </c>
      <c r="V56" s="161">
        <v>0</v>
      </c>
      <c r="W56" s="161">
        <v>0</v>
      </c>
      <c r="X56" s="161">
        <v>0</v>
      </c>
      <c r="Y56" s="161">
        <v>0</v>
      </c>
      <c r="Z56" s="161">
        <v>0</v>
      </c>
      <c r="AA56" s="161">
        <v>0</v>
      </c>
      <c r="AB56" s="161">
        <v>0</v>
      </c>
      <c r="AC56" s="161">
        <v>0</v>
      </c>
      <c r="AD56" s="161">
        <v>0</v>
      </c>
      <c r="AE56" s="161">
        <v>0</v>
      </c>
      <c r="AF56" s="157" t="s">
        <v>400</v>
      </c>
      <c r="AG56" s="115"/>
    </row>
    <row r="57" spans="1:33" ht="15" customHeight="1">
      <c r="A57" s="113" t="s">
        <v>1135</v>
      </c>
      <c r="B57" s="155" t="s">
        <v>1104</v>
      </c>
      <c r="C57" s="161">
        <v>0</v>
      </c>
      <c r="D57" s="161">
        <v>0</v>
      </c>
      <c r="E57" s="161">
        <v>0</v>
      </c>
      <c r="F57" s="161">
        <v>0</v>
      </c>
      <c r="G57" s="161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1">
        <v>0</v>
      </c>
      <c r="P57" s="161">
        <v>0</v>
      </c>
      <c r="Q57" s="161">
        <v>0</v>
      </c>
      <c r="R57" s="161">
        <v>0</v>
      </c>
      <c r="S57" s="161">
        <v>0</v>
      </c>
      <c r="T57" s="161">
        <v>0</v>
      </c>
      <c r="U57" s="161">
        <v>0</v>
      </c>
      <c r="V57" s="161">
        <v>0</v>
      </c>
      <c r="W57" s="161">
        <v>0</v>
      </c>
      <c r="X57" s="161">
        <v>0</v>
      </c>
      <c r="Y57" s="161">
        <v>0</v>
      </c>
      <c r="Z57" s="161">
        <v>0</v>
      </c>
      <c r="AA57" s="161">
        <v>0</v>
      </c>
      <c r="AB57" s="161">
        <v>0</v>
      </c>
      <c r="AC57" s="161">
        <v>0</v>
      </c>
      <c r="AD57" s="161">
        <v>0</v>
      </c>
      <c r="AE57" s="161">
        <v>0</v>
      </c>
      <c r="AF57" s="157" t="s">
        <v>400</v>
      </c>
      <c r="AG57" s="115"/>
    </row>
    <row r="58" spans="1:33" ht="15" customHeight="1">
      <c r="A58" s="113" t="s">
        <v>1136</v>
      </c>
      <c r="B58" s="155" t="s">
        <v>1106</v>
      </c>
      <c r="C58" s="161">
        <v>0</v>
      </c>
      <c r="D58" s="161">
        <v>0</v>
      </c>
      <c r="E58" s="161">
        <v>0</v>
      </c>
      <c r="F58" s="161">
        <v>0</v>
      </c>
      <c r="G58" s="161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1">
        <v>0</v>
      </c>
      <c r="P58" s="161">
        <v>0</v>
      </c>
      <c r="Q58" s="161">
        <v>0</v>
      </c>
      <c r="R58" s="161">
        <v>0</v>
      </c>
      <c r="S58" s="161">
        <v>0</v>
      </c>
      <c r="T58" s="161">
        <v>0</v>
      </c>
      <c r="U58" s="161">
        <v>0</v>
      </c>
      <c r="V58" s="161">
        <v>0</v>
      </c>
      <c r="W58" s="161">
        <v>0</v>
      </c>
      <c r="X58" s="161">
        <v>0</v>
      </c>
      <c r="Y58" s="161">
        <v>0</v>
      </c>
      <c r="Z58" s="161">
        <v>0</v>
      </c>
      <c r="AA58" s="161">
        <v>0</v>
      </c>
      <c r="AB58" s="161">
        <v>0</v>
      </c>
      <c r="AC58" s="161">
        <v>0</v>
      </c>
      <c r="AD58" s="161">
        <v>0</v>
      </c>
      <c r="AE58" s="161">
        <v>0</v>
      </c>
      <c r="AF58" s="157" t="s">
        <v>400</v>
      </c>
      <c r="AG58" s="115"/>
    </row>
    <row r="59" spans="1:33" ht="15" customHeight="1">
      <c r="A59" s="113" t="s">
        <v>1137</v>
      </c>
      <c r="B59" s="155" t="s">
        <v>1108</v>
      </c>
      <c r="C59" s="161">
        <v>0</v>
      </c>
      <c r="D59" s="161">
        <v>0</v>
      </c>
      <c r="E59" s="161">
        <v>0</v>
      </c>
      <c r="F59" s="161">
        <v>0</v>
      </c>
      <c r="G59" s="161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1">
        <v>0</v>
      </c>
      <c r="P59" s="161">
        <v>0</v>
      </c>
      <c r="Q59" s="161">
        <v>0</v>
      </c>
      <c r="R59" s="161">
        <v>0</v>
      </c>
      <c r="S59" s="161">
        <v>0</v>
      </c>
      <c r="T59" s="161">
        <v>0</v>
      </c>
      <c r="U59" s="161">
        <v>0</v>
      </c>
      <c r="V59" s="161">
        <v>0</v>
      </c>
      <c r="W59" s="161">
        <v>0</v>
      </c>
      <c r="X59" s="161">
        <v>0</v>
      </c>
      <c r="Y59" s="161">
        <v>0</v>
      </c>
      <c r="Z59" s="161">
        <v>0</v>
      </c>
      <c r="AA59" s="161">
        <v>0</v>
      </c>
      <c r="AB59" s="161">
        <v>0</v>
      </c>
      <c r="AC59" s="161">
        <v>0</v>
      </c>
      <c r="AD59" s="161">
        <v>0</v>
      </c>
      <c r="AE59" s="161">
        <v>0</v>
      </c>
      <c r="AF59" s="157" t="s">
        <v>400</v>
      </c>
      <c r="AG59" s="115"/>
    </row>
    <row r="60" spans="1:33" ht="15" customHeight="1">
      <c r="A60" s="113" t="s">
        <v>1138</v>
      </c>
      <c r="B60" s="155" t="s">
        <v>1110</v>
      </c>
      <c r="C60" s="161">
        <v>0</v>
      </c>
      <c r="D60" s="161">
        <v>0</v>
      </c>
      <c r="E60" s="161">
        <v>0</v>
      </c>
      <c r="F60" s="161">
        <v>0</v>
      </c>
      <c r="G60" s="161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1">
        <v>0</v>
      </c>
      <c r="P60" s="161">
        <v>0</v>
      </c>
      <c r="Q60" s="161">
        <v>0</v>
      </c>
      <c r="R60" s="161">
        <v>0</v>
      </c>
      <c r="S60" s="161">
        <v>0</v>
      </c>
      <c r="T60" s="161">
        <v>0</v>
      </c>
      <c r="U60" s="161">
        <v>0</v>
      </c>
      <c r="V60" s="161">
        <v>0</v>
      </c>
      <c r="W60" s="161">
        <v>0</v>
      </c>
      <c r="X60" s="161">
        <v>0</v>
      </c>
      <c r="Y60" s="161">
        <v>0</v>
      </c>
      <c r="Z60" s="161">
        <v>0</v>
      </c>
      <c r="AA60" s="161">
        <v>0</v>
      </c>
      <c r="AB60" s="161">
        <v>0</v>
      </c>
      <c r="AC60" s="161">
        <v>0</v>
      </c>
      <c r="AD60" s="161">
        <v>0</v>
      </c>
      <c r="AE60" s="161">
        <v>0</v>
      </c>
      <c r="AF60" s="157" t="s">
        <v>400</v>
      </c>
      <c r="AG60" s="115"/>
    </row>
    <row r="61" spans="1:33" ht="15" customHeight="1">
      <c r="A61" s="113" t="s">
        <v>1139</v>
      </c>
      <c r="B61" s="155" t="s">
        <v>1112</v>
      </c>
      <c r="C61" s="161">
        <v>2.0339999999999998E-3</v>
      </c>
      <c r="D61" s="161">
        <v>4.2249999999999996E-3</v>
      </c>
      <c r="E61" s="161">
        <v>6.6280000000000002E-3</v>
      </c>
      <c r="F61" s="161">
        <v>9.1800000000000007E-3</v>
      </c>
      <c r="G61" s="161">
        <v>1.1653E-2</v>
      </c>
      <c r="H61" s="161">
        <v>1.3968E-2</v>
      </c>
      <c r="I61" s="161">
        <v>1.6271000000000001E-2</v>
      </c>
      <c r="J61" s="161">
        <v>1.8672000000000001E-2</v>
      </c>
      <c r="K61" s="161">
        <v>2.0910999999999999E-2</v>
      </c>
      <c r="L61" s="161">
        <v>2.3172999999999999E-2</v>
      </c>
      <c r="M61" s="161">
        <v>2.5411E-2</v>
      </c>
      <c r="N61" s="161">
        <v>2.7647000000000001E-2</v>
      </c>
      <c r="O61" s="161">
        <v>3.0044000000000001E-2</v>
      </c>
      <c r="P61" s="161">
        <v>3.2647000000000002E-2</v>
      </c>
      <c r="Q61" s="161">
        <v>3.5303000000000001E-2</v>
      </c>
      <c r="R61" s="161">
        <v>3.8024000000000002E-2</v>
      </c>
      <c r="S61" s="161">
        <v>4.0863999999999998E-2</v>
      </c>
      <c r="T61" s="161">
        <v>4.3702999999999999E-2</v>
      </c>
      <c r="U61" s="161">
        <v>4.6681E-2</v>
      </c>
      <c r="V61" s="161">
        <v>4.9474999999999998E-2</v>
      </c>
      <c r="W61" s="161">
        <v>5.2331000000000003E-2</v>
      </c>
      <c r="X61" s="161">
        <v>5.5236E-2</v>
      </c>
      <c r="Y61" s="161">
        <v>5.8096000000000002E-2</v>
      </c>
      <c r="Z61" s="161">
        <v>6.1351999999999997E-2</v>
      </c>
      <c r="AA61" s="161">
        <v>6.4301999999999998E-2</v>
      </c>
      <c r="AB61" s="161">
        <v>6.7421999999999996E-2</v>
      </c>
      <c r="AC61" s="161">
        <v>7.0310999999999998E-2</v>
      </c>
      <c r="AD61" s="161">
        <v>7.3610999999999996E-2</v>
      </c>
      <c r="AE61" s="161">
        <v>7.7048000000000005E-2</v>
      </c>
      <c r="AF61" s="157">
        <v>0.13860700000000001</v>
      </c>
      <c r="AG61" s="115"/>
    </row>
    <row r="62" spans="1:33" ht="15" customHeight="1">
      <c r="A62" s="113" t="s">
        <v>1140</v>
      </c>
      <c r="B62" s="155" t="s">
        <v>1141</v>
      </c>
      <c r="C62" s="161">
        <v>145.60966500000001</v>
      </c>
      <c r="D62" s="161">
        <v>156.480682</v>
      </c>
      <c r="E62" s="161">
        <v>169.07797199999999</v>
      </c>
      <c r="F62" s="161">
        <v>181.20645099999999</v>
      </c>
      <c r="G62" s="161">
        <v>189.621613</v>
      </c>
      <c r="H62" s="161">
        <v>194.99156199999999</v>
      </c>
      <c r="I62" s="161">
        <v>200.235153</v>
      </c>
      <c r="J62" s="161">
        <v>206.636627</v>
      </c>
      <c r="K62" s="161">
        <v>211.226471</v>
      </c>
      <c r="L62" s="161">
        <v>216.195221</v>
      </c>
      <c r="M62" s="161">
        <v>221.037216</v>
      </c>
      <c r="N62" s="161">
        <v>225.941315</v>
      </c>
      <c r="O62" s="161">
        <v>232.14924600000001</v>
      </c>
      <c r="P62" s="161">
        <v>239.80892900000001</v>
      </c>
      <c r="Q62" s="161">
        <v>247.616074</v>
      </c>
      <c r="R62" s="161">
        <v>255.695404</v>
      </c>
      <c r="S62" s="161">
        <v>264.33047499999998</v>
      </c>
      <c r="T62" s="161">
        <v>272.73104899999998</v>
      </c>
      <c r="U62" s="161">
        <v>281.81561299999998</v>
      </c>
      <c r="V62" s="161">
        <v>289.63900799999999</v>
      </c>
      <c r="W62" s="161">
        <v>297.69894399999998</v>
      </c>
      <c r="X62" s="161">
        <v>305.930725</v>
      </c>
      <c r="Y62" s="161">
        <v>313.80929600000002</v>
      </c>
      <c r="Z62" s="161">
        <v>323.713165</v>
      </c>
      <c r="AA62" s="161">
        <v>331.97268700000001</v>
      </c>
      <c r="AB62" s="161">
        <v>340.90216099999998</v>
      </c>
      <c r="AC62" s="161">
        <v>348.57012900000001</v>
      </c>
      <c r="AD62" s="161">
        <v>358.17044099999998</v>
      </c>
      <c r="AE62" s="161">
        <v>368.26666299999999</v>
      </c>
      <c r="AF62" s="157">
        <v>3.3694000000000002E-2</v>
      </c>
      <c r="AG62" s="115"/>
    </row>
    <row r="63" spans="1:33" ht="15" customHeight="1"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</row>
    <row r="64" spans="1:33" ht="15" customHeight="1">
      <c r="A64" s="113" t="s">
        <v>1142</v>
      </c>
      <c r="B64" s="155" t="s">
        <v>1143</v>
      </c>
      <c r="C64" s="161">
        <v>11.326775</v>
      </c>
      <c r="D64" s="161">
        <v>11.729151999999999</v>
      </c>
      <c r="E64" s="161">
        <v>12.126184</v>
      </c>
      <c r="F64" s="161">
        <v>12.515253</v>
      </c>
      <c r="G64" s="161">
        <v>12.897691</v>
      </c>
      <c r="H64" s="161">
        <v>13.276489</v>
      </c>
      <c r="I64" s="161">
        <v>13.652972999999999</v>
      </c>
      <c r="J64" s="161">
        <v>14.027736000000001</v>
      </c>
      <c r="K64" s="161">
        <v>14.400922</v>
      </c>
      <c r="L64" s="161">
        <v>14.773797999999999</v>
      </c>
      <c r="M64" s="161">
        <v>15.146682999999999</v>
      </c>
      <c r="N64" s="161">
        <v>15.518919</v>
      </c>
      <c r="O64" s="161">
        <v>15.891093</v>
      </c>
      <c r="P64" s="161">
        <v>16.263072999999999</v>
      </c>
      <c r="Q64" s="161">
        <v>16.633780999999999</v>
      </c>
      <c r="R64" s="161">
        <v>17.005393999999999</v>
      </c>
      <c r="S64" s="161">
        <v>17.376149999999999</v>
      </c>
      <c r="T64" s="161">
        <v>17.746307000000002</v>
      </c>
      <c r="U64" s="161">
        <v>18.116952999999999</v>
      </c>
      <c r="V64" s="161">
        <v>18.487981999999999</v>
      </c>
      <c r="W64" s="161">
        <v>18.858979999999999</v>
      </c>
      <c r="X64" s="161">
        <v>19.230163999999998</v>
      </c>
      <c r="Y64" s="161">
        <v>19.601316000000001</v>
      </c>
      <c r="Z64" s="161">
        <v>19.973127000000002</v>
      </c>
      <c r="AA64" s="161">
        <v>20.347881000000001</v>
      </c>
      <c r="AB64" s="161">
        <v>20.720106000000001</v>
      </c>
      <c r="AC64" s="161">
        <v>21.091866</v>
      </c>
      <c r="AD64" s="161">
        <v>21.463251</v>
      </c>
      <c r="AE64" s="161">
        <v>21.833759000000001</v>
      </c>
      <c r="AF64" s="157">
        <v>2.3716000000000001E-2</v>
      </c>
      <c r="AG64" s="115"/>
    </row>
    <row r="65" spans="1:33" ht="15" customHeight="1">
      <c r="A65" s="113" t="s">
        <v>1144</v>
      </c>
      <c r="B65" s="155" t="s">
        <v>1145</v>
      </c>
      <c r="C65" s="161">
        <v>1285.5351559999999</v>
      </c>
      <c r="D65" s="161">
        <v>1334.1176760000001</v>
      </c>
      <c r="E65" s="161">
        <v>1394.321289</v>
      </c>
      <c r="F65" s="161">
        <v>1447.884888</v>
      </c>
      <c r="G65" s="161">
        <v>1470.19812</v>
      </c>
      <c r="H65" s="161">
        <v>1468.6982419999999</v>
      </c>
      <c r="I65" s="161">
        <v>1466.604736</v>
      </c>
      <c r="J65" s="161">
        <v>1473.0576169999999</v>
      </c>
      <c r="K65" s="161">
        <v>1466.756592</v>
      </c>
      <c r="L65" s="161">
        <v>1463.369263</v>
      </c>
      <c r="M65" s="161">
        <v>1459.3110349999999</v>
      </c>
      <c r="N65" s="161">
        <v>1455.908813</v>
      </c>
      <c r="O65" s="161">
        <v>1460.8764650000001</v>
      </c>
      <c r="P65" s="161">
        <v>1474.5610349999999</v>
      </c>
      <c r="Q65" s="161">
        <v>1488.6336670000001</v>
      </c>
      <c r="R65" s="161">
        <v>1503.613525</v>
      </c>
      <c r="S65" s="161">
        <v>1521.2257079999999</v>
      </c>
      <c r="T65" s="161">
        <v>1536.832764</v>
      </c>
      <c r="U65" s="161">
        <v>1555.5354</v>
      </c>
      <c r="V65" s="161">
        <v>1566.634033</v>
      </c>
      <c r="W65" s="161">
        <v>1578.5527340000001</v>
      </c>
      <c r="X65" s="161">
        <v>1590.889893</v>
      </c>
      <c r="Y65" s="161">
        <v>1600.960327</v>
      </c>
      <c r="Z65" s="161">
        <v>1620.74353</v>
      </c>
      <c r="AA65" s="161">
        <v>1631.4852289999999</v>
      </c>
      <c r="AB65" s="161">
        <v>1645.272217</v>
      </c>
      <c r="AC65" s="161">
        <v>1652.6281739999999</v>
      </c>
      <c r="AD65" s="161">
        <v>1668.7613530000001</v>
      </c>
      <c r="AE65" s="161">
        <v>1686.6845699999999</v>
      </c>
      <c r="AF65" s="157">
        <v>9.7470000000000005E-3</v>
      </c>
      <c r="AG65" s="115"/>
    </row>
    <row r="66" spans="1:33" ht="15" customHeight="1"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</row>
    <row r="67" spans="1:33" ht="15" customHeight="1">
      <c r="A67" s="113" t="s">
        <v>1146</v>
      </c>
      <c r="B67" s="154" t="s">
        <v>1147</v>
      </c>
      <c r="C67" s="125">
        <v>2115.3095699999999</v>
      </c>
      <c r="D67" s="125">
        <v>2179.8542480000001</v>
      </c>
      <c r="E67" s="125">
        <v>2247.3923340000001</v>
      </c>
      <c r="F67" s="125">
        <v>2289.9018550000001</v>
      </c>
      <c r="G67" s="125">
        <v>2295.4645999999998</v>
      </c>
      <c r="H67" s="125">
        <v>2284.945557</v>
      </c>
      <c r="I67" s="125">
        <v>2273.0161130000001</v>
      </c>
      <c r="J67" s="125">
        <v>2273.9323730000001</v>
      </c>
      <c r="K67" s="125">
        <v>2263.3520509999998</v>
      </c>
      <c r="L67" s="125">
        <v>2255.7309570000002</v>
      </c>
      <c r="M67" s="125">
        <v>2250.6152339999999</v>
      </c>
      <c r="N67" s="125">
        <v>2244.3781739999999</v>
      </c>
      <c r="O67" s="125">
        <v>2250.6123050000001</v>
      </c>
      <c r="P67" s="125">
        <v>2268.9152829999998</v>
      </c>
      <c r="Q67" s="125">
        <v>2291.9157709999999</v>
      </c>
      <c r="R67" s="125">
        <v>2311.8798830000001</v>
      </c>
      <c r="S67" s="125">
        <v>2334.326904</v>
      </c>
      <c r="T67" s="125">
        <v>2354.6838379999999</v>
      </c>
      <c r="U67" s="125">
        <v>2377.2294919999999</v>
      </c>
      <c r="V67" s="125">
        <v>2387.4941410000001</v>
      </c>
      <c r="W67" s="125">
        <v>2398.3923340000001</v>
      </c>
      <c r="X67" s="125">
        <v>2406.5219729999999</v>
      </c>
      <c r="Y67" s="125">
        <v>2415.423096</v>
      </c>
      <c r="Z67" s="125">
        <v>2438.1977539999998</v>
      </c>
      <c r="AA67" s="125">
        <v>2458.0991210000002</v>
      </c>
      <c r="AB67" s="125">
        <v>2472.1123050000001</v>
      </c>
      <c r="AC67" s="125">
        <v>2480.8183589999999</v>
      </c>
      <c r="AD67" s="125">
        <v>2499.592529</v>
      </c>
      <c r="AE67" s="125">
        <v>2521.9509280000002</v>
      </c>
      <c r="AF67" s="159">
        <v>6.2989999999999999E-3</v>
      </c>
      <c r="AG67" s="115"/>
    </row>
    <row r="68" spans="1:33" ht="15" customHeight="1"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</row>
    <row r="69" spans="1:33" ht="15" customHeight="1">
      <c r="B69" s="154" t="s">
        <v>1148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</row>
    <row r="70" spans="1:33" ht="12" customHeight="1">
      <c r="A70" s="113" t="s">
        <v>1149</v>
      </c>
      <c r="B70" s="155" t="s">
        <v>1150</v>
      </c>
      <c r="C70" s="161">
        <v>410.29077100000001</v>
      </c>
      <c r="D70" s="161">
        <v>411.86019900000002</v>
      </c>
      <c r="E70" s="161">
        <v>422.08718900000002</v>
      </c>
      <c r="F70" s="161">
        <v>427.93866000000003</v>
      </c>
      <c r="G70" s="161">
        <v>425.80892899999998</v>
      </c>
      <c r="H70" s="161">
        <v>420.11331200000001</v>
      </c>
      <c r="I70" s="161">
        <v>414.63775600000002</v>
      </c>
      <c r="J70" s="161">
        <v>410.573669</v>
      </c>
      <c r="K70" s="161">
        <v>405.62148999999999</v>
      </c>
      <c r="L70" s="161">
        <v>400.92529300000001</v>
      </c>
      <c r="M70" s="161">
        <v>396.546356</v>
      </c>
      <c r="N70" s="161">
        <v>391.28878800000001</v>
      </c>
      <c r="O70" s="161">
        <v>387.86077899999998</v>
      </c>
      <c r="P70" s="161">
        <v>386.62799100000001</v>
      </c>
      <c r="Q70" s="161">
        <v>386.76229899999998</v>
      </c>
      <c r="R70" s="161">
        <v>386.57772799999998</v>
      </c>
      <c r="S70" s="161">
        <v>387.32144199999999</v>
      </c>
      <c r="T70" s="161">
        <v>387.70996100000002</v>
      </c>
      <c r="U70" s="161">
        <v>388.84600799999998</v>
      </c>
      <c r="V70" s="161">
        <v>388.04797400000001</v>
      </c>
      <c r="W70" s="161">
        <v>387.545593</v>
      </c>
      <c r="X70" s="161">
        <v>386.55062900000001</v>
      </c>
      <c r="Y70" s="161">
        <v>386.34115600000001</v>
      </c>
      <c r="Z70" s="161">
        <v>388.39727800000003</v>
      </c>
      <c r="AA70" s="161">
        <v>390.789581</v>
      </c>
      <c r="AB70" s="161">
        <v>393.30300899999997</v>
      </c>
      <c r="AC70" s="161">
        <v>393.95352200000002</v>
      </c>
      <c r="AD70" s="161">
        <v>395.859467</v>
      </c>
      <c r="AE70" s="161">
        <v>398.83917200000002</v>
      </c>
      <c r="AF70" s="157">
        <v>-1.01E-3</v>
      </c>
      <c r="AG70" s="115"/>
    </row>
    <row r="71" spans="1:33" ht="15" customHeight="1">
      <c r="A71" s="113" t="s">
        <v>1151</v>
      </c>
      <c r="B71" s="155" t="s">
        <v>1152</v>
      </c>
      <c r="C71" s="161">
        <v>201.55270400000001</v>
      </c>
      <c r="D71" s="161">
        <v>203.643539</v>
      </c>
      <c r="E71" s="161">
        <v>209.879852</v>
      </c>
      <c r="F71" s="161">
        <v>213.99391199999999</v>
      </c>
      <c r="G71" s="161">
        <v>214.05772400000001</v>
      </c>
      <c r="H71" s="161">
        <v>212.224716</v>
      </c>
      <c r="I71" s="161">
        <v>210.50500500000001</v>
      </c>
      <c r="J71" s="161">
        <v>209.42543000000001</v>
      </c>
      <c r="K71" s="161">
        <v>207.82423399999999</v>
      </c>
      <c r="L71" s="161">
        <v>206.28251599999999</v>
      </c>
      <c r="M71" s="161">
        <v>205.665222</v>
      </c>
      <c r="N71" s="161">
        <v>205.245102</v>
      </c>
      <c r="O71" s="161">
        <v>205.64666700000001</v>
      </c>
      <c r="P71" s="161">
        <v>207.12898300000001</v>
      </c>
      <c r="Q71" s="161">
        <v>209.04892000000001</v>
      </c>
      <c r="R71" s="161">
        <v>210.68804900000001</v>
      </c>
      <c r="S71" s="161">
        <v>212.59925799999999</v>
      </c>
      <c r="T71" s="161">
        <v>214.24075300000001</v>
      </c>
      <c r="U71" s="161">
        <v>216.090149</v>
      </c>
      <c r="V71" s="161">
        <v>216.77891500000001</v>
      </c>
      <c r="W71" s="161">
        <v>217.48950199999999</v>
      </c>
      <c r="X71" s="161">
        <v>217.91325399999999</v>
      </c>
      <c r="Y71" s="161">
        <v>218.44653299999999</v>
      </c>
      <c r="Z71" s="161">
        <v>220.21542400000001</v>
      </c>
      <c r="AA71" s="161">
        <v>221.82936100000001</v>
      </c>
      <c r="AB71" s="161">
        <v>223.04495199999999</v>
      </c>
      <c r="AC71" s="161">
        <v>223.587784</v>
      </c>
      <c r="AD71" s="161">
        <v>225.01087999999999</v>
      </c>
      <c r="AE71" s="161">
        <v>226.82165499999999</v>
      </c>
      <c r="AF71" s="157">
        <v>4.2269999999999999E-3</v>
      </c>
      <c r="AG71" s="115"/>
    </row>
    <row r="72" spans="1:33" ht="15" customHeight="1">
      <c r="A72" s="113" t="s">
        <v>1153</v>
      </c>
      <c r="B72" s="155" t="s">
        <v>1154</v>
      </c>
      <c r="C72" s="161">
        <v>0</v>
      </c>
      <c r="D72" s="161">
        <v>0.42618899999999998</v>
      </c>
      <c r="E72" s="161">
        <v>0.44380199999999997</v>
      </c>
      <c r="F72" s="161">
        <v>0.45290200000000003</v>
      </c>
      <c r="G72" s="161">
        <v>0.472858</v>
      </c>
      <c r="H72" s="161">
        <v>0.49512299999999998</v>
      </c>
      <c r="I72" s="161">
        <v>0.52263599999999999</v>
      </c>
      <c r="J72" s="161">
        <v>0.55938299999999996</v>
      </c>
      <c r="K72" s="161">
        <v>0.60609500000000005</v>
      </c>
      <c r="L72" s="161">
        <v>0.666157</v>
      </c>
      <c r="M72" s="161">
        <v>0.73971799999999999</v>
      </c>
      <c r="N72" s="161">
        <v>0.82662000000000002</v>
      </c>
      <c r="O72" s="161">
        <v>0.93066599999999999</v>
      </c>
      <c r="P72" s="161">
        <v>1.058675</v>
      </c>
      <c r="Q72" s="161">
        <v>1.215913</v>
      </c>
      <c r="R72" s="161">
        <v>1.4003570000000001</v>
      </c>
      <c r="S72" s="161">
        <v>1.611812</v>
      </c>
      <c r="T72" s="161">
        <v>1.853485</v>
      </c>
      <c r="U72" s="161">
        <v>2.1219790000000001</v>
      </c>
      <c r="V72" s="161">
        <v>2.4104000000000001</v>
      </c>
      <c r="W72" s="161">
        <v>2.7167849999999998</v>
      </c>
      <c r="X72" s="161">
        <v>3.048225</v>
      </c>
      <c r="Y72" s="161">
        <v>3.396039</v>
      </c>
      <c r="Z72" s="161">
        <v>3.7744909999999998</v>
      </c>
      <c r="AA72" s="161">
        <v>4.156269</v>
      </c>
      <c r="AB72" s="161">
        <v>4.5259840000000002</v>
      </c>
      <c r="AC72" s="161">
        <v>4.8633280000000001</v>
      </c>
      <c r="AD72" s="161">
        <v>5.1964600000000001</v>
      </c>
      <c r="AE72" s="161">
        <v>5.5149140000000001</v>
      </c>
      <c r="AF72" s="157" t="s">
        <v>400</v>
      </c>
      <c r="AG72" s="115"/>
    </row>
    <row r="73" spans="1:33" ht="15" customHeight="1">
      <c r="A73" s="113" t="s">
        <v>1155</v>
      </c>
      <c r="B73" s="155" t="s">
        <v>1156</v>
      </c>
      <c r="C73" s="161">
        <v>0</v>
      </c>
      <c r="D73" s="161">
        <v>0</v>
      </c>
      <c r="E73" s="161">
        <v>0</v>
      </c>
      <c r="F73" s="161">
        <v>0</v>
      </c>
      <c r="G73" s="161">
        <v>0</v>
      </c>
      <c r="H73" s="161">
        <v>0</v>
      </c>
      <c r="I73" s="161">
        <v>0</v>
      </c>
      <c r="J73" s="161">
        <v>0</v>
      </c>
      <c r="K73" s="161">
        <v>0</v>
      </c>
      <c r="L73" s="161">
        <v>0</v>
      </c>
      <c r="M73" s="161">
        <v>0</v>
      </c>
      <c r="N73" s="161">
        <v>0</v>
      </c>
      <c r="O73" s="161">
        <v>0</v>
      </c>
      <c r="P73" s="161">
        <v>0</v>
      </c>
      <c r="Q73" s="161">
        <v>0</v>
      </c>
      <c r="R73" s="161">
        <v>0</v>
      </c>
      <c r="S73" s="161">
        <v>0</v>
      </c>
      <c r="T73" s="161">
        <v>0</v>
      </c>
      <c r="U73" s="161">
        <v>0</v>
      </c>
      <c r="V73" s="161">
        <v>0</v>
      </c>
      <c r="W73" s="161">
        <v>0</v>
      </c>
      <c r="X73" s="161">
        <v>0</v>
      </c>
      <c r="Y73" s="161">
        <v>0</v>
      </c>
      <c r="Z73" s="161">
        <v>0</v>
      </c>
      <c r="AA73" s="161">
        <v>0</v>
      </c>
      <c r="AB73" s="161">
        <v>0</v>
      </c>
      <c r="AC73" s="161">
        <v>0</v>
      </c>
      <c r="AD73" s="161">
        <v>0</v>
      </c>
      <c r="AE73" s="161">
        <v>0</v>
      </c>
      <c r="AF73" s="157" t="s">
        <v>400</v>
      </c>
      <c r="AG73" s="115"/>
    </row>
    <row r="74" spans="1:33" ht="15" customHeight="1">
      <c r="A74" s="113" t="s">
        <v>1157</v>
      </c>
      <c r="B74" s="155" t="s">
        <v>1158</v>
      </c>
      <c r="C74" s="161">
        <v>30.450520999999998</v>
      </c>
      <c r="D74" s="161">
        <v>34.585701</v>
      </c>
      <c r="E74" s="161">
        <v>41.047305999999999</v>
      </c>
      <c r="F74" s="161">
        <v>45.537776999999998</v>
      </c>
      <c r="G74" s="161">
        <v>49.499518999999999</v>
      </c>
      <c r="H74" s="161">
        <v>53.911239999999999</v>
      </c>
      <c r="I74" s="161">
        <v>56.826735999999997</v>
      </c>
      <c r="J74" s="161">
        <v>60.335323000000002</v>
      </c>
      <c r="K74" s="161">
        <v>64.028458000000001</v>
      </c>
      <c r="L74" s="161">
        <v>68.345496999999995</v>
      </c>
      <c r="M74" s="161">
        <v>72.455596999999997</v>
      </c>
      <c r="N74" s="161">
        <v>76.482697000000002</v>
      </c>
      <c r="O74" s="161">
        <v>80.193877999999998</v>
      </c>
      <c r="P74" s="161">
        <v>84.221335999999994</v>
      </c>
      <c r="Q74" s="161">
        <v>87.631432000000004</v>
      </c>
      <c r="R74" s="161">
        <v>90.807677999999996</v>
      </c>
      <c r="S74" s="161">
        <v>93.597556999999995</v>
      </c>
      <c r="T74" s="161">
        <v>96.278251999999995</v>
      </c>
      <c r="U74" s="161">
        <v>98.649979000000002</v>
      </c>
      <c r="V74" s="161">
        <v>100.454178</v>
      </c>
      <c r="W74" s="161">
        <v>102.048424</v>
      </c>
      <c r="X74" s="161">
        <v>103.66413900000001</v>
      </c>
      <c r="Y74" s="161">
        <v>104.52655</v>
      </c>
      <c r="Z74" s="161">
        <v>105.990318</v>
      </c>
      <c r="AA74" s="161">
        <v>106.505348</v>
      </c>
      <c r="AB74" s="161">
        <v>105.59877</v>
      </c>
      <c r="AC74" s="161">
        <v>105.570808</v>
      </c>
      <c r="AD74" s="161">
        <v>106.518562</v>
      </c>
      <c r="AE74" s="161">
        <v>107.080376</v>
      </c>
      <c r="AF74" s="157">
        <v>4.5934000000000003E-2</v>
      </c>
      <c r="AG74" s="115"/>
    </row>
    <row r="75" spans="1:33" ht="15" customHeight="1">
      <c r="A75" s="113" t="s">
        <v>1159</v>
      </c>
      <c r="B75" s="155" t="s">
        <v>1160</v>
      </c>
      <c r="C75" s="161">
        <v>0</v>
      </c>
      <c r="D75" s="161">
        <v>0</v>
      </c>
      <c r="E75" s="161">
        <v>0</v>
      </c>
      <c r="F75" s="161">
        <v>0</v>
      </c>
      <c r="G75" s="161">
        <v>0</v>
      </c>
      <c r="H75" s="161">
        <v>0</v>
      </c>
      <c r="I75" s="161">
        <v>0</v>
      </c>
      <c r="J75" s="161">
        <v>0</v>
      </c>
      <c r="K75" s="161">
        <v>0</v>
      </c>
      <c r="L75" s="161">
        <v>0</v>
      </c>
      <c r="M75" s="161">
        <v>0</v>
      </c>
      <c r="N75" s="161">
        <v>0</v>
      </c>
      <c r="O75" s="161">
        <v>0</v>
      </c>
      <c r="P75" s="161">
        <v>0</v>
      </c>
      <c r="Q75" s="161">
        <v>0</v>
      </c>
      <c r="R75" s="161">
        <v>0</v>
      </c>
      <c r="S75" s="161">
        <v>0</v>
      </c>
      <c r="T75" s="161">
        <v>0</v>
      </c>
      <c r="U75" s="161">
        <v>0</v>
      </c>
      <c r="V75" s="161">
        <v>0</v>
      </c>
      <c r="W75" s="161">
        <v>0</v>
      </c>
      <c r="X75" s="161">
        <v>0</v>
      </c>
      <c r="Y75" s="161">
        <v>0</v>
      </c>
      <c r="Z75" s="161">
        <v>0</v>
      </c>
      <c r="AA75" s="161">
        <v>0</v>
      </c>
      <c r="AB75" s="161">
        <v>0</v>
      </c>
      <c r="AC75" s="161">
        <v>0</v>
      </c>
      <c r="AD75" s="161">
        <v>0</v>
      </c>
      <c r="AE75" s="161">
        <v>0</v>
      </c>
      <c r="AF75" s="157" t="s">
        <v>400</v>
      </c>
      <c r="AG75" s="115"/>
    </row>
    <row r="76" spans="1:33" ht="15" customHeight="1">
      <c r="A76" s="113" t="s">
        <v>1161</v>
      </c>
      <c r="B76" s="155" t="s">
        <v>1162</v>
      </c>
      <c r="C76" s="161">
        <v>0</v>
      </c>
      <c r="D76" s="161">
        <v>0.787767</v>
      </c>
      <c r="E76" s="161">
        <v>0.80016200000000004</v>
      </c>
      <c r="F76" s="161">
        <v>0.80872999999999995</v>
      </c>
      <c r="G76" s="161">
        <v>0.811863</v>
      </c>
      <c r="H76" s="161">
        <v>0.81890200000000002</v>
      </c>
      <c r="I76" s="161">
        <v>0.83272000000000002</v>
      </c>
      <c r="J76" s="161">
        <v>0.85792100000000004</v>
      </c>
      <c r="K76" s="161">
        <v>0.88896500000000001</v>
      </c>
      <c r="L76" s="161">
        <v>0.92687399999999998</v>
      </c>
      <c r="M76" s="161">
        <v>0.97534600000000005</v>
      </c>
      <c r="N76" s="161">
        <v>1.032321</v>
      </c>
      <c r="O76" s="161">
        <v>1.10005</v>
      </c>
      <c r="P76" s="161">
        <v>1.1823090000000001</v>
      </c>
      <c r="Q76" s="161">
        <v>1.2826679999999999</v>
      </c>
      <c r="R76" s="161">
        <v>1.3961220000000001</v>
      </c>
      <c r="S76" s="161">
        <v>1.5262450000000001</v>
      </c>
      <c r="T76" s="161">
        <v>1.6690529999999999</v>
      </c>
      <c r="U76" s="161">
        <v>1.8257080000000001</v>
      </c>
      <c r="V76" s="161">
        <v>1.9810030000000001</v>
      </c>
      <c r="W76" s="161">
        <v>2.139786</v>
      </c>
      <c r="X76" s="161">
        <v>2.2945030000000002</v>
      </c>
      <c r="Y76" s="161">
        <v>2.4439440000000001</v>
      </c>
      <c r="Z76" s="161">
        <v>2.5983079999999998</v>
      </c>
      <c r="AA76" s="161">
        <v>2.7397170000000002</v>
      </c>
      <c r="AB76" s="161">
        <v>2.862724</v>
      </c>
      <c r="AC76" s="161">
        <v>2.9635039999999999</v>
      </c>
      <c r="AD76" s="161">
        <v>3.0635270000000001</v>
      </c>
      <c r="AE76" s="161">
        <v>3.1549130000000001</v>
      </c>
      <c r="AF76" s="157" t="s">
        <v>400</v>
      </c>
      <c r="AG76" s="115"/>
    </row>
    <row r="77" spans="1:33" ht="15" customHeight="1">
      <c r="A77" s="113" t="s">
        <v>1163</v>
      </c>
      <c r="B77" s="155" t="s">
        <v>1164</v>
      </c>
      <c r="C77" s="161">
        <v>0</v>
      </c>
      <c r="D77" s="161">
        <v>0.855433</v>
      </c>
      <c r="E77" s="161">
        <v>0.87832900000000003</v>
      </c>
      <c r="F77" s="161">
        <v>0.87276799999999999</v>
      </c>
      <c r="G77" s="161">
        <v>0.86602100000000004</v>
      </c>
      <c r="H77" s="161">
        <v>0.86097800000000002</v>
      </c>
      <c r="I77" s="161">
        <v>0.859267</v>
      </c>
      <c r="J77" s="161">
        <v>0.87018200000000001</v>
      </c>
      <c r="K77" s="161">
        <v>0.89291200000000004</v>
      </c>
      <c r="L77" s="161">
        <v>0.93141799999999997</v>
      </c>
      <c r="M77" s="161">
        <v>0.98409899999999995</v>
      </c>
      <c r="N77" s="161">
        <v>1.0506740000000001</v>
      </c>
      <c r="O77" s="161">
        <v>1.131704</v>
      </c>
      <c r="P77" s="161">
        <v>1.2364980000000001</v>
      </c>
      <c r="Q77" s="161">
        <v>1.3594980000000001</v>
      </c>
      <c r="R77" s="161">
        <v>1.5014730000000001</v>
      </c>
      <c r="S77" s="161">
        <v>1.6622209999999999</v>
      </c>
      <c r="T77" s="161">
        <v>1.841707</v>
      </c>
      <c r="U77" s="161">
        <v>2.0370430000000002</v>
      </c>
      <c r="V77" s="161">
        <v>2.2340399999999998</v>
      </c>
      <c r="W77" s="161">
        <v>2.4355039999999999</v>
      </c>
      <c r="X77" s="161">
        <v>2.635596</v>
      </c>
      <c r="Y77" s="161">
        <v>2.8214579999999998</v>
      </c>
      <c r="Z77" s="161">
        <v>3.0137839999999998</v>
      </c>
      <c r="AA77" s="161">
        <v>3.179278</v>
      </c>
      <c r="AB77" s="161">
        <v>3.3277420000000002</v>
      </c>
      <c r="AC77" s="161">
        <v>3.442774</v>
      </c>
      <c r="AD77" s="161">
        <v>3.5613410000000001</v>
      </c>
      <c r="AE77" s="161">
        <v>3.6622810000000001</v>
      </c>
      <c r="AF77" s="157" t="s">
        <v>400</v>
      </c>
      <c r="AG77" s="115"/>
    </row>
    <row r="78" spans="1:33" ht="15" customHeight="1">
      <c r="A78" s="113" t="s">
        <v>1165</v>
      </c>
      <c r="B78" s="155" t="s">
        <v>1166</v>
      </c>
      <c r="C78" s="161">
        <v>0</v>
      </c>
      <c r="D78" s="161">
        <v>0</v>
      </c>
      <c r="E78" s="161">
        <v>0</v>
      </c>
      <c r="F78" s="161">
        <v>0</v>
      </c>
      <c r="G78" s="161">
        <v>0</v>
      </c>
      <c r="H78" s="161">
        <v>0</v>
      </c>
      <c r="I78" s="161">
        <v>0</v>
      </c>
      <c r="J78" s="161">
        <v>0</v>
      </c>
      <c r="K78" s="161">
        <v>0</v>
      </c>
      <c r="L78" s="161">
        <v>0</v>
      </c>
      <c r="M78" s="161">
        <v>0</v>
      </c>
      <c r="N78" s="161">
        <v>0</v>
      </c>
      <c r="O78" s="161">
        <v>0</v>
      </c>
      <c r="P78" s="161">
        <v>0</v>
      </c>
      <c r="Q78" s="161">
        <v>0</v>
      </c>
      <c r="R78" s="161">
        <v>0</v>
      </c>
      <c r="S78" s="161">
        <v>0</v>
      </c>
      <c r="T78" s="161">
        <v>0</v>
      </c>
      <c r="U78" s="161">
        <v>0</v>
      </c>
      <c r="V78" s="161">
        <v>0</v>
      </c>
      <c r="W78" s="161">
        <v>0</v>
      </c>
      <c r="X78" s="161">
        <v>0</v>
      </c>
      <c r="Y78" s="161">
        <v>0</v>
      </c>
      <c r="Z78" s="161">
        <v>0</v>
      </c>
      <c r="AA78" s="161">
        <v>0</v>
      </c>
      <c r="AB78" s="161">
        <v>0</v>
      </c>
      <c r="AC78" s="161">
        <v>0</v>
      </c>
      <c r="AD78" s="161">
        <v>0</v>
      </c>
      <c r="AE78" s="161">
        <v>0</v>
      </c>
      <c r="AF78" s="157" t="s">
        <v>400</v>
      </c>
      <c r="AG78" s="115"/>
    </row>
    <row r="79" spans="1:33" ht="15" customHeight="1">
      <c r="A79" s="113" t="s">
        <v>1167</v>
      </c>
      <c r="B79" s="154" t="s">
        <v>1168</v>
      </c>
      <c r="C79" s="125">
        <v>642.29394500000001</v>
      </c>
      <c r="D79" s="125">
        <v>652.15881300000001</v>
      </c>
      <c r="E79" s="125">
        <v>675.13665800000001</v>
      </c>
      <c r="F79" s="125">
        <v>689.60467500000004</v>
      </c>
      <c r="G79" s="125">
        <v>691.51690699999995</v>
      </c>
      <c r="H79" s="125">
        <v>688.42425500000002</v>
      </c>
      <c r="I79" s="125">
        <v>684.18414299999995</v>
      </c>
      <c r="J79" s="125">
        <v>682.62188700000002</v>
      </c>
      <c r="K79" s="125">
        <v>679.86218299999996</v>
      </c>
      <c r="L79" s="125">
        <v>678.07775900000001</v>
      </c>
      <c r="M79" s="125">
        <v>677.36639400000001</v>
      </c>
      <c r="N79" s="125">
        <v>675.92620799999997</v>
      </c>
      <c r="O79" s="125">
        <v>676.86370799999997</v>
      </c>
      <c r="P79" s="125">
        <v>681.45581100000004</v>
      </c>
      <c r="Q79" s="125">
        <v>687.30078100000003</v>
      </c>
      <c r="R79" s="125">
        <v>692.37145999999996</v>
      </c>
      <c r="S79" s="125">
        <v>698.31860400000005</v>
      </c>
      <c r="T79" s="125">
        <v>703.59320100000002</v>
      </c>
      <c r="U79" s="125">
        <v>709.57092299999999</v>
      </c>
      <c r="V79" s="125">
        <v>711.90655500000003</v>
      </c>
      <c r="W79" s="125">
        <v>714.37567100000001</v>
      </c>
      <c r="X79" s="125">
        <v>716.10638400000005</v>
      </c>
      <c r="Y79" s="125">
        <v>717.97564699999998</v>
      </c>
      <c r="Z79" s="125">
        <v>723.98962400000005</v>
      </c>
      <c r="AA79" s="125">
        <v>729.19946300000004</v>
      </c>
      <c r="AB79" s="125">
        <v>732.66320800000005</v>
      </c>
      <c r="AC79" s="125">
        <v>734.38165300000003</v>
      </c>
      <c r="AD79" s="125">
        <v>739.21014400000001</v>
      </c>
      <c r="AE79" s="125">
        <v>745.07336399999997</v>
      </c>
      <c r="AF79" s="159">
        <v>5.3150000000000003E-3</v>
      </c>
      <c r="AG79" s="115"/>
    </row>
    <row r="80" spans="1:33" ht="15" customHeight="1" thickBot="1"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</row>
    <row r="81" spans="2:34" ht="15" customHeight="1">
      <c r="B81" s="266" t="s">
        <v>1169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7"/>
    </row>
    <row r="82" spans="2:34" ht="15" customHeight="1">
      <c r="B82" s="115" t="s">
        <v>1170</v>
      </c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</row>
    <row r="83" spans="2:34" ht="15" customHeight="1">
      <c r="B83" s="115" t="s">
        <v>1171</v>
      </c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</row>
    <row r="84" spans="2:34" ht="15" customHeight="1">
      <c r="B84" s="115" t="s">
        <v>1172</v>
      </c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</row>
    <row r="85" spans="2:34" ht="15" customHeight="1">
      <c r="B85" s="115" t="s">
        <v>1173</v>
      </c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</row>
    <row r="86" spans="2:34" ht="15" customHeight="1">
      <c r="B86" s="115" t="s">
        <v>773</v>
      </c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</row>
    <row r="87" spans="2:34" ht="15" customHeight="1">
      <c r="B87" s="115" t="s">
        <v>1174</v>
      </c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</row>
    <row r="88" spans="2:34" ht="15" customHeight="1"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</row>
    <row r="89" spans="2:34" ht="15" customHeight="1"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</row>
    <row r="90" spans="2:34" ht="15" customHeight="1"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</row>
    <row r="91" spans="2:34" ht="12" customHeight="1"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</row>
    <row r="92" spans="2:34" ht="15" customHeight="1"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</row>
    <row r="93" spans="2:34" ht="15" customHeight="1"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</row>
    <row r="94" spans="2:34" ht="15" customHeight="1"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</row>
    <row r="95" spans="2:34" ht="15" customHeight="1"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</row>
    <row r="96" spans="2:34" ht="12" customHeight="1"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</row>
    <row r="97" spans="2:33" ht="15" customHeight="1"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</row>
    <row r="98" spans="2:33" ht="12" customHeight="1"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</row>
    <row r="99" spans="2:33" ht="15" customHeight="1"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</row>
    <row r="100" spans="2:33" ht="15" customHeight="1"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</row>
    <row r="101" spans="2:33" ht="15" customHeight="1"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</row>
    <row r="102" spans="2:33" ht="15" customHeight="1"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</row>
    <row r="103" spans="2:33" ht="15" customHeight="1"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</row>
    <row r="104" spans="2:33" ht="15" customHeight="1"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</row>
    <row r="105" spans="2:33" ht="15" customHeight="1"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</row>
    <row r="106" spans="2:33" ht="15" customHeight="1"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</row>
    <row r="107" spans="2:33" ht="15" customHeight="1"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</row>
    <row r="108" spans="2:33" ht="15" customHeight="1"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</row>
    <row r="109" spans="2:33" ht="15" customHeight="1"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 t="s">
        <v>651</v>
      </c>
      <c r="AG109" s="115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076:AF3076"/>
    <mergeCell ref="B3393:AF3393"/>
    <mergeCell ref="B3502:AF3502"/>
    <mergeCell ref="B3627:AF3627"/>
    <mergeCell ref="B3752:AF3752"/>
    <mergeCell ref="B3877:AF3877"/>
    <mergeCell ref="B1294:AF1294"/>
    <mergeCell ref="B1590:AF1590"/>
    <mergeCell ref="B1813:AF1813"/>
    <mergeCell ref="B2090:AF2090"/>
    <mergeCell ref="B2425:AF2425"/>
    <mergeCell ref="B2745:AF2745"/>
    <mergeCell ref="B663:AF663"/>
    <mergeCell ref="B735:AF735"/>
    <mergeCell ref="B911:AF911"/>
    <mergeCell ref="B994:AF994"/>
    <mergeCell ref="B1096:AF1096"/>
    <mergeCell ref="B1194:AF1194"/>
    <mergeCell ref="B81:AG81"/>
    <mergeCell ref="B117:AF117"/>
    <mergeCell ref="B259:AF259"/>
    <mergeCell ref="B339:AF339"/>
    <mergeCell ref="B452:AF452"/>
    <mergeCell ref="B565:AF5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71"/>
      <c r="B1" s="272" t="s">
        <v>367</v>
      </c>
      <c r="C1" s="273">
        <v>2022</v>
      </c>
      <c r="D1" s="273">
        <v>2023</v>
      </c>
      <c r="E1" s="273">
        <v>2024</v>
      </c>
      <c r="F1" s="273">
        <v>2025</v>
      </c>
      <c r="G1" s="273">
        <v>2026</v>
      </c>
      <c r="H1" s="273">
        <v>2027</v>
      </c>
      <c r="I1" s="273">
        <v>2028</v>
      </c>
      <c r="J1" s="273">
        <v>2029</v>
      </c>
      <c r="K1" s="273">
        <v>2030</v>
      </c>
      <c r="L1" s="273">
        <v>2031</v>
      </c>
      <c r="M1" s="273">
        <v>2032</v>
      </c>
      <c r="N1" s="273">
        <v>2033</v>
      </c>
      <c r="O1" s="273">
        <v>2034</v>
      </c>
      <c r="P1" s="273">
        <v>2035</v>
      </c>
      <c r="Q1" s="273">
        <v>2036</v>
      </c>
      <c r="R1" s="273">
        <v>2037</v>
      </c>
      <c r="S1" s="273">
        <v>2038</v>
      </c>
      <c r="T1" s="273">
        <v>2039</v>
      </c>
      <c r="U1" s="273">
        <v>2040</v>
      </c>
      <c r="V1" s="273">
        <v>2041</v>
      </c>
      <c r="W1" s="273">
        <v>2042</v>
      </c>
      <c r="X1" s="273">
        <v>2043</v>
      </c>
      <c r="Y1" s="273">
        <v>2044</v>
      </c>
      <c r="Z1" s="273">
        <v>2045</v>
      </c>
      <c r="AA1" s="273">
        <v>2046</v>
      </c>
      <c r="AB1" s="273">
        <v>2047</v>
      </c>
      <c r="AC1" s="273">
        <v>2048</v>
      </c>
      <c r="AD1" s="273">
        <v>2049</v>
      </c>
      <c r="AE1" s="273">
        <v>2050</v>
      </c>
      <c r="AF1" s="271"/>
      <c r="AG1" s="271"/>
    </row>
    <row r="2" spans="1:33" ht="15.75" thickTop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</row>
    <row r="3" spans="1:33">
      <c r="A3" s="271"/>
      <c r="B3" s="271"/>
      <c r="C3" s="289" t="s">
        <v>368</v>
      </c>
      <c r="D3" s="289" t="s">
        <v>369</v>
      </c>
      <c r="E3" s="276"/>
      <c r="F3" s="276"/>
      <c r="G3" s="276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</row>
    <row r="4" spans="1:33">
      <c r="A4" s="271"/>
      <c r="B4" s="271"/>
      <c r="C4" s="289" t="s">
        <v>370</v>
      </c>
      <c r="D4" s="289" t="s">
        <v>371</v>
      </c>
      <c r="E4" s="276"/>
      <c r="F4" s="276"/>
      <c r="G4" s="289" t="s">
        <v>372</v>
      </c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</row>
    <row r="5" spans="1:33">
      <c r="A5" s="271"/>
      <c r="B5" s="271"/>
      <c r="C5" s="289" t="s">
        <v>373</v>
      </c>
      <c r="D5" s="289" t="s">
        <v>374</v>
      </c>
      <c r="E5" s="276"/>
      <c r="F5" s="276"/>
      <c r="G5" s="276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</row>
    <row r="6" spans="1:33">
      <c r="A6" s="271"/>
      <c r="B6" s="271"/>
      <c r="C6" s="289" t="s">
        <v>375</v>
      </c>
      <c r="D6" s="276"/>
      <c r="E6" s="289" t="s">
        <v>376</v>
      </c>
      <c r="F6" s="276"/>
      <c r="G6" s="276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</row>
    <row r="7" spans="1:33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</row>
    <row r="8" spans="1:33">
      <c r="A8" s="271"/>
      <c r="B8" s="271"/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</row>
    <row r="9" spans="1:33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</row>
    <row r="10" spans="1:33" ht="15.75">
      <c r="A10" s="274" t="s">
        <v>1175</v>
      </c>
      <c r="B10" s="277" t="s">
        <v>1176</v>
      </c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8" t="s">
        <v>379</v>
      </c>
      <c r="AG10" s="275"/>
    </row>
    <row r="11" spans="1:33">
      <c r="A11" s="271"/>
      <c r="B11" s="279" t="s">
        <v>1074</v>
      </c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8" t="s">
        <v>380</v>
      </c>
      <c r="AG11" s="275"/>
    </row>
    <row r="12" spans="1:33">
      <c r="A12" s="271"/>
      <c r="B12" s="279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  <c r="P12" s="280"/>
      <c r="Q12" s="280"/>
      <c r="R12" s="280"/>
      <c r="S12" s="280"/>
      <c r="T12" s="280"/>
      <c r="U12" s="280"/>
      <c r="V12" s="280"/>
      <c r="W12" s="280"/>
      <c r="X12" s="280"/>
      <c r="Y12" s="280"/>
      <c r="Z12" s="280"/>
      <c r="AA12" s="280"/>
      <c r="AB12" s="280"/>
      <c r="AC12" s="280"/>
      <c r="AD12" s="280"/>
      <c r="AE12" s="280"/>
      <c r="AF12" s="278" t="s">
        <v>381</v>
      </c>
      <c r="AG12" s="275"/>
    </row>
    <row r="13" spans="1:33" ht="37.5" thickBot="1">
      <c r="A13" s="271"/>
      <c r="B13" s="281" t="s">
        <v>1075</v>
      </c>
      <c r="C13" s="281">
        <v>2022</v>
      </c>
      <c r="D13" s="281">
        <v>2023</v>
      </c>
      <c r="E13" s="281">
        <v>2024</v>
      </c>
      <c r="F13" s="281">
        <v>2025</v>
      </c>
      <c r="G13" s="281">
        <v>2026</v>
      </c>
      <c r="H13" s="281">
        <v>2027</v>
      </c>
      <c r="I13" s="281">
        <v>2028</v>
      </c>
      <c r="J13" s="281">
        <v>2029</v>
      </c>
      <c r="K13" s="281">
        <v>2030</v>
      </c>
      <c r="L13" s="281">
        <v>2031</v>
      </c>
      <c r="M13" s="281">
        <v>2032</v>
      </c>
      <c r="N13" s="281">
        <v>2033</v>
      </c>
      <c r="O13" s="281">
        <v>2034</v>
      </c>
      <c r="P13" s="281">
        <v>2035</v>
      </c>
      <c r="Q13" s="281">
        <v>2036</v>
      </c>
      <c r="R13" s="281">
        <v>2037</v>
      </c>
      <c r="S13" s="281">
        <v>2038</v>
      </c>
      <c r="T13" s="281">
        <v>2039</v>
      </c>
      <c r="U13" s="281">
        <v>2040</v>
      </c>
      <c r="V13" s="281">
        <v>2041</v>
      </c>
      <c r="W13" s="281">
        <v>2042</v>
      </c>
      <c r="X13" s="281">
        <v>2043</v>
      </c>
      <c r="Y13" s="281">
        <v>2044</v>
      </c>
      <c r="Z13" s="281">
        <v>2045</v>
      </c>
      <c r="AA13" s="281">
        <v>2046</v>
      </c>
      <c r="AB13" s="281">
        <v>2047</v>
      </c>
      <c r="AC13" s="281">
        <v>2048</v>
      </c>
      <c r="AD13" s="281">
        <v>2049</v>
      </c>
      <c r="AE13" s="281">
        <v>2050</v>
      </c>
      <c r="AF13" s="282">
        <v>2050</v>
      </c>
      <c r="AG13" s="275"/>
    </row>
    <row r="14" spans="1:33" ht="15.75" thickTop="1">
      <c r="A14" s="271"/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</row>
    <row r="15" spans="1:33" ht="24.75">
      <c r="A15" s="271"/>
      <c r="B15" s="283" t="s">
        <v>1177</v>
      </c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</row>
    <row r="16" spans="1:33" ht="36.75">
      <c r="A16" s="271"/>
      <c r="B16" s="283" t="s">
        <v>1077</v>
      </c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</row>
    <row r="17" spans="1:33" ht="48.75">
      <c r="A17" s="274" t="s">
        <v>1178</v>
      </c>
      <c r="B17" s="284" t="s">
        <v>1079</v>
      </c>
      <c r="C17" s="287">
        <v>5006.548828</v>
      </c>
      <c r="D17" s="287">
        <v>4623.4965819999998</v>
      </c>
      <c r="E17" s="287">
        <v>4322.0991210000002</v>
      </c>
      <c r="F17" s="287">
        <v>4050.3803710000002</v>
      </c>
      <c r="G17" s="287">
        <v>3798.4448240000002</v>
      </c>
      <c r="H17" s="287">
        <v>3573.9875489999999</v>
      </c>
      <c r="I17" s="287">
        <v>3375.2902829999998</v>
      </c>
      <c r="J17" s="287">
        <v>3201.9536130000001</v>
      </c>
      <c r="K17" s="287">
        <v>3049.9338379999999</v>
      </c>
      <c r="L17" s="287">
        <v>2915.8713379999999</v>
      </c>
      <c r="M17" s="287">
        <v>2799.1982419999999</v>
      </c>
      <c r="N17" s="287">
        <v>2695.3247070000002</v>
      </c>
      <c r="O17" s="287">
        <v>2605.9509280000002</v>
      </c>
      <c r="P17" s="287">
        <v>2531.272461</v>
      </c>
      <c r="Q17" s="287">
        <v>2471.8771969999998</v>
      </c>
      <c r="R17" s="287">
        <v>2420.798828</v>
      </c>
      <c r="S17" s="287">
        <v>2375.9213869999999</v>
      </c>
      <c r="T17" s="287">
        <v>2335.8723140000002</v>
      </c>
      <c r="U17" s="287">
        <v>2299.6142580000001</v>
      </c>
      <c r="V17" s="287">
        <v>2263.0639649999998</v>
      </c>
      <c r="W17" s="287">
        <v>2226.7246089999999</v>
      </c>
      <c r="X17" s="287">
        <v>2188.9047850000002</v>
      </c>
      <c r="Y17" s="287">
        <v>2153.0827640000002</v>
      </c>
      <c r="Z17" s="287">
        <v>2121.883057</v>
      </c>
      <c r="AA17" s="287">
        <v>2098.4035640000002</v>
      </c>
      <c r="AB17" s="287">
        <v>2073.5654300000001</v>
      </c>
      <c r="AC17" s="287">
        <v>2048.201172</v>
      </c>
      <c r="AD17" s="287">
        <v>2023.400879</v>
      </c>
      <c r="AE17" s="287">
        <v>2001.2680660000001</v>
      </c>
      <c r="AF17" s="285">
        <v>-3.2217999999999997E-2</v>
      </c>
      <c r="AG17" s="275"/>
    </row>
    <row r="18" spans="1:33" ht="24.75">
      <c r="A18" s="274" t="s">
        <v>1179</v>
      </c>
      <c r="B18" s="284" t="s">
        <v>1081</v>
      </c>
      <c r="C18" s="287">
        <v>16.267254000000001</v>
      </c>
      <c r="D18" s="287">
        <v>14.041601</v>
      </c>
      <c r="E18" s="287">
        <v>12.078984</v>
      </c>
      <c r="F18" s="287">
        <v>10.340630000000001</v>
      </c>
      <c r="G18" s="287">
        <v>8.8101280000000006</v>
      </c>
      <c r="H18" s="287">
        <v>7.4528740000000004</v>
      </c>
      <c r="I18" s="287">
        <v>6.2475370000000003</v>
      </c>
      <c r="J18" s="287">
        <v>5.194445</v>
      </c>
      <c r="K18" s="287">
        <v>4.2915020000000004</v>
      </c>
      <c r="L18" s="287">
        <v>3.5278659999999999</v>
      </c>
      <c r="M18" s="287">
        <v>2.8928690000000001</v>
      </c>
      <c r="N18" s="287">
        <v>2.3767160000000001</v>
      </c>
      <c r="O18" s="287">
        <v>1.9656169999999999</v>
      </c>
      <c r="P18" s="287">
        <v>1.6437999999999999</v>
      </c>
      <c r="Q18" s="287">
        <v>1.3933960000000001</v>
      </c>
      <c r="R18" s="287">
        <v>1.1985239999999999</v>
      </c>
      <c r="S18" s="287">
        <v>1.0473939999999999</v>
      </c>
      <c r="T18" s="287">
        <v>0.92833699999999997</v>
      </c>
      <c r="U18" s="287">
        <v>0.82880399999999999</v>
      </c>
      <c r="V18" s="287">
        <v>0.74240799999999996</v>
      </c>
      <c r="W18" s="287">
        <v>0.66700499999999996</v>
      </c>
      <c r="X18" s="287">
        <v>0.60045899999999996</v>
      </c>
      <c r="Y18" s="287">
        <v>0.54111399999999998</v>
      </c>
      <c r="Z18" s="287">
        <v>0.48800300000000002</v>
      </c>
      <c r="AA18" s="287">
        <v>0.44044299999999997</v>
      </c>
      <c r="AB18" s="287">
        <v>0.39783000000000002</v>
      </c>
      <c r="AC18" s="287">
        <v>0.359624</v>
      </c>
      <c r="AD18" s="287">
        <v>0.32534800000000003</v>
      </c>
      <c r="AE18" s="287">
        <v>0.29457699999999998</v>
      </c>
      <c r="AF18" s="285">
        <v>-0.13347400000000001</v>
      </c>
      <c r="AG18" s="275"/>
    </row>
    <row r="19" spans="1:33" ht="36.75">
      <c r="A19" s="274" t="s">
        <v>1180</v>
      </c>
      <c r="B19" s="284" t="s">
        <v>1083</v>
      </c>
      <c r="C19" s="287">
        <v>5022.8159180000002</v>
      </c>
      <c r="D19" s="287">
        <v>4637.5380859999996</v>
      </c>
      <c r="E19" s="287">
        <v>4334.1782229999999</v>
      </c>
      <c r="F19" s="287">
        <v>4060.7209469999998</v>
      </c>
      <c r="G19" s="287">
        <v>3807.2548830000001</v>
      </c>
      <c r="H19" s="287">
        <v>3581.4404300000001</v>
      </c>
      <c r="I19" s="287">
        <v>3381.5378420000002</v>
      </c>
      <c r="J19" s="287">
        <v>3207.1479490000002</v>
      </c>
      <c r="K19" s="287">
        <v>3054.2253420000002</v>
      </c>
      <c r="L19" s="287">
        <v>2919.3991700000001</v>
      </c>
      <c r="M19" s="287">
        <v>2802.0910640000002</v>
      </c>
      <c r="N19" s="287">
        <v>2697.7014159999999</v>
      </c>
      <c r="O19" s="287">
        <v>2607.9165039999998</v>
      </c>
      <c r="P19" s="287">
        <v>2532.91626</v>
      </c>
      <c r="Q19" s="287">
        <v>2473.2705080000001</v>
      </c>
      <c r="R19" s="287">
        <v>2421.9973140000002</v>
      </c>
      <c r="S19" s="287">
        <v>2376.96875</v>
      </c>
      <c r="T19" s="287">
        <v>2336.8005370000001</v>
      </c>
      <c r="U19" s="287">
        <v>2300.443115</v>
      </c>
      <c r="V19" s="287">
        <v>2263.8063959999999</v>
      </c>
      <c r="W19" s="287">
        <v>2227.3916020000001</v>
      </c>
      <c r="X19" s="287">
        <v>2189.5051269999999</v>
      </c>
      <c r="Y19" s="287">
        <v>2153.623779</v>
      </c>
      <c r="Z19" s="287">
        <v>2122.3710940000001</v>
      </c>
      <c r="AA19" s="287">
        <v>2098.8439939999998</v>
      </c>
      <c r="AB19" s="287">
        <v>2073.9633789999998</v>
      </c>
      <c r="AC19" s="287">
        <v>2048.5607909999999</v>
      </c>
      <c r="AD19" s="287">
        <v>2023.7261960000001</v>
      </c>
      <c r="AE19" s="287">
        <v>2001.5626219999999</v>
      </c>
      <c r="AF19" s="285">
        <v>-3.2325E-2</v>
      </c>
      <c r="AG19" s="275"/>
    </row>
    <row r="20" spans="1:33">
      <c r="A20" s="271"/>
      <c r="B20" s="275"/>
      <c r="C20" s="275"/>
      <c r="D20" s="275"/>
      <c r="E20" s="275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</row>
    <row r="21" spans="1:33" ht="36.75">
      <c r="A21" s="271"/>
      <c r="B21" s="283" t="s">
        <v>1084</v>
      </c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</row>
    <row r="22" spans="1:33" ht="36.75">
      <c r="A22" s="274" t="s">
        <v>1181</v>
      </c>
      <c r="B22" s="284" t="s">
        <v>1086</v>
      </c>
      <c r="C22" s="287">
        <v>260.40920999999997</v>
      </c>
      <c r="D22" s="287">
        <v>233.988113</v>
      </c>
      <c r="E22" s="287">
        <v>209.63816800000001</v>
      </c>
      <c r="F22" s="287">
        <v>186.641312</v>
      </c>
      <c r="G22" s="287">
        <v>165.97789</v>
      </c>
      <c r="H22" s="287">
        <v>147.821091</v>
      </c>
      <c r="I22" s="287">
        <v>132.07270800000001</v>
      </c>
      <c r="J22" s="287">
        <v>118.785217</v>
      </c>
      <c r="K22" s="287">
        <v>107.733772</v>
      </c>
      <c r="L22" s="287">
        <v>98.722213999999994</v>
      </c>
      <c r="M22" s="287">
        <v>91.63073</v>
      </c>
      <c r="N22" s="287">
        <v>86.220878999999996</v>
      </c>
      <c r="O22" s="287">
        <v>82.223006999999996</v>
      </c>
      <c r="P22" s="287">
        <v>79.438202000000004</v>
      </c>
      <c r="Q22" s="287">
        <v>77.735916000000003</v>
      </c>
      <c r="R22" s="287">
        <v>76.541740000000004</v>
      </c>
      <c r="S22" s="287">
        <v>75.666542000000007</v>
      </c>
      <c r="T22" s="287">
        <v>75.034683000000001</v>
      </c>
      <c r="U22" s="287">
        <v>74.555442999999997</v>
      </c>
      <c r="V22" s="287">
        <v>74.032272000000006</v>
      </c>
      <c r="W22" s="287">
        <v>73.489875999999995</v>
      </c>
      <c r="X22" s="287">
        <v>72.862831</v>
      </c>
      <c r="Y22" s="287">
        <v>72.320983999999996</v>
      </c>
      <c r="Z22" s="287">
        <v>71.990898000000001</v>
      </c>
      <c r="AA22" s="287">
        <v>72.008469000000005</v>
      </c>
      <c r="AB22" s="287">
        <v>71.941269000000005</v>
      </c>
      <c r="AC22" s="287">
        <v>71.822685000000007</v>
      </c>
      <c r="AD22" s="287">
        <v>71.715027000000006</v>
      </c>
      <c r="AE22" s="287">
        <v>71.534599</v>
      </c>
      <c r="AF22" s="285">
        <v>-4.5096999999999998E-2</v>
      </c>
      <c r="AG22" s="275"/>
    </row>
    <row r="23" spans="1:33" ht="36.75">
      <c r="A23" s="274" t="s">
        <v>1182</v>
      </c>
      <c r="B23" s="284" t="s">
        <v>1088</v>
      </c>
      <c r="C23" s="287">
        <v>11.328023999999999</v>
      </c>
      <c r="D23" s="287">
        <v>11.751799</v>
      </c>
      <c r="E23" s="287">
        <v>12.242355999999999</v>
      </c>
      <c r="F23" s="287">
        <v>12.619923999999999</v>
      </c>
      <c r="G23" s="287">
        <v>12.897100999999999</v>
      </c>
      <c r="H23" s="287">
        <v>13.181957000000001</v>
      </c>
      <c r="I23" s="287">
        <v>13.471306999999999</v>
      </c>
      <c r="J23" s="287">
        <v>13.783559</v>
      </c>
      <c r="K23" s="287">
        <v>14.123207000000001</v>
      </c>
      <c r="L23" s="287">
        <v>14.488545999999999</v>
      </c>
      <c r="M23" s="287">
        <v>14.888897999999999</v>
      </c>
      <c r="N23" s="287">
        <v>15.317131</v>
      </c>
      <c r="O23" s="287">
        <v>15.792070000000001</v>
      </c>
      <c r="P23" s="287">
        <v>16.327549000000001</v>
      </c>
      <c r="Q23" s="287">
        <v>16.936695</v>
      </c>
      <c r="R23" s="287">
        <v>17.576630000000002</v>
      </c>
      <c r="S23" s="287">
        <v>18.235157000000001</v>
      </c>
      <c r="T23" s="287">
        <v>18.903063</v>
      </c>
      <c r="U23" s="287">
        <v>19.57601</v>
      </c>
      <c r="V23" s="287">
        <v>20.217279000000001</v>
      </c>
      <c r="W23" s="287">
        <v>20.833856999999998</v>
      </c>
      <c r="X23" s="287">
        <v>21.407917000000001</v>
      </c>
      <c r="Y23" s="287">
        <v>21.978210000000001</v>
      </c>
      <c r="Z23" s="287">
        <v>22.581918999999999</v>
      </c>
      <c r="AA23" s="287">
        <v>23.266811000000001</v>
      </c>
      <c r="AB23" s="287">
        <v>23.926888000000002</v>
      </c>
      <c r="AC23" s="287">
        <v>24.574036</v>
      </c>
      <c r="AD23" s="287">
        <v>25.223347</v>
      </c>
      <c r="AE23" s="287">
        <v>25.902096</v>
      </c>
      <c r="AF23" s="285">
        <v>2.9978000000000001E-2</v>
      </c>
      <c r="AG23" s="275"/>
    </row>
    <row r="24" spans="1:33" ht="36.75">
      <c r="A24" s="274" t="s">
        <v>1183</v>
      </c>
      <c r="B24" s="284" t="s">
        <v>1090</v>
      </c>
      <c r="C24" s="287">
        <v>17.462101000000001</v>
      </c>
      <c r="D24" s="287">
        <v>18.744710999999999</v>
      </c>
      <c r="E24" s="287">
        <v>21.541321</v>
      </c>
      <c r="F24" s="287">
        <v>25.222059000000002</v>
      </c>
      <c r="G24" s="287">
        <v>29.118895999999999</v>
      </c>
      <c r="H24" s="287">
        <v>33.205460000000002</v>
      </c>
      <c r="I24" s="287">
        <v>37.426132000000003</v>
      </c>
      <c r="J24" s="287">
        <v>41.846263999999998</v>
      </c>
      <c r="K24" s="287">
        <v>46.466693999999997</v>
      </c>
      <c r="L24" s="287">
        <v>51.259414999999997</v>
      </c>
      <c r="M24" s="287">
        <v>56.274909999999998</v>
      </c>
      <c r="N24" s="287">
        <v>61.416988000000003</v>
      </c>
      <c r="O24" s="287">
        <v>66.797652999999997</v>
      </c>
      <c r="P24" s="287">
        <v>72.494193999999993</v>
      </c>
      <c r="Q24" s="287">
        <v>78.615684999999999</v>
      </c>
      <c r="R24" s="287">
        <v>84.929885999999996</v>
      </c>
      <c r="S24" s="287">
        <v>91.387435999999994</v>
      </c>
      <c r="T24" s="287">
        <v>97.968834000000001</v>
      </c>
      <c r="U24" s="287">
        <v>104.64284499999999</v>
      </c>
      <c r="V24" s="287">
        <v>111.18373099999999</v>
      </c>
      <c r="W24" s="287">
        <v>117.624878</v>
      </c>
      <c r="X24" s="287">
        <v>123.84116400000001</v>
      </c>
      <c r="Y24" s="287">
        <v>130.079071</v>
      </c>
      <c r="Z24" s="287">
        <v>136.56813</v>
      </c>
      <c r="AA24" s="287">
        <v>143.622345</v>
      </c>
      <c r="AB24" s="287">
        <v>150.508972</v>
      </c>
      <c r="AC24" s="287">
        <v>157.309113</v>
      </c>
      <c r="AD24" s="287">
        <v>164.12808200000001</v>
      </c>
      <c r="AE24" s="287">
        <v>171.15566999999999</v>
      </c>
      <c r="AF24" s="285">
        <v>8.4933999999999996E-2</v>
      </c>
      <c r="AG24" s="275"/>
    </row>
    <row r="25" spans="1:33" ht="36.75">
      <c r="A25" s="274" t="s">
        <v>1184</v>
      </c>
      <c r="B25" s="284" t="s">
        <v>1092</v>
      </c>
      <c r="C25" s="287">
        <v>55.467815000000002</v>
      </c>
      <c r="D25" s="287">
        <v>63.862431000000001</v>
      </c>
      <c r="E25" s="287">
        <v>72.749718000000001</v>
      </c>
      <c r="F25" s="287">
        <v>81.883339000000007</v>
      </c>
      <c r="G25" s="287">
        <v>90.405708000000004</v>
      </c>
      <c r="H25" s="287">
        <v>98.471451000000002</v>
      </c>
      <c r="I25" s="287">
        <v>106.067009</v>
      </c>
      <c r="J25" s="287">
        <v>113.402885</v>
      </c>
      <c r="K25" s="287">
        <v>120.48434399999999</v>
      </c>
      <c r="L25" s="287">
        <v>127.294693</v>
      </c>
      <c r="M25" s="287">
        <v>133.98381000000001</v>
      </c>
      <c r="N25" s="287">
        <v>140.44589199999999</v>
      </c>
      <c r="O25" s="287">
        <v>146.910034</v>
      </c>
      <c r="P25" s="287">
        <v>153.54129</v>
      </c>
      <c r="Q25" s="287">
        <v>160.56230199999999</v>
      </c>
      <c r="R25" s="287">
        <v>167.61523399999999</v>
      </c>
      <c r="S25" s="287">
        <v>174.68606600000001</v>
      </c>
      <c r="T25" s="287">
        <v>181.77105700000001</v>
      </c>
      <c r="U25" s="287">
        <v>188.86759900000001</v>
      </c>
      <c r="V25" s="287">
        <v>195.655945</v>
      </c>
      <c r="W25" s="287">
        <v>202.22496000000001</v>
      </c>
      <c r="X25" s="287">
        <v>208.409515</v>
      </c>
      <c r="Y25" s="287">
        <v>214.599075</v>
      </c>
      <c r="Z25" s="287">
        <v>221.16119399999999</v>
      </c>
      <c r="AA25" s="287">
        <v>228.55313100000001</v>
      </c>
      <c r="AB25" s="287">
        <v>235.692307</v>
      </c>
      <c r="AC25" s="287">
        <v>242.69841</v>
      </c>
      <c r="AD25" s="287">
        <v>249.723175</v>
      </c>
      <c r="AE25" s="287">
        <v>257.04064899999997</v>
      </c>
      <c r="AF25" s="285">
        <v>5.6293000000000003E-2</v>
      </c>
      <c r="AG25" s="275"/>
    </row>
    <row r="26" spans="1:33" ht="48.75">
      <c r="A26" s="274" t="s">
        <v>1185</v>
      </c>
      <c r="B26" s="284" t="s">
        <v>1094</v>
      </c>
      <c r="C26" s="287">
        <v>18.620896999999999</v>
      </c>
      <c r="D26" s="287">
        <v>18.742386</v>
      </c>
      <c r="E26" s="287">
        <v>19.225785999999999</v>
      </c>
      <c r="F26" s="287">
        <v>19.769812000000002</v>
      </c>
      <c r="G26" s="287">
        <v>20.255057999999998</v>
      </c>
      <c r="H26" s="287">
        <v>20.684639000000001</v>
      </c>
      <c r="I26" s="287">
        <v>21.07461</v>
      </c>
      <c r="J26" s="287">
        <v>21.458030999999998</v>
      </c>
      <c r="K26" s="287">
        <v>21.848562000000001</v>
      </c>
      <c r="L26" s="287">
        <v>22.249832000000001</v>
      </c>
      <c r="M26" s="287">
        <v>22.686924000000001</v>
      </c>
      <c r="N26" s="287">
        <v>23.151102000000002</v>
      </c>
      <c r="O26" s="287">
        <v>23.674931000000001</v>
      </c>
      <c r="P26" s="287">
        <v>24.288008000000001</v>
      </c>
      <c r="Q26" s="287">
        <v>25.015554000000002</v>
      </c>
      <c r="R26" s="287">
        <v>25.810991000000001</v>
      </c>
      <c r="S26" s="287">
        <v>26.663719</v>
      </c>
      <c r="T26" s="287">
        <v>27.561453</v>
      </c>
      <c r="U26" s="287">
        <v>28.491934000000001</v>
      </c>
      <c r="V26" s="287">
        <v>29.406262999999999</v>
      </c>
      <c r="W26" s="287">
        <v>30.308496000000002</v>
      </c>
      <c r="X26" s="287">
        <v>31.167662</v>
      </c>
      <c r="Y26" s="287">
        <v>32.028728000000001</v>
      </c>
      <c r="Z26" s="287">
        <v>32.935436000000003</v>
      </c>
      <c r="AA26" s="287">
        <v>33.948967000000003</v>
      </c>
      <c r="AB26" s="287">
        <v>34.930641000000001</v>
      </c>
      <c r="AC26" s="287">
        <v>35.897713000000003</v>
      </c>
      <c r="AD26" s="287">
        <v>36.868178999999998</v>
      </c>
      <c r="AE26" s="287">
        <v>37.873576999999997</v>
      </c>
      <c r="AF26" s="285">
        <v>2.5680000000000001E-2</v>
      </c>
      <c r="AG26" s="275"/>
    </row>
    <row r="27" spans="1:33" ht="48.75">
      <c r="A27" s="274" t="s">
        <v>1186</v>
      </c>
      <c r="B27" s="284" t="s">
        <v>1096</v>
      </c>
      <c r="C27" s="287">
        <v>9.1898499999999999</v>
      </c>
      <c r="D27" s="287">
        <v>9.2321910000000003</v>
      </c>
      <c r="E27" s="287">
        <v>9.5130649999999992</v>
      </c>
      <c r="F27" s="287">
        <v>9.8905469999999998</v>
      </c>
      <c r="G27" s="287">
        <v>10.297814000000001</v>
      </c>
      <c r="H27" s="287">
        <v>10.742392000000001</v>
      </c>
      <c r="I27" s="287">
        <v>11.226654999999999</v>
      </c>
      <c r="J27" s="287">
        <v>11.782159</v>
      </c>
      <c r="K27" s="287">
        <v>12.412929999999999</v>
      </c>
      <c r="L27" s="287">
        <v>13.113447000000001</v>
      </c>
      <c r="M27" s="287">
        <v>13.8957</v>
      </c>
      <c r="N27" s="287">
        <v>14.741248000000001</v>
      </c>
      <c r="O27" s="287">
        <v>15.667826</v>
      </c>
      <c r="P27" s="287">
        <v>16.685068000000001</v>
      </c>
      <c r="Q27" s="287">
        <v>17.809175</v>
      </c>
      <c r="R27" s="287">
        <v>18.991947</v>
      </c>
      <c r="S27" s="287">
        <v>20.221149</v>
      </c>
      <c r="T27" s="287">
        <v>21.486172</v>
      </c>
      <c r="U27" s="287">
        <v>22.775742000000001</v>
      </c>
      <c r="V27" s="287">
        <v>24.045905999999999</v>
      </c>
      <c r="W27" s="287">
        <v>25.302800999999999</v>
      </c>
      <c r="X27" s="287">
        <v>26.519762</v>
      </c>
      <c r="Y27" s="287">
        <v>27.738803999999998</v>
      </c>
      <c r="Z27" s="287">
        <v>29.003209999999999</v>
      </c>
      <c r="AA27" s="287">
        <v>30.374689</v>
      </c>
      <c r="AB27" s="287">
        <v>31.715917999999999</v>
      </c>
      <c r="AC27" s="287">
        <v>33.043564000000003</v>
      </c>
      <c r="AD27" s="287">
        <v>34.375633000000001</v>
      </c>
      <c r="AE27" s="287">
        <v>35.743800999999998</v>
      </c>
      <c r="AF27" s="285">
        <v>4.9706E-2</v>
      </c>
      <c r="AG27" s="275"/>
    </row>
    <row r="28" spans="1:33" ht="36.75">
      <c r="A28" s="274" t="s">
        <v>1187</v>
      </c>
      <c r="B28" s="284" t="s">
        <v>1098</v>
      </c>
      <c r="C28" s="287">
        <v>0</v>
      </c>
      <c r="D28" s="287">
        <v>0</v>
      </c>
      <c r="E28" s="287">
        <v>0</v>
      </c>
      <c r="F28" s="287">
        <v>0</v>
      </c>
      <c r="G28" s="287">
        <v>0</v>
      </c>
      <c r="H28" s="287">
        <v>0</v>
      </c>
      <c r="I28" s="287">
        <v>0</v>
      </c>
      <c r="J28" s="287">
        <v>0</v>
      </c>
      <c r="K28" s="287">
        <v>0</v>
      </c>
      <c r="L28" s="287">
        <v>0</v>
      </c>
      <c r="M28" s="287">
        <v>0</v>
      </c>
      <c r="N28" s="287">
        <v>0</v>
      </c>
      <c r="O28" s="287">
        <v>0</v>
      </c>
      <c r="P28" s="287">
        <v>0</v>
      </c>
      <c r="Q28" s="287">
        <v>0</v>
      </c>
      <c r="R28" s="287">
        <v>0</v>
      </c>
      <c r="S28" s="287">
        <v>0</v>
      </c>
      <c r="T28" s="287">
        <v>0</v>
      </c>
      <c r="U28" s="287">
        <v>0</v>
      </c>
      <c r="V28" s="287">
        <v>0</v>
      </c>
      <c r="W28" s="287">
        <v>0</v>
      </c>
      <c r="X28" s="287">
        <v>0</v>
      </c>
      <c r="Y28" s="287">
        <v>0</v>
      </c>
      <c r="Z28" s="287">
        <v>0</v>
      </c>
      <c r="AA28" s="287">
        <v>0</v>
      </c>
      <c r="AB28" s="287">
        <v>0</v>
      </c>
      <c r="AC28" s="287">
        <v>0</v>
      </c>
      <c r="AD28" s="287">
        <v>0</v>
      </c>
      <c r="AE28" s="287">
        <v>0</v>
      </c>
      <c r="AF28" s="285" t="s">
        <v>400</v>
      </c>
      <c r="AG28" s="275"/>
    </row>
    <row r="29" spans="1:33" ht="36.75">
      <c r="A29" s="274" t="s">
        <v>1188</v>
      </c>
      <c r="B29" s="284" t="s">
        <v>1100</v>
      </c>
      <c r="C29" s="287">
        <v>223.61549400000001</v>
      </c>
      <c r="D29" s="287">
        <v>216.07962000000001</v>
      </c>
      <c r="E29" s="287">
        <v>210.169006</v>
      </c>
      <c r="F29" s="287">
        <v>203.94279499999999</v>
      </c>
      <c r="G29" s="287">
        <v>198.13800000000001</v>
      </c>
      <c r="H29" s="287">
        <v>193.12855500000001</v>
      </c>
      <c r="I29" s="287">
        <v>188.948227</v>
      </c>
      <c r="J29" s="287">
        <v>185.78183000000001</v>
      </c>
      <c r="K29" s="287">
        <v>183.58956900000001</v>
      </c>
      <c r="L29" s="287">
        <v>182.24688699999999</v>
      </c>
      <c r="M29" s="287">
        <v>181.81208799999999</v>
      </c>
      <c r="N29" s="287">
        <v>182.02372700000001</v>
      </c>
      <c r="O29" s="287">
        <v>183.034592</v>
      </c>
      <c r="P29" s="287">
        <v>184.915085</v>
      </c>
      <c r="Q29" s="287">
        <v>187.750809</v>
      </c>
      <c r="R29" s="287">
        <v>191.071381</v>
      </c>
      <c r="S29" s="287">
        <v>194.74928299999999</v>
      </c>
      <c r="T29" s="287">
        <v>198.695999</v>
      </c>
      <c r="U29" s="287">
        <v>202.83294699999999</v>
      </c>
      <c r="V29" s="287">
        <v>206.79274000000001</v>
      </c>
      <c r="W29" s="287">
        <v>210.62626599999999</v>
      </c>
      <c r="X29" s="287">
        <v>214.15209999999999</v>
      </c>
      <c r="Y29" s="287">
        <v>217.717209</v>
      </c>
      <c r="Z29" s="287">
        <v>221.63664199999999</v>
      </c>
      <c r="AA29" s="287">
        <v>226.31954999999999</v>
      </c>
      <c r="AB29" s="287">
        <v>230.77928199999999</v>
      </c>
      <c r="AC29" s="287">
        <v>235.12669399999999</v>
      </c>
      <c r="AD29" s="287">
        <v>239.49491900000001</v>
      </c>
      <c r="AE29" s="287">
        <v>244.11679100000001</v>
      </c>
      <c r="AF29" s="285">
        <v>3.1380000000000002E-3</v>
      </c>
      <c r="AG29" s="275"/>
    </row>
    <row r="30" spans="1:33" ht="24.75">
      <c r="A30" s="274" t="s">
        <v>1189</v>
      </c>
      <c r="B30" s="284" t="s">
        <v>1102</v>
      </c>
      <c r="C30" s="287">
        <v>11.524046999999999</v>
      </c>
      <c r="D30" s="287">
        <v>10.680966</v>
      </c>
      <c r="E30" s="287">
        <v>9.7907329999999995</v>
      </c>
      <c r="F30" s="287">
        <v>8.885427</v>
      </c>
      <c r="G30" s="287">
        <v>7.9903449999999996</v>
      </c>
      <c r="H30" s="287">
        <v>7.1033359999999997</v>
      </c>
      <c r="I30" s="287">
        <v>6.2375930000000004</v>
      </c>
      <c r="J30" s="287">
        <v>5.4280480000000004</v>
      </c>
      <c r="K30" s="287">
        <v>4.7586219999999999</v>
      </c>
      <c r="L30" s="287">
        <v>4.1292390000000001</v>
      </c>
      <c r="M30" s="287">
        <v>3.577585</v>
      </c>
      <c r="N30" s="287">
        <v>3.1073620000000002</v>
      </c>
      <c r="O30" s="287">
        <v>2.7210860000000001</v>
      </c>
      <c r="P30" s="287">
        <v>2.3994659999999999</v>
      </c>
      <c r="Q30" s="287">
        <v>2.1384289999999999</v>
      </c>
      <c r="R30" s="287">
        <v>1.9661150000000001</v>
      </c>
      <c r="S30" s="287">
        <v>1.819323</v>
      </c>
      <c r="T30" s="287">
        <v>1.697581</v>
      </c>
      <c r="U30" s="287">
        <v>1.589439</v>
      </c>
      <c r="V30" s="287">
        <v>1.488186</v>
      </c>
      <c r="W30" s="287">
        <v>1.393384</v>
      </c>
      <c r="X30" s="287">
        <v>1.3046199999999999</v>
      </c>
      <c r="Y30" s="287">
        <v>1.221511</v>
      </c>
      <c r="Z30" s="287">
        <v>1.143696</v>
      </c>
      <c r="AA30" s="287">
        <v>1.0708390000000001</v>
      </c>
      <c r="AB30" s="287">
        <v>1.0026219999999999</v>
      </c>
      <c r="AC30" s="287">
        <v>0.93875200000000003</v>
      </c>
      <c r="AD30" s="287">
        <v>0.87895000000000001</v>
      </c>
      <c r="AE30" s="287">
        <v>0.82295799999999997</v>
      </c>
      <c r="AF30" s="285">
        <v>-8.9954000000000006E-2</v>
      </c>
      <c r="AG30" s="275"/>
    </row>
    <row r="31" spans="1:33" ht="36.75">
      <c r="A31" s="274" t="s">
        <v>1190</v>
      </c>
      <c r="B31" s="284" t="s">
        <v>1104</v>
      </c>
      <c r="C31" s="287">
        <v>0.307861</v>
      </c>
      <c r="D31" s="287">
        <v>0.26491900000000002</v>
      </c>
      <c r="E31" s="287">
        <v>0.23980199999999999</v>
      </c>
      <c r="F31" s="287">
        <v>0.224525</v>
      </c>
      <c r="G31" s="287">
        <v>0.21022199999999999</v>
      </c>
      <c r="H31" s="287">
        <v>0.19683</v>
      </c>
      <c r="I31" s="287">
        <v>0.18429200000000001</v>
      </c>
      <c r="J31" s="287">
        <v>0.17255100000000001</v>
      </c>
      <c r="K31" s="287">
        <v>0.16155900000000001</v>
      </c>
      <c r="L31" s="287">
        <v>0.15126700000000001</v>
      </c>
      <c r="M31" s="287">
        <v>0.14163100000000001</v>
      </c>
      <c r="N31" s="287">
        <v>0.132609</v>
      </c>
      <c r="O31" s="287">
        <v>0.12416099999999999</v>
      </c>
      <c r="P31" s="287">
        <v>0.11625199999999999</v>
      </c>
      <c r="Q31" s="287">
        <v>0.108846</v>
      </c>
      <c r="R31" s="287">
        <v>0.101912</v>
      </c>
      <c r="S31" s="287">
        <v>9.5420000000000005E-2</v>
      </c>
      <c r="T31" s="287">
        <v>8.9341000000000004E-2</v>
      </c>
      <c r="U31" s="287">
        <v>8.3650000000000002E-2</v>
      </c>
      <c r="V31" s="287">
        <v>7.8321000000000002E-2</v>
      </c>
      <c r="W31" s="287">
        <v>7.3331999999999994E-2</v>
      </c>
      <c r="X31" s="287">
        <v>6.8659999999999999E-2</v>
      </c>
      <c r="Y31" s="287">
        <v>6.4285999999999996E-2</v>
      </c>
      <c r="Z31" s="287">
        <v>6.0191000000000001E-2</v>
      </c>
      <c r="AA31" s="287">
        <v>5.6356999999999997E-2</v>
      </c>
      <c r="AB31" s="287">
        <v>5.2767000000000001E-2</v>
      </c>
      <c r="AC31" s="287">
        <v>4.9404999999999998E-2</v>
      </c>
      <c r="AD31" s="287">
        <v>4.6258000000000001E-2</v>
      </c>
      <c r="AE31" s="287">
        <v>4.3311000000000002E-2</v>
      </c>
      <c r="AF31" s="285">
        <v>-6.7646999999999999E-2</v>
      </c>
      <c r="AG31" s="275"/>
    </row>
    <row r="32" spans="1:33" ht="24.75">
      <c r="A32" s="274" t="s">
        <v>1191</v>
      </c>
      <c r="B32" s="284" t="s">
        <v>1106</v>
      </c>
      <c r="C32" s="287">
        <v>2.0879910000000002</v>
      </c>
      <c r="D32" s="287">
        <v>1.7846089999999999</v>
      </c>
      <c r="E32" s="287">
        <v>1.535312</v>
      </c>
      <c r="F32" s="287">
        <v>1.3333470000000001</v>
      </c>
      <c r="G32" s="287">
        <v>1.206512</v>
      </c>
      <c r="H32" s="287">
        <v>1.127065</v>
      </c>
      <c r="I32" s="287">
        <v>1.055267</v>
      </c>
      <c r="J32" s="287">
        <v>0.988043</v>
      </c>
      <c r="K32" s="287">
        <v>0.92510099999999995</v>
      </c>
      <c r="L32" s="287">
        <v>0.86616800000000005</v>
      </c>
      <c r="M32" s="287">
        <v>0.81099100000000002</v>
      </c>
      <c r="N32" s="287">
        <v>0.759328</v>
      </c>
      <c r="O32" s="287">
        <v>0.71095600000000003</v>
      </c>
      <c r="P32" s="287">
        <v>0.66566499999999995</v>
      </c>
      <c r="Q32" s="287">
        <v>0.62326000000000004</v>
      </c>
      <c r="R32" s="287">
        <v>0.58355599999999996</v>
      </c>
      <c r="S32" s="287">
        <v>0.54638100000000001</v>
      </c>
      <c r="T32" s="287">
        <v>0.511575</v>
      </c>
      <c r="U32" s="287">
        <v>0.47898600000000002</v>
      </c>
      <c r="V32" s="287">
        <v>0.44847300000000001</v>
      </c>
      <c r="W32" s="287">
        <v>0.41990300000000003</v>
      </c>
      <c r="X32" s="287">
        <v>0.393154</v>
      </c>
      <c r="Y32" s="287">
        <v>0.36810900000000002</v>
      </c>
      <c r="Z32" s="287">
        <v>0.34465899999999999</v>
      </c>
      <c r="AA32" s="287">
        <v>0.32270300000000002</v>
      </c>
      <c r="AB32" s="287">
        <v>0.302145</v>
      </c>
      <c r="AC32" s="287">
        <v>0.28289799999999998</v>
      </c>
      <c r="AD32" s="287">
        <v>0.264876</v>
      </c>
      <c r="AE32" s="287">
        <v>0.248003</v>
      </c>
      <c r="AF32" s="285">
        <v>-7.3266999999999999E-2</v>
      </c>
      <c r="AG32" s="275"/>
    </row>
    <row r="33" spans="1:33" ht="24.75">
      <c r="A33" s="274" t="s">
        <v>1192</v>
      </c>
      <c r="B33" s="284" t="s">
        <v>1108</v>
      </c>
      <c r="C33" s="287">
        <v>4.0826789999999997</v>
      </c>
      <c r="D33" s="287">
        <v>3.4803980000000001</v>
      </c>
      <c r="E33" s="287">
        <v>2.9777900000000002</v>
      </c>
      <c r="F33" s="287">
        <v>2.5650409999999999</v>
      </c>
      <c r="G33" s="287">
        <v>2.2838059999999998</v>
      </c>
      <c r="H33" s="287">
        <v>2.1086070000000001</v>
      </c>
      <c r="I33" s="287">
        <v>1.959856</v>
      </c>
      <c r="J33" s="287">
        <v>1.8350059999999999</v>
      </c>
      <c r="K33" s="287">
        <v>1.7181090000000001</v>
      </c>
      <c r="L33" s="287">
        <v>1.60866</v>
      </c>
      <c r="M33" s="287">
        <v>1.5061819999999999</v>
      </c>
      <c r="N33" s="287">
        <v>1.4102330000000001</v>
      </c>
      <c r="O33" s="287">
        <v>1.3203959999999999</v>
      </c>
      <c r="P33" s="287">
        <v>1.2362820000000001</v>
      </c>
      <c r="Q33" s="287">
        <v>1.1575260000000001</v>
      </c>
      <c r="R33" s="287">
        <v>1.083788</v>
      </c>
      <c r="S33" s="287">
        <v>1.0147470000000001</v>
      </c>
      <c r="T33" s="287">
        <v>0.95010399999999995</v>
      </c>
      <c r="U33" s="287">
        <v>0.88957900000000001</v>
      </c>
      <c r="V33" s="287">
        <v>0.83290900000000001</v>
      </c>
      <c r="W33" s="287">
        <v>0.77985000000000004</v>
      </c>
      <c r="X33" s="287">
        <v>0.73017100000000001</v>
      </c>
      <c r="Y33" s="287">
        <v>0.68365600000000004</v>
      </c>
      <c r="Z33" s="287">
        <v>0.64010500000000004</v>
      </c>
      <c r="AA33" s="287">
        <v>0.59932799999999997</v>
      </c>
      <c r="AB33" s="287">
        <v>0.56114900000000001</v>
      </c>
      <c r="AC33" s="287">
        <v>0.52540100000000001</v>
      </c>
      <c r="AD33" s="287">
        <v>0.49193100000000001</v>
      </c>
      <c r="AE33" s="287">
        <v>0.460594</v>
      </c>
      <c r="AF33" s="285">
        <v>-7.4968999999999994E-2</v>
      </c>
      <c r="AG33" s="275"/>
    </row>
    <row r="34" spans="1:33" ht="24.75">
      <c r="A34" s="274" t="s">
        <v>1193</v>
      </c>
      <c r="B34" s="284" t="s">
        <v>1110</v>
      </c>
      <c r="C34" s="287">
        <v>0</v>
      </c>
      <c r="D34" s="287">
        <v>0</v>
      </c>
      <c r="E34" s="287">
        <v>0</v>
      </c>
      <c r="F34" s="287">
        <v>0</v>
      </c>
      <c r="G34" s="287">
        <v>0</v>
      </c>
      <c r="H34" s="287">
        <v>0</v>
      </c>
      <c r="I34" s="287">
        <v>0</v>
      </c>
      <c r="J34" s="287">
        <v>0</v>
      </c>
      <c r="K34" s="287">
        <v>0</v>
      </c>
      <c r="L34" s="287">
        <v>0</v>
      </c>
      <c r="M34" s="287">
        <v>0</v>
      </c>
      <c r="N34" s="287">
        <v>0</v>
      </c>
      <c r="O34" s="287">
        <v>0</v>
      </c>
      <c r="P34" s="287">
        <v>0</v>
      </c>
      <c r="Q34" s="287">
        <v>0</v>
      </c>
      <c r="R34" s="287">
        <v>0</v>
      </c>
      <c r="S34" s="287">
        <v>0</v>
      </c>
      <c r="T34" s="287">
        <v>0</v>
      </c>
      <c r="U34" s="287">
        <v>0</v>
      </c>
      <c r="V34" s="287">
        <v>0</v>
      </c>
      <c r="W34" s="287">
        <v>0</v>
      </c>
      <c r="X34" s="287">
        <v>0</v>
      </c>
      <c r="Y34" s="287">
        <v>0</v>
      </c>
      <c r="Z34" s="287">
        <v>0</v>
      </c>
      <c r="AA34" s="287">
        <v>0</v>
      </c>
      <c r="AB34" s="287">
        <v>0</v>
      </c>
      <c r="AC34" s="287">
        <v>0</v>
      </c>
      <c r="AD34" s="287">
        <v>0</v>
      </c>
      <c r="AE34" s="287">
        <v>0</v>
      </c>
      <c r="AF34" s="285" t="s">
        <v>400</v>
      </c>
      <c r="AG34" s="275"/>
    </row>
    <row r="35" spans="1:33" ht="24.75">
      <c r="A35" s="274" t="s">
        <v>1194</v>
      </c>
      <c r="B35" s="284" t="s">
        <v>1112</v>
      </c>
      <c r="C35" s="287">
        <v>0.695658</v>
      </c>
      <c r="D35" s="287">
        <v>0.69352499999999995</v>
      </c>
      <c r="E35" s="287">
        <v>0.730931</v>
      </c>
      <c r="F35" s="287">
        <v>0.79698999999999998</v>
      </c>
      <c r="G35" s="287">
        <v>0.88553999999999999</v>
      </c>
      <c r="H35" s="287">
        <v>0.98939999999999995</v>
      </c>
      <c r="I35" s="287">
        <v>1.10531</v>
      </c>
      <c r="J35" s="287">
        <v>1.234237</v>
      </c>
      <c r="K35" s="287">
        <v>1.3744749999999999</v>
      </c>
      <c r="L35" s="287">
        <v>1.5244759999999999</v>
      </c>
      <c r="M35" s="287">
        <v>1.6852279999999999</v>
      </c>
      <c r="N35" s="287">
        <v>1.8541810000000001</v>
      </c>
      <c r="O35" s="287">
        <v>2.033293</v>
      </c>
      <c r="P35" s="287">
        <v>2.2237119999999999</v>
      </c>
      <c r="Q35" s="287">
        <v>2.4270939999999999</v>
      </c>
      <c r="R35" s="287">
        <v>2.6390389999999999</v>
      </c>
      <c r="S35" s="287">
        <v>2.8586079999999998</v>
      </c>
      <c r="T35" s="287">
        <v>3.0842800000000001</v>
      </c>
      <c r="U35" s="287">
        <v>3.3144110000000002</v>
      </c>
      <c r="V35" s="287">
        <v>3.5441980000000002</v>
      </c>
      <c r="W35" s="287">
        <v>3.773129</v>
      </c>
      <c r="X35" s="287">
        <v>3.9972880000000002</v>
      </c>
      <c r="Y35" s="287">
        <v>4.2207540000000003</v>
      </c>
      <c r="Z35" s="287">
        <v>4.4483009999999998</v>
      </c>
      <c r="AA35" s="287">
        <v>4.6884439999999996</v>
      </c>
      <c r="AB35" s="287">
        <v>4.9254730000000002</v>
      </c>
      <c r="AC35" s="287">
        <v>5.1619760000000001</v>
      </c>
      <c r="AD35" s="287">
        <v>5.3994140000000002</v>
      </c>
      <c r="AE35" s="287">
        <v>5.6399559999999997</v>
      </c>
      <c r="AF35" s="285">
        <v>7.7605999999999994E-2</v>
      </c>
      <c r="AG35" s="275"/>
    </row>
    <row r="36" spans="1:33" ht="36.75">
      <c r="A36" s="274" t="s">
        <v>1195</v>
      </c>
      <c r="B36" s="284" t="s">
        <v>1114</v>
      </c>
      <c r="C36" s="287">
        <v>614.79174799999998</v>
      </c>
      <c r="D36" s="287">
        <v>589.30566399999998</v>
      </c>
      <c r="E36" s="287">
        <v>570.35400400000003</v>
      </c>
      <c r="F36" s="287">
        <v>553.77508499999999</v>
      </c>
      <c r="G36" s="287">
        <v>539.66693099999998</v>
      </c>
      <c r="H36" s="287">
        <v>528.76080300000001</v>
      </c>
      <c r="I36" s="287">
        <v>520.828979</v>
      </c>
      <c r="J36" s="287">
        <v>516.49780299999998</v>
      </c>
      <c r="K36" s="287">
        <v>515.59692399999994</v>
      </c>
      <c r="L36" s="287">
        <v>517.65484600000002</v>
      </c>
      <c r="M36" s="287">
        <v>522.89471400000002</v>
      </c>
      <c r="N36" s="287">
        <v>530.58074999999997</v>
      </c>
      <c r="O36" s="287">
        <v>541.01000999999997</v>
      </c>
      <c r="P36" s="287">
        <v>554.33074999999997</v>
      </c>
      <c r="Q36" s="287">
        <v>570.881348</v>
      </c>
      <c r="R36" s="287">
        <v>588.91223100000002</v>
      </c>
      <c r="S36" s="287">
        <v>607.94378700000004</v>
      </c>
      <c r="T36" s="287">
        <v>627.75414999999998</v>
      </c>
      <c r="U36" s="287">
        <v>648.09857199999999</v>
      </c>
      <c r="V36" s="287">
        <v>667.72619599999996</v>
      </c>
      <c r="W36" s="287">
        <v>686.85070800000005</v>
      </c>
      <c r="X36" s="287">
        <v>704.85485800000004</v>
      </c>
      <c r="Y36" s="287">
        <v>723.02038600000003</v>
      </c>
      <c r="Z36" s="287">
        <v>742.51434300000005</v>
      </c>
      <c r="AA36" s="287">
        <v>764.83160399999997</v>
      </c>
      <c r="AB36" s="287">
        <v>786.33947799999999</v>
      </c>
      <c r="AC36" s="287">
        <v>807.43066399999998</v>
      </c>
      <c r="AD36" s="287">
        <v>828.60986300000002</v>
      </c>
      <c r="AE36" s="287">
        <v>850.58196999999996</v>
      </c>
      <c r="AF36" s="285">
        <v>1.1662E-2</v>
      </c>
      <c r="AG36" s="275"/>
    </row>
    <row r="37" spans="1:33">
      <c r="A37" s="271"/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275"/>
      <c r="AD37" s="275"/>
      <c r="AE37" s="275"/>
      <c r="AF37" s="275"/>
      <c r="AG37" s="275"/>
    </row>
    <row r="38" spans="1:33" ht="24.75">
      <c r="A38" s="274" t="s">
        <v>1196</v>
      </c>
      <c r="B38" s="284" t="s">
        <v>1197</v>
      </c>
      <c r="C38" s="287">
        <v>5637.607422</v>
      </c>
      <c r="D38" s="287">
        <v>5226.84375</v>
      </c>
      <c r="E38" s="287">
        <v>4904.5322269999997</v>
      </c>
      <c r="F38" s="287">
        <v>4614.4960940000001</v>
      </c>
      <c r="G38" s="287">
        <v>4346.921875</v>
      </c>
      <c r="H38" s="287">
        <v>4110.201172</v>
      </c>
      <c r="I38" s="287">
        <v>3902.3666990000002</v>
      </c>
      <c r="J38" s="287">
        <v>3723.6457519999999</v>
      </c>
      <c r="K38" s="287">
        <v>3569.8222660000001</v>
      </c>
      <c r="L38" s="287">
        <v>3437.0539549999999</v>
      </c>
      <c r="M38" s="287">
        <v>3324.9858399999998</v>
      </c>
      <c r="N38" s="287">
        <v>3228.2822270000001</v>
      </c>
      <c r="O38" s="287">
        <v>3148.9265140000002</v>
      </c>
      <c r="P38" s="287">
        <v>3087.2470699999999</v>
      </c>
      <c r="Q38" s="287">
        <v>3044.1518550000001</v>
      </c>
      <c r="R38" s="287">
        <v>3010.9096679999998</v>
      </c>
      <c r="S38" s="287">
        <v>2984.9125979999999</v>
      </c>
      <c r="T38" s="287">
        <v>2964.5546880000002</v>
      </c>
      <c r="U38" s="287">
        <v>2948.5417480000001</v>
      </c>
      <c r="V38" s="287">
        <v>2931.5327149999998</v>
      </c>
      <c r="W38" s="287">
        <v>2914.2421880000002</v>
      </c>
      <c r="X38" s="287">
        <v>2894.3598630000001</v>
      </c>
      <c r="Y38" s="287">
        <v>2876.6440429999998</v>
      </c>
      <c r="Z38" s="287">
        <v>2864.8854980000001</v>
      </c>
      <c r="AA38" s="287">
        <v>2863.6755370000001</v>
      </c>
      <c r="AB38" s="287">
        <v>2860.3027339999999</v>
      </c>
      <c r="AC38" s="287">
        <v>2855.9914549999999</v>
      </c>
      <c r="AD38" s="287">
        <v>2852.3359380000002</v>
      </c>
      <c r="AE38" s="287">
        <v>2852.1445309999999</v>
      </c>
      <c r="AF38" s="285">
        <v>-2.4042000000000001E-2</v>
      </c>
      <c r="AG38" s="275"/>
    </row>
    <row r="39" spans="1:33">
      <c r="A39" s="271"/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  <c r="AE39" s="275"/>
      <c r="AF39" s="275"/>
      <c r="AG39" s="275"/>
    </row>
    <row r="40" spans="1:33" ht="24.75">
      <c r="A40" s="271"/>
      <c r="B40" s="283" t="s">
        <v>1198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  <c r="AE40" s="275"/>
      <c r="AF40" s="275"/>
      <c r="AG40" s="275"/>
    </row>
    <row r="41" spans="1:33" ht="48.75">
      <c r="A41" s="271"/>
      <c r="B41" s="283" t="s">
        <v>1120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  <c r="AE41" s="275"/>
      <c r="AF41" s="275"/>
      <c r="AG41" s="275"/>
    </row>
    <row r="42" spans="1:33" ht="48.75">
      <c r="A42" s="274" t="s">
        <v>1199</v>
      </c>
      <c r="B42" s="284" t="s">
        <v>1079</v>
      </c>
      <c r="C42" s="287">
        <v>7639.0830079999996</v>
      </c>
      <c r="D42" s="287">
        <v>7655.0961909999996</v>
      </c>
      <c r="E42" s="287">
        <v>7760.3139650000003</v>
      </c>
      <c r="F42" s="287">
        <v>7895.3627930000002</v>
      </c>
      <c r="G42" s="287">
        <v>8023.1142579999996</v>
      </c>
      <c r="H42" s="287">
        <v>8127.6328119999998</v>
      </c>
      <c r="I42" s="287">
        <v>8212.9814449999994</v>
      </c>
      <c r="J42" s="287">
        <v>8290.5888670000004</v>
      </c>
      <c r="K42" s="287">
        <v>8349.9736329999996</v>
      </c>
      <c r="L42" s="287">
        <v>8394.4511719999991</v>
      </c>
      <c r="M42" s="287">
        <v>8423.9824219999991</v>
      </c>
      <c r="N42" s="287">
        <v>8440.4257809999999</v>
      </c>
      <c r="O42" s="287">
        <v>8451.6865230000003</v>
      </c>
      <c r="P42" s="287">
        <v>8465.3476559999999</v>
      </c>
      <c r="Q42" s="287">
        <v>8480.6542969999991</v>
      </c>
      <c r="R42" s="287">
        <v>8497.1035159999992</v>
      </c>
      <c r="S42" s="287">
        <v>8516.1015619999998</v>
      </c>
      <c r="T42" s="287">
        <v>8536.0273440000001</v>
      </c>
      <c r="U42" s="287">
        <v>8559.6494139999995</v>
      </c>
      <c r="V42" s="287">
        <v>8580.203125</v>
      </c>
      <c r="W42" s="287">
        <v>8599.4804690000001</v>
      </c>
      <c r="X42" s="287">
        <v>8618.3642579999996</v>
      </c>
      <c r="Y42" s="287">
        <v>8635.5253909999992</v>
      </c>
      <c r="Z42" s="287">
        <v>8659.0556639999995</v>
      </c>
      <c r="AA42" s="287">
        <v>8680.4677730000003</v>
      </c>
      <c r="AB42" s="287">
        <v>8702.9228519999997</v>
      </c>
      <c r="AC42" s="287">
        <v>8720.7890619999998</v>
      </c>
      <c r="AD42" s="287">
        <v>8742.2802730000003</v>
      </c>
      <c r="AE42" s="287">
        <v>8768.0771480000003</v>
      </c>
      <c r="AF42" s="285">
        <v>4.9350000000000002E-3</v>
      </c>
      <c r="AG42" s="275"/>
    </row>
    <row r="43" spans="1:33" ht="24.75">
      <c r="A43" s="274" t="s">
        <v>1200</v>
      </c>
      <c r="B43" s="284" t="s">
        <v>1081</v>
      </c>
      <c r="C43" s="287">
        <v>60.554519999999997</v>
      </c>
      <c r="D43" s="287">
        <v>54.813412</v>
      </c>
      <c r="E43" s="287">
        <v>48.998947000000001</v>
      </c>
      <c r="F43" s="287">
        <v>43.883667000000003</v>
      </c>
      <c r="G43" s="287">
        <v>39.715415999999998</v>
      </c>
      <c r="H43" s="287">
        <v>35.790714000000001</v>
      </c>
      <c r="I43" s="287">
        <v>32.023296000000002</v>
      </c>
      <c r="J43" s="287">
        <v>28.420086000000001</v>
      </c>
      <c r="K43" s="287">
        <v>24.994423000000001</v>
      </c>
      <c r="L43" s="287">
        <v>21.770368999999999</v>
      </c>
      <c r="M43" s="287">
        <v>18.758324000000002</v>
      </c>
      <c r="N43" s="287">
        <v>15.995414</v>
      </c>
      <c r="O43" s="287">
        <v>13.487584999999999</v>
      </c>
      <c r="P43" s="287">
        <v>11.270678999999999</v>
      </c>
      <c r="Q43" s="287">
        <v>9.3356399999999997</v>
      </c>
      <c r="R43" s="287">
        <v>7.6824560000000002</v>
      </c>
      <c r="S43" s="287">
        <v>6.3136010000000002</v>
      </c>
      <c r="T43" s="287">
        <v>5.1956619999999996</v>
      </c>
      <c r="U43" s="287">
        <v>4.3157319999999997</v>
      </c>
      <c r="V43" s="287">
        <v>3.6364559999999999</v>
      </c>
      <c r="W43" s="287">
        <v>3.103021</v>
      </c>
      <c r="X43" s="287">
        <v>2.68296</v>
      </c>
      <c r="Y43" s="287">
        <v>2.3479139999999998</v>
      </c>
      <c r="Z43" s="287">
        <v>2.093235</v>
      </c>
      <c r="AA43" s="287">
        <v>1.8931100000000001</v>
      </c>
      <c r="AB43" s="287">
        <v>1.714415</v>
      </c>
      <c r="AC43" s="287">
        <v>1.55453</v>
      </c>
      <c r="AD43" s="287">
        <v>1.411821</v>
      </c>
      <c r="AE43" s="287">
        <v>1.2844409999999999</v>
      </c>
      <c r="AF43" s="285">
        <v>-0.12856600000000001</v>
      </c>
      <c r="AG43" s="275"/>
    </row>
    <row r="44" spans="1:33" ht="48.75">
      <c r="A44" s="274" t="s">
        <v>1201</v>
      </c>
      <c r="B44" s="284" t="s">
        <v>1124</v>
      </c>
      <c r="C44" s="287">
        <v>7699.6376950000003</v>
      </c>
      <c r="D44" s="287">
        <v>7709.9096680000002</v>
      </c>
      <c r="E44" s="287">
        <v>7809.3129879999997</v>
      </c>
      <c r="F44" s="287">
        <v>7939.2465819999998</v>
      </c>
      <c r="G44" s="287">
        <v>8062.8295900000003</v>
      </c>
      <c r="H44" s="287">
        <v>8163.4233400000003</v>
      </c>
      <c r="I44" s="287">
        <v>8245.0048829999996</v>
      </c>
      <c r="J44" s="287">
        <v>8319.0087889999995</v>
      </c>
      <c r="K44" s="287">
        <v>8374.9677730000003</v>
      </c>
      <c r="L44" s="287">
        <v>8416.2216800000006</v>
      </c>
      <c r="M44" s="287">
        <v>8442.7412110000005</v>
      </c>
      <c r="N44" s="287">
        <v>8456.4208980000003</v>
      </c>
      <c r="O44" s="287">
        <v>8465.1738280000009</v>
      </c>
      <c r="P44" s="287">
        <v>8476.6181639999995</v>
      </c>
      <c r="Q44" s="287">
        <v>8489.9902340000008</v>
      </c>
      <c r="R44" s="287">
        <v>8504.7861329999996</v>
      </c>
      <c r="S44" s="287">
        <v>8522.4150389999995</v>
      </c>
      <c r="T44" s="287">
        <v>8541.2226559999999</v>
      </c>
      <c r="U44" s="287">
        <v>8563.9648440000001</v>
      </c>
      <c r="V44" s="287">
        <v>8583.8398440000001</v>
      </c>
      <c r="W44" s="287">
        <v>8602.5830079999996</v>
      </c>
      <c r="X44" s="287">
        <v>8621.046875</v>
      </c>
      <c r="Y44" s="287">
        <v>8637.8730469999991</v>
      </c>
      <c r="Z44" s="287">
        <v>8661.1484380000002</v>
      </c>
      <c r="AA44" s="287">
        <v>8682.3613280000009</v>
      </c>
      <c r="AB44" s="287">
        <v>8704.6376949999994</v>
      </c>
      <c r="AC44" s="287">
        <v>8722.34375</v>
      </c>
      <c r="AD44" s="287">
        <v>8743.6923829999996</v>
      </c>
      <c r="AE44" s="287">
        <v>8769.3613280000009</v>
      </c>
      <c r="AF44" s="285">
        <v>4.6569999999999997E-3</v>
      </c>
      <c r="AG44" s="275"/>
    </row>
    <row r="45" spans="1:33">
      <c r="A45" s="271"/>
      <c r="B45" s="275"/>
      <c r="C45" s="275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</row>
    <row r="46" spans="1:33" ht="48.75">
      <c r="A46" s="271"/>
      <c r="B46" s="283" t="s">
        <v>1125</v>
      </c>
      <c r="C46" s="275"/>
      <c r="D46" s="275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</row>
    <row r="47" spans="1:33" ht="36.75">
      <c r="A47" s="274" t="s">
        <v>1202</v>
      </c>
      <c r="B47" s="284" t="s">
        <v>1086</v>
      </c>
      <c r="C47" s="287">
        <v>1218.5097659999999</v>
      </c>
      <c r="D47" s="287">
        <v>1120.8608400000001</v>
      </c>
      <c r="E47" s="287">
        <v>1037.922607</v>
      </c>
      <c r="F47" s="287">
        <v>953.25146500000005</v>
      </c>
      <c r="G47" s="287">
        <v>874.385132</v>
      </c>
      <c r="H47" s="287">
        <v>799.14770499999997</v>
      </c>
      <c r="I47" s="287">
        <v>728.95617700000003</v>
      </c>
      <c r="J47" s="287">
        <v>665.63317900000004</v>
      </c>
      <c r="K47" s="287">
        <v>608.78552200000001</v>
      </c>
      <c r="L47" s="287">
        <v>558.96545400000002</v>
      </c>
      <c r="M47" s="287">
        <v>515.91949499999998</v>
      </c>
      <c r="N47" s="287">
        <v>479.58041400000002</v>
      </c>
      <c r="O47" s="287">
        <v>449.99478099999999</v>
      </c>
      <c r="P47" s="287">
        <v>427.03121900000002</v>
      </c>
      <c r="Q47" s="287">
        <v>409.60955799999999</v>
      </c>
      <c r="R47" s="287">
        <v>396.73980699999998</v>
      </c>
      <c r="S47" s="287">
        <v>387.82333399999999</v>
      </c>
      <c r="T47" s="287">
        <v>381.65939300000002</v>
      </c>
      <c r="U47" s="287">
        <v>377.57605000000001</v>
      </c>
      <c r="V47" s="287">
        <v>374.55401599999999</v>
      </c>
      <c r="W47" s="287">
        <v>372.48345899999998</v>
      </c>
      <c r="X47" s="287">
        <v>371.24044800000001</v>
      </c>
      <c r="Y47" s="287">
        <v>370.602936</v>
      </c>
      <c r="Z47" s="287">
        <v>371.138733</v>
      </c>
      <c r="AA47" s="287">
        <v>371.85049400000003</v>
      </c>
      <c r="AB47" s="287">
        <v>372.85183699999999</v>
      </c>
      <c r="AC47" s="287">
        <v>373.50030500000003</v>
      </c>
      <c r="AD47" s="287">
        <v>374.77465799999999</v>
      </c>
      <c r="AE47" s="287">
        <v>376.67770400000001</v>
      </c>
      <c r="AF47" s="285">
        <v>-4.1062000000000001E-2</v>
      </c>
      <c r="AG47" s="275"/>
    </row>
    <row r="48" spans="1:33" ht="36.75">
      <c r="A48" s="274" t="s">
        <v>1203</v>
      </c>
      <c r="B48" s="284" t="s">
        <v>1088</v>
      </c>
      <c r="C48" s="287">
        <v>0.40278399999999998</v>
      </c>
      <c r="D48" s="287">
        <v>0.42450199999999999</v>
      </c>
      <c r="E48" s="287">
        <v>0.45090000000000002</v>
      </c>
      <c r="F48" s="287">
        <v>0.47550700000000001</v>
      </c>
      <c r="G48" s="287">
        <v>0.49552499999999999</v>
      </c>
      <c r="H48" s="287">
        <v>0.51174399999999998</v>
      </c>
      <c r="I48" s="287">
        <v>0.52413100000000001</v>
      </c>
      <c r="J48" s="287">
        <v>0.53337500000000004</v>
      </c>
      <c r="K48" s="287">
        <v>0.53922700000000001</v>
      </c>
      <c r="L48" s="287">
        <v>0.542153</v>
      </c>
      <c r="M48" s="287">
        <v>0.54225900000000005</v>
      </c>
      <c r="N48" s="287">
        <v>0.53948099999999999</v>
      </c>
      <c r="O48" s="287">
        <v>0.53401699999999996</v>
      </c>
      <c r="P48" s="287">
        <v>0.52622400000000003</v>
      </c>
      <c r="Q48" s="287">
        <v>0.516212</v>
      </c>
      <c r="R48" s="287">
        <v>0.50370999999999999</v>
      </c>
      <c r="S48" s="287">
        <v>0.48858099999999999</v>
      </c>
      <c r="T48" s="287">
        <v>0.471082</v>
      </c>
      <c r="U48" s="287">
        <v>0.45154100000000003</v>
      </c>
      <c r="V48" s="287">
        <v>0.430114</v>
      </c>
      <c r="W48" s="287">
        <v>0.40718300000000002</v>
      </c>
      <c r="X48" s="287">
        <v>0.38306600000000002</v>
      </c>
      <c r="Y48" s="287">
        <v>0.35797499999999999</v>
      </c>
      <c r="Z48" s="287">
        <v>0.33221000000000001</v>
      </c>
      <c r="AA48" s="287">
        <v>0.30586600000000003</v>
      </c>
      <c r="AB48" s="287">
        <v>0.27916400000000002</v>
      </c>
      <c r="AC48" s="287">
        <v>0.25207499999999999</v>
      </c>
      <c r="AD48" s="287">
        <v>0.22464600000000001</v>
      </c>
      <c r="AE48" s="287">
        <v>0.196857</v>
      </c>
      <c r="AF48" s="285">
        <v>-2.5243999999999999E-2</v>
      </c>
      <c r="AG48" s="275"/>
    </row>
    <row r="49" spans="1:33" ht="36.75">
      <c r="A49" s="274" t="s">
        <v>1204</v>
      </c>
      <c r="B49" s="284" t="s">
        <v>1090</v>
      </c>
      <c r="C49" s="287">
        <v>7.4126669999999999</v>
      </c>
      <c r="D49" s="287">
        <v>13.531482</v>
      </c>
      <c r="E49" s="287">
        <v>22.335041</v>
      </c>
      <c r="F49" s="287">
        <v>33.406112999999998</v>
      </c>
      <c r="G49" s="287">
        <v>46.353321000000001</v>
      </c>
      <c r="H49" s="287">
        <v>60.676521000000001</v>
      </c>
      <c r="I49" s="287">
        <v>76.242644999999996</v>
      </c>
      <c r="J49" s="287">
        <v>93.138985000000005</v>
      </c>
      <c r="K49" s="287">
        <v>110.994789</v>
      </c>
      <c r="L49" s="287">
        <v>129.774933</v>
      </c>
      <c r="M49" s="287">
        <v>149.34217799999999</v>
      </c>
      <c r="N49" s="287">
        <v>169.62480199999999</v>
      </c>
      <c r="O49" s="287">
        <v>190.79437300000001</v>
      </c>
      <c r="P49" s="287">
        <v>213.05165099999999</v>
      </c>
      <c r="Q49" s="287">
        <v>236.29544100000001</v>
      </c>
      <c r="R49" s="287">
        <v>260.44390900000002</v>
      </c>
      <c r="S49" s="287">
        <v>285.51135299999999</v>
      </c>
      <c r="T49" s="287">
        <v>311.33316000000002</v>
      </c>
      <c r="U49" s="287">
        <v>338.007385</v>
      </c>
      <c r="V49" s="287">
        <v>365.09576399999997</v>
      </c>
      <c r="W49" s="287">
        <v>392.64248700000002</v>
      </c>
      <c r="X49" s="287">
        <v>420.65603599999997</v>
      </c>
      <c r="Y49" s="287">
        <v>449.01431300000002</v>
      </c>
      <c r="Z49" s="287">
        <v>478.30361900000003</v>
      </c>
      <c r="AA49" s="287">
        <v>507.88632200000001</v>
      </c>
      <c r="AB49" s="287">
        <v>537.97442599999999</v>
      </c>
      <c r="AC49" s="287">
        <v>568.08892800000001</v>
      </c>
      <c r="AD49" s="287">
        <v>598.928223</v>
      </c>
      <c r="AE49" s="287">
        <v>630.58471699999996</v>
      </c>
      <c r="AF49" s="285">
        <v>0.17197999999999999</v>
      </c>
      <c r="AG49" s="275"/>
    </row>
    <row r="50" spans="1:33" ht="36.75">
      <c r="A50" s="274" t="s">
        <v>1205</v>
      </c>
      <c r="B50" s="284" t="s">
        <v>1092</v>
      </c>
      <c r="C50" s="287">
        <v>4.682086</v>
      </c>
      <c r="D50" s="287">
        <v>6.2229380000000001</v>
      </c>
      <c r="E50" s="287">
        <v>8.1345430000000007</v>
      </c>
      <c r="F50" s="287">
        <v>10.340325</v>
      </c>
      <c r="G50" s="287">
        <v>12.714148</v>
      </c>
      <c r="H50" s="287">
        <v>15.219875</v>
      </c>
      <c r="I50" s="287">
        <v>17.849283</v>
      </c>
      <c r="J50" s="287">
        <v>20.622627000000001</v>
      </c>
      <c r="K50" s="287">
        <v>23.482182000000002</v>
      </c>
      <c r="L50" s="287">
        <v>26.428581000000001</v>
      </c>
      <c r="M50" s="287">
        <v>29.444866000000001</v>
      </c>
      <c r="N50" s="287">
        <v>32.522841999999997</v>
      </c>
      <c r="O50" s="287">
        <v>35.698284000000001</v>
      </c>
      <c r="P50" s="287">
        <v>39.007182999999998</v>
      </c>
      <c r="Q50" s="287">
        <v>42.437012000000003</v>
      </c>
      <c r="R50" s="287">
        <v>45.980494999999998</v>
      </c>
      <c r="S50" s="287">
        <v>49.641651000000003</v>
      </c>
      <c r="T50" s="287">
        <v>53.398612999999997</v>
      </c>
      <c r="U50" s="287">
        <v>57.268452000000003</v>
      </c>
      <c r="V50" s="287">
        <v>61.188079999999999</v>
      </c>
      <c r="W50" s="287">
        <v>65.168548999999999</v>
      </c>
      <c r="X50" s="287">
        <v>69.211051999999995</v>
      </c>
      <c r="Y50" s="287">
        <v>73.297386000000003</v>
      </c>
      <c r="Z50" s="287">
        <v>77.517409999999998</v>
      </c>
      <c r="AA50" s="287">
        <v>81.776482000000001</v>
      </c>
      <c r="AB50" s="287">
        <v>86.108940000000004</v>
      </c>
      <c r="AC50" s="287">
        <v>90.443427999999997</v>
      </c>
      <c r="AD50" s="287">
        <v>94.884017999999998</v>
      </c>
      <c r="AE50" s="287">
        <v>99.444466000000006</v>
      </c>
      <c r="AF50" s="285">
        <v>0.115316</v>
      </c>
      <c r="AG50" s="275"/>
    </row>
    <row r="51" spans="1:33" ht="48.75">
      <c r="A51" s="274" t="s">
        <v>1206</v>
      </c>
      <c r="B51" s="284" t="s">
        <v>1094</v>
      </c>
      <c r="C51" s="287">
        <v>19.925865000000002</v>
      </c>
      <c r="D51" s="287">
        <v>21.544412999999999</v>
      </c>
      <c r="E51" s="287">
        <v>23.247982</v>
      </c>
      <c r="F51" s="287">
        <v>26.570222999999999</v>
      </c>
      <c r="G51" s="287">
        <v>29.872574</v>
      </c>
      <c r="H51" s="287">
        <v>33.027237</v>
      </c>
      <c r="I51" s="287">
        <v>36.027607000000003</v>
      </c>
      <c r="J51" s="287">
        <v>38.916355000000003</v>
      </c>
      <c r="K51" s="287">
        <v>41.642071000000001</v>
      </c>
      <c r="L51" s="287">
        <v>44.229751999999998</v>
      </c>
      <c r="M51" s="287">
        <v>46.675167000000002</v>
      </c>
      <c r="N51" s="287">
        <v>48.983440000000002</v>
      </c>
      <c r="O51" s="287">
        <v>51.200951000000003</v>
      </c>
      <c r="P51" s="287">
        <v>53.372917000000001</v>
      </c>
      <c r="Q51" s="287">
        <v>55.503917999999999</v>
      </c>
      <c r="R51" s="287">
        <v>57.604095000000001</v>
      </c>
      <c r="S51" s="287">
        <v>59.697902999999997</v>
      </c>
      <c r="T51" s="287">
        <v>61.780059999999999</v>
      </c>
      <c r="U51" s="287">
        <v>63.879299000000003</v>
      </c>
      <c r="V51" s="287">
        <v>65.963065999999998</v>
      </c>
      <c r="W51" s="287">
        <v>68.048286000000004</v>
      </c>
      <c r="X51" s="287">
        <v>70.142859999999999</v>
      </c>
      <c r="Y51" s="287">
        <v>72.239493999999993</v>
      </c>
      <c r="Z51" s="287">
        <v>74.405258000000003</v>
      </c>
      <c r="AA51" s="287">
        <v>76.580680999999998</v>
      </c>
      <c r="AB51" s="287">
        <v>78.79007</v>
      </c>
      <c r="AC51" s="287">
        <v>80.991341000000006</v>
      </c>
      <c r="AD51" s="287">
        <v>83.242904999999993</v>
      </c>
      <c r="AE51" s="287">
        <v>85.554489000000004</v>
      </c>
      <c r="AF51" s="285">
        <v>5.3418E-2</v>
      </c>
      <c r="AG51" s="275"/>
    </row>
    <row r="52" spans="1:33" ht="48.75">
      <c r="A52" s="274" t="s">
        <v>1207</v>
      </c>
      <c r="B52" s="284" t="s">
        <v>1096</v>
      </c>
      <c r="C52" s="287">
        <v>1.216323</v>
      </c>
      <c r="D52" s="287">
        <v>1.8004869999999999</v>
      </c>
      <c r="E52" s="287">
        <v>2.6621299999999999</v>
      </c>
      <c r="F52" s="287">
        <v>3.8157960000000002</v>
      </c>
      <c r="G52" s="287">
        <v>5.2756109999999996</v>
      </c>
      <c r="H52" s="287">
        <v>6.9585080000000001</v>
      </c>
      <c r="I52" s="287">
        <v>8.8427710000000008</v>
      </c>
      <c r="J52" s="287">
        <v>10.92844</v>
      </c>
      <c r="K52" s="287">
        <v>13.17403</v>
      </c>
      <c r="L52" s="287">
        <v>15.571790999999999</v>
      </c>
      <c r="M52" s="287">
        <v>18.100981000000001</v>
      </c>
      <c r="N52" s="287">
        <v>20.747391</v>
      </c>
      <c r="O52" s="287">
        <v>23.521432999999998</v>
      </c>
      <c r="P52" s="287">
        <v>26.438811999999999</v>
      </c>
      <c r="Q52" s="287">
        <v>29.488754</v>
      </c>
      <c r="R52" s="287">
        <v>32.663853000000003</v>
      </c>
      <c r="S52" s="287">
        <v>35.966309000000003</v>
      </c>
      <c r="T52" s="287">
        <v>39.377879999999998</v>
      </c>
      <c r="U52" s="287">
        <v>42.906146999999997</v>
      </c>
      <c r="V52" s="287">
        <v>46.508395999999998</v>
      </c>
      <c r="W52" s="287">
        <v>50.184578000000002</v>
      </c>
      <c r="X52" s="287">
        <v>53.931499000000002</v>
      </c>
      <c r="Y52" s="287">
        <v>57.733252999999998</v>
      </c>
      <c r="Z52" s="287">
        <v>61.644629999999999</v>
      </c>
      <c r="AA52" s="287">
        <v>65.605125000000001</v>
      </c>
      <c r="AB52" s="287">
        <v>69.635688999999999</v>
      </c>
      <c r="AC52" s="287">
        <v>73.692322000000004</v>
      </c>
      <c r="AD52" s="287">
        <v>77.833954000000006</v>
      </c>
      <c r="AE52" s="287">
        <v>82.071624999999997</v>
      </c>
      <c r="AF52" s="285">
        <v>0.16232199999999999</v>
      </c>
      <c r="AG52" s="275"/>
    </row>
    <row r="53" spans="1:33" ht="36.75">
      <c r="A53" s="274" t="s">
        <v>1208</v>
      </c>
      <c r="B53" s="284" t="s">
        <v>1098</v>
      </c>
      <c r="C53" s="287">
        <v>0</v>
      </c>
      <c r="D53" s="287">
        <v>0</v>
      </c>
      <c r="E53" s="287">
        <v>0</v>
      </c>
      <c r="F53" s="287">
        <v>0</v>
      </c>
      <c r="G53" s="287">
        <v>0</v>
      </c>
      <c r="H53" s="287">
        <v>0</v>
      </c>
      <c r="I53" s="287">
        <v>0</v>
      </c>
      <c r="J53" s="287">
        <v>0</v>
      </c>
      <c r="K53" s="287">
        <v>0</v>
      </c>
      <c r="L53" s="287">
        <v>0</v>
      </c>
      <c r="M53" s="287">
        <v>0</v>
      </c>
      <c r="N53" s="287">
        <v>0</v>
      </c>
      <c r="O53" s="287">
        <v>0</v>
      </c>
      <c r="P53" s="287">
        <v>0</v>
      </c>
      <c r="Q53" s="287">
        <v>0</v>
      </c>
      <c r="R53" s="287">
        <v>0</v>
      </c>
      <c r="S53" s="287">
        <v>0</v>
      </c>
      <c r="T53" s="287">
        <v>0</v>
      </c>
      <c r="U53" s="287">
        <v>0</v>
      </c>
      <c r="V53" s="287">
        <v>0</v>
      </c>
      <c r="W53" s="287">
        <v>0</v>
      </c>
      <c r="X53" s="287">
        <v>0</v>
      </c>
      <c r="Y53" s="287">
        <v>0</v>
      </c>
      <c r="Z53" s="287">
        <v>0</v>
      </c>
      <c r="AA53" s="287">
        <v>0</v>
      </c>
      <c r="AB53" s="287">
        <v>0</v>
      </c>
      <c r="AC53" s="287">
        <v>0</v>
      </c>
      <c r="AD53" s="287">
        <v>0</v>
      </c>
      <c r="AE53" s="287">
        <v>0</v>
      </c>
      <c r="AF53" s="285" t="s">
        <v>400</v>
      </c>
      <c r="AG53" s="275"/>
    </row>
    <row r="54" spans="1:33" ht="36.75">
      <c r="A54" s="274" t="s">
        <v>1209</v>
      </c>
      <c r="B54" s="284" t="s">
        <v>1100</v>
      </c>
      <c r="C54" s="287">
        <v>135.86802700000001</v>
      </c>
      <c r="D54" s="287">
        <v>160.33596800000001</v>
      </c>
      <c r="E54" s="287">
        <v>184.473557</v>
      </c>
      <c r="F54" s="287">
        <v>209.81907699999999</v>
      </c>
      <c r="G54" s="287">
        <v>234.51753199999999</v>
      </c>
      <c r="H54" s="287">
        <v>257.46469100000002</v>
      </c>
      <c r="I54" s="287">
        <v>278.54953</v>
      </c>
      <c r="J54" s="287">
        <v>298.11563100000001</v>
      </c>
      <c r="K54" s="287">
        <v>315.834991</v>
      </c>
      <c r="L54" s="287">
        <v>331.873718</v>
      </c>
      <c r="M54" s="287">
        <v>346.20721400000002</v>
      </c>
      <c r="N54" s="287">
        <v>358.901276</v>
      </c>
      <c r="O54" s="287">
        <v>370.31750499999998</v>
      </c>
      <c r="P54" s="287">
        <v>380.79077100000001</v>
      </c>
      <c r="Q54" s="287">
        <v>390.40115400000002</v>
      </c>
      <c r="R54" s="287">
        <v>399.24508700000001</v>
      </c>
      <c r="S54" s="287">
        <v>407.54202299999997</v>
      </c>
      <c r="T54" s="287">
        <v>415.30740400000002</v>
      </c>
      <c r="U54" s="287">
        <v>422.79144300000002</v>
      </c>
      <c r="V54" s="287">
        <v>429.82556199999999</v>
      </c>
      <c r="W54" s="287">
        <v>436.565155</v>
      </c>
      <c r="X54" s="287">
        <v>443.109467</v>
      </c>
      <c r="Y54" s="287">
        <v>449.46087599999998</v>
      </c>
      <c r="Z54" s="287">
        <v>456.09204099999999</v>
      </c>
      <c r="AA54" s="287">
        <v>462.64462300000002</v>
      </c>
      <c r="AB54" s="287">
        <v>469.25631700000002</v>
      </c>
      <c r="AC54" s="287">
        <v>475.66360500000002</v>
      </c>
      <c r="AD54" s="287">
        <v>482.26095600000002</v>
      </c>
      <c r="AE54" s="287">
        <v>489.10043300000001</v>
      </c>
      <c r="AF54" s="285">
        <v>4.6808000000000002E-2</v>
      </c>
      <c r="AG54" s="275"/>
    </row>
    <row r="55" spans="1:33" ht="24.75">
      <c r="A55" s="274" t="s">
        <v>1210</v>
      </c>
      <c r="B55" s="284" t="s">
        <v>1102</v>
      </c>
      <c r="C55" s="287">
        <v>2.8394689999999998</v>
      </c>
      <c r="D55" s="287">
        <v>2.6402389999999998</v>
      </c>
      <c r="E55" s="287">
        <v>2.4714209999999999</v>
      </c>
      <c r="F55" s="287">
        <v>2.307671</v>
      </c>
      <c r="G55" s="287">
        <v>2.1489020000000001</v>
      </c>
      <c r="H55" s="287">
        <v>1.9944459999999999</v>
      </c>
      <c r="I55" s="287">
        <v>1.8519239999999999</v>
      </c>
      <c r="J55" s="287">
        <v>1.735058</v>
      </c>
      <c r="K55" s="287">
        <v>1.626692</v>
      </c>
      <c r="L55" s="287">
        <v>1.521126</v>
      </c>
      <c r="M55" s="287">
        <v>1.4203939999999999</v>
      </c>
      <c r="N55" s="287">
        <v>1.3247119999999999</v>
      </c>
      <c r="O55" s="287">
        <v>1.23502</v>
      </c>
      <c r="P55" s="287">
        <v>1.1505069999999999</v>
      </c>
      <c r="Q55" s="287">
        <v>1.0719479999999999</v>
      </c>
      <c r="R55" s="287">
        <v>1.010057</v>
      </c>
      <c r="S55" s="287">
        <v>0.95058600000000004</v>
      </c>
      <c r="T55" s="287">
        <v>0.89879100000000001</v>
      </c>
      <c r="U55" s="287">
        <v>0.84982899999999995</v>
      </c>
      <c r="V55" s="287">
        <v>0.80354300000000001</v>
      </c>
      <c r="W55" s="287">
        <v>0.75978599999999996</v>
      </c>
      <c r="X55" s="287">
        <v>0.71842099999999998</v>
      </c>
      <c r="Y55" s="287">
        <v>0.679315</v>
      </c>
      <c r="Z55" s="287">
        <v>0.64234599999999997</v>
      </c>
      <c r="AA55" s="287">
        <v>0.60739500000000002</v>
      </c>
      <c r="AB55" s="287">
        <v>0.57435199999999997</v>
      </c>
      <c r="AC55" s="287">
        <v>0.54311299999999996</v>
      </c>
      <c r="AD55" s="287">
        <v>0.51357900000000001</v>
      </c>
      <c r="AE55" s="287">
        <v>0.48565700000000001</v>
      </c>
      <c r="AF55" s="285">
        <v>-6.1119E-2</v>
      </c>
      <c r="AG55" s="275"/>
    </row>
    <row r="56" spans="1:33" ht="36.75">
      <c r="A56" s="274" t="s">
        <v>1211</v>
      </c>
      <c r="B56" s="284" t="s">
        <v>1104</v>
      </c>
      <c r="C56" s="287">
        <v>2.1852510000000001</v>
      </c>
      <c r="D56" s="287">
        <v>2.0150779999999999</v>
      </c>
      <c r="E56" s="287">
        <v>1.9048449999999999</v>
      </c>
      <c r="F56" s="287">
        <v>1.8006629999999999</v>
      </c>
      <c r="G56" s="287">
        <v>1.702199</v>
      </c>
      <c r="H56" s="287">
        <v>1.609138</v>
      </c>
      <c r="I56" s="287">
        <v>1.521183</v>
      </c>
      <c r="J56" s="287">
        <v>1.4380520000000001</v>
      </c>
      <c r="K56" s="287">
        <v>1.35948</v>
      </c>
      <c r="L56" s="287">
        <v>1.2852170000000001</v>
      </c>
      <c r="M56" s="287">
        <v>1.2150240000000001</v>
      </c>
      <c r="N56" s="287">
        <v>1.1486780000000001</v>
      </c>
      <c r="O56" s="287">
        <v>1.085968</v>
      </c>
      <c r="P56" s="287">
        <v>1.0266930000000001</v>
      </c>
      <c r="Q56" s="287">
        <v>0.970665</v>
      </c>
      <c r="R56" s="287">
        <v>0.91770499999999999</v>
      </c>
      <c r="S56" s="287">
        <v>0.867645</v>
      </c>
      <c r="T56" s="287">
        <v>0.82032499999999997</v>
      </c>
      <c r="U56" s="287">
        <v>0.77559500000000003</v>
      </c>
      <c r="V56" s="287">
        <v>0.73331199999999996</v>
      </c>
      <c r="W56" s="287">
        <v>0.69334200000000001</v>
      </c>
      <c r="X56" s="287">
        <v>0.655559</v>
      </c>
      <c r="Y56" s="287">
        <v>0.619842</v>
      </c>
      <c r="Z56" s="287">
        <v>0.58607699999999996</v>
      </c>
      <c r="AA56" s="287">
        <v>0.55415800000000004</v>
      </c>
      <c r="AB56" s="287">
        <v>0.52398299999999998</v>
      </c>
      <c r="AC56" s="287">
        <v>0.49545699999999998</v>
      </c>
      <c r="AD56" s="287">
        <v>0.46848899999999999</v>
      </c>
      <c r="AE56" s="287">
        <v>0.44299500000000003</v>
      </c>
      <c r="AF56" s="285">
        <v>-5.5404000000000002E-2</v>
      </c>
      <c r="AG56" s="275"/>
    </row>
    <row r="57" spans="1:33" ht="24.75">
      <c r="A57" s="274" t="s">
        <v>1212</v>
      </c>
      <c r="B57" s="284" t="s">
        <v>1106</v>
      </c>
      <c r="C57" s="287">
        <v>5.7546530000000002</v>
      </c>
      <c r="D57" s="287">
        <v>5.1709949999999996</v>
      </c>
      <c r="E57" s="287">
        <v>4.6336570000000004</v>
      </c>
      <c r="F57" s="287">
        <v>4.2048030000000001</v>
      </c>
      <c r="G57" s="287">
        <v>3.890476</v>
      </c>
      <c r="H57" s="287">
        <v>3.6618270000000002</v>
      </c>
      <c r="I57" s="287">
        <v>3.461627</v>
      </c>
      <c r="J57" s="287">
        <v>3.272411</v>
      </c>
      <c r="K57" s="287">
        <v>3.0935739999999998</v>
      </c>
      <c r="L57" s="287">
        <v>2.924544</v>
      </c>
      <c r="M57" s="287">
        <v>2.764783</v>
      </c>
      <c r="N57" s="287">
        <v>2.6137800000000002</v>
      </c>
      <c r="O57" s="287">
        <v>2.4710519999999998</v>
      </c>
      <c r="P57" s="287">
        <v>2.3361459999999998</v>
      </c>
      <c r="Q57" s="287">
        <v>2.208631</v>
      </c>
      <c r="R57" s="287">
        <v>2.0880999999999998</v>
      </c>
      <c r="S57" s="287">
        <v>1.97417</v>
      </c>
      <c r="T57" s="287">
        <v>1.8664780000000001</v>
      </c>
      <c r="U57" s="287">
        <v>1.7646809999999999</v>
      </c>
      <c r="V57" s="287">
        <v>1.668455</v>
      </c>
      <c r="W57" s="287">
        <v>1.577494</v>
      </c>
      <c r="X57" s="287">
        <v>1.4915099999999999</v>
      </c>
      <c r="Y57" s="287">
        <v>1.410229</v>
      </c>
      <c r="Z57" s="287">
        <v>1.3333919999999999</v>
      </c>
      <c r="AA57" s="287">
        <v>1.2607569999999999</v>
      </c>
      <c r="AB57" s="287">
        <v>1.192091</v>
      </c>
      <c r="AC57" s="287">
        <v>1.1271789999999999</v>
      </c>
      <c r="AD57" s="287">
        <v>1.0658129999999999</v>
      </c>
      <c r="AE57" s="287">
        <v>1.0078</v>
      </c>
      <c r="AF57" s="285">
        <v>-6.0326999999999999E-2</v>
      </c>
      <c r="AG57" s="275"/>
    </row>
    <row r="58" spans="1:33" ht="24.75">
      <c r="A58" s="274" t="s">
        <v>1213</v>
      </c>
      <c r="B58" s="284" t="s">
        <v>1108</v>
      </c>
      <c r="C58" s="287">
        <v>5.1262449999999999</v>
      </c>
      <c r="D58" s="287">
        <v>4.7267590000000004</v>
      </c>
      <c r="E58" s="287">
        <v>4.4681829999999998</v>
      </c>
      <c r="F58" s="287">
        <v>4.2238020000000001</v>
      </c>
      <c r="G58" s="287">
        <v>3.9928349999999999</v>
      </c>
      <c r="H58" s="287">
        <v>3.7745419999999998</v>
      </c>
      <c r="I58" s="287">
        <v>3.568225</v>
      </c>
      <c r="J58" s="287">
        <v>3.373224</v>
      </c>
      <c r="K58" s="287">
        <v>3.1889189999999998</v>
      </c>
      <c r="L58" s="287">
        <v>3.0147189999999999</v>
      </c>
      <c r="M58" s="287">
        <v>2.8500670000000001</v>
      </c>
      <c r="N58" s="287">
        <v>2.6944400000000002</v>
      </c>
      <c r="O58" s="287">
        <v>2.5473409999999999</v>
      </c>
      <c r="P58" s="287">
        <v>2.4083000000000001</v>
      </c>
      <c r="Q58" s="287">
        <v>2.276875</v>
      </c>
      <c r="R58" s="287">
        <v>2.152647</v>
      </c>
      <c r="S58" s="287">
        <v>2.0352209999999999</v>
      </c>
      <c r="T58" s="287">
        <v>1.924223</v>
      </c>
      <c r="U58" s="287">
        <v>1.819299</v>
      </c>
      <c r="V58" s="287">
        <v>1.7201169999999999</v>
      </c>
      <c r="W58" s="287">
        <v>1.62636</v>
      </c>
      <c r="X58" s="287">
        <v>1.5377320000000001</v>
      </c>
      <c r="Y58" s="287">
        <v>1.4539500000000001</v>
      </c>
      <c r="Z58" s="287">
        <v>1.3747480000000001</v>
      </c>
      <c r="AA58" s="287">
        <v>1.299876</v>
      </c>
      <c r="AB58" s="287">
        <v>1.229095</v>
      </c>
      <c r="AC58" s="287">
        <v>1.162182</v>
      </c>
      <c r="AD58" s="287">
        <v>1.0989249999999999</v>
      </c>
      <c r="AE58" s="287">
        <v>1.0391220000000001</v>
      </c>
      <c r="AF58" s="285">
        <v>-5.5405999999999997E-2</v>
      </c>
      <c r="AG58" s="275"/>
    </row>
    <row r="59" spans="1:33" ht="24.75">
      <c r="A59" s="274" t="s">
        <v>1214</v>
      </c>
      <c r="B59" s="284" t="s">
        <v>1110</v>
      </c>
      <c r="C59" s="287">
        <v>0</v>
      </c>
      <c r="D59" s="287">
        <v>0</v>
      </c>
      <c r="E59" s="287">
        <v>0</v>
      </c>
      <c r="F59" s="287">
        <v>0</v>
      </c>
      <c r="G59" s="287">
        <v>0</v>
      </c>
      <c r="H59" s="287">
        <v>0</v>
      </c>
      <c r="I59" s="287">
        <v>0</v>
      </c>
      <c r="J59" s="287">
        <v>0</v>
      </c>
      <c r="K59" s="287">
        <v>0</v>
      </c>
      <c r="L59" s="287">
        <v>0</v>
      </c>
      <c r="M59" s="287">
        <v>0</v>
      </c>
      <c r="N59" s="287">
        <v>0</v>
      </c>
      <c r="O59" s="287">
        <v>0</v>
      </c>
      <c r="P59" s="287">
        <v>0</v>
      </c>
      <c r="Q59" s="287">
        <v>0</v>
      </c>
      <c r="R59" s="287">
        <v>0</v>
      </c>
      <c r="S59" s="287">
        <v>0</v>
      </c>
      <c r="T59" s="287">
        <v>0</v>
      </c>
      <c r="U59" s="287">
        <v>0</v>
      </c>
      <c r="V59" s="287">
        <v>0</v>
      </c>
      <c r="W59" s="287">
        <v>0</v>
      </c>
      <c r="X59" s="287">
        <v>0</v>
      </c>
      <c r="Y59" s="287">
        <v>0</v>
      </c>
      <c r="Z59" s="287">
        <v>0</v>
      </c>
      <c r="AA59" s="287">
        <v>0</v>
      </c>
      <c r="AB59" s="287">
        <v>0</v>
      </c>
      <c r="AC59" s="287">
        <v>0</v>
      </c>
      <c r="AD59" s="287">
        <v>0</v>
      </c>
      <c r="AE59" s="287">
        <v>0</v>
      </c>
      <c r="AF59" s="285" t="s">
        <v>400</v>
      </c>
      <c r="AG59" s="275"/>
    </row>
    <row r="60" spans="1:33" ht="24.75">
      <c r="A60" s="274" t="s">
        <v>1215</v>
      </c>
      <c r="B60" s="284" t="s">
        <v>1112</v>
      </c>
      <c r="C60" s="287">
        <v>2.0339999999999998E-3</v>
      </c>
      <c r="D60" s="287">
        <v>6.2049999999999996E-3</v>
      </c>
      <c r="E60" s="287">
        <v>1.2722000000000001E-2</v>
      </c>
      <c r="F60" s="287">
        <v>2.1700000000000001E-2</v>
      </c>
      <c r="G60" s="287">
        <v>3.3008999999999997E-2</v>
      </c>
      <c r="H60" s="287">
        <v>4.6428999999999998E-2</v>
      </c>
      <c r="I60" s="287">
        <v>6.1843000000000002E-2</v>
      </c>
      <c r="J60" s="287">
        <v>7.9235E-2</v>
      </c>
      <c r="K60" s="287">
        <v>9.8308999999999994E-2</v>
      </c>
      <c r="L60" s="287">
        <v>0.118946</v>
      </c>
      <c r="M60" s="287">
        <v>0.140962</v>
      </c>
      <c r="N60" s="287">
        <v>0.164185</v>
      </c>
      <c r="O60" s="287">
        <v>0.188612</v>
      </c>
      <c r="P60" s="287">
        <v>0.214285</v>
      </c>
      <c r="Q60" s="287">
        <v>0.241124</v>
      </c>
      <c r="R60" s="287">
        <v>0.26907399999999998</v>
      </c>
      <c r="S60" s="287">
        <v>0.298147</v>
      </c>
      <c r="T60" s="287">
        <v>0.328241</v>
      </c>
      <c r="U60" s="287">
        <v>0.359404</v>
      </c>
      <c r="V60" s="287">
        <v>0.39135799999999998</v>
      </c>
      <c r="W60" s="287">
        <v>0.42408899999999999</v>
      </c>
      <c r="X60" s="287">
        <v>0.45756999999999998</v>
      </c>
      <c r="Y60" s="287">
        <v>0.49168200000000001</v>
      </c>
      <c r="Z60" s="287">
        <v>0.52675700000000003</v>
      </c>
      <c r="AA60" s="287">
        <v>0.56241099999999999</v>
      </c>
      <c r="AB60" s="287">
        <v>0.598777</v>
      </c>
      <c r="AC60" s="287">
        <v>0.63556699999999999</v>
      </c>
      <c r="AD60" s="287">
        <v>0.67315000000000003</v>
      </c>
      <c r="AE60" s="287">
        <v>0.71160800000000002</v>
      </c>
      <c r="AF60" s="285">
        <v>0.23269400000000001</v>
      </c>
      <c r="AG60" s="275"/>
    </row>
    <row r="61" spans="1:33" ht="48.75">
      <c r="A61" s="274" t="s">
        <v>1216</v>
      </c>
      <c r="B61" s="284" t="s">
        <v>1141</v>
      </c>
      <c r="C61" s="287">
        <v>1403.9254149999999</v>
      </c>
      <c r="D61" s="287">
        <v>1339.2801509999999</v>
      </c>
      <c r="E61" s="287">
        <v>1292.7174070000001</v>
      </c>
      <c r="F61" s="287">
        <v>1250.237183</v>
      </c>
      <c r="G61" s="287">
        <v>1215.381226</v>
      </c>
      <c r="H61" s="287">
        <v>1184.0926509999999</v>
      </c>
      <c r="I61" s="287">
        <v>1157.4570309999999</v>
      </c>
      <c r="J61" s="287">
        <v>1137.7867429999999</v>
      </c>
      <c r="K61" s="287">
        <v>1123.8199460000001</v>
      </c>
      <c r="L61" s="287">
        <v>1116.2508539999999</v>
      </c>
      <c r="M61" s="287">
        <v>1114.6232910000001</v>
      </c>
      <c r="N61" s="287">
        <v>1118.8454589999999</v>
      </c>
      <c r="O61" s="287">
        <v>1129.5892329999999</v>
      </c>
      <c r="P61" s="287">
        <v>1147.3548579999999</v>
      </c>
      <c r="Q61" s="287">
        <v>1171.02124</v>
      </c>
      <c r="R61" s="287">
        <v>1199.61853</v>
      </c>
      <c r="S61" s="287">
        <v>1232.7967530000001</v>
      </c>
      <c r="T61" s="287">
        <v>1269.1655270000001</v>
      </c>
      <c r="U61" s="287">
        <v>1308.4490969999999</v>
      </c>
      <c r="V61" s="287">
        <v>1348.881836</v>
      </c>
      <c r="W61" s="287">
        <v>1390.580811</v>
      </c>
      <c r="X61" s="287">
        <v>1433.535034</v>
      </c>
      <c r="Y61" s="287">
        <v>1477.3614500000001</v>
      </c>
      <c r="Z61" s="287">
        <v>1523.897217</v>
      </c>
      <c r="AA61" s="287">
        <v>1570.9343260000001</v>
      </c>
      <c r="AB61" s="287">
        <v>1619.0146480000001</v>
      </c>
      <c r="AC61" s="287">
        <v>1666.595703</v>
      </c>
      <c r="AD61" s="287">
        <v>1715.9692379999999</v>
      </c>
      <c r="AE61" s="287">
        <v>1767.3173830000001</v>
      </c>
      <c r="AF61" s="285">
        <v>8.2550000000000002E-3</v>
      </c>
      <c r="AG61" s="275"/>
    </row>
    <row r="62" spans="1:33">
      <c r="A62" s="271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  <c r="AE62" s="275"/>
      <c r="AF62" s="275"/>
      <c r="AG62" s="275"/>
    </row>
    <row r="63" spans="1:33" ht="36.75">
      <c r="A63" s="274" t="s">
        <v>1217</v>
      </c>
      <c r="B63" s="284" t="s">
        <v>1218</v>
      </c>
      <c r="C63" s="287">
        <v>9103.5634769999997</v>
      </c>
      <c r="D63" s="287">
        <v>9049.1894530000009</v>
      </c>
      <c r="E63" s="287">
        <v>9102.0302730000003</v>
      </c>
      <c r="F63" s="287">
        <v>9189.4833980000003</v>
      </c>
      <c r="G63" s="287">
        <v>9278.2109380000002</v>
      </c>
      <c r="H63" s="287">
        <v>9347.515625</v>
      </c>
      <c r="I63" s="287">
        <v>9402.4619139999995</v>
      </c>
      <c r="J63" s="287">
        <v>9456.7958980000003</v>
      </c>
      <c r="K63" s="287">
        <v>9498.7880860000005</v>
      </c>
      <c r="L63" s="287">
        <v>9532.4726559999999</v>
      </c>
      <c r="M63" s="287">
        <v>9557.3642579999996</v>
      </c>
      <c r="N63" s="287">
        <v>9575.2666019999997</v>
      </c>
      <c r="O63" s="287">
        <v>9594.7626949999994</v>
      </c>
      <c r="P63" s="287">
        <v>9623.9726559999999</v>
      </c>
      <c r="Q63" s="287">
        <v>9661.0117190000001</v>
      </c>
      <c r="R63" s="287">
        <v>9704.4042969999991</v>
      </c>
      <c r="S63" s="287">
        <v>9755.2119139999995</v>
      </c>
      <c r="T63" s="287">
        <v>9810.3886719999991</v>
      </c>
      <c r="U63" s="287">
        <v>9872.4140619999998</v>
      </c>
      <c r="V63" s="287">
        <v>9932.7216800000006</v>
      </c>
      <c r="W63" s="287">
        <v>9993.1640619999998</v>
      </c>
      <c r="X63" s="287">
        <v>10054.582031</v>
      </c>
      <c r="Y63" s="287">
        <v>10115.234375</v>
      </c>
      <c r="Z63" s="287">
        <v>10185.045898</v>
      </c>
      <c r="AA63" s="287">
        <v>10253.295898</v>
      </c>
      <c r="AB63" s="287">
        <v>10323.652344</v>
      </c>
      <c r="AC63" s="287">
        <v>10388.939453000001</v>
      </c>
      <c r="AD63" s="287">
        <v>10459.662109000001</v>
      </c>
      <c r="AE63" s="287">
        <v>10536.678711</v>
      </c>
      <c r="AF63" s="285">
        <v>5.2350000000000001E-3</v>
      </c>
      <c r="AG63" s="275"/>
    </row>
    <row r="64" spans="1:33">
      <c r="A64" s="271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5"/>
      <c r="AG64" s="275"/>
    </row>
    <row r="65" spans="1:34" ht="24.75">
      <c r="A65" s="274" t="s">
        <v>1219</v>
      </c>
      <c r="B65" s="283" t="s">
        <v>1147</v>
      </c>
      <c r="C65" s="288">
        <v>14741.170898</v>
      </c>
      <c r="D65" s="288">
        <v>14276.033203000001</v>
      </c>
      <c r="E65" s="288">
        <v>14006.5625</v>
      </c>
      <c r="F65" s="288">
        <v>13803.979492</v>
      </c>
      <c r="G65" s="288">
        <v>13625.132812</v>
      </c>
      <c r="H65" s="288">
        <v>13457.716796999999</v>
      </c>
      <c r="I65" s="288">
        <v>13304.828125</v>
      </c>
      <c r="J65" s="288">
        <v>13180.441406</v>
      </c>
      <c r="K65" s="288">
        <v>13068.610352</v>
      </c>
      <c r="L65" s="288">
        <v>12969.526367</v>
      </c>
      <c r="M65" s="288">
        <v>12882.349609000001</v>
      </c>
      <c r="N65" s="288">
        <v>12803.548828000001</v>
      </c>
      <c r="O65" s="288">
        <v>12743.689453000001</v>
      </c>
      <c r="P65" s="288">
        <v>12711.219727</v>
      </c>
      <c r="Q65" s="288">
        <v>12705.164062</v>
      </c>
      <c r="R65" s="288">
        <v>12715.314453000001</v>
      </c>
      <c r="S65" s="288">
        <v>12740.125</v>
      </c>
      <c r="T65" s="288">
        <v>12774.943359000001</v>
      </c>
      <c r="U65" s="288">
        <v>12820.956055000001</v>
      </c>
      <c r="V65" s="288">
        <v>12864.253906</v>
      </c>
      <c r="W65" s="288">
        <v>12907.40625</v>
      </c>
      <c r="X65" s="288">
        <v>12948.941406</v>
      </c>
      <c r="Y65" s="288">
        <v>12991.878906</v>
      </c>
      <c r="Z65" s="288">
        <v>13049.931640999999</v>
      </c>
      <c r="AA65" s="288">
        <v>13116.971680000001</v>
      </c>
      <c r="AB65" s="288">
        <v>13183.955078000001</v>
      </c>
      <c r="AC65" s="288">
        <v>13244.930664</v>
      </c>
      <c r="AD65" s="288">
        <v>13311.998046999999</v>
      </c>
      <c r="AE65" s="288">
        <v>13388.823242</v>
      </c>
      <c r="AF65" s="286">
        <v>-3.431E-3</v>
      </c>
      <c r="AG65" s="275"/>
      <c r="AH65" s="271"/>
    </row>
    <row r="66" spans="1:34">
      <c r="A66" s="271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  <c r="AA66" s="275"/>
      <c r="AB66" s="275"/>
      <c r="AC66" s="275"/>
      <c r="AD66" s="275"/>
      <c r="AE66" s="275"/>
      <c r="AF66" s="275"/>
      <c r="AG66" s="275"/>
      <c r="AH66" s="271"/>
    </row>
    <row r="67" spans="1:34" ht="48.75">
      <c r="A67" s="271"/>
      <c r="B67" s="283" t="s">
        <v>1220</v>
      </c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H67" s="271"/>
    </row>
    <row r="68" spans="1:34" ht="24.75">
      <c r="A68" s="274" t="s">
        <v>1221</v>
      </c>
      <c r="B68" s="284" t="s">
        <v>1150</v>
      </c>
      <c r="C68" s="287">
        <v>8031.3188479999999</v>
      </c>
      <c r="D68" s="287">
        <v>7940.3720700000003</v>
      </c>
      <c r="E68" s="287">
        <v>7903.7353519999997</v>
      </c>
      <c r="F68" s="287">
        <v>7909.8017579999996</v>
      </c>
      <c r="G68" s="287">
        <v>7940.830078</v>
      </c>
      <c r="H68" s="287">
        <v>7987.8505859999996</v>
      </c>
      <c r="I68" s="287">
        <v>8042.6831050000001</v>
      </c>
      <c r="J68" s="287">
        <v>8101.8808589999999</v>
      </c>
      <c r="K68" s="287">
        <v>8168.1220700000003</v>
      </c>
      <c r="L68" s="287">
        <v>8235.2177730000003</v>
      </c>
      <c r="M68" s="287">
        <v>8306.8525389999995</v>
      </c>
      <c r="N68" s="287">
        <v>8373.7109380000002</v>
      </c>
      <c r="O68" s="287">
        <v>8435.4941409999992</v>
      </c>
      <c r="P68" s="287">
        <v>8494.0546880000002</v>
      </c>
      <c r="Q68" s="287">
        <v>8552.7587889999995</v>
      </c>
      <c r="R68" s="287">
        <v>8606.1826170000004</v>
      </c>
      <c r="S68" s="287">
        <v>8658.1015619999998</v>
      </c>
      <c r="T68" s="287">
        <v>8711.0576170000004</v>
      </c>
      <c r="U68" s="287">
        <v>8762.5673829999996</v>
      </c>
      <c r="V68" s="287">
        <v>8814.5947269999997</v>
      </c>
      <c r="W68" s="287">
        <v>8864.6865230000003</v>
      </c>
      <c r="X68" s="287">
        <v>8916.5878909999992</v>
      </c>
      <c r="Y68" s="287">
        <v>8972.7021480000003</v>
      </c>
      <c r="Z68" s="287">
        <v>9027.6074219999991</v>
      </c>
      <c r="AA68" s="287">
        <v>9080.1376949999994</v>
      </c>
      <c r="AB68" s="287">
        <v>9132.8710940000001</v>
      </c>
      <c r="AC68" s="287">
        <v>9182.9980469999991</v>
      </c>
      <c r="AD68" s="287">
        <v>9228.2011719999991</v>
      </c>
      <c r="AE68" s="287">
        <v>9269.6210940000001</v>
      </c>
      <c r="AF68" s="285">
        <v>5.1339999999999997E-3</v>
      </c>
      <c r="AG68" s="275"/>
      <c r="AH68" s="271"/>
    </row>
    <row r="69" spans="1:34">
      <c r="A69" s="274" t="s">
        <v>1222</v>
      </c>
      <c r="B69" s="284" t="s">
        <v>1152</v>
      </c>
      <c r="C69" s="287">
        <v>5201.8085940000001</v>
      </c>
      <c r="D69" s="287">
        <v>5250.8969729999999</v>
      </c>
      <c r="E69" s="287">
        <v>5302.2626950000003</v>
      </c>
      <c r="F69" s="287">
        <v>5353.2270509999998</v>
      </c>
      <c r="G69" s="287">
        <v>5399.2612300000001</v>
      </c>
      <c r="H69" s="287">
        <v>5437.2954099999997</v>
      </c>
      <c r="I69" s="287">
        <v>5468.6098629999997</v>
      </c>
      <c r="J69" s="287">
        <v>5492.0893550000001</v>
      </c>
      <c r="K69" s="287">
        <v>5507.6777339999999</v>
      </c>
      <c r="L69" s="287">
        <v>5512.2534180000002</v>
      </c>
      <c r="M69" s="287">
        <v>5521.1801759999998</v>
      </c>
      <c r="N69" s="287">
        <v>5519.0473629999997</v>
      </c>
      <c r="O69" s="287">
        <v>5513.2485349999997</v>
      </c>
      <c r="P69" s="287">
        <v>5500.6274409999996</v>
      </c>
      <c r="Q69" s="287">
        <v>5486.0024409999996</v>
      </c>
      <c r="R69" s="287">
        <v>5469.0234380000002</v>
      </c>
      <c r="S69" s="287">
        <v>5449.0185549999997</v>
      </c>
      <c r="T69" s="287">
        <v>5431.8198240000002</v>
      </c>
      <c r="U69" s="287">
        <v>5414.2065430000002</v>
      </c>
      <c r="V69" s="287">
        <v>5406.3969729999999</v>
      </c>
      <c r="W69" s="287">
        <v>5405.3071289999998</v>
      </c>
      <c r="X69" s="287">
        <v>5420.1103519999997</v>
      </c>
      <c r="Y69" s="287">
        <v>5445.6806640000004</v>
      </c>
      <c r="Z69" s="287">
        <v>5472.6030270000001</v>
      </c>
      <c r="AA69" s="287">
        <v>5500.2749020000001</v>
      </c>
      <c r="AB69" s="287">
        <v>5530.6381840000004</v>
      </c>
      <c r="AC69" s="287">
        <v>5561.6923829999996</v>
      </c>
      <c r="AD69" s="287">
        <v>5585.7548829999996</v>
      </c>
      <c r="AE69" s="287">
        <v>5608.0507809999999</v>
      </c>
      <c r="AF69" s="285">
        <v>2.689E-3</v>
      </c>
      <c r="AG69" s="275"/>
      <c r="AH69" s="271"/>
    </row>
    <row r="70" spans="1:34">
      <c r="A70" s="274" t="s">
        <v>1223</v>
      </c>
      <c r="B70" s="284" t="s">
        <v>1154</v>
      </c>
      <c r="C70" s="287">
        <v>2.7199999999999998E-2</v>
      </c>
      <c r="D70" s="287">
        <v>0.446405</v>
      </c>
      <c r="E70" s="287">
        <v>0.88520500000000002</v>
      </c>
      <c r="F70" s="287">
        <v>1.334503</v>
      </c>
      <c r="G70" s="287">
        <v>1.8046040000000001</v>
      </c>
      <c r="H70" s="287">
        <v>2.2977280000000002</v>
      </c>
      <c r="I70" s="287">
        <v>2.8189009999999999</v>
      </c>
      <c r="J70" s="287">
        <v>3.3765900000000002</v>
      </c>
      <c r="K70" s="287">
        <v>3.9795349999999998</v>
      </c>
      <c r="L70" s="287">
        <v>4.6397399999999998</v>
      </c>
      <c r="M70" s="287">
        <v>5.3691800000000001</v>
      </c>
      <c r="N70" s="287">
        <v>6.1793230000000001</v>
      </c>
      <c r="O70" s="287">
        <v>7.0851259999999998</v>
      </c>
      <c r="P70" s="287">
        <v>8.1084790000000009</v>
      </c>
      <c r="Q70" s="287">
        <v>9.2763559999999998</v>
      </c>
      <c r="R70" s="287">
        <v>10.613517999999999</v>
      </c>
      <c r="S70" s="287">
        <v>12.144465</v>
      </c>
      <c r="T70" s="287">
        <v>13.896808999999999</v>
      </c>
      <c r="U70" s="287">
        <v>15.894682</v>
      </c>
      <c r="V70" s="287">
        <v>18.155231000000001</v>
      </c>
      <c r="W70" s="287">
        <v>20.693428000000001</v>
      </c>
      <c r="X70" s="287">
        <v>23.531113000000001</v>
      </c>
      <c r="Y70" s="287">
        <v>26.681090999999999</v>
      </c>
      <c r="Z70" s="287">
        <v>30.170033</v>
      </c>
      <c r="AA70" s="287">
        <v>33.996665999999998</v>
      </c>
      <c r="AB70" s="287">
        <v>38.143760999999998</v>
      </c>
      <c r="AC70" s="287">
        <v>42.573020999999997</v>
      </c>
      <c r="AD70" s="287">
        <v>47.273494999999997</v>
      </c>
      <c r="AE70" s="287">
        <v>52.222855000000003</v>
      </c>
      <c r="AF70" s="285">
        <v>0.30996800000000002</v>
      </c>
      <c r="AG70" s="275"/>
      <c r="AH70" s="271"/>
    </row>
    <row r="71" spans="1:34" ht="72.75">
      <c r="A71" s="274" t="s">
        <v>1224</v>
      </c>
      <c r="B71" s="284" t="s">
        <v>1156</v>
      </c>
      <c r="C71" s="287">
        <v>12.657215000000001</v>
      </c>
      <c r="D71" s="287">
        <v>12.253945999999999</v>
      </c>
      <c r="E71" s="287">
        <v>11.837052999999999</v>
      </c>
      <c r="F71" s="287">
        <v>11.405747</v>
      </c>
      <c r="G71" s="287">
        <v>10.958615999999999</v>
      </c>
      <c r="H71" s="287">
        <v>10.497102999999999</v>
      </c>
      <c r="I71" s="287">
        <v>10.004996999999999</v>
      </c>
      <c r="J71" s="287">
        <v>9.5020070000000008</v>
      </c>
      <c r="K71" s="287">
        <v>8.9698100000000007</v>
      </c>
      <c r="L71" s="287">
        <v>8.4179040000000001</v>
      </c>
      <c r="M71" s="287">
        <v>7.8272069999999996</v>
      </c>
      <c r="N71" s="287">
        <v>7.1769290000000003</v>
      </c>
      <c r="O71" s="287">
        <v>6.5703300000000002</v>
      </c>
      <c r="P71" s="287">
        <v>6.0011219999999996</v>
      </c>
      <c r="Q71" s="287">
        <v>5.4681610000000003</v>
      </c>
      <c r="R71" s="287">
        <v>4.9728019999999997</v>
      </c>
      <c r="S71" s="287">
        <v>4.5123030000000002</v>
      </c>
      <c r="T71" s="287">
        <v>4.0931480000000002</v>
      </c>
      <c r="U71" s="287">
        <v>3.7105700000000001</v>
      </c>
      <c r="V71" s="287">
        <v>3.3614989999999998</v>
      </c>
      <c r="W71" s="287">
        <v>3.0438139999999998</v>
      </c>
      <c r="X71" s="287">
        <v>2.7556120000000002</v>
      </c>
      <c r="Y71" s="287">
        <v>2.4947569999999999</v>
      </c>
      <c r="Z71" s="287">
        <v>2.2507510000000002</v>
      </c>
      <c r="AA71" s="287">
        <v>1.9678009999999999</v>
      </c>
      <c r="AB71" s="287">
        <v>1.629623</v>
      </c>
      <c r="AC71" s="287">
        <v>1.333248</v>
      </c>
      <c r="AD71" s="287">
        <v>1.052214</v>
      </c>
      <c r="AE71" s="287">
        <v>0.83661700000000006</v>
      </c>
      <c r="AF71" s="285">
        <v>-9.2464000000000005E-2</v>
      </c>
      <c r="AG71" s="275"/>
      <c r="AH71" s="271"/>
    </row>
    <row r="72" spans="1:34" ht="24.75">
      <c r="A72" s="274" t="s">
        <v>1225</v>
      </c>
      <c r="B72" s="284" t="s">
        <v>1158</v>
      </c>
      <c r="C72" s="287">
        <v>1568.900635</v>
      </c>
      <c r="D72" s="287">
        <v>1592.0656739999999</v>
      </c>
      <c r="E72" s="287">
        <v>1617.6141359999999</v>
      </c>
      <c r="F72" s="287">
        <v>1642.889404</v>
      </c>
      <c r="G72" s="287">
        <v>1666.8477780000001</v>
      </c>
      <c r="H72" s="287">
        <v>1689.6022949999999</v>
      </c>
      <c r="I72" s="287">
        <v>1709.506836</v>
      </c>
      <c r="J72" s="287">
        <v>1727.1770019999999</v>
      </c>
      <c r="K72" s="287">
        <v>1742.9711910000001</v>
      </c>
      <c r="L72" s="287">
        <v>1757.8314210000001</v>
      </c>
      <c r="M72" s="287">
        <v>1771.9936520000001</v>
      </c>
      <c r="N72" s="287">
        <v>1785.9129640000001</v>
      </c>
      <c r="O72" s="287">
        <v>1799.8901370000001</v>
      </c>
      <c r="P72" s="287">
        <v>1814.896606</v>
      </c>
      <c r="Q72" s="287">
        <v>1830.9842530000001</v>
      </c>
      <c r="R72" s="287">
        <v>1848.5692140000001</v>
      </c>
      <c r="S72" s="287">
        <v>1867.8732910000001</v>
      </c>
      <c r="T72" s="287">
        <v>1889.3264160000001</v>
      </c>
      <c r="U72" s="287">
        <v>1913.0802000000001</v>
      </c>
      <c r="V72" s="287">
        <v>1938.9139399999999</v>
      </c>
      <c r="W72" s="287">
        <v>1966.8549800000001</v>
      </c>
      <c r="X72" s="287">
        <v>1997.009155</v>
      </c>
      <c r="Y72" s="287">
        <v>2025.797241</v>
      </c>
      <c r="Z72" s="287">
        <v>2053.891846</v>
      </c>
      <c r="AA72" s="287">
        <v>2081.9648440000001</v>
      </c>
      <c r="AB72" s="287">
        <v>2106.8190920000002</v>
      </c>
      <c r="AC72" s="287">
        <v>2130.8447270000001</v>
      </c>
      <c r="AD72" s="287">
        <v>2151.36499</v>
      </c>
      <c r="AE72" s="287">
        <v>2171.7822270000001</v>
      </c>
      <c r="AF72" s="285">
        <v>1.1681E-2</v>
      </c>
      <c r="AG72" s="275"/>
      <c r="AH72" s="271"/>
    </row>
    <row r="73" spans="1:34">
      <c r="A73" s="274" t="s">
        <v>1226</v>
      </c>
      <c r="B73" s="284" t="s">
        <v>1160</v>
      </c>
      <c r="C73" s="287">
        <v>0</v>
      </c>
      <c r="D73" s="287">
        <v>0</v>
      </c>
      <c r="E73" s="287">
        <v>0</v>
      </c>
      <c r="F73" s="287">
        <v>0</v>
      </c>
      <c r="G73" s="287">
        <v>0</v>
      </c>
      <c r="H73" s="287">
        <v>0</v>
      </c>
      <c r="I73" s="287">
        <v>0</v>
      </c>
      <c r="J73" s="287">
        <v>0</v>
      </c>
      <c r="K73" s="287">
        <v>0</v>
      </c>
      <c r="L73" s="287">
        <v>0</v>
      </c>
      <c r="M73" s="287">
        <v>0</v>
      </c>
      <c r="N73" s="287">
        <v>0</v>
      </c>
      <c r="O73" s="287">
        <v>0</v>
      </c>
      <c r="P73" s="287">
        <v>0</v>
      </c>
      <c r="Q73" s="287">
        <v>0</v>
      </c>
      <c r="R73" s="287">
        <v>0</v>
      </c>
      <c r="S73" s="287">
        <v>0</v>
      </c>
      <c r="T73" s="287">
        <v>0</v>
      </c>
      <c r="U73" s="287">
        <v>0</v>
      </c>
      <c r="V73" s="287">
        <v>0</v>
      </c>
      <c r="W73" s="287">
        <v>0</v>
      </c>
      <c r="X73" s="287">
        <v>0</v>
      </c>
      <c r="Y73" s="287">
        <v>0</v>
      </c>
      <c r="Z73" s="287">
        <v>0</v>
      </c>
      <c r="AA73" s="287">
        <v>0</v>
      </c>
      <c r="AB73" s="287">
        <v>0</v>
      </c>
      <c r="AC73" s="287">
        <v>0</v>
      </c>
      <c r="AD73" s="287">
        <v>0</v>
      </c>
      <c r="AE73" s="287">
        <v>0</v>
      </c>
      <c r="AF73" s="285" t="s">
        <v>400</v>
      </c>
      <c r="AG73" s="275"/>
      <c r="AH73" s="271"/>
    </row>
    <row r="74" spans="1:34" ht="36.75">
      <c r="A74" s="274" t="s">
        <v>1227</v>
      </c>
      <c r="B74" s="284" t="s">
        <v>1162</v>
      </c>
      <c r="C74" s="287">
        <v>0</v>
      </c>
      <c r="D74" s="287">
        <v>0.787767</v>
      </c>
      <c r="E74" s="287">
        <v>1.5879289999999999</v>
      </c>
      <c r="F74" s="287">
        <v>2.3966599999999998</v>
      </c>
      <c r="G74" s="287">
        <v>3.208523</v>
      </c>
      <c r="H74" s="287">
        <v>4.0274260000000002</v>
      </c>
      <c r="I74" s="287">
        <v>4.8601450000000002</v>
      </c>
      <c r="J74" s="287">
        <v>5.7169280000000002</v>
      </c>
      <c r="K74" s="287">
        <v>6.6017650000000003</v>
      </c>
      <c r="L74" s="287">
        <v>7.5191460000000001</v>
      </c>
      <c r="M74" s="287">
        <v>8.4768489999999996</v>
      </c>
      <c r="N74" s="287">
        <v>9.4802370000000007</v>
      </c>
      <c r="O74" s="287">
        <v>10.536694000000001</v>
      </c>
      <c r="P74" s="287">
        <v>11.657214</v>
      </c>
      <c r="Q74" s="287">
        <v>12.856301999999999</v>
      </c>
      <c r="R74" s="287">
        <v>14.143478</v>
      </c>
      <c r="S74" s="287">
        <v>15.531952</v>
      </c>
      <c r="T74" s="287">
        <v>17.031109000000001</v>
      </c>
      <c r="U74" s="287">
        <v>18.651724000000002</v>
      </c>
      <c r="V74" s="287">
        <v>20.389593000000001</v>
      </c>
      <c r="W74" s="287">
        <v>22.245595999999999</v>
      </c>
      <c r="X74" s="287">
        <v>24.213246999999999</v>
      </c>
      <c r="Y74" s="287">
        <v>26.284991999999999</v>
      </c>
      <c r="Z74" s="287">
        <v>28.463531</v>
      </c>
      <c r="AA74" s="287">
        <v>30.733688000000001</v>
      </c>
      <c r="AB74" s="287">
        <v>33.074711000000001</v>
      </c>
      <c r="AC74" s="287">
        <v>35.461925999999998</v>
      </c>
      <c r="AD74" s="287">
        <v>37.891818999999998</v>
      </c>
      <c r="AE74" s="287">
        <v>40.35284</v>
      </c>
      <c r="AF74" s="285" t="s">
        <v>400</v>
      </c>
      <c r="AG74" s="275"/>
      <c r="AH74" s="271"/>
    </row>
    <row r="75" spans="1:34" ht="36.75">
      <c r="A75" s="274" t="s">
        <v>1228</v>
      </c>
      <c r="B75" s="284" t="s">
        <v>1164</v>
      </c>
      <c r="C75" s="287">
        <v>0</v>
      </c>
      <c r="D75" s="287">
        <v>0.855433</v>
      </c>
      <c r="E75" s="287">
        <v>1.733762</v>
      </c>
      <c r="F75" s="287">
        <v>2.6065299999999998</v>
      </c>
      <c r="G75" s="287">
        <v>3.4725510000000002</v>
      </c>
      <c r="H75" s="287">
        <v>4.3335290000000004</v>
      </c>
      <c r="I75" s="287">
        <v>5.1927940000000001</v>
      </c>
      <c r="J75" s="287">
        <v>6.0617429999999999</v>
      </c>
      <c r="K75" s="287">
        <v>6.9501559999999998</v>
      </c>
      <c r="L75" s="287">
        <v>7.8712400000000002</v>
      </c>
      <c r="M75" s="287">
        <v>8.836157</v>
      </c>
      <c r="N75" s="287">
        <v>9.8554539999999999</v>
      </c>
      <c r="O75" s="287">
        <v>10.940022000000001</v>
      </c>
      <c r="P75" s="287">
        <v>12.10994</v>
      </c>
      <c r="Q75" s="287">
        <v>13.379708000000001</v>
      </c>
      <c r="R75" s="287">
        <v>14.764685</v>
      </c>
      <c r="S75" s="287">
        <v>16.280159000000001</v>
      </c>
      <c r="T75" s="287">
        <v>17.941573999999999</v>
      </c>
      <c r="U75" s="287">
        <v>19.761744</v>
      </c>
      <c r="V75" s="287">
        <v>21.739498000000001</v>
      </c>
      <c r="W75" s="287">
        <v>23.876650000000001</v>
      </c>
      <c r="X75" s="287">
        <v>26.169352</v>
      </c>
      <c r="Y75" s="287">
        <v>28.600905999999998</v>
      </c>
      <c r="Z75" s="287">
        <v>31.175287000000001</v>
      </c>
      <c r="AA75" s="287">
        <v>33.863022000000001</v>
      </c>
      <c r="AB75" s="287">
        <v>36.644165000000001</v>
      </c>
      <c r="AC75" s="287">
        <v>39.482059</v>
      </c>
      <c r="AD75" s="287">
        <v>42.376590999999998</v>
      </c>
      <c r="AE75" s="287">
        <v>45.306109999999997</v>
      </c>
      <c r="AF75" s="285" t="s">
        <v>400</v>
      </c>
      <c r="AG75" s="275"/>
      <c r="AH75" s="271"/>
    </row>
    <row r="76" spans="1:34">
      <c r="A76" s="274" t="s">
        <v>1229</v>
      </c>
      <c r="B76" s="284" t="s">
        <v>1166</v>
      </c>
      <c r="C76" s="287">
        <v>0</v>
      </c>
      <c r="D76" s="287">
        <v>0</v>
      </c>
      <c r="E76" s="287">
        <v>0</v>
      </c>
      <c r="F76" s="287">
        <v>0</v>
      </c>
      <c r="G76" s="287">
        <v>0</v>
      </c>
      <c r="H76" s="287">
        <v>0</v>
      </c>
      <c r="I76" s="287">
        <v>0</v>
      </c>
      <c r="J76" s="287">
        <v>0</v>
      </c>
      <c r="K76" s="287">
        <v>0</v>
      </c>
      <c r="L76" s="287">
        <v>0</v>
      </c>
      <c r="M76" s="287">
        <v>0</v>
      </c>
      <c r="N76" s="287">
        <v>0</v>
      </c>
      <c r="O76" s="287">
        <v>0</v>
      </c>
      <c r="P76" s="287">
        <v>0</v>
      </c>
      <c r="Q76" s="287">
        <v>0</v>
      </c>
      <c r="R76" s="287">
        <v>0</v>
      </c>
      <c r="S76" s="287">
        <v>0</v>
      </c>
      <c r="T76" s="287">
        <v>0</v>
      </c>
      <c r="U76" s="287">
        <v>0</v>
      </c>
      <c r="V76" s="287">
        <v>0</v>
      </c>
      <c r="W76" s="287">
        <v>0</v>
      </c>
      <c r="X76" s="287">
        <v>0</v>
      </c>
      <c r="Y76" s="287">
        <v>0</v>
      </c>
      <c r="Z76" s="287">
        <v>0</v>
      </c>
      <c r="AA76" s="287">
        <v>0</v>
      </c>
      <c r="AB76" s="287">
        <v>0</v>
      </c>
      <c r="AC76" s="287">
        <v>0</v>
      </c>
      <c r="AD76" s="287">
        <v>0</v>
      </c>
      <c r="AE76" s="287">
        <v>0</v>
      </c>
      <c r="AF76" s="285" t="s">
        <v>400</v>
      </c>
      <c r="AG76" s="275"/>
      <c r="AH76" s="271"/>
    </row>
    <row r="77" spans="1:34" ht="48.75">
      <c r="A77" s="274" t="s">
        <v>1230</v>
      </c>
      <c r="B77" s="283" t="s">
        <v>1231</v>
      </c>
      <c r="C77" s="288">
        <v>14814.711914</v>
      </c>
      <c r="D77" s="288">
        <v>14797.678711</v>
      </c>
      <c r="E77" s="288">
        <v>14839.655273</v>
      </c>
      <c r="F77" s="288">
        <v>14923.662109000001</v>
      </c>
      <c r="G77" s="288">
        <v>15026.384765999999</v>
      </c>
      <c r="H77" s="288">
        <v>15135.905273</v>
      </c>
      <c r="I77" s="288">
        <v>15243.676758</v>
      </c>
      <c r="J77" s="288">
        <v>15345.804688</v>
      </c>
      <c r="K77" s="288">
        <v>15445.272461</v>
      </c>
      <c r="L77" s="288">
        <v>15533.75</v>
      </c>
      <c r="M77" s="288">
        <v>15630.535156</v>
      </c>
      <c r="N77" s="288">
        <v>15711.363281</v>
      </c>
      <c r="O77" s="288">
        <v>15783.764648</v>
      </c>
      <c r="P77" s="288">
        <v>15847.455078000001</v>
      </c>
      <c r="Q77" s="288">
        <v>15910.726562</v>
      </c>
      <c r="R77" s="288">
        <v>15968.269531</v>
      </c>
      <c r="S77" s="288">
        <v>16023.462890999999</v>
      </c>
      <c r="T77" s="288">
        <v>16085.165039</v>
      </c>
      <c r="U77" s="288">
        <v>16147.872069999999</v>
      </c>
      <c r="V77" s="288">
        <v>16223.551758</v>
      </c>
      <c r="W77" s="288">
        <v>16306.708008</v>
      </c>
      <c r="X77" s="288">
        <v>16410.376952999999</v>
      </c>
      <c r="Y77" s="288">
        <v>16528.242188</v>
      </c>
      <c r="Z77" s="288">
        <v>16646.162109000001</v>
      </c>
      <c r="AA77" s="288">
        <v>16762.939452999999</v>
      </c>
      <c r="AB77" s="288">
        <v>16879.820312</v>
      </c>
      <c r="AC77" s="288">
        <v>16994.386718999998</v>
      </c>
      <c r="AD77" s="288">
        <v>17093.916015999999</v>
      </c>
      <c r="AE77" s="288">
        <v>17188.173827999999</v>
      </c>
      <c r="AF77" s="286">
        <v>5.3210000000000002E-3</v>
      </c>
      <c r="AG77" s="275"/>
      <c r="AH77" s="271"/>
    </row>
    <row r="78" spans="1:34" ht="15.75" thickBot="1">
      <c r="A78" s="271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  <c r="AA78" s="275"/>
      <c r="AB78" s="275"/>
      <c r="AC78" s="275"/>
      <c r="AD78" s="275"/>
      <c r="AE78" s="275"/>
      <c r="AF78" s="275"/>
      <c r="AG78" s="275"/>
      <c r="AH78" s="271"/>
    </row>
    <row r="79" spans="1:34">
      <c r="A79" s="271"/>
      <c r="B79" s="266" t="s">
        <v>1169</v>
      </c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  <c r="AA79" s="269"/>
      <c r="AB79" s="269"/>
      <c r="AC79" s="269"/>
      <c r="AD79" s="269"/>
      <c r="AE79" s="269"/>
      <c r="AF79" s="269"/>
      <c r="AG79" s="269"/>
      <c r="AH79" s="290"/>
    </row>
    <row r="80" spans="1:34">
      <c r="A80" s="271"/>
      <c r="B80" s="275" t="s">
        <v>1170</v>
      </c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  <c r="AA80" s="275"/>
      <c r="AB80" s="275"/>
      <c r="AC80" s="275"/>
      <c r="AD80" s="275"/>
      <c r="AE80" s="275"/>
      <c r="AF80" s="275"/>
      <c r="AG80" s="275"/>
      <c r="AH80" s="271"/>
    </row>
    <row r="81" spans="2:33">
      <c r="B81" s="275" t="s">
        <v>1171</v>
      </c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  <c r="AE81" s="275"/>
      <c r="AF81" s="275"/>
      <c r="AG81" s="275"/>
    </row>
    <row r="82" spans="2:33">
      <c r="B82" s="275" t="s">
        <v>1172</v>
      </c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  <c r="AA82" s="275"/>
      <c r="AB82" s="275"/>
      <c r="AC82" s="275"/>
      <c r="AD82" s="275"/>
      <c r="AE82" s="275"/>
      <c r="AF82" s="275"/>
      <c r="AG82" s="275"/>
    </row>
    <row r="83" spans="2:33">
      <c r="B83" s="275" t="s">
        <v>646</v>
      </c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  <c r="AA83" s="275"/>
      <c r="AB83" s="275"/>
      <c r="AC83" s="275"/>
      <c r="AD83" s="275"/>
      <c r="AE83" s="275"/>
      <c r="AF83" s="275"/>
      <c r="AG83" s="275"/>
    </row>
    <row r="84" spans="2:33">
      <c r="B84" s="275" t="s">
        <v>773</v>
      </c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  <c r="AA84" s="275"/>
      <c r="AB84" s="275"/>
      <c r="AC84" s="275"/>
      <c r="AD84" s="275"/>
      <c r="AE84" s="275"/>
      <c r="AF84" s="275"/>
      <c r="AG84" s="275"/>
    </row>
    <row r="85" spans="2:33">
      <c r="B85" s="275" t="s">
        <v>1174</v>
      </c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  <c r="AA85" s="275"/>
      <c r="AB85" s="275"/>
      <c r="AC85" s="275"/>
      <c r="AD85" s="275"/>
      <c r="AE85" s="275"/>
      <c r="AF85" s="275"/>
      <c r="AG85" s="275"/>
    </row>
    <row r="86" spans="2:33"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75"/>
      <c r="AB86" s="275"/>
      <c r="AC86" s="275"/>
      <c r="AD86" s="275"/>
      <c r="AE86" s="275"/>
      <c r="AF86" s="275"/>
      <c r="AG86" s="275"/>
    </row>
    <row r="87" spans="2:33"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  <c r="AA87" s="275"/>
      <c r="AB87" s="275"/>
      <c r="AC87" s="275"/>
      <c r="AD87" s="275"/>
      <c r="AE87" s="275"/>
      <c r="AF87" s="275"/>
      <c r="AG87" s="275"/>
    </row>
    <row r="88" spans="2:33"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  <c r="AA88" s="275"/>
      <c r="AB88" s="275"/>
      <c r="AC88" s="275"/>
      <c r="AD88" s="275"/>
      <c r="AE88" s="275"/>
      <c r="AF88" s="275"/>
      <c r="AG88" s="275"/>
    </row>
    <row r="89" spans="2:33"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  <c r="AA89" s="275"/>
      <c r="AB89" s="275"/>
      <c r="AC89" s="275"/>
      <c r="AD89" s="275"/>
      <c r="AE89" s="275"/>
      <c r="AF89" s="275"/>
      <c r="AG89" s="275"/>
    </row>
    <row r="90" spans="2:33"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  <c r="AA90" s="275"/>
      <c r="AB90" s="275"/>
      <c r="AC90" s="275"/>
      <c r="AD90" s="275"/>
      <c r="AE90" s="275"/>
      <c r="AF90" s="275"/>
      <c r="AG90" s="275"/>
    </row>
    <row r="91" spans="2:33"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75"/>
      <c r="AB91" s="275"/>
      <c r="AC91" s="275"/>
      <c r="AD91" s="275"/>
      <c r="AE91" s="275"/>
      <c r="AF91" s="275"/>
      <c r="AG91" s="275"/>
    </row>
    <row r="92" spans="2:33"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  <c r="AA92" s="275"/>
      <c r="AB92" s="275"/>
      <c r="AC92" s="275"/>
      <c r="AD92" s="275"/>
      <c r="AE92" s="275"/>
      <c r="AF92" s="275"/>
      <c r="AG92" s="275"/>
    </row>
    <row r="93" spans="2:33"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  <c r="AA93" s="275"/>
      <c r="AB93" s="275"/>
      <c r="AC93" s="275"/>
      <c r="AD93" s="275"/>
      <c r="AE93" s="275"/>
      <c r="AF93" s="275"/>
      <c r="AG93" s="275"/>
    </row>
    <row r="94" spans="2:33"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  <c r="AA94" s="275"/>
      <c r="AB94" s="275"/>
      <c r="AC94" s="275"/>
      <c r="AD94" s="275"/>
      <c r="AE94" s="275"/>
      <c r="AF94" s="275"/>
      <c r="AG94" s="275"/>
    </row>
    <row r="95" spans="2:33"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  <c r="AA95" s="275"/>
      <c r="AB95" s="275"/>
      <c r="AC95" s="275"/>
      <c r="AD95" s="275"/>
      <c r="AE95" s="275"/>
      <c r="AF95" s="275"/>
      <c r="AG95" s="275"/>
    </row>
    <row r="96" spans="2:33"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75"/>
      <c r="AB96" s="275"/>
      <c r="AC96" s="275"/>
      <c r="AD96" s="275"/>
      <c r="AE96" s="275"/>
      <c r="AF96" s="275"/>
      <c r="AG96" s="275"/>
    </row>
    <row r="97" spans="2:33"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  <c r="AE97" s="275"/>
      <c r="AF97" s="275"/>
      <c r="AG97" s="275"/>
    </row>
    <row r="98" spans="2:33"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  <c r="AE98" s="275"/>
      <c r="AF98" s="275"/>
      <c r="AG98" s="275"/>
    </row>
    <row r="99" spans="2:33"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  <c r="AE99" s="275"/>
      <c r="AF99" s="275"/>
      <c r="AG99" s="275"/>
    </row>
    <row r="100" spans="2:33"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  <c r="AA100" s="275"/>
      <c r="AB100" s="275"/>
      <c r="AC100" s="275"/>
      <c r="AD100" s="275"/>
      <c r="AE100" s="275"/>
      <c r="AF100" s="275"/>
      <c r="AG100" s="275"/>
    </row>
    <row r="101" spans="2:33"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  <c r="AA101" s="275"/>
      <c r="AB101" s="275"/>
      <c r="AC101" s="275"/>
      <c r="AD101" s="275"/>
      <c r="AE101" s="275"/>
      <c r="AF101" s="275"/>
      <c r="AG101" s="275"/>
    </row>
    <row r="102" spans="2:33"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  <c r="AA102" s="275"/>
      <c r="AB102" s="275"/>
      <c r="AC102" s="275"/>
      <c r="AD102" s="275"/>
      <c r="AE102" s="275"/>
      <c r="AF102" s="275"/>
      <c r="AG102" s="275"/>
    </row>
    <row r="103" spans="2:33"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  <c r="AA103" s="275"/>
      <c r="AB103" s="275"/>
      <c r="AC103" s="275"/>
      <c r="AD103" s="275"/>
      <c r="AE103" s="275"/>
      <c r="AF103" s="275"/>
      <c r="AG103" s="275"/>
    </row>
    <row r="104" spans="2:33"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  <c r="AA104" s="275"/>
      <c r="AB104" s="275"/>
      <c r="AC104" s="275"/>
      <c r="AD104" s="275"/>
      <c r="AE104" s="275"/>
      <c r="AF104" s="275"/>
      <c r="AG104" s="275"/>
    </row>
    <row r="105" spans="2:33"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  <c r="AE105" s="275"/>
      <c r="AF105" s="275"/>
      <c r="AG105" s="275"/>
    </row>
    <row r="106" spans="2:33"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  <c r="AA106" s="275"/>
      <c r="AB106" s="275"/>
      <c r="AC106" s="275"/>
      <c r="AD106" s="275"/>
      <c r="AE106" s="275"/>
      <c r="AF106" s="275"/>
      <c r="AG106" s="275"/>
    </row>
    <row r="107" spans="2:33"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  <c r="AA107" s="275"/>
      <c r="AB107" s="275"/>
      <c r="AC107" s="275"/>
      <c r="AD107" s="275"/>
      <c r="AE107" s="275"/>
      <c r="AF107" s="275"/>
      <c r="AG107" s="275"/>
    </row>
    <row r="108" spans="2:33"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  <c r="AA108" s="275"/>
      <c r="AB108" s="275"/>
      <c r="AC108" s="275"/>
      <c r="AD108" s="275"/>
      <c r="AE108" s="275"/>
      <c r="AF108" s="275"/>
      <c r="AG108" s="275"/>
    </row>
    <row r="109" spans="2:33"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5"/>
      <c r="AD109" s="275"/>
      <c r="AE109" s="275"/>
      <c r="AF109" s="275" t="s">
        <v>651</v>
      </c>
      <c r="AG109" s="275"/>
    </row>
    <row r="114" spans="2:32"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  <c r="AA114" s="271"/>
      <c r="AB114" s="271"/>
      <c r="AC114" s="271"/>
      <c r="AD114" s="271"/>
      <c r="AE114" s="271"/>
      <c r="AF114" s="271"/>
    </row>
    <row r="116" spans="2:32">
      <c r="B116" s="271"/>
      <c r="C116" s="271"/>
      <c r="D116" s="271"/>
      <c r="E116" s="271"/>
      <c r="F116" s="271"/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271"/>
      <c r="X116" s="271"/>
      <c r="Y116" s="271"/>
      <c r="Z116" s="271"/>
      <c r="AA116" s="271"/>
      <c r="AB116" s="271"/>
      <c r="AC116" s="271"/>
      <c r="AD116" s="271"/>
      <c r="AE116" s="271"/>
      <c r="AF116" s="271"/>
    </row>
    <row r="117" spans="2:32"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70"/>
      <c r="AA117" s="270"/>
      <c r="AB117" s="270"/>
      <c r="AC117" s="270"/>
      <c r="AD117" s="270"/>
      <c r="AE117" s="270"/>
      <c r="AF117" s="270"/>
    </row>
    <row r="258" spans="2:32">
      <c r="B258" s="271"/>
      <c r="C258" s="271"/>
      <c r="D258" s="271"/>
      <c r="E258" s="271"/>
      <c r="F258" s="271"/>
      <c r="G258" s="271"/>
      <c r="H258" s="271"/>
      <c r="I258" s="271"/>
      <c r="J258" s="27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  <c r="W258" s="271"/>
      <c r="X258" s="271"/>
      <c r="Y258" s="271"/>
      <c r="Z258" s="271"/>
      <c r="AA258" s="271"/>
      <c r="AB258" s="271"/>
      <c r="AC258" s="271"/>
      <c r="AD258" s="271"/>
      <c r="AE258" s="271"/>
      <c r="AF258" s="271"/>
    </row>
    <row r="259" spans="2:32">
      <c r="B259" s="270"/>
      <c r="C259" s="270"/>
      <c r="D259" s="270"/>
      <c r="E259" s="270"/>
      <c r="F259" s="270"/>
      <c r="G259" s="270"/>
      <c r="H259" s="270"/>
      <c r="I259" s="270"/>
      <c r="J259" s="270"/>
      <c r="K259" s="270"/>
      <c r="L259" s="270"/>
      <c r="M259" s="270"/>
      <c r="N259" s="270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70"/>
      <c r="AA259" s="270"/>
      <c r="AB259" s="270"/>
      <c r="AC259" s="270"/>
      <c r="AD259" s="270"/>
      <c r="AE259" s="270"/>
      <c r="AF259" s="270"/>
    </row>
    <row r="268" spans="2:32">
      <c r="B268" s="271"/>
      <c r="C268" s="271"/>
      <c r="D268" s="271"/>
      <c r="E268" s="271"/>
      <c r="F268" s="271"/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  <c r="W268" s="271"/>
      <c r="X268" s="271"/>
      <c r="Y268" s="271"/>
      <c r="Z268" s="271"/>
      <c r="AA268" s="271"/>
      <c r="AB268" s="271"/>
      <c r="AC268" s="271"/>
      <c r="AD268" s="271"/>
      <c r="AE268" s="271"/>
      <c r="AF268" s="271"/>
    </row>
    <row r="269" spans="2:32"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  <c r="Y269" s="271"/>
      <c r="Z269" s="271"/>
      <c r="AA269" s="271"/>
      <c r="AB269" s="271"/>
      <c r="AC269" s="271"/>
      <c r="AD269" s="271"/>
      <c r="AE269" s="271"/>
      <c r="AF269" s="271"/>
    </row>
    <row r="270" spans="2:32">
      <c r="B270" s="271"/>
      <c r="C270" s="271"/>
      <c r="D270" s="271"/>
      <c r="E270" s="271"/>
      <c r="F270" s="271"/>
      <c r="G270" s="271"/>
      <c r="H270" s="271"/>
      <c r="I270" s="271"/>
      <c r="J270" s="271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71"/>
      <c r="W270" s="271"/>
      <c r="X270" s="271"/>
      <c r="Y270" s="271"/>
      <c r="Z270" s="271"/>
      <c r="AA270" s="271"/>
      <c r="AB270" s="271"/>
      <c r="AC270" s="271"/>
      <c r="AD270" s="271"/>
      <c r="AE270" s="271"/>
      <c r="AF270" s="271"/>
    </row>
    <row r="271" spans="2:32">
      <c r="B271" s="271"/>
      <c r="C271" s="271"/>
      <c r="D271" s="271"/>
      <c r="E271" s="271"/>
      <c r="F271" s="271"/>
      <c r="G271" s="271"/>
      <c r="H271" s="271"/>
      <c r="I271" s="271"/>
      <c r="J271" s="271"/>
      <c r="K271" s="271"/>
      <c r="L271" s="271"/>
      <c r="M271" s="271"/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  <c r="Y271" s="271"/>
      <c r="Z271" s="271"/>
      <c r="AA271" s="271"/>
      <c r="AB271" s="271"/>
      <c r="AC271" s="271"/>
      <c r="AD271" s="271"/>
      <c r="AE271" s="271"/>
      <c r="AF271" s="271"/>
    </row>
    <row r="272" spans="2:32">
      <c r="B272" s="271"/>
      <c r="C272" s="271"/>
      <c r="D272" s="271"/>
      <c r="E272" s="271"/>
      <c r="F272" s="271"/>
      <c r="G272" s="271"/>
      <c r="H272" s="271"/>
      <c r="I272" s="271"/>
      <c r="J272" s="271"/>
      <c r="K272" s="271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  <c r="Y272" s="271"/>
      <c r="Z272" s="271"/>
      <c r="AA272" s="271"/>
      <c r="AB272" s="271"/>
      <c r="AC272" s="271"/>
      <c r="AD272" s="271"/>
      <c r="AE272" s="271"/>
      <c r="AF272" s="271"/>
    </row>
    <row r="338" spans="2:32">
      <c r="B338" s="271"/>
      <c r="C338" s="271"/>
      <c r="D338" s="271"/>
      <c r="E338" s="271"/>
      <c r="F338" s="271"/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  <c r="W338" s="271"/>
      <c r="X338" s="271"/>
      <c r="Y338" s="271"/>
      <c r="Z338" s="271"/>
      <c r="AA338" s="271"/>
      <c r="AB338" s="271"/>
      <c r="AC338" s="271"/>
      <c r="AD338" s="271"/>
      <c r="AE338" s="271"/>
      <c r="AF338" s="271"/>
    </row>
    <row r="339" spans="2:32">
      <c r="B339" s="270"/>
      <c r="C339" s="270"/>
      <c r="D339" s="270"/>
      <c r="E339" s="270"/>
      <c r="F339" s="270"/>
      <c r="G339" s="270"/>
      <c r="H339" s="270"/>
      <c r="I339" s="270"/>
      <c r="J339" s="270"/>
      <c r="K339" s="270"/>
      <c r="L339" s="270"/>
      <c r="M339" s="270"/>
      <c r="N339" s="270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70"/>
      <c r="AA339" s="270"/>
      <c r="AB339" s="270"/>
      <c r="AC339" s="270"/>
      <c r="AD339" s="270"/>
      <c r="AE339" s="270"/>
      <c r="AF339" s="270"/>
    </row>
    <row r="348" spans="2:32"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  <c r="W348" s="271"/>
      <c r="X348" s="271"/>
      <c r="Y348" s="271"/>
      <c r="Z348" s="271"/>
      <c r="AA348" s="271"/>
      <c r="AB348" s="271"/>
      <c r="AC348" s="271"/>
      <c r="AD348" s="271"/>
      <c r="AE348" s="271"/>
      <c r="AF348" s="271"/>
    </row>
    <row r="349" spans="2:32"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  <c r="Y349" s="271"/>
      <c r="Z349" s="271"/>
      <c r="AA349" s="271"/>
      <c r="AB349" s="271"/>
      <c r="AC349" s="271"/>
      <c r="AD349" s="271"/>
      <c r="AE349" s="271"/>
      <c r="AF349" s="271"/>
    </row>
    <row r="350" spans="2:32">
      <c r="B350" s="271"/>
      <c r="C350" s="271"/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71"/>
      <c r="V350" s="271"/>
      <c r="W350" s="271"/>
      <c r="X350" s="271"/>
      <c r="Y350" s="271"/>
      <c r="Z350" s="271"/>
      <c r="AA350" s="271"/>
      <c r="AB350" s="271"/>
      <c r="AC350" s="271"/>
      <c r="AD350" s="271"/>
      <c r="AE350" s="271"/>
      <c r="AF350" s="271"/>
    </row>
    <row r="351" spans="2:32"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  <c r="Y351" s="271"/>
      <c r="Z351" s="271"/>
      <c r="AA351" s="271"/>
      <c r="AB351" s="271"/>
      <c r="AC351" s="271"/>
      <c r="AD351" s="271"/>
      <c r="AE351" s="271"/>
      <c r="AF351" s="271"/>
    </row>
    <row r="352" spans="2:32"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  <c r="Y352" s="271"/>
      <c r="Z352" s="271"/>
      <c r="AA352" s="271"/>
      <c r="AB352" s="271"/>
      <c r="AC352" s="271"/>
      <c r="AD352" s="271"/>
      <c r="AE352" s="271"/>
      <c r="AF352" s="271"/>
    </row>
    <row r="449" spans="2:32">
      <c r="B449" s="271"/>
      <c r="C449" s="271"/>
      <c r="D449" s="271"/>
      <c r="E449" s="271"/>
      <c r="F449" s="271"/>
      <c r="G449" s="271"/>
      <c r="H449" s="271"/>
      <c r="I449" s="271"/>
      <c r="J449" s="271"/>
      <c r="K449" s="271"/>
      <c r="L449" s="271"/>
      <c r="M449" s="271"/>
      <c r="N449" s="271"/>
      <c r="O449" s="271"/>
      <c r="P449" s="271"/>
      <c r="Q449" s="271"/>
      <c r="R449" s="271"/>
      <c r="S449" s="271"/>
      <c r="T449" s="271"/>
      <c r="U449" s="271"/>
      <c r="V449" s="271"/>
      <c r="W449" s="271"/>
      <c r="X449" s="271"/>
      <c r="Y449" s="271"/>
      <c r="Z449" s="271"/>
      <c r="AA449" s="271"/>
      <c r="AB449" s="271"/>
      <c r="AC449" s="271"/>
      <c r="AD449" s="271"/>
      <c r="AE449" s="271"/>
      <c r="AF449" s="271"/>
    </row>
    <row r="451" spans="2:32">
      <c r="B451" s="271"/>
      <c r="C451" s="271"/>
      <c r="D451" s="271"/>
      <c r="E451" s="271"/>
      <c r="F451" s="271"/>
      <c r="G451" s="271"/>
      <c r="H451" s="271"/>
      <c r="I451" s="271"/>
      <c r="J451" s="271"/>
      <c r="K451" s="271"/>
      <c r="L451" s="271"/>
      <c r="M451" s="271"/>
      <c r="N451" s="271"/>
      <c r="O451" s="271"/>
      <c r="P451" s="271"/>
      <c r="Q451" s="271"/>
      <c r="R451" s="271"/>
      <c r="S451" s="271"/>
      <c r="T451" s="271"/>
      <c r="U451" s="271"/>
      <c r="V451" s="271"/>
      <c r="W451" s="271"/>
      <c r="X451" s="271"/>
      <c r="Y451" s="271"/>
      <c r="Z451" s="271"/>
      <c r="AA451" s="271"/>
      <c r="AB451" s="271"/>
      <c r="AC451" s="271"/>
      <c r="AD451" s="271"/>
      <c r="AE451" s="271"/>
      <c r="AF451" s="271"/>
    </row>
    <row r="452" spans="2:32">
      <c r="B452" s="270"/>
      <c r="C452" s="270"/>
      <c r="D452" s="270"/>
      <c r="E452" s="270"/>
      <c r="F452" s="270"/>
      <c r="G452" s="270"/>
      <c r="H452" s="270"/>
      <c r="I452" s="270"/>
      <c r="J452" s="270"/>
      <c r="K452" s="270"/>
      <c r="L452" s="270"/>
      <c r="M452" s="270"/>
      <c r="N452" s="270"/>
      <c r="O452" s="270"/>
      <c r="P452" s="270"/>
      <c r="Q452" s="270"/>
      <c r="R452" s="270"/>
      <c r="S452" s="270"/>
      <c r="T452" s="270"/>
      <c r="U452" s="270"/>
      <c r="V452" s="270"/>
      <c r="W452" s="270"/>
      <c r="X452" s="270"/>
      <c r="Y452" s="270"/>
      <c r="Z452" s="270"/>
      <c r="AA452" s="270"/>
      <c r="AB452" s="270"/>
      <c r="AC452" s="270"/>
      <c r="AD452" s="270"/>
      <c r="AE452" s="270"/>
      <c r="AF452" s="270"/>
    </row>
    <row r="461" spans="2:32">
      <c r="B461" s="271"/>
      <c r="C461" s="271"/>
      <c r="D461" s="271"/>
      <c r="E461" s="271"/>
      <c r="F461" s="271"/>
      <c r="G461" s="271"/>
      <c r="H461" s="271"/>
      <c r="I461" s="271"/>
      <c r="J461" s="271"/>
      <c r="K461" s="271"/>
      <c r="L461" s="271"/>
      <c r="M461" s="271"/>
      <c r="N461" s="271"/>
      <c r="O461" s="271"/>
      <c r="P461" s="271"/>
      <c r="Q461" s="271"/>
      <c r="R461" s="271"/>
      <c r="S461" s="271"/>
      <c r="T461" s="271"/>
      <c r="U461" s="271"/>
      <c r="V461" s="271"/>
      <c r="W461" s="271"/>
      <c r="X461" s="271"/>
      <c r="Y461" s="271"/>
      <c r="Z461" s="271"/>
      <c r="AA461" s="271"/>
      <c r="AB461" s="271"/>
      <c r="AC461" s="271"/>
      <c r="AD461" s="271"/>
      <c r="AE461" s="271"/>
      <c r="AF461" s="271"/>
    </row>
    <row r="462" spans="2:32">
      <c r="B462" s="271"/>
      <c r="C462" s="271"/>
      <c r="D462" s="271"/>
      <c r="E462" s="271"/>
      <c r="F462" s="271"/>
      <c r="G462" s="271"/>
      <c r="H462" s="271"/>
      <c r="I462" s="271"/>
      <c r="J462" s="271"/>
      <c r="K462" s="271"/>
      <c r="L462" s="271"/>
      <c r="M462" s="271"/>
      <c r="N462" s="271"/>
      <c r="O462" s="271"/>
      <c r="P462" s="271"/>
      <c r="Q462" s="271"/>
      <c r="R462" s="271"/>
      <c r="S462" s="271"/>
      <c r="T462" s="271"/>
      <c r="U462" s="271"/>
      <c r="V462" s="271"/>
      <c r="W462" s="271"/>
      <c r="X462" s="271"/>
      <c r="Y462" s="271"/>
      <c r="Z462" s="271"/>
      <c r="AA462" s="271"/>
      <c r="AB462" s="271"/>
      <c r="AC462" s="271"/>
      <c r="AD462" s="271"/>
      <c r="AE462" s="271"/>
      <c r="AF462" s="271"/>
    </row>
    <row r="463" spans="2:32">
      <c r="B463" s="271"/>
      <c r="C463" s="271"/>
      <c r="D463" s="271"/>
      <c r="E463" s="271"/>
      <c r="F463" s="271"/>
      <c r="G463" s="271"/>
      <c r="H463" s="271"/>
      <c r="I463" s="271"/>
      <c r="J463" s="271"/>
      <c r="K463" s="271"/>
      <c r="L463" s="271"/>
      <c r="M463" s="271"/>
      <c r="N463" s="271"/>
      <c r="O463" s="271"/>
      <c r="P463" s="271"/>
      <c r="Q463" s="271"/>
      <c r="R463" s="271"/>
      <c r="S463" s="271"/>
      <c r="T463" s="271"/>
      <c r="U463" s="271"/>
      <c r="V463" s="271"/>
      <c r="W463" s="271"/>
      <c r="X463" s="271"/>
      <c r="Y463" s="271"/>
      <c r="Z463" s="271"/>
      <c r="AA463" s="271"/>
      <c r="AB463" s="271"/>
      <c r="AC463" s="271"/>
      <c r="AD463" s="271"/>
      <c r="AE463" s="271"/>
      <c r="AF463" s="271"/>
    </row>
    <row r="464" spans="2:32">
      <c r="B464" s="271"/>
      <c r="C464" s="271"/>
      <c r="D464" s="271"/>
      <c r="E464" s="271"/>
      <c r="F464" s="271"/>
      <c r="G464" s="271"/>
      <c r="H464" s="271"/>
      <c r="I464" s="271"/>
      <c r="J464" s="271"/>
      <c r="K464" s="271"/>
      <c r="L464" s="271"/>
      <c r="M464" s="271"/>
      <c r="N464" s="271"/>
      <c r="O464" s="271"/>
      <c r="P464" s="271"/>
      <c r="Q464" s="271"/>
      <c r="R464" s="271"/>
      <c r="S464" s="271"/>
      <c r="T464" s="271"/>
      <c r="U464" s="271"/>
      <c r="V464" s="271"/>
      <c r="W464" s="271"/>
      <c r="X464" s="271"/>
      <c r="Y464" s="271"/>
      <c r="Z464" s="271"/>
      <c r="AA464" s="271"/>
      <c r="AB464" s="271"/>
      <c r="AC464" s="271"/>
      <c r="AD464" s="271"/>
      <c r="AE464" s="271"/>
      <c r="AF464" s="271"/>
    </row>
    <row r="564" spans="2:32">
      <c r="B564" s="271"/>
      <c r="C564" s="271"/>
      <c r="D564" s="271"/>
      <c r="E564" s="271"/>
      <c r="F564" s="271"/>
      <c r="G564" s="271"/>
      <c r="H564" s="271"/>
      <c r="I564" s="271"/>
      <c r="J564" s="271"/>
      <c r="K564" s="271"/>
      <c r="L564" s="271"/>
      <c r="M564" s="271"/>
      <c r="N564" s="271"/>
      <c r="O564" s="271"/>
      <c r="P564" s="271"/>
      <c r="Q564" s="271"/>
      <c r="R564" s="271"/>
      <c r="S564" s="271"/>
      <c r="T564" s="271"/>
      <c r="U564" s="271"/>
      <c r="V564" s="271"/>
      <c r="W564" s="271"/>
      <c r="X564" s="271"/>
      <c r="Y564" s="271"/>
      <c r="Z564" s="271"/>
      <c r="AA564" s="271"/>
      <c r="AB564" s="271"/>
      <c r="AC564" s="271"/>
      <c r="AD564" s="271"/>
      <c r="AE564" s="271"/>
      <c r="AF564" s="271"/>
    </row>
    <row r="565" spans="2:32">
      <c r="B565" s="270"/>
      <c r="C565" s="270"/>
      <c r="D565" s="270"/>
      <c r="E565" s="270"/>
      <c r="F565" s="270"/>
      <c r="G565" s="270"/>
      <c r="H565" s="270"/>
      <c r="I565" s="270"/>
      <c r="J565" s="270"/>
      <c r="K565" s="270"/>
      <c r="L565" s="270"/>
      <c r="M565" s="270"/>
      <c r="N565" s="270"/>
      <c r="O565" s="270"/>
      <c r="P565" s="270"/>
      <c r="Q565" s="270"/>
      <c r="R565" s="270"/>
      <c r="S565" s="270"/>
      <c r="T565" s="270"/>
      <c r="U565" s="270"/>
      <c r="V565" s="270"/>
      <c r="W565" s="270"/>
      <c r="X565" s="270"/>
      <c r="Y565" s="270"/>
      <c r="Z565" s="270"/>
      <c r="AA565" s="270"/>
      <c r="AB565" s="270"/>
      <c r="AC565" s="270"/>
      <c r="AD565" s="270"/>
      <c r="AE565" s="270"/>
      <c r="AF565" s="270"/>
    </row>
    <row r="571" spans="2:32">
      <c r="B571" s="271"/>
      <c r="C571" s="271"/>
      <c r="D571" s="271"/>
      <c r="E571" s="271"/>
      <c r="F571" s="271"/>
      <c r="G571" s="271"/>
      <c r="H571" s="271"/>
      <c r="I571" s="271"/>
      <c r="J571" s="271"/>
      <c r="K571" s="271"/>
      <c r="L571" s="271"/>
      <c r="M571" s="271"/>
      <c r="N571" s="271"/>
      <c r="O571" s="271"/>
      <c r="P571" s="271"/>
      <c r="Q571" s="271"/>
      <c r="R571" s="271"/>
      <c r="S571" s="271"/>
      <c r="T571" s="271"/>
      <c r="U571" s="271"/>
      <c r="V571" s="271"/>
      <c r="W571" s="271"/>
      <c r="X571" s="271"/>
      <c r="Y571" s="271"/>
      <c r="Z571" s="271"/>
      <c r="AA571" s="271"/>
      <c r="AB571" s="271"/>
      <c r="AC571" s="271"/>
      <c r="AD571" s="271"/>
      <c r="AE571" s="271"/>
      <c r="AF571" s="271"/>
    </row>
    <row r="572" spans="2:32">
      <c r="B572" s="271"/>
      <c r="C572" s="271"/>
      <c r="D572" s="271"/>
      <c r="E572" s="271"/>
      <c r="F572" s="271"/>
      <c r="G572" s="271"/>
      <c r="H572" s="271"/>
      <c r="I572" s="271"/>
      <c r="J572" s="271"/>
      <c r="K572" s="271"/>
      <c r="L572" s="271"/>
      <c r="M572" s="271"/>
      <c r="N572" s="271"/>
      <c r="O572" s="271"/>
      <c r="P572" s="271"/>
      <c r="Q572" s="271"/>
      <c r="R572" s="271"/>
      <c r="S572" s="271"/>
      <c r="T572" s="271"/>
      <c r="U572" s="271"/>
      <c r="V572" s="271"/>
      <c r="W572" s="271"/>
      <c r="X572" s="271"/>
      <c r="Y572" s="271"/>
      <c r="Z572" s="271"/>
      <c r="AA572" s="271"/>
      <c r="AB572" s="271"/>
      <c r="AC572" s="271"/>
      <c r="AD572" s="271"/>
      <c r="AE572" s="271"/>
      <c r="AF572" s="271"/>
    </row>
    <row r="573" spans="2:32">
      <c r="B573" s="271"/>
      <c r="C573" s="271"/>
      <c r="D573" s="271"/>
      <c r="E573" s="271"/>
      <c r="F573" s="271"/>
      <c r="G573" s="271"/>
      <c r="H573" s="271"/>
      <c r="I573" s="271"/>
      <c r="J573" s="271"/>
      <c r="K573" s="271"/>
      <c r="L573" s="271"/>
      <c r="M573" s="271"/>
      <c r="N573" s="271"/>
      <c r="O573" s="271"/>
      <c r="P573" s="271"/>
      <c r="Q573" s="271"/>
      <c r="R573" s="271"/>
      <c r="S573" s="271"/>
      <c r="T573" s="271"/>
      <c r="U573" s="271"/>
      <c r="V573" s="271"/>
      <c r="W573" s="271"/>
      <c r="X573" s="271"/>
      <c r="Y573" s="271"/>
      <c r="Z573" s="271"/>
      <c r="AA573" s="271"/>
      <c r="AB573" s="271"/>
      <c r="AC573" s="271"/>
      <c r="AD573" s="271"/>
      <c r="AE573" s="271"/>
      <c r="AF573" s="271"/>
    </row>
    <row r="574" spans="2:32">
      <c r="B574" s="271"/>
      <c r="C574" s="271"/>
      <c r="D574" s="271"/>
      <c r="E574" s="271"/>
      <c r="F574" s="271"/>
      <c r="G574" s="271"/>
      <c r="H574" s="271"/>
      <c r="I574" s="271"/>
      <c r="J574" s="271"/>
      <c r="K574" s="271"/>
      <c r="L574" s="271"/>
      <c r="M574" s="271"/>
      <c r="N574" s="271"/>
      <c r="O574" s="271"/>
      <c r="P574" s="271"/>
      <c r="Q574" s="271"/>
      <c r="R574" s="271"/>
      <c r="S574" s="271"/>
      <c r="T574" s="271"/>
      <c r="U574" s="271"/>
      <c r="V574" s="271"/>
      <c r="W574" s="271"/>
      <c r="X574" s="271"/>
      <c r="Y574" s="271"/>
      <c r="Z574" s="271"/>
      <c r="AA574" s="271"/>
      <c r="AB574" s="271"/>
      <c r="AC574" s="271"/>
      <c r="AD574" s="271"/>
      <c r="AE574" s="271"/>
      <c r="AF574" s="271"/>
    </row>
    <row r="575" spans="2:32">
      <c r="B575" s="271"/>
      <c r="C575" s="271"/>
      <c r="D575" s="271"/>
      <c r="E575" s="271"/>
      <c r="F575" s="271"/>
      <c r="G575" s="271"/>
      <c r="H575" s="271"/>
      <c r="I575" s="271"/>
      <c r="J575" s="271"/>
      <c r="K575" s="271"/>
      <c r="L575" s="271"/>
      <c r="M575" s="271"/>
      <c r="N575" s="271"/>
      <c r="O575" s="271"/>
      <c r="P575" s="271"/>
      <c r="Q575" s="271"/>
      <c r="R575" s="271"/>
      <c r="S575" s="271"/>
      <c r="T575" s="271"/>
      <c r="U575" s="271"/>
      <c r="V575" s="271"/>
      <c r="W575" s="271"/>
      <c r="X575" s="271"/>
      <c r="Y575" s="271"/>
      <c r="Z575" s="271"/>
      <c r="AA575" s="271"/>
      <c r="AB575" s="271"/>
      <c r="AC575" s="271"/>
      <c r="AD575" s="271"/>
      <c r="AE575" s="271"/>
      <c r="AF575" s="271"/>
    </row>
    <row r="576" spans="2:32">
      <c r="B576" s="271"/>
      <c r="C576" s="271"/>
      <c r="D576" s="271"/>
      <c r="E576" s="271"/>
      <c r="F576" s="271"/>
      <c r="G576" s="271"/>
      <c r="H576" s="271"/>
      <c r="I576" s="271"/>
      <c r="J576" s="271"/>
      <c r="K576" s="271"/>
      <c r="L576" s="271"/>
      <c r="M576" s="271"/>
      <c r="N576" s="271"/>
      <c r="O576" s="271"/>
      <c r="P576" s="271"/>
      <c r="Q576" s="271"/>
      <c r="R576" s="271"/>
      <c r="S576" s="271"/>
      <c r="T576" s="271"/>
      <c r="U576" s="271"/>
      <c r="V576" s="271"/>
      <c r="W576" s="271"/>
      <c r="X576" s="271"/>
      <c r="Y576" s="271"/>
      <c r="Z576" s="271"/>
      <c r="AA576" s="271"/>
      <c r="AB576" s="271"/>
      <c r="AC576" s="271"/>
      <c r="AD576" s="271"/>
      <c r="AE576" s="271"/>
      <c r="AF576" s="271"/>
    </row>
    <row r="657" spans="2:32">
      <c r="B657" s="271"/>
      <c r="C657" s="271"/>
      <c r="D657" s="271"/>
      <c r="E657" s="271"/>
      <c r="F657" s="271"/>
      <c r="G657" s="271"/>
      <c r="H657" s="271"/>
      <c r="I657" s="271"/>
      <c r="J657" s="271"/>
      <c r="K657" s="271"/>
      <c r="L657" s="271"/>
      <c r="M657" s="271"/>
      <c r="N657" s="271"/>
      <c r="O657" s="271"/>
      <c r="P657" s="271"/>
      <c r="Q657" s="271"/>
      <c r="R657" s="271"/>
      <c r="S657" s="271"/>
      <c r="T657" s="271"/>
      <c r="U657" s="271"/>
      <c r="V657" s="271"/>
      <c r="W657" s="271"/>
      <c r="X657" s="271"/>
      <c r="Y657" s="271"/>
      <c r="Z657" s="271"/>
      <c r="AA657" s="271"/>
      <c r="AB657" s="271"/>
      <c r="AC657" s="271"/>
      <c r="AD657" s="271"/>
      <c r="AE657" s="271"/>
      <c r="AF657" s="271"/>
    </row>
    <row r="658" spans="2:32">
      <c r="B658" s="271"/>
      <c r="C658" s="271"/>
      <c r="D658" s="271"/>
      <c r="E658" s="271"/>
      <c r="F658" s="271"/>
      <c r="G658" s="271"/>
      <c r="H658" s="271"/>
      <c r="I658" s="271"/>
      <c r="J658" s="271"/>
      <c r="K658" s="271"/>
      <c r="L658" s="271"/>
      <c r="M658" s="271"/>
      <c r="N658" s="271"/>
      <c r="O658" s="271"/>
      <c r="P658" s="271"/>
      <c r="Q658" s="271"/>
      <c r="R658" s="271"/>
      <c r="S658" s="271"/>
      <c r="T658" s="271"/>
      <c r="U658" s="271"/>
      <c r="V658" s="271"/>
      <c r="W658" s="271"/>
      <c r="X658" s="271"/>
      <c r="Y658" s="271"/>
      <c r="Z658" s="271"/>
      <c r="AA658" s="271"/>
      <c r="AB658" s="271"/>
      <c r="AC658" s="271"/>
      <c r="AD658" s="271"/>
      <c r="AE658" s="271"/>
      <c r="AF658" s="271"/>
    </row>
    <row r="660" spans="2:32">
      <c r="B660" s="271"/>
      <c r="C660" s="271"/>
      <c r="D660" s="271"/>
      <c r="E660" s="271"/>
      <c r="F660" s="271"/>
      <c r="G660" s="271"/>
      <c r="H660" s="271"/>
      <c r="I660" s="271"/>
      <c r="J660" s="271"/>
      <c r="K660" s="271"/>
      <c r="L660" s="271"/>
      <c r="M660" s="271"/>
      <c r="N660" s="271"/>
      <c r="O660" s="271"/>
      <c r="P660" s="271"/>
      <c r="Q660" s="271"/>
      <c r="R660" s="271"/>
      <c r="S660" s="271"/>
      <c r="T660" s="271"/>
      <c r="U660" s="271"/>
      <c r="V660" s="271"/>
      <c r="W660" s="271"/>
      <c r="X660" s="271"/>
      <c r="Y660" s="271"/>
      <c r="Z660" s="271"/>
      <c r="AA660" s="271"/>
      <c r="AB660" s="271"/>
      <c r="AC660" s="271"/>
      <c r="AD660" s="271"/>
      <c r="AE660" s="271"/>
      <c r="AF660" s="271"/>
    </row>
    <row r="662" spans="2:32">
      <c r="B662" s="271"/>
      <c r="C662" s="271"/>
      <c r="D662" s="271"/>
      <c r="E662" s="271"/>
      <c r="F662" s="271"/>
      <c r="G662" s="271"/>
      <c r="H662" s="271"/>
      <c r="I662" s="271"/>
      <c r="J662" s="271"/>
      <c r="K662" s="271"/>
      <c r="L662" s="271"/>
      <c r="M662" s="271"/>
      <c r="N662" s="271"/>
      <c r="O662" s="271"/>
      <c r="P662" s="271"/>
      <c r="Q662" s="271"/>
      <c r="R662" s="271"/>
      <c r="S662" s="271"/>
      <c r="T662" s="271"/>
      <c r="U662" s="271"/>
      <c r="V662" s="271"/>
      <c r="W662" s="271"/>
      <c r="X662" s="271"/>
      <c r="Y662" s="271"/>
      <c r="Z662" s="271"/>
      <c r="AA662" s="271"/>
      <c r="AB662" s="271"/>
      <c r="AC662" s="271"/>
      <c r="AD662" s="271"/>
      <c r="AE662" s="271"/>
      <c r="AF662" s="271"/>
    </row>
    <row r="663" spans="2:32">
      <c r="B663" s="270"/>
      <c r="C663" s="270"/>
      <c r="D663" s="270"/>
      <c r="E663" s="270"/>
      <c r="F663" s="270"/>
      <c r="G663" s="270"/>
      <c r="H663" s="270"/>
      <c r="I663" s="270"/>
      <c r="J663" s="270"/>
      <c r="K663" s="270"/>
      <c r="L663" s="270"/>
      <c r="M663" s="270"/>
      <c r="N663" s="270"/>
      <c r="O663" s="270"/>
      <c r="P663" s="270"/>
      <c r="Q663" s="270"/>
      <c r="R663" s="270"/>
      <c r="S663" s="270"/>
      <c r="T663" s="270"/>
      <c r="U663" s="270"/>
      <c r="V663" s="270"/>
      <c r="W663" s="270"/>
      <c r="X663" s="270"/>
      <c r="Y663" s="270"/>
      <c r="Z663" s="270"/>
      <c r="AA663" s="270"/>
      <c r="AB663" s="270"/>
      <c r="AC663" s="270"/>
      <c r="AD663" s="270"/>
      <c r="AE663" s="270"/>
      <c r="AF663" s="270"/>
    </row>
    <row r="669" spans="2:32">
      <c r="B669" s="271"/>
      <c r="C669" s="271"/>
      <c r="D669" s="271"/>
      <c r="E669" s="271"/>
      <c r="F669" s="271"/>
      <c r="G669" s="271"/>
      <c r="H669" s="271"/>
      <c r="I669" s="271"/>
      <c r="J669" s="271"/>
      <c r="K669" s="271"/>
      <c r="L669" s="271"/>
      <c r="M669" s="271"/>
      <c r="N669" s="271"/>
      <c r="O669" s="271"/>
      <c r="P669" s="271"/>
      <c r="Q669" s="271"/>
      <c r="R669" s="271"/>
      <c r="S669" s="271"/>
      <c r="T669" s="271"/>
      <c r="U669" s="271"/>
      <c r="V669" s="271"/>
      <c r="W669" s="271"/>
      <c r="X669" s="271"/>
      <c r="Y669" s="271"/>
      <c r="Z669" s="271"/>
      <c r="AA669" s="271"/>
      <c r="AB669" s="271"/>
      <c r="AC669" s="271"/>
      <c r="AD669" s="271"/>
      <c r="AE669" s="271"/>
      <c r="AF669" s="271"/>
    </row>
    <row r="670" spans="2:32">
      <c r="B670" s="271"/>
      <c r="C670" s="271"/>
      <c r="D670" s="271"/>
      <c r="E670" s="271"/>
      <c r="F670" s="271"/>
      <c r="G670" s="271"/>
      <c r="H670" s="271"/>
      <c r="I670" s="271"/>
      <c r="J670" s="271"/>
      <c r="K670" s="271"/>
      <c r="L670" s="271"/>
      <c r="M670" s="271"/>
      <c r="N670" s="271"/>
      <c r="O670" s="271"/>
      <c r="P670" s="271"/>
      <c r="Q670" s="271"/>
      <c r="R670" s="271"/>
      <c r="S670" s="271"/>
      <c r="T670" s="271"/>
      <c r="U670" s="271"/>
      <c r="V670" s="271"/>
      <c r="W670" s="271"/>
      <c r="X670" s="271"/>
      <c r="Y670" s="271"/>
      <c r="Z670" s="271"/>
      <c r="AA670" s="271"/>
      <c r="AB670" s="271"/>
      <c r="AC670" s="271"/>
      <c r="AD670" s="271"/>
      <c r="AE670" s="271"/>
      <c r="AF670" s="271"/>
    </row>
    <row r="671" spans="2:32">
      <c r="B671" s="271"/>
      <c r="C671" s="271"/>
      <c r="D671" s="271"/>
      <c r="E671" s="271"/>
      <c r="F671" s="271"/>
      <c r="G671" s="271"/>
      <c r="H671" s="271"/>
      <c r="I671" s="271"/>
      <c r="J671" s="271"/>
      <c r="K671" s="271"/>
      <c r="L671" s="271"/>
      <c r="M671" s="271"/>
      <c r="N671" s="271"/>
      <c r="O671" s="271"/>
      <c r="P671" s="271"/>
      <c r="Q671" s="271"/>
      <c r="R671" s="271"/>
      <c r="S671" s="271"/>
      <c r="T671" s="271"/>
      <c r="U671" s="271"/>
      <c r="V671" s="271"/>
      <c r="W671" s="271"/>
      <c r="X671" s="271"/>
      <c r="Y671" s="271"/>
      <c r="Z671" s="271"/>
      <c r="AA671" s="271"/>
      <c r="AB671" s="271"/>
      <c r="AC671" s="271"/>
      <c r="AD671" s="271"/>
      <c r="AE671" s="271"/>
      <c r="AF671" s="271"/>
    </row>
    <row r="672" spans="2:32">
      <c r="B672" s="271"/>
      <c r="C672" s="271"/>
      <c r="D672" s="271"/>
      <c r="E672" s="271"/>
      <c r="F672" s="271"/>
      <c r="G672" s="271"/>
      <c r="H672" s="271"/>
      <c r="I672" s="271"/>
      <c r="J672" s="27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1"/>
      <c r="W672" s="271"/>
      <c r="X672" s="271"/>
      <c r="Y672" s="271"/>
      <c r="Z672" s="271"/>
      <c r="AA672" s="271"/>
      <c r="AB672" s="271"/>
      <c r="AC672" s="271"/>
      <c r="AD672" s="271"/>
      <c r="AE672" s="271"/>
      <c r="AF672" s="271"/>
    </row>
    <row r="723" spans="2:32">
      <c r="B723" s="271"/>
      <c r="C723" s="271"/>
      <c r="D723" s="271"/>
      <c r="E723" s="271"/>
      <c r="F723" s="271"/>
      <c r="G723" s="271"/>
      <c r="H723" s="271"/>
      <c r="I723" s="271"/>
      <c r="J723" s="271"/>
      <c r="K723" s="271"/>
      <c r="L723" s="271"/>
      <c r="M723" s="271"/>
      <c r="N723" s="271"/>
      <c r="O723" s="271"/>
      <c r="P723" s="271"/>
      <c r="Q723" s="271"/>
      <c r="R723" s="271"/>
      <c r="S723" s="271"/>
      <c r="T723" s="271"/>
      <c r="U723" s="271"/>
      <c r="V723" s="271"/>
      <c r="W723" s="271"/>
      <c r="X723" s="271"/>
      <c r="Y723" s="271"/>
      <c r="Z723" s="271"/>
      <c r="AA723" s="271"/>
      <c r="AB723" s="271"/>
      <c r="AC723" s="271"/>
      <c r="AD723" s="271"/>
      <c r="AE723" s="271"/>
      <c r="AF723" s="271"/>
    </row>
    <row r="728" spans="2:32">
      <c r="B728" s="271"/>
      <c r="C728" s="271"/>
      <c r="D728" s="271"/>
      <c r="E728" s="271"/>
      <c r="F728" s="271"/>
      <c r="G728" s="271"/>
      <c r="H728" s="271"/>
      <c r="I728" s="271"/>
      <c r="J728" s="271"/>
      <c r="K728" s="271"/>
      <c r="L728" s="271"/>
      <c r="M728" s="271"/>
      <c r="N728" s="271"/>
      <c r="O728" s="271"/>
      <c r="P728" s="271"/>
      <c r="Q728" s="271"/>
      <c r="R728" s="271"/>
      <c r="S728" s="271"/>
      <c r="T728" s="271"/>
      <c r="U728" s="271"/>
      <c r="V728" s="271"/>
      <c r="W728" s="271"/>
      <c r="X728" s="271"/>
      <c r="Y728" s="271"/>
      <c r="Z728" s="271"/>
      <c r="AA728" s="271"/>
      <c r="AB728" s="271"/>
      <c r="AC728" s="271"/>
      <c r="AD728" s="271"/>
      <c r="AE728" s="271"/>
      <c r="AF728" s="271"/>
    </row>
    <row r="734" spans="2:32">
      <c r="B734" s="271"/>
      <c r="C734" s="271"/>
      <c r="D734" s="271"/>
      <c r="E734" s="271"/>
      <c r="F734" s="271"/>
      <c r="G734" s="271"/>
      <c r="H734" s="271"/>
      <c r="I734" s="271"/>
      <c r="J734" s="271"/>
      <c r="K734" s="271"/>
      <c r="L734" s="271"/>
      <c r="M734" s="271"/>
      <c r="N734" s="271"/>
      <c r="O734" s="271"/>
      <c r="P734" s="271"/>
      <c r="Q734" s="271"/>
      <c r="R734" s="271"/>
      <c r="S734" s="271"/>
      <c r="T734" s="271"/>
      <c r="U734" s="271"/>
      <c r="V734" s="271"/>
      <c r="W734" s="271"/>
      <c r="X734" s="271"/>
      <c r="Y734" s="271"/>
      <c r="Z734" s="271"/>
      <c r="AA734" s="271"/>
      <c r="AB734" s="271"/>
      <c r="AC734" s="271"/>
      <c r="AD734" s="271"/>
      <c r="AE734" s="271"/>
      <c r="AF734" s="271"/>
    </row>
    <row r="735" spans="2:32">
      <c r="B735" s="270"/>
      <c r="C735" s="270"/>
      <c r="D735" s="270"/>
      <c r="E735" s="270"/>
      <c r="F735" s="270"/>
      <c r="G735" s="270"/>
      <c r="H735" s="270"/>
      <c r="I735" s="270"/>
      <c r="J735" s="270"/>
      <c r="K735" s="270"/>
      <c r="L735" s="270"/>
      <c r="M735" s="270"/>
      <c r="N735" s="270"/>
      <c r="O735" s="270"/>
      <c r="P735" s="270"/>
      <c r="Q735" s="270"/>
      <c r="R735" s="270"/>
      <c r="S735" s="270"/>
      <c r="T735" s="270"/>
      <c r="U735" s="270"/>
      <c r="V735" s="270"/>
      <c r="W735" s="270"/>
      <c r="X735" s="270"/>
      <c r="Y735" s="270"/>
      <c r="Z735" s="270"/>
      <c r="AA735" s="270"/>
      <c r="AB735" s="270"/>
      <c r="AC735" s="270"/>
      <c r="AD735" s="270"/>
      <c r="AE735" s="270"/>
      <c r="AF735" s="270"/>
    </row>
    <row r="906" spans="2:32">
      <c r="B906" s="271"/>
      <c r="C906" s="271"/>
      <c r="D906" s="271"/>
      <c r="E906" s="271"/>
      <c r="F906" s="271"/>
      <c r="G906" s="271"/>
      <c r="H906" s="271"/>
      <c r="I906" s="271"/>
      <c r="J906" s="271"/>
      <c r="K906" s="271"/>
      <c r="L906" s="271"/>
      <c r="M906" s="271"/>
      <c r="N906" s="271"/>
      <c r="O906" s="271"/>
      <c r="P906" s="271"/>
      <c r="Q906" s="271"/>
      <c r="R906" s="271"/>
      <c r="S906" s="271"/>
      <c r="T906" s="271"/>
      <c r="U906" s="271"/>
      <c r="V906" s="271"/>
      <c r="W906" s="271"/>
      <c r="X906" s="271"/>
      <c r="Y906" s="271"/>
      <c r="Z906" s="271"/>
      <c r="AA906" s="271"/>
      <c r="AB906" s="271"/>
      <c r="AC906" s="271"/>
      <c r="AD906" s="271"/>
      <c r="AE906" s="271"/>
      <c r="AF906" s="271"/>
    </row>
    <row r="910" spans="2:32">
      <c r="B910" s="271"/>
      <c r="C910" s="271"/>
      <c r="D910" s="271"/>
      <c r="E910" s="271"/>
      <c r="F910" s="271"/>
      <c r="G910" s="271"/>
      <c r="H910" s="271"/>
      <c r="I910" s="271"/>
      <c r="J910" s="271"/>
      <c r="K910" s="271"/>
      <c r="L910" s="271"/>
      <c r="M910" s="271"/>
      <c r="N910" s="271"/>
      <c r="O910" s="271"/>
      <c r="P910" s="271"/>
      <c r="Q910" s="271"/>
      <c r="R910" s="271"/>
      <c r="S910" s="271"/>
      <c r="T910" s="271"/>
      <c r="U910" s="271"/>
      <c r="V910" s="271"/>
      <c r="W910" s="271"/>
      <c r="X910" s="271"/>
      <c r="Y910" s="271"/>
      <c r="Z910" s="271"/>
      <c r="AA910" s="271"/>
      <c r="AB910" s="271"/>
      <c r="AC910" s="271"/>
      <c r="AD910" s="271"/>
      <c r="AE910" s="271"/>
      <c r="AF910" s="271"/>
    </row>
    <row r="911" spans="2:32">
      <c r="B911" s="270"/>
      <c r="C911" s="270"/>
      <c r="D911" s="270"/>
      <c r="E911" s="270"/>
      <c r="F911" s="270"/>
      <c r="G911" s="270"/>
      <c r="H911" s="270"/>
      <c r="I911" s="270"/>
      <c r="J911" s="270"/>
      <c r="K911" s="270"/>
      <c r="L911" s="270"/>
      <c r="M911" s="270"/>
      <c r="N911" s="270"/>
      <c r="O911" s="270"/>
      <c r="P911" s="270"/>
      <c r="Q911" s="270"/>
      <c r="R911" s="270"/>
      <c r="S911" s="270"/>
      <c r="T911" s="270"/>
      <c r="U911" s="270"/>
      <c r="V911" s="270"/>
      <c r="W911" s="270"/>
      <c r="X911" s="270"/>
      <c r="Y911" s="270"/>
      <c r="Z911" s="270"/>
      <c r="AA911" s="270"/>
      <c r="AB911" s="270"/>
      <c r="AC911" s="270"/>
      <c r="AD911" s="270"/>
      <c r="AE911" s="270"/>
      <c r="AF911" s="270"/>
    </row>
    <row r="993" spans="2:32">
      <c r="B993" s="271"/>
      <c r="C993" s="271"/>
      <c r="D993" s="271"/>
      <c r="E993" s="271"/>
      <c r="F993" s="271"/>
      <c r="G993" s="271"/>
      <c r="H993" s="271"/>
      <c r="I993" s="271"/>
      <c r="J993" s="271"/>
      <c r="K993" s="271"/>
      <c r="L993" s="271"/>
      <c r="M993" s="271"/>
      <c r="N993" s="271"/>
      <c r="O993" s="271"/>
      <c r="P993" s="271"/>
      <c r="Q993" s="271"/>
      <c r="R993" s="271"/>
      <c r="S993" s="271"/>
      <c r="T993" s="271"/>
      <c r="U993" s="271"/>
      <c r="V993" s="271"/>
      <c r="W993" s="271"/>
      <c r="X993" s="271"/>
      <c r="Y993" s="271"/>
      <c r="Z993" s="271"/>
      <c r="AA993" s="271"/>
      <c r="AB993" s="271"/>
      <c r="AC993" s="271"/>
      <c r="AD993" s="271"/>
      <c r="AE993" s="271"/>
      <c r="AF993" s="271"/>
    </row>
    <row r="994" spans="2:32">
      <c r="B994" s="270"/>
      <c r="C994" s="270"/>
      <c r="D994" s="270"/>
      <c r="E994" s="270"/>
      <c r="F994" s="270"/>
      <c r="G994" s="270"/>
      <c r="H994" s="270"/>
      <c r="I994" s="270"/>
      <c r="J994" s="270"/>
      <c r="K994" s="270"/>
      <c r="L994" s="270"/>
      <c r="M994" s="270"/>
      <c r="N994" s="270"/>
      <c r="O994" s="270"/>
      <c r="P994" s="270"/>
      <c r="Q994" s="270"/>
      <c r="R994" s="270"/>
      <c r="S994" s="270"/>
      <c r="T994" s="270"/>
      <c r="U994" s="270"/>
      <c r="V994" s="270"/>
      <c r="W994" s="270"/>
      <c r="X994" s="270"/>
      <c r="Y994" s="270"/>
      <c r="Z994" s="270"/>
      <c r="AA994" s="270"/>
      <c r="AB994" s="270"/>
      <c r="AC994" s="270"/>
      <c r="AD994" s="270"/>
      <c r="AE994" s="270"/>
      <c r="AF994" s="270"/>
    </row>
    <row r="1001" spans="2:32">
      <c r="B1001" s="271"/>
      <c r="C1001" s="271"/>
      <c r="D1001" s="271"/>
      <c r="E1001" s="271"/>
      <c r="F1001" s="271"/>
      <c r="G1001" s="271"/>
      <c r="H1001" s="271"/>
      <c r="I1001" s="271"/>
      <c r="J1001" s="271"/>
      <c r="K1001" s="271"/>
      <c r="L1001" s="271"/>
      <c r="M1001" s="271"/>
      <c r="N1001" s="271"/>
      <c r="O1001" s="271"/>
      <c r="P1001" s="271"/>
      <c r="Q1001" s="271"/>
      <c r="R1001" s="271"/>
      <c r="S1001" s="271"/>
      <c r="T1001" s="271"/>
      <c r="U1001" s="271"/>
      <c r="V1001" s="271"/>
      <c r="W1001" s="271"/>
      <c r="X1001" s="271"/>
      <c r="Y1001" s="271"/>
      <c r="Z1001" s="271"/>
      <c r="AA1001" s="271"/>
      <c r="AB1001" s="271"/>
      <c r="AC1001" s="271"/>
      <c r="AD1001" s="271"/>
      <c r="AE1001" s="271"/>
      <c r="AF1001" s="271"/>
    </row>
    <row r="1002" spans="2:32">
      <c r="B1002" s="271"/>
      <c r="C1002" s="271"/>
      <c r="D1002" s="271"/>
      <c r="E1002" s="271"/>
      <c r="F1002" s="271"/>
      <c r="G1002" s="271"/>
      <c r="H1002" s="271"/>
      <c r="I1002" s="271"/>
      <c r="J1002" s="271"/>
      <c r="K1002" s="271"/>
      <c r="L1002" s="271"/>
      <c r="M1002" s="271"/>
      <c r="N1002" s="271"/>
      <c r="O1002" s="271"/>
      <c r="P1002" s="271"/>
      <c r="Q1002" s="271"/>
      <c r="R1002" s="271"/>
      <c r="S1002" s="271"/>
      <c r="T1002" s="271"/>
      <c r="U1002" s="271"/>
      <c r="V1002" s="271"/>
      <c r="W1002" s="271"/>
      <c r="X1002" s="271"/>
      <c r="Y1002" s="271"/>
      <c r="Z1002" s="271"/>
      <c r="AA1002" s="271"/>
      <c r="AB1002" s="271"/>
      <c r="AC1002" s="271"/>
      <c r="AD1002" s="271"/>
      <c r="AE1002" s="271"/>
      <c r="AF1002" s="271"/>
    </row>
    <row r="1003" spans="2:32">
      <c r="B1003" s="271"/>
      <c r="C1003" s="271"/>
      <c r="D1003" s="271"/>
      <c r="E1003" s="271"/>
      <c r="F1003" s="271"/>
      <c r="G1003" s="271"/>
      <c r="H1003" s="271"/>
      <c r="I1003" s="271"/>
      <c r="J1003" s="271"/>
      <c r="K1003" s="271"/>
      <c r="L1003" s="271"/>
      <c r="M1003" s="271"/>
      <c r="N1003" s="271"/>
      <c r="O1003" s="271"/>
      <c r="P1003" s="271"/>
      <c r="Q1003" s="271"/>
      <c r="R1003" s="271"/>
      <c r="S1003" s="271"/>
      <c r="T1003" s="271"/>
      <c r="U1003" s="271"/>
      <c r="V1003" s="271"/>
      <c r="W1003" s="271"/>
      <c r="X1003" s="271"/>
      <c r="Y1003" s="271"/>
      <c r="Z1003" s="271"/>
      <c r="AA1003" s="271"/>
      <c r="AB1003" s="271"/>
      <c r="AC1003" s="271"/>
      <c r="AD1003" s="271"/>
      <c r="AE1003" s="271"/>
      <c r="AF1003" s="271"/>
    </row>
    <row r="1004" spans="2:32">
      <c r="B1004" s="271"/>
      <c r="C1004" s="271"/>
      <c r="D1004" s="271"/>
      <c r="E1004" s="271"/>
      <c r="F1004" s="271"/>
      <c r="G1004" s="271"/>
      <c r="H1004" s="271"/>
      <c r="I1004" s="271"/>
      <c r="J1004" s="271"/>
      <c r="K1004" s="271"/>
      <c r="L1004" s="271"/>
      <c r="M1004" s="271"/>
      <c r="N1004" s="271"/>
      <c r="O1004" s="271"/>
      <c r="P1004" s="271"/>
      <c r="Q1004" s="271"/>
      <c r="R1004" s="271"/>
      <c r="S1004" s="271"/>
      <c r="T1004" s="271"/>
      <c r="U1004" s="271"/>
      <c r="V1004" s="271"/>
      <c r="W1004" s="271"/>
      <c r="X1004" s="271"/>
      <c r="Y1004" s="271"/>
      <c r="Z1004" s="271"/>
      <c r="AA1004" s="271"/>
      <c r="AB1004" s="271"/>
      <c r="AC1004" s="271"/>
      <c r="AD1004" s="271"/>
      <c r="AE1004" s="271"/>
      <c r="AF1004" s="271"/>
    </row>
    <row r="1005" spans="2:32">
      <c r="B1005" s="271"/>
      <c r="C1005" s="271"/>
      <c r="D1005" s="271"/>
      <c r="E1005" s="271"/>
      <c r="F1005" s="271"/>
      <c r="G1005" s="271"/>
      <c r="H1005" s="271"/>
      <c r="I1005" s="271"/>
      <c r="J1005" s="271"/>
      <c r="K1005" s="271"/>
      <c r="L1005" s="271"/>
      <c r="M1005" s="271"/>
      <c r="N1005" s="271"/>
      <c r="O1005" s="271"/>
      <c r="P1005" s="271"/>
      <c r="Q1005" s="271"/>
      <c r="R1005" s="271"/>
      <c r="S1005" s="271"/>
      <c r="T1005" s="271"/>
      <c r="U1005" s="271"/>
      <c r="V1005" s="271"/>
      <c r="W1005" s="271"/>
      <c r="X1005" s="271"/>
      <c r="Y1005" s="271"/>
      <c r="Z1005" s="271"/>
      <c r="AA1005" s="271"/>
      <c r="AB1005" s="271"/>
      <c r="AC1005" s="271"/>
      <c r="AD1005" s="271"/>
      <c r="AE1005" s="271"/>
      <c r="AF1005" s="271"/>
    </row>
    <row r="1006" spans="2:32">
      <c r="B1006" s="271"/>
      <c r="C1006" s="271"/>
      <c r="D1006" s="271"/>
      <c r="E1006" s="271"/>
      <c r="F1006" s="271"/>
      <c r="G1006" s="271"/>
      <c r="H1006" s="271"/>
      <c r="I1006" s="271"/>
      <c r="J1006" s="271"/>
      <c r="K1006" s="271"/>
      <c r="L1006" s="271"/>
      <c r="M1006" s="271"/>
      <c r="N1006" s="271"/>
      <c r="O1006" s="271"/>
      <c r="P1006" s="271"/>
      <c r="Q1006" s="271"/>
      <c r="R1006" s="271"/>
      <c r="S1006" s="271"/>
      <c r="T1006" s="271"/>
      <c r="U1006" s="271"/>
      <c r="V1006" s="271"/>
      <c r="W1006" s="271"/>
      <c r="X1006" s="271"/>
      <c r="Y1006" s="271"/>
      <c r="Z1006" s="271"/>
      <c r="AA1006" s="271"/>
      <c r="AB1006" s="271"/>
      <c r="AC1006" s="271"/>
      <c r="AD1006" s="271"/>
      <c r="AE1006" s="271"/>
      <c r="AF1006" s="271"/>
    </row>
    <row r="1007" spans="2:32">
      <c r="B1007" s="271"/>
      <c r="C1007" s="271"/>
      <c r="D1007" s="271"/>
      <c r="E1007" s="271"/>
      <c r="F1007" s="271"/>
      <c r="G1007" s="271"/>
      <c r="H1007" s="271"/>
      <c r="I1007" s="271"/>
      <c r="J1007" s="271"/>
      <c r="K1007" s="271"/>
      <c r="L1007" s="271"/>
      <c r="M1007" s="271"/>
      <c r="N1007" s="271"/>
      <c r="O1007" s="271"/>
      <c r="P1007" s="271"/>
      <c r="Q1007" s="271"/>
      <c r="R1007" s="271"/>
      <c r="S1007" s="271"/>
      <c r="T1007" s="271"/>
      <c r="U1007" s="271"/>
      <c r="V1007" s="271"/>
      <c r="W1007" s="271"/>
      <c r="X1007" s="271"/>
      <c r="Y1007" s="271"/>
      <c r="Z1007" s="271"/>
      <c r="AA1007" s="271"/>
      <c r="AB1007" s="271"/>
      <c r="AC1007" s="271"/>
      <c r="AD1007" s="271"/>
      <c r="AE1007" s="271"/>
      <c r="AF1007" s="271"/>
    </row>
    <row r="1008" spans="2:32">
      <c r="B1008" s="271"/>
      <c r="C1008" s="271"/>
      <c r="D1008" s="271"/>
      <c r="E1008" s="271"/>
      <c r="F1008" s="271"/>
      <c r="G1008" s="271"/>
      <c r="H1008" s="271"/>
      <c r="I1008" s="271"/>
      <c r="J1008" s="271"/>
      <c r="K1008" s="271"/>
      <c r="L1008" s="271"/>
      <c r="M1008" s="271"/>
      <c r="N1008" s="271"/>
      <c r="O1008" s="271"/>
      <c r="P1008" s="271"/>
      <c r="Q1008" s="271"/>
      <c r="R1008" s="271"/>
      <c r="S1008" s="271"/>
      <c r="T1008" s="271"/>
      <c r="U1008" s="271"/>
      <c r="V1008" s="271"/>
      <c r="W1008" s="271"/>
      <c r="X1008" s="271"/>
      <c r="Y1008" s="271"/>
      <c r="Z1008" s="271"/>
      <c r="AA1008" s="271"/>
      <c r="AB1008" s="271"/>
      <c r="AC1008" s="271"/>
      <c r="AD1008" s="271"/>
      <c r="AE1008" s="271"/>
      <c r="AF1008" s="271"/>
    </row>
    <row r="1095" spans="2:32">
      <c r="B1095" s="271"/>
      <c r="C1095" s="271"/>
      <c r="D1095" s="271"/>
      <c r="E1095" s="271"/>
      <c r="F1095" s="271"/>
      <c r="G1095" s="271"/>
      <c r="H1095" s="271"/>
      <c r="I1095" s="271"/>
      <c r="J1095" s="271"/>
      <c r="K1095" s="271"/>
      <c r="L1095" s="271"/>
      <c r="M1095" s="271"/>
      <c r="N1095" s="271"/>
      <c r="O1095" s="271"/>
      <c r="P1095" s="271"/>
      <c r="Q1095" s="271"/>
      <c r="R1095" s="271"/>
      <c r="S1095" s="271"/>
      <c r="T1095" s="271"/>
      <c r="U1095" s="271"/>
      <c r="V1095" s="271"/>
      <c r="W1095" s="271"/>
      <c r="X1095" s="271"/>
      <c r="Y1095" s="271"/>
      <c r="Z1095" s="271"/>
      <c r="AA1095" s="271"/>
      <c r="AB1095" s="271"/>
      <c r="AC1095" s="271"/>
      <c r="AD1095" s="271"/>
      <c r="AE1095" s="271"/>
      <c r="AF1095" s="271"/>
    </row>
    <row r="1096" spans="2:32">
      <c r="B1096" s="270"/>
      <c r="C1096" s="270"/>
      <c r="D1096" s="270"/>
      <c r="E1096" s="270"/>
      <c r="F1096" s="270"/>
      <c r="G1096" s="270"/>
      <c r="H1096" s="270"/>
      <c r="I1096" s="270"/>
      <c r="J1096" s="270"/>
      <c r="K1096" s="270"/>
      <c r="L1096" s="270"/>
      <c r="M1096" s="270"/>
      <c r="N1096" s="270"/>
      <c r="O1096" s="270"/>
      <c r="P1096" s="270"/>
      <c r="Q1096" s="270"/>
      <c r="R1096" s="270"/>
      <c r="S1096" s="270"/>
      <c r="T1096" s="270"/>
      <c r="U1096" s="270"/>
      <c r="V1096" s="270"/>
      <c r="W1096" s="270"/>
      <c r="X1096" s="270"/>
      <c r="Y1096" s="270"/>
      <c r="Z1096" s="270"/>
      <c r="AA1096" s="270"/>
      <c r="AB1096" s="270"/>
      <c r="AC1096" s="270"/>
      <c r="AD1096" s="270"/>
      <c r="AE1096" s="270"/>
      <c r="AF1096" s="270"/>
    </row>
    <row r="1103" spans="2:32">
      <c r="B1103" s="271"/>
      <c r="C1103" s="271"/>
      <c r="D1103" s="271"/>
      <c r="E1103" s="271"/>
      <c r="F1103" s="271"/>
      <c r="G1103" s="271"/>
      <c r="H1103" s="271"/>
      <c r="I1103" s="271"/>
      <c r="J1103" s="271"/>
      <c r="K1103" s="271"/>
      <c r="L1103" s="271"/>
      <c r="M1103" s="271"/>
      <c r="N1103" s="271"/>
      <c r="O1103" s="271"/>
      <c r="P1103" s="271"/>
      <c r="Q1103" s="271"/>
      <c r="R1103" s="271"/>
      <c r="S1103" s="271"/>
      <c r="T1103" s="271"/>
      <c r="U1103" s="271"/>
      <c r="V1103" s="271"/>
      <c r="W1103" s="271"/>
      <c r="X1103" s="271"/>
      <c r="Y1103" s="271"/>
      <c r="Z1103" s="271"/>
      <c r="AA1103" s="271"/>
      <c r="AB1103" s="271"/>
      <c r="AC1103" s="271"/>
      <c r="AD1103" s="271"/>
      <c r="AE1103" s="271"/>
      <c r="AF1103" s="271"/>
    </row>
    <row r="1104" spans="2:32">
      <c r="B1104" s="271"/>
      <c r="C1104" s="271"/>
      <c r="D1104" s="271"/>
      <c r="E1104" s="271"/>
      <c r="F1104" s="271"/>
      <c r="G1104" s="271"/>
      <c r="H1104" s="271"/>
      <c r="I1104" s="271"/>
      <c r="J1104" s="271"/>
      <c r="K1104" s="271"/>
      <c r="L1104" s="271"/>
      <c r="M1104" s="271"/>
      <c r="N1104" s="271"/>
      <c r="O1104" s="271"/>
      <c r="P1104" s="271"/>
      <c r="Q1104" s="271"/>
      <c r="R1104" s="271"/>
      <c r="S1104" s="271"/>
      <c r="T1104" s="271"/>
      <c r="U1104" s="271"/>
      <c r="V1104" s="271"/>
      <c r="W1104" s="271"/>
      <c r="X1104" s="271"/>
      <c r="Y1104" s="271"/>
      <c r="Z1104" s="271"/>
      <c r="AA1104" s="271"/>
      <c r="AB1104" s="271"/>
      <c r="AC1104" s="271"/>
      <c r="AD1104" s="271"/>
      <c r="AE1104" s="271"/>
      <c r="AF1104" s="271"/>
    </row>
    <row r="1193" spans="2:32">
      <c r="B1193" s="271"/>
      <c r="C1193" s="271"/>
      <c r="D1193" s="271"/>
      <c r="E1193" s="271"/>
      <c r="F1193" s="271"/>
      <c r="G1193" s="271"/>
      <c r="H1193" s="271"/>
      <c r="I1193" s="271"/>
      <c r="J1193" s="271"/>
      <c r="K1193" s="271"/>
      <c r="L1193" s="271"/>
      <c r="M1193" s="271"/>
      <c r="N1193" s="271"/>
      <c r="O1193" s="271"/>
      <c r="P1193" s="271"/>
      <c r="Q1193" s="271"/>
      <c r="R1193" s="271"/>
      <c r="S1193" s="271"/>
      <c r="T1193" s="271"/>
      <c r="U1193" s="271"/>
      <c r="V1193" s="271"/>
      <c r="W1193" s="271"/>
      <c r="X1193" s="271"/>
      <c r="Y1193" s="271"/>
      <c r="Z1193" s="271"/>
      <c r="AA1193" s="271"/>
      <c r="AB1193" s="271"/>
      <c r="AC1193" s="271"/>
      <c r="AD1193" s="271"/>
      <c r="AE1193" s="271"/>
      <c r="AF1193" s="271"/>
    </row>
    <row r="1194" spans="2:32">
      <c r="B1194" s="270"/>
      <c r="C1194" s="270"/>
      <c r="D1194" s="270"/>
      <c r="E1194" s="270"/>
      <c r="F1194" s="270"/>
      <c r="G1194" s="270"/>
      <c r="H1194" s="270"/>
      <c r="I1194" s="270"/>
      <c r="J1194" s="270"/>
      <c r="K1194" s="270"/>
      <c r="L1194" s="270"/>
      <c r="M1194" s="270"/>
      <c r="N1194" s="270"/>
      <c r="O1194" s="270"/>
      <c r="P1194" s="270"/>
      <c r="Q1194" s="270"/>
      <c r="R1194" s="270"/>
      <c r="S1194" s="270"/>
      <c r="T1194" s="270"/>
      <c r="U1194" s="270"/>
      <c r="V1194" s="270"/>
      <c r="W1194" s="270"/>
      <c r="X1194" s="270"/>
      <c r="Y1194" s="270"/>
      <c r="Z1194" s="270"/>
      <c r="AA1194" s="270"/>
      <c r="AB1194" s="270"/>
      <c r="AC1194" s="270"/>
      <c r="AD1194" s="270"/>
      <c r="AE1194" s="270"/>
      <c r="AF1194" s="270"/>
    </row>
    <row r="1281" spans="2:32">
      <c r="B1281" s="271"/>
      <c r="C1281" s="271"/>
      <c r="D1281" s="271"/>
      <c r="E1281" s="271"/>
      <c r="F1281" s="271"/>
      <c r="G1281" s="271"/>
      <c r="H1281" s="271"/>
      <c r="I1281" s="271"/>
      <c r="J1281" s="271"/>
      <c r="K1281" s="271"/>
      <c r="L1281" s="271"/>
      <c r="M1281" s="271"/>
      <c r="N1281" s="271"/>
      <c r="O1281" s="271"/>
      <c r="P1281" s="271"/>
      <c r="Q1281" s="271"/>
      <c r="R1281" s="271"/>
      <c r="S1281" s="271"/>
      <c r="T1281" s="271"/>
      <c r="U1281" s="271"/>
      <c r="V1281" s="271"/>
      <c r="W1281" s="271"/>
      <c r="X1281" s="271"/>
      <c r="Y1281" s="271"/>
      <c r="Z1281" s="271"/>
      <c r="AA1281" s="271"/>
      <c r="AB1281" s="271"/>
      <c r="AC1281" s="271"/>
      <c r="AD1281" s="271"/>
      <c r="AE1281" s="271"/>
      <c r="AF1281" s="271"/>
    </row>
    <row r="1293" spans="2:32">
      <c r="B1293" s="271"/>
      <c r="C1293" s="271"/>
      <c r="D1293" s="271"/>
      <c r="E1293" s="271"/>
      <c r="F1293" s="271"/>
      <c r="G1293" s="271"/>
      <c r="H1293" s="271"/>
      <c r="I1293" s="271"/>
      <c r="J1293" s="271"/>
      <c r="K1293" s="271"/>
      <c r="L1293" s="271"/>
      <c r="M1293" s="271"/>
      <c r="N1293" s="271"/>
      <c r="O1293" s="271"/>
      <c r="P1293" s="271"/>
      <c r="Q1293" s="271"/>
      <c r="R1293" s="271"/>
      <c r="S1293" s="271"/>
      <c r="T1293" s="271"/>
      <c r="U1293" s="271"/>
      <c r="V1293" s="271"/>
      <c r="W1293" s="271"/>
      <c r="X1293" s="271"/>
      <c r="Y1293" s="271"/>
      <c r="Z1293" s="271"/>
      <c r="AA1293" s="271"/>
      <c r="AB1293" s="271"/>
      <c r="AC1293" s="271"/>
      <c r="AD1293" s="271"/>
      <c r="AE1293" s="271"/>
      <c r="AF1293" s="271"/>
    </row>
    <row r="1294" spans="2:32">
      <c r="B1294" s="270"/>
      <c r="C1294" s="270"/>
      <c r="D1294" s="270"/>
      <c r="E1294" s="270"/>
      <c r="F1294" s="270"/>
      <c r="G1294" s="270"/>
      <c r="H1294" s="270"/>
      <c r="I1294" s="270"/>
      <c r="J1294" s="270"/>
      <c r="K1294" s="270"/>
      <c r="L1294" s="270"/>
      <c r="M1294" s="270"/>
      <c r="N1294" s="270"/>
      <c r="O1294" s="270"/>
      <c r="P1294" s="270"/>
      <c r="Q1294" s="270"/>
      <c r="R1294" s="270"/>
      <c r="S1294" s="270"/>
      <c r="T1294" s="270"/>
      <c r="U1294" s="270"/>
      <c r="V1294" s="270"/>
      <c r="W1294" s="270"/>
      <c r="X1294" s="270"/>
      <c r="Y1294" s="270"/>
      <c r="Z1294" s="270"/>
      <c r="AA1294" s="270"/>
      <c r="AB1294" s="270"/>
      <c r="AC1294" s="270"/>
      <c r="AD1294" s="270"/>
      <c r="AE1294" s="270"/>
      <c r="AF1294" s="270"/>
    </row>
    <row r="1589" spans="2:32">
      <c r="B1589" s="271"/>
      <c r="C1589" s="271"/>
      <c r="D1589" s="271"/>
      <c r="E1589" s="271"/>
      <c r="F1589" s="271"/>
      <c r="G1589" s="271"/>
      <c r="H1589" s="271"/>
      <c r="I1589" s="271"/>
      <c r="J1589" s="271"/>
      <c r="K1589" s="271"/>
      <c r="L1589" s="271"/>
      <c r="M1589" s="271"/>
      <c r="N1589" s="271"/>
      <c r="O1589" s="271"/>
      <c r="P1589" s="271"/>
      <c r="Q1589" s="271"/>
      <c r="R1589" s="271"/>
      <c r="S1589" s="271"/>
      <c r="T1589" s="271"/>
      <c r="U1589" s="271"/>
      <c r="V1589" s="271"/>
      <c r="W1589" s="271"/>
      <c r="X1589" s="271"/>
      <c r="Y1589" s="271"/>
      <c r="Z1589" s="271"/>
      <c r="AA1589" s="271"/>
      <c r="AB1589" s="271"/>
      <c r="AC1589" s="271"/>
      <c r="AD1589" s="271"/>
      <c r="AE1589" s="271"/>
      <c r="AF1589" s="271"/>
    </row>
    <row r="1590" spans="2:32">
      <c r="B1590" s="270"/>
      <c r="C1590" s="270"/>
      <c r="D1590" s="270"/>
      <c r="E1590" s="270"/>
      <c r="F1590" s="270"/>
      <c r="G1590" s="270"/>
      <c r="H1590" s="270"/>
      <c r="I1590" s="270"/>
      <c r="J1590" s="270"/>
      <c r="K1590" s="270"/>
      <c r="L1590" s="270"/>
      <c r="M1590" s="270"/>
      <c r="N1590" s="270"/>
      <c r="O1590" s="270"/>
      <c r="P1590" s="270"/>
      <c r="Q1590" s="270"/>
      <c r="R1590" s="270"/>
      <c r="S1590" s="270"/>
      <c r="T1590" s="270"/>
      <c r="U1590" s="270"/>
      <c r="V1590" s="270"/>
      <c r="W1590" s="270"/>
      <c r="X1590" s="270"/>
      <c r="Y1590" s="270"/>
      <c r="Z1590" s="270"/>
      <c r="AA1590" s="270"/>
      <c r="AB1590" s="270"/>
      <c r="AC1590" s="270"/>
      <c r="AD1590" s="270"/>
      <c r="AE1590" s="270"/>
      <c r="AF1590" s="270"/>
    </row>
    <row r="1599" spans="2:32">
      <c r="B1599" s="271"/>
      <c r="C1599" s="271"/>
      <c r="D1599" s="271"/>
      <c r="E1599" s="271"/>
      <c r="F1599" s="271"/>
      <c r="G1599" s="271"/>
      <c r="H1599" s="271"/>
      <c r="I1599" s="271"/>
      <c r="J1599" s="271"/>
      <c r="K1599" s="271"/>
      <c r="L1599" s="271"/>
      <c r="M1599" s="271"/>
      <c r="N1599" s="271"/>
      <c r="O1599" s="271"/>
      <c r="P1599" s="271"/>
      <c r="Q1599" s="271"/>
      <c r="R1599" s="271"/>
      <c r="S1599" s="271"/>
      <c r="T1599" s="271"/>
      <c r="U1599" s="271"/>
      <c r="V1599" s="271"/>
      <c r="W1599" s="271"/>
      <c r="X1599" s="271"/>
      <c r="Y1599" s="271"/>
      <c r="Z1599" s="271"/>
      <c r="AA1599" s="271"/>
      <c r="AB1599" s="271"/>
      <c r="AC1599" s="271"/>
      <c r="AD1599" s="271"/>
      <c r="AE1599" s="271"/>
      <c r="AF1599" s="271"/>
    </row>
    <row r="1600" spans="2:32">
      <c r="B1600" s="271"/>
      <c r="C1600" s="271"/>
      <c r="D1600" s="271"/>
      <c r="E1600" s="271"/>
      <c r="F1600" s="271"/>
      <c r="G1600" s="271"/>
      <c r="H1600" s="271"/>
      <c r="I1600" s="271"/>
      <c r="J1600" s="271"/>
      <c r="K1600" s="271"/>
      <c r="L1600" s="271"/>
      <c r="M1600" s="271"/>
      <c r="N1600" s="271"/>
      <c r="O1600" s="271"/>
      <c r="P1600" s="271"/>
      <c r="Q1600" s="271"/>
      <c r="R1600" s="271"/>
      <c r="S1600" s="271"/>
      <c r="T1600" s="271"/>
      <c r="U1600" s="271"/>
      <c r="V1600" s="271"/>
      <c r="W1600" s="271"/>
      <c r="X1600" s="271"/>
      <c r="Y1600" s="271"/>
      <c r="Z1600" s="271"/>
      <c r="AA1600" s="271"/>
      <c r="AB1600" s="271"/>
      <c r="AC1600" s="271"/>
      <c r="AD1600" s="271"/>
      <c r="AE1600" s="271"/>
      <c r="AF1600" s="271"/>
    </row>
    <row r="1812" spans="2:32">
      <c r="B1812" s="271"/>
      <c r="C1812" s="271"/>
      <c r="D1812" s="271"/>
      <c r="E1812" s="271"/>
      <c r="F1812" s="271"/>
      <c r="G1812" s="271"/>
      <c r="H1812" s="271"/>
      <c r="I1812" s="271"/>
      <c r="J1812" s="271"/>
      <c r="K1812" s="271"/>
      <c r="L1812" s="271"/>
      <c r="M1812" s="271"/>
      <c r="N1812" s="271"/>
      <c r="O1812" s="271"/>
      <c r="P1812" s="271"/>
      <c r="Q1812" s="271"/>
      <c r="R1812" s="271"/>
      <c r="S1812" s="271"/>
      <c r="T1812" s="271"/>
      <c r="U1812" s="271"/>
      <c r="V1812" s="271"/>
      <c r="W1812" s="271"/>
      <c r="X1812" s="271"/>
      <c r="Y1812" s="271"/>
      <c r="Z1812" s="271"/>
      <c r="AA1812" s="271"/>
      <c r="AB1812" s="271"/>
      <c r="AC1812" s="271"/>
      <c r="AD1812" s="271"/>
      <c r="AE1812" s="271"/>
      <c r="AF1812" s="271"/>
    </row>
    <row r="1813" spans="2:32">
      <c r="B1813" s="270"/>
      <c r="C1813" s="270"/>
      <c r="D1813" s="270"/>
      <c r="E1813" s="270"/>
      <c r="F1813" s="270"/>
      <c r="G1813" s="270"/>
      <c r="H1813" s="270"/>
      <c r="I1813" s="270"/>
      <c r="J1813" s="270"/>
      <c r="K1813" s="270"/>
      <c r="L1813" s="270"/>
      <c r="M1813" s="270"/>
      <c r="N1813" s="270"/>
      <c r="O1813" s="270"/>
      <c r="P1813" s="270"/>
      <c r="Q1813" s="270"/>
      <c r="R1813" s="270"/>
      <c r="S1813" s="270"/>
      <c r="T1813" s="270"/>
      <c r="U1813" s="270"/>
      <c r="V1813" s="270"/>
      <c r="W1813" s="270"/>
      <c r="X1813" s="270"/>
      <c r="Y1813" s="270"/>
      <c r="Z1813" s="270"/>
      <c r="AA1813" s="270"/>
      <c r="AB1813" s="270"/>
      <c r="AC1813" s="270"/>
      <c r="AD1813" s="270"/>
      <c r="AE1813" s="270"/>
      <c r="AF1813" s="270"/>
    </row>
    <row r="1814" spans="2:32">
      <c r="B1814" s="271"/>
      <c r="C1814" s="271"/>
      <c r="D1814" s="271"/>
      <c r="E1814" s="271"/>
      <c r="F1814" s="271"/>
      <c r="G1814" s="271"/>
      <c r="H1814" s="271"/>
      <c r="I1814" s="271"/>
      <c r="J1814" s="271"/>
      <c r="K1814" s="271"/>
      <c r="L1814" s="271"/>
      <c r="M1814" s="271"/>
      <c r="N1814" s="271"/>
      <c r="O1814" s="271"/>
      <c r="P1814" s="271"/>
      <c r="Q1814" s="271"/>
      <c r="R1814" s="271"/>
      <c r="S1814" s="271"/>
      <c r="T1814" s="271"/>
      <c r="U1814" s="271"/>
      <c r="V1814" s="271"/>
      <c r="W1814" s="271"/>
      <c r="X1814" s="271"/>
      <c r="Y1814" s="271"/>
      <c r="Z1814" s="271"/>
      <c r="AA1814" s="271"/>
      <c r="AB1814" s="271"/>
      <c r="AC1814" s="271"/>
      <c r="AD1814" s="271"/>
      <c r="AE1814" s="271"/>
      <c r="AF1814" s="271"/>
    </row>
    <row r="1815" spans="2:32">
      <c r="B1815" s="271"/>
      <c r="C1815" s="271"/>
      <c r="D1815" s="271"/>
      <c r="E1815" s="271"/>
      <c r="F1815" s="271"/>
      <c r="G1815" s="271"/>
      <c r="H1815" s="271"/>
      <c r="I1815" s="271"/>
      <c r="J1815" s="271"/>
      <c r="K1815" s="271"/>
      <c r="L1815" s="271"/>
      <c r="M1815" s="271"/>
      <c r="N1815" s="271"/>
      <c r="O1815" s="271"/>
      <c r="P1815" s="271"/>
      <c r="Q1815" s="271"/>
      <c r="R1815" s="271"/>
      <c r="S1815" s="271"/>
      <c r="T1815" s="271"/>
      <c r="U1815" s="271"/>
      <c r="V1815" s="271"/>
      <c r="W1815" s="271"/>
      <c r="X1815" s="271"/>
      <c r="Y1815" s="271"/>
      <c r="Z1815" s="271"/>
      <c r="AA1815" s="271"/>
      <c r="AB1815" s="271"/>
      <c r="AC1815" s="271"/>
      <c r="AD1815" s="271"/>
      <c r="AE1815" s="271"/>
      <c r="AF1815" s="271"/>
    </row>
    <row r="1816" spans="2:32">
      <c r="B1816" s="271"/>
      <c r="C1816" s="271"/>
      <c r="D1816" s="271"/>
      <c r="E1816" s="271"/>
      <c r="F1816" s="271"/>
      <c r="G1816" s="271"/>
      <c r="H1816" s="271"/>
      <c r="I1816" s="271"/>
      <c r="J1816" s="271"/>
      <c r="K1816" s="271"/>
      <c r="L1816" s="271"/>
      <c r="M1816" s="271"/>
      <c r="N1816" s="271"/>
      <c r="O1816" s="271"/>
      <c r="P1816" s="271"/>
      <c r="Q1816" s="271"/>
      <c r="R1816" s="271"/>
      <c r="S1816" s="271"/>
      <c r="T1816" s="271"/>
      <c r="U1816" s="271"/>
      <c r="V1816" s="271"/>
      <c r="W1816" s="271"/>
      <c r="X1816" s="271"/>
      <c r="Y1816" s="271"/>
      <c r="Z1816" s="271"/>
      <c r="AA1816" s="271"/>
      <c r="AB1816" s="271"/>
      <c r="AC1816" s="271"/>
      <c r="AD1816" s="271"/>
      <c r="AE1816" s="271"/>
      <c r="AF1816" s="271"/>
    </row>
    <row r="1817" spans="2:32">
      <c r="B1817" s="271"/>
      <c r="C1817" s="271"/>
      <c r="D1817" s="271"/>
      <c r="E1817" s="271"/>
      <c r="F1817" s="271"/>
      <c r="G1817" s="271"/>
      <c r="H1817" s="271"/>
      <c r="I1817" s="271"/>
      <c r="J1817" s="271"/>
      <c r="K1817" s="271"/>
      <c r="L1817" s="271"/>
      <c r="M1817" s="271"/>
      <c r="N1817" s="271"/>
      <c r="O1817" s="271"/>
      <c r="P1817" s="271"/>
      <c r="Q1817" s="271"/>
      <c r="R1817" s="271"/>
      <c r="S1817" s="271"/>
      <c r="T1817" s="271"/>
      <c r="U1817" s="271"/>
      <c r="V1817" s="271"/>
      <c r="W1817" s="271"/>
      <c r="X1817" s="271"/>
      <c r="Y1817" s="271"/>
      <c r="Z1817" s="271"/>
      <c r="AA1817" s="271"/>
      <c r="AB1817" s="271"/>
      <c r="AC1817" s="271"/>
      <c r="AD1817" s="271"/>
      <c r="AE1817" s="271"/>
      <c r="AF1817" s="271"/>
    </row>
    <row r="1818" spans="2:32">
      <c r="B1818" s="271"/>
      <c r="C1818" s="271"/>
      <c r="D1818" s="271"/>
      <c r="E1818" s="271"/>
      <c r="F1818" s="271"/>
      <c r="G1818" s="271"/>
      <c r="H1818" s="271"/>
      <c r="I1818" s="271"/>
      <c r="J1818" s="271"/>
      <c r="K1818" s="271"/>
      <c r="L1818" s="271"/>
      <c r="M1818" s="271"/>
      <c r="N1818" s="271"/>
      <c r="O1818" s="271"/>
      <c r="P1818" s="271"/>
      <c r="Q1818" s="271"/>
      <c r="R1818" s="271"/>
      <c r="S1818" s="271"/>
      <c r="T1818" s="271"/>
      <c r="U1818" s="271"/>
      <c r="V1818" s="271"/>
      <c r="W1818" s="271"/>
      <c r="X1818" s="271"/>
      <c r="Y1818" s="271"/>
      <c r="Z1818" s="271"/>
      <c r="AA1818" s="271"/>
      <c r="AB1818" s="271"/>
      <c r="AC1818" s="271"/>
      <c r="AD1818" s="271"/>
      <c r="AE1818" s="271"/>
      <c r="AF1818" s="271"/>
    </row>
    <row r="1819" spans="2:32">
      <c r="B1819" s="271"/>
      <c r="C1819" s="271"/>
      <c r="D1819" s="271"/>
      <c r="E1819" s="271"/>
      <c r="F1819" s="271"/>
      <c r="G1819" s="271"/>
      <c r="H1819" s="271"/>
      <c r="I1819" s="271"/>
      <c r="J1819" s="271"/>
      <c r="K1819" s="271"/>
      <c r="L1819" s="271"/>
      <c r="M1819" s="271"/>
      <c r="N1819" s="271"/>
      <c r="O1819" s="271"/>
      <c r="P1819" s="271"/>
      <c r="Q1819" s="271"/>
      <c r="R1819" s="271"/>
      <c r="S1819" s="271"/>
      <c r="T1819" s="271"/>
      <c r="U1819" s="271"/>
      <c r="V1819" s="271"/>
      <c r="W1819" s="271"/>
      <c r="X1819" s="271"/>
      <c r="Y1819" s="271"/>
      <c r="Z1819" s="271"/>
      <c r="AA1819" s="271"/>
      <c r="AB1819" s="271"/>
      <c r="AC1819" s="271"/>
      <c r="AD1819" s="271"/>
      <c r="AE1819" s="271"/>
      <c r="AF1819" s="271"/>
    </row>
    <row r="1820" spans="2:32">
      <c r="B1820" s="271"/>
      <c r="C1820" s="271"/>
      <c r="D1820" s="271"/>
      <c r="E1820" s="271"/>
      <c r="F1820" s="271"/>
      <c r="G1820" s="271"/>
      <c r="H1820" s="271"/>
      <c r="I1820" s="271"/>
      <c r="J1820" s="271"/>
      <c r="K1820" s="271"/>
      <c r="L1820" s="271"/>
      <c r="M1820" s="271"/>
      <c r="N1820" s="271"/>
      <c r="O1820" s="271"/>
      <c r="P1820" s="271"/>
      <c r="Q1820" s="271"/>
      <c r="R1820" s="271"/>
      <c r="S1820" s="271"/>
      <c r="T1820" s="271"/>
      <c r="U1820" s="271"/>
      <c r="V1820" s="271"/>
      <c r="W1820" s="271"/>
      <c r="X1820" s="271"/>
      <c r="Y1820" s="271"/>
      <c r="Z1820" s="271"/>
      <c r="AA1820" s="271"/>
      <c r="AB1820" s="271"/>
      <c r="AC1820" s="271"/>
      <c r="AD1820" s="271"/>
      <c r="AE1820" s="271"/>
      <c r="AF1820" s="271"/>
    </row>
    <row r="1821" spans="2:32">
      <c r="B1821" s="271"/>
      <c r="C1821" s="271"/>
      <c r="D1821" s="271"/>
      <c r="E1821" s="271"/>
      <c r="F1821" s="271"/>
      <c r="G1821" s="271"/>
      <c r="H1821" s="271"/>
      <c r="I1821" s="271"/>
      <c r="J1821" s="271"/>
      <c r="K1821" s="271"/>
      <c r="L1821" s="271"/>
      <c r="M1821" s="271"/>
      <c r="N1821" s="271"/>
      <c r="O1821" s="271"/>
      <c r="P1821" s="271"/>
      <c r="Q1821" s="271"/>
      <c r="R1821" s="271"/>
      <c r="S1821" s="271"/>
      <c r="T1821" s="271"/>
      <c r="U1821" s="271"/>
      <c r="V1821" s="271"/>
      <c r="W1821" s="271"/>
      <c r="X1821" s="271"/>
      <c r="Y1821" s="271"/>
      <c r="Z1821" s="271"/>
      <c r="AA1821" s="271"/>
      <c r="AB1821" s="271"/>
      <c r="AC1821" s="271"/>
      <c r="AD1821" s="271"/>
      <c r="AE1821" s="271"/>
      <c r="AF1821" s="271"/>
    </row>
    <row r="1822" spans="2:32">
      <c r="B1822" s="271"/>
      <c r="C1822" s="271"/>
      <c r="D1822" s="271"/>
      <c r="E1822" s="271"/>
      <c r="F1822" s="271"/>
      <c r="G1822" s="271"/>
      <c r="H1822" s="271"/>
      <c r="I1822" s="271"/>
      <c r="J1822" s="271"/>
      <c r="K1822" s="271"/>
      <c r="L1822" s="271"/>
      <c r="M1822" s="271"/>
      <c r="N1822" s="271"/>
      <c r="O1822" s="271"/>
      <c r="P1822" s="271"/>
      <c r="Q1822" s="271"/>
      <c r="R1822" s="271"/>
      <c r="S1822" s="271"/>
      <c r="T1822" s="271"/>
      <c r="U1822" s="271"/>
      <c r="V1822" s="271"/>
      <c r="W1822" s="271"/>
      <c r="X1822" s="271"/>
      <c r="Y1822" s="271"/>
      <c r="Z1822" s="271"/>
      <c r="AA1822" s="271"/>
      <c r="AB1822" s="271"/>
      <c r="AC1822" s="271"/>
      <c r="AD1822" s="271"/>
      <c r="AE1822" s="271"/>
      <c r="AF1822" s="271"/>
    </row>
    <row r="1823" spans="2:32">
      <c r="B1823" s="271"/>
      <c r="C1823" s="271"/>
      <c r="D1823" s="271"/>
      <c r="E1823" s="271"/>
      <c r="F1823" s="271"/>
      <c r="G1823" s="271"/>
      <c r="H1823" s="271"/>
      <c r="I1823" s="271"/>
      <c r="J1823" s="271"/>
      <c r="K1823" s="271"/>
      <c r="L1823" s="271"/>
      <c r="M1823" s="271"/>
      <c r="N1823" s="271"/>
      <c r="O1823" s="271"/>
      <c r="P1823" s="271"/>
      <c r="Q1823" s="271"/>
      <c r="R1823" s="271"/>
      <c r="S1823" s="271"/>
      <c r="T1823" s="271"/>
      <c r="U1823" s="271"/>
      <c r="V1823" s="271"/>
      <c r="W1823" s="271"/>
      <c r="X1823" s="271"/>
      <c r="Y1823" s="271"/>
      <c r="Z1823" s="271"/>
      <c r="AA1823" s="271"/>
      <c r="AB1823" s="271"/>
      <c r="AC1823" s="271"/>
      <c r="AD1823" s="271"/>
      <c r="AE1823" s="271"/>
      <c r="AF1823" s="271"/>
    </row>
    <row r="1824" spans="2:32">
      <c r="B1824" s="271"/>
      <c r="C1824" s="271"/>
      <c r="D1824" s="271"/>
      <c r="E1824" s="271"/>
      <c r="F1824" s="271"/>
      <c r="G1824" s="271"/>
      <c r="H1824" s="271"/>
      <c r="I1824" s="271"/>
      <c r="J1824" s="271"/>
      <c r="K1824" s="271"/>
      <c r="L1824" s="271"/>
      <c r="M1824" s="271"/>
      <c r="N1824" s="271"/>
      <c r="O1824" s="271"/>
      <c r="P1824" s="271"/>
      <c r="Q1824" s="271"/>
      <c r="R1824" s="271"/>
      <c r="S1824" s="271"/>
      <c r="T1824" s="271"/>
      <c r="U1824" s="271"/>
      <c r="V1824" s="271"/>
      <c r="W1824" s="271"/>
      <c r="X1824" s="271"/>
      <c r="Y1824" s="271"/>
      <c r="Z1824" s="271"/>
      <c r="AA1824" s="271"/>
      <c r="AB1824" s="271"/>
      <c r="AC1824" s="271"/>
      <c r="AD1824" s="271"/>
      <c r="AE1824" s="271"/>
      <c r="AF1824" s="271"/>
    </row>
    <row r="2089" spans="2:32">
      <c r="B2089" s="271"/>
      <c r="C2089" s="271"/>
      <c r="D2089" s="271"/>
      <c r="E2089" s="271"/>
      <c r="F2089" s="271"/>
      <c r="G2089" s="271"/>
      <c r="H2089" s="271"/>
      <c r="I2089" s="271"/>
      <c r="J2089" s="271"/>
      <c r="K2089" s="271"/>
      <c r="L2089" s="271"/>
      <c r="M2089" s="271"/>
      <c r="N2089" s="271"/>
      <c r="O2089" s="271"/>
      <c r="P2089" s="271"/>
      <c r="Q2089" s="271"/>
      <c r="R2089" s="271"/>
      <c r="S2089" s="271"/>
      <c r="T2089" s="271"/>
      <c r="U2089" s="271"/>
      <c r="V2089" s="271"/>
      <c r="W2089" s="271"/>
      <c r="X2089" s="271"/>
      <c r="Y2089" s="271"/>
      <c r="Z2089" s="271"/>
      <c r="AA2089" s="271"/>
      <c r="AB2089" s="271"/>
      <c r="AC2089" s="271"/>
      <c r="AD2089" s="271"/>
      <c r="AE2089" s="271"/>
      <c r="AF2089" s="271"/>
    </row>
    <row r="2090" spans="2:32">
      <c r="B2090" s="270"/>
      <c r="C2090" s="270"/>
      <c r="D2090" s="270"/>
      <c r="E2090" s="270"/>
      <c r="F2090" s="270"/>
      <c r="G2090" s="270"/>
      <c r="H2090" s="270"/>
      <c r="I2090" s="270"/>
      <c r="J2090" s="270"/>
      <c r="K2090" s="270"/>
      <c r="L2090" s="270"/>
      <c r="M2090" s="270"/>
      <c r="N2090" s="270"/>
      <c r="O2090" s="270"/>
      <c r="P2090" s="270"/>
      <c r="Q2090" s="270"/>
      <c r="R2090" s="270"/>
      <c r="S2090" s="270"/>
      <c r="T2090" s="270"/>
      <c r="U2090" s="270"/>
      <c r="V2090" s="270"/>
      <c r="W2090" s="270"/>
      <c r="X2090" s="270"/>
      <c r="Y2090" s="270"/>
      <c r="Z2090" s="270"/>
      <c r="AA2090" s="270"/>
      <c r="AB2090" s="270"/>
      <c r="AC2090" s="270"/>
      <c r="AD2090" s="270"/>
      <c r="AE2090" s="270"/>
      <c r="AF2090" s="270"/>
    </row>
    <row r="2424" spans="2:32">
      <c r="B2424" s="271"/>
      <c r="C2424" s="271"/>
      <c r="D2424" s="271"/>
      <c r="E2424" s="271"/>
      <c r="F2424" s="271"/>
      <c r="G2424" s="271"/>
      <c r="H2424" s="271"/>
      <c r="I2424" s="271"/>
      <c r="J2424" s="271"/>
      <c r="K2424" s="271"/>
      <c r="L2424" s="271"/>
      <c r="M2424" s="271"/>
      <c r="N2424" s="271"/>
      <c r="O2424" s="271"/>
      <c r="P2424" s="271"/>
      <c r="Q2424" s="271"/>
      <c r="R2424" s="271"/>
      <c r="S2424" s="271"/>
      <c r="T2424" s="271"/>
      <c r="U2424" s="271"/>
      <c r="V2424" s="271"/>
      <c r="W2424" s="271"/>
      <c r="X2424" s="271"/>
      <c r="Y2424" s="271"/>
      <c r="Z2424" s="271"/>
      <c r="AA2424" s="271"/>
      <c r="AB2424" s="271"/>
      <c r="AC2424" s="271"/>
      <c r="AD2424" s="271"/>
      <c r="AE2424" s="271"/>
      <c r="AF2424" s="271"/>
    </row>
    <row r="2425" spans="2:32">
      <c r="B2425" s="270"/>
      <c r="C2425" s="270"/>
      <c r="D2425" s="270"/>
      <c r="E2425" s="270"/>
      <c r="F2425" s="270"/>
      <c r="G2425" s="270"/>
      <c r="H2425" s="270"/>
      <c r="I2425" s="270"/>
      <c r="J2425" s="270"/>
      <c r="K2425" s="270"/>
      <c r="L2425" s="270"/>
      <c r="M2425" s="270"/>
      <c r="N2425" s="270"/>
      <c r="O2425" s="270"/>
      <c r="P2425" s="270"/>
      <c r="Q2425" s="270"/>
      <c r="R2425" s="270"/>
      <c r="S2425" s="270"/>
      <c r="T2425" s="270"/>
      <c r="U2425" s="270"/>
      <c r="V2425" s="270"/>
      <c r="W2425" s="270"/>
      <c r="X2425" s="270"/>
      <c r="Y2425" s="270"/>
      <c r="Z2425" s="270"/>
      <c r="AA2425" s="270"/>
      <c r="AB2425" s="270"/>
      <c r="AC2425" s="270"/>
      <c r="AD2425" s="270"/>
      <c r="AE2425" s="270"/>
      <c r="AF2425" s="270"/>
    </row>
    <row r="2744" spans="2:32">
      <c r="B2744" s="271"/>
      <c r="C2744" s="271"/>
      <c r="D2744" s="271"/>
      <c r="E2744" s="271"/>
      <c r="F2744" s="271"/>
      <c r="G2744" s="271"/>
      <c r="H2744" s="271"/>
      <c r="I2744" s="271"/>
      <c r="J2744" s="271"/>
      <c r="K2744" s="271"/>
      <c r="L2744" s="271"/>
      <c r="M2744" s="271"/>
      <c r="N2744" s="271"/>
      <c r="O2744" s="271"/>
      <c r="P2744" s="271"/>
      <c r="Q2744" s="271"/>
      <c r="R2744" s="271"/>
      <c r="S2744" s="271"/>
      <c r="T2744" s="271"/>
      <c r="U2744" s="271"/>
      <c r="V2744" s="271"/>
      <c r="W2744" s="271"/>
      <c r="X2744" s="271"/>
      <c r="Y2744" s="271"/>
      <c r="Z2744" s="271"/>
      <c r="AA2744" s="271"/>
      <c r="AB2744" s="271"/>
      <c r="AC2744" s="271"/>
      <c r="AD2744" s="271"/>
      <c r="AE2744" s="271"/>
      <c r="AF2744" s="271"/>
    </row>
    <row r="2745" spans="2:32">
      <c r="B2745" s="270"/>
      <c r="C2745" s="270"/>
      <c r="D2745" s="270"/>
      <c r="E2745" s="270"/>
      <c r="F2745" s="270"/>
      <c r="G2745" s="270"/>
      <c r="H2745" s="270"/>
      <c r="I2745" s="270"/>
      <c r="J2745" s="270"/>
      <c r="K2745" s="270"/>
      <c r="L2745" s="270"/>
      <c r="M2745" s="270"/>
      <c r="N2745" s="270"/>
      <c r="O2745" s="270"/>
      <c r="P2745" s="270"/>
      <c r="Q2745" s="270"/>
      <c r="R2745" s="270"/>
      <c r="S2745" s="270"/>
      <c r="T2745" s="270"/>
      <c r="U2745" s="270"/>
      <c r="V2745" s="270"/>
      <c r="W2745" s="270"/>
      <c r="X2745" s="270"/>
      <c r="Y2745" s="270"/>
      <c r="Z2745" s="270"/>
      <c r="AA2745" s="270"/>
      <c r="AB2745" s="270"/>
      <c r="AC2745" s="270"/>
      <c r="AD2745" s="270"/>
      <c r="AE2745" s="270"/>
      <c r="AF2745" s="270"/>
    </row>
    <row r="2747" spans="2:32">
      <c r="B2747" s="271"/>
      <c r="C2747" s="271"/>
      <c r="D2747" s="271"/>
      <c r="E2747" s="271"/>
      <c r="F2747" s="271"/>
      <c r="G2747" s="271"/>
      <c r="H2747" s="271"/>
      <c r="I2747" s="271"/>
      <c r="J2747" s="271"/>
      <c r="K2747" s="271"/>
      <c r="L2747" s="271"/>
      <c r="M2747" s="271"/>
      <c r="N2747" s="271"/>
      <c r="O2747" s="271"/>
      <c r="P2747" s="271"/>
      <c r="Q2747" s="271"/>
      <c r="R2747" s="271"/>
      <c r="S2747" s="271"/>
      <c r="T2747" s="271"/>
      <c r="U2747" s="271"/>
      <c r="V2747" s="271"/>
      <c r="W2747" s="271"/>
      <c r="X2747" s="271"/>
      <c r="Y2747" s="271"/>
      <c r="Z2747" s="271"/>
      <c r="AA2747" s="271"/>
      <c r="AB2747" s="271"/>
      <c r="AC2747" s="271"/>
      <c r="AD2747" s="271"/>
      <c r="AE2747" s="271"/>
      <c r="AF2747" s="271"/>
    </row>
    <row r="2748" spans="2:32">
      <c r="B2748" s="271"/>
      <c r="C2748" s="271"/>
      <c r="D2748" s="271"/>
      <c r="E2748" s="271"/>
      <c r="F2748" s="271"/>
      <c r="G2748" s="271"/>
      <c r="H2748" s="271"/>
      <c r="I2748" s="271"/>
      <c r="J2748" s="271"/>
      <c r="K2748" s="271"/>
      <c r="L2748" s="271"/>
      <c r="M2748" s="271"/>
      <c r="N2748" s="271"/>
      <c r="O2748" s="271"/>
      <c r="P2748" s="271"/>
      <c r="Q2748" s="271"/>
      <c r="R2748" s="271"/>
      <c r="S2748" s="271"/>
      <c r="T2748" s="271"/>
      <c r="U2748" s="271"/>
      <c r="V2748" s="271"/>
      <c r="W2748" s="271"/>
      <c r="X2748" s="271"/>
      <c r="Y2748" s="271"/>
      <c r="Z2748" s="271"/>
      <c r="AA2748" s="271"/>
      <c r="AB2748" s="271"/>
      <c r="AC2748" s="271"/>
      <c r="AD2748" s="271"/>
      <c r="AE2748" s="271"/>
      <c r="AF2748" s="271"/>
    </row>
    <row r="2749" spans="2:32">
      <c r="B2749" s="271"/>
      <c r="C2749" s="271"/>
      <c r="D2749" s="271"/>
      <c r="E2749" s="271"/>
      <c r="F2749" s="271"/>
      <c r="G2749" s="271"/>
      <c r="H2749" s="271"/>
      <c r="I2749" s="271"/>
      <c r="J2749" s="271"/>
      <c r="K2749" s="271"/>
      <c r="L2749" s="271"/>
      <c r="M2749" s="271"/>
      <c r="N2749" s="271"/>
      <c r="O2749" s="271"/>
      <c r="P2749" s="271"/>
      <c r="Q2749" s="271"/>
      <c r="R2749" s="271"/>
      <c r="S2749" s="271"/>
      <c r="T2749" s="271"/>
      <c r="U2749" s="271"/>
      <c r="V2749" s="271"/>
      <c r="W2749" s="271"/>
      <c r="X2749" s="271"/>
      <c r="Y2749" s="271"/>
      <c r="Z2749" s="271"/>
      <c r="AA2749" s="271"/>
      <c r="AB2749" s="271"/>
      <c r="AC2749" s="271"/>
      <c r="AD2749" s="271"/>
      <c r="AE2749" s="271"/>
      <c r="AF2749" s="271"/>
    </row>
    <row r="2750" spans="2:32">
      <c r="B2750" s="271"/>
      <c r="C2750" s="271"/>
      <c r="D2750" s="271"/>
      <c r="E2750" s="271"/>
      <c r="F2750" s="271"/>
      <c r="G2750" s="271"/>
      <c r="H2750" s="271"/>
      <c r="I2750" s="271"/>
      <c r="J2750" s="271"/>
      <c r="K2750" s="271"/>
      <c r="L2750" s="271"/>
      <c r="M2750" s="271"/>
      <c r="N2750" s="271"/>
      <c r="O2750" s="271"/>
      <c r="P2750" s="271"/>
      <c r="Q2750" s="271"/>
      <c r="R2750" s="271"/>
      <c r="S2750" s="271"/>
      <c r="T2750" s="271"/>
      <c r="U2750" s="271"/>
      <c r="V2750" s="271"/>
      <c r="W2750" s="271"/>
      <c r="X2750" s="271"/>
      <c r="Y2750" s="271"/>
      <c r="Z2750" s="271"/>
      <c r="AA2750" s="271"/>
      <c r="AB2750" s="271"/>
      <c r="AC2750" s="271"/>
      <c r="AD2750" s="271"/>
      <c r="AE2750" s="271"/>
      <c r="AF2750" s="271"/>
    </row>
    <row r="2751" spans="2:32">
      <c r="B2751" s="271"/>
      <c r="C2751" s="271"/>
      <c r="D2751" s="271"/>
      <c r="E2751" s="271"/>
      <c r="F2751" s="271"/>
      <c r="G2751" s="271"/>
      <c r="H2751" s="271"/>
      <c r="I2751" s="271"/>
      <c r="J2751" s="271"/>
      <c r="K2751" s="271"/>
      <c r="L2751" s="271"/>
      <c r="M2751" s="271"/>
      <c r="N2751" s="271"/>
      <c r="O2751" s="271"/>
      <c r="P2751" s="271"/>
      <c r="Q2751" s="271"/>
      <c r="R2751" s="271"/>
      <c r="S2751" s="271"/>
      <c r="T2751" s="271"/>
      <c r="U2751" s="271"/>
      <c r="V2751" s="271"/>
      <c r="W2751" s="271"/>
      <c r="X2751" s="271"/>
      <c r="Y2751" s="271"/>
      <c r="Z2751" s="271"/>
      <c r="AA2751" s="271"/>
      <c r="AB2751" s="271"/>
      <c r="AC2751" s="271"/>
      <c r="AD2751" s="271"/>
      <c r="AE2751" s="271"/>
      <c r="AF2751" s="271"/>
    </row>
    <row r="2752" spans="2:32">
      <c r="B2752" s="271"/>
      <c r="C2752" s="271"/>
      <c r="D2752" s="271"/>
      <c r="E2752" s="271"/>
      <c r="F2752" s="271"/>
      <c r="G2752" s="271"/>
      <c r="H2752" s="271"/>
      <c r="I2752" s="271"/>
      <c r="J2752" s="271"/>
      <c r="K2752" s="271"/>
      <c r="L2752" s="271"/>
      <c r="M2752" s="271"/>
      <c r="N2752" s="271"/>
      <c r="O2752" s="271"/>
      <c r="P2752" s="271"/>
      <c r="Q2752" s="271"/>
      <c r="R2752" s="271"/>
      <c r="S2752" s="271"/>
      <c r="T2752" s="271"/>
      <c r="U2752" s="271"/>
      <c r="V2752" s="271"/>
      <c r="W2752" s="271"/>
      <c r="X2752" s="271"/>
      <c r="Y2752" s="271"/>
      <c r="Z2752" s="271"/>
      <c r="AA2752" s="271"/>
      <c r="AB2752" s="271"/>
      <c r="AC2752" s="271"/>
      <c r="AD2752" s="271"/>
      <c r="AE2752" s="271"/>
      <c r="AF2752" s="271"/>
    </row>
    <row r="3075" spans="2:32">
      <c r="B3075" s="271"/>
      <c r="C3075" s="271"/>
      <c r="D3075" s="271"/>
      <c r="E3075" s="271"/>
      <c r="F3075" s="271"/>
      <c r="G3075" s="271"/>
      <c r="H3075" s="271"/>
      <c r="I3075" s="271"/>
      <c r="J3075" s="271"/>
      <c r="K3075" s="271"/>
      <c r="L3075" s="271"/>
      <c r="M3075" s="271"/>
      <c r="N3075" s="271"/>
      <c r="O3075" s="271"/>
      <c r="P3075" s="271"/>
      <c r="Q3075" s="271"/>
      <c r="R3075" s="271"/>
      <c r="S3075" s="271"/>
      <c r="T3075" s="271"/>
      <c r="U3075" s="271"/>
      <c r="V3075" s="271"/>
      <c r="W3075" s="271"/>
      <c r="X3075" s="271"/>
      <c r="Y3075" s="271"/>
      <c r="Z3075" s="271"/>
      <c r="AA3075" s="271"/>
      <c r="AB3075" s="271"/>
      <c r="AC3075" s="271"/>
      <c r="AD3075" s="271"/>
      <c r="AE3075" s="271"/>
      <c r="AF3075" s="271"/>
    </row>
    <row r="3076" spans="2:32">
      <c r="B3076" s="270"/>
      <c r="C3076" s="270"/>
      <c r="D3076" s="270"/>
      <c r="E3076" s="270"/>
      <c r="F3076" s="270"/>
      <c r="G3076" s="270"/>
      <c r="H3076" s="270"/>
      <c r="I3076" s="270"/>
      <c r="J3076" s="270"/>
      <c r="K3076" s="270"/>
      <c r="L3076" s="270"/>
      <c r="M3076" s="270"/>
      <c r="N3076" s="270"/>
      <c r="O3076" s="270"/>
      <c r="P3076" s="270"/>
      <c r="Q3076" s="270"/>
      <c r="R3076" s="270"/>
      <c r="S3076" s="270"/>
      <c r="T3076" s="270"/>
      <c r="U3076" s="270"/>
      <c r="V3076" s="270"/>
      <c r="W3076" s="270"/>
      <c r="X3076" s="270"/>
      <c r="Y3076" s="270"/>
      <c r="Z3076" s="270"/>
      <c r="AA3076" s="270"/>
      <c r="AB3076" s="270"/>
      <c r="AC3076" s="270"/>
      <c r="AD3076" s="270"/>
      <c r="AE3076" s="270"/>
      <c r="AF3076" s="270"/>
    </row>
    <row r="3079" spans="2:32">
      <c r="B3079" s="271"/>
      <c r="C3079" s="271"/>
      <c r="D3079" s="271"/>
      <c r="E3079" s="271"/>
      <c r="F3079" s="271"/>
      <c r="G3079" s="271"/>
      <c r="H3079" s="271"/>
      <c r="I3079" s="271"/>
      <c r="J3079" s="271"/>
      <c r="K3079" s="271"/>
      <c r="L3079" s="271"/>
      <c r="M3079" s="271"/>
      <c r="N3079" s="271"/>
      <c r="O3079" s="271"/>
      <c r="P3079" s="271"/>
      <c r="Q3079" s="271"/>
      <c r="R3079" s="271"/>
      <c r="S3079" s="271"/>
      <c r="T3079" s="271"/>
      <c r="U3079" s="271"/>
      <c r="V3079" s="271"/>
      <c r="W3079" s="271"/>
      <c r="X3079" s="271"/>
      <c r="Y3079" s="271"/>
      <c r="Z3079" s="271"/>
      <c r="AA3079" s="271"/>
      <c r="AB3079" s="271"/>
      <c r="AC3079" s="271"/>
      <c r="AD3079" s="271"/>
      <c r="AE3079" s="271"/>
      <c r="AF3079" s="271"/>
    </row>
    <row r="3080" spans="2:32">
      <c r="B3080" s="271"/>
      <c r="C3080" s="271"/>
      <c r="D3080" s="271"/>
      <c r="E3080" s="271"/>
      <c r="F3080" s="271"/>
      <c r="G3080" s="271"/>
      <c r="H3080" s="271"/>
      <c r="I3080" s="271"/>
      <c r="J3080" s="271"/>
      <c r="K3080" s="271"/>
      <c r="L3080" s="271"/>
      <c r="M3080" s="271"/>
      <c r="N3080" s="271"/>
      <c r="O3080" s="271"/>
      <c r="P3080" s="271"/>
      <c r="Q3080" s="271"/>
      <c r="R3080" s="271"/>
      <c r="S3080" s="271"/>
      <c r="T3080" s="271"/>
      <c r="U3080" s="271"/>
      <c r="V3080" s="271"/>
      <c r="W3080" s="271"/>
      <c r="X3080" s="271"/>
      <c r="Y3080" s="271"/>
      <c r="Z3080" s="271"/>
      <c r="AA3080" s="271"/>
      <c r="AB3080" s="271"/>
      <c r="AC3080" s="271"/>
      <c r="AD3080" s="271"/>
      <c r="AE3080" s="271"/>
      <c r="AF3080" s="271"/>
    </row>
    <row r="3081" spans="2:32">
      <c r="B3081" s="271"/>
      <c r="C3081" s="271"/>
      <c r="D3081" s="271"/>
      <c r="E3081" s="271"/>
      <c r="F3081" s="271"/>
      <c r="G3081" s="271"/>
      <c r="H3081" s="271"/>
      <c r="I3081" s="271"/>
      <c r="J3081" s="271"/>
      <c r="K3081" s="271"/>
      <c r="L3081" s="271"/>
      <c r="M3081" s="271"/>
      <c r="N3081" s="271"/>
      <c r="O3081" s="271"/>
      <c r="P3081" s="271"/>
      <c r="Q3081" s="271"/>
      <c r="R3081" s="271"/>
      <c r="S3081" s="271"/>
      <c r="T3081" s="271"/>
      <c r="U3081" s="271"/>
      <c r="V3081" s="271"/>
      <c r="W3081" s="271"/>
      <c r="X3081" s="271"/>
      <c r="Y3081" s="271"/>
      <c r="Z3081" s="271"/>
      <c r="AA3081" s="271"/>
      <c r="AB3081" s="271"/>
      <c r="AC3081" s="271"/>
      <c r="AD3081" s="271"/>
      <c r="AE3081" s="271"/>
      <c r="AF3081" s="271"/>
    </row>
    <row r="3082" spans="2:32">
      <c r="B3082" s="271"/>
      <c r="C3082" s="271"/>
      <c r="D3082" s="271"/>
      <c r="E3082" s="271"/>
      <c r="F3082" s="271"/>
      <c r="G3082" s="271"/>
      <c r="H3082" s="271"/>
      <c r="I3082" s="271"/>
      <c r="J3082" s="271"/>
      <c r="K3082" s="271"/>
      <c r="L3082" s="271"/>
      <c r="M3082" s="271"/>
      <c r="N3082" s="271"/>
      <c r="O3082" s="271"/>
      <c r="P3082" s="271"/>
      <c r="Q3082" s="271"/>
      <c r="R3082" s="271"/>
      <c r="S3082" s="271"/>
      <c r="T3082" s="271"/>
      <c r="U3082" s="271"/>
      <c r="V3082" s="271"/>
      <c r="W3082" s="271"/>
      <c r="X3082" s="271"/>
      <c r="Y3082" s="271"/>
      <c r="Z3082" s="271"/>
      <c r="AA3082" s="271"/>
      <c r="AB3082" s="271"/>
      <c r="AC3082" s="271"/>
      <c r="AD3082" s="271"/>
      <c r="AE3082" s="271"/>
      <c r="AF3082" s="271"/>
    </row>
    <row r="3083" spans="2:32">
      <c r="B3083" s="271"/>
      <c r="C3083" s="271"/>
      <c r="D3083" s="271"/>
      <c r="E3083" s="271"/>
      <c r="F3083" s="271"/>
      <c r="G3083" s="271"/>
      <c r="H3083" s="271"/>
      <c r="I3083" s="271"/>
      <c r="J3083" s="271"/>
      <c r="K3083" s="271"/>
      <c r="L3083" s="271"/>
      <c r="M3083" s="271"/>
      <c r="N3083" s="271"/>
      <c r="O3083" s="271"/>
      <c r="P3083" s="271"/>
      <c r="Q3083" s="271"/>
      <c r="R3083" s="271"/>
      <c r="S3083" s="271"/>
      <c r="T3083" s="271"/>
      <c r="U3083" s="271"/>
      <c r="V3083" s="271"/>
      <c r="W3083" s="271"/>
      <c r="X3083" s="271"/>
      <c r="Y3083" s="271"/>
      <c r="Z3083" s="271"/>
      <c r="AA3083" s="271"/>
      <c r="AB3083" s="271"/>
      <c r="AC3083" s="271"/>
      <c r="AD3083" s="271"/>
      <c r="AE3083" s="271"/>
      <c r="AF3083" s="271"/>
    </row>
    <row r="3084" spans="2:32">
      <c r="B3084" s="271"/>
      <c r="C3084" s="271"/>
      <c r="D3084" s="271"/>
      <c r="E3084" s="271"/>
      <c r="F3084" s="271"/>
      <c r="G3084" s="271"/>
      <c r="H3084" s="271"/>
      <c r="I3084" s="271"/>
      <c r="J3084" s="271"/>
      <c r="K3084" s="271"/>
      <c r="L3084" s="271"/>
      <c r="M3084" s="271"/>
      <c r="N3084" s="271"/>
      <c r="O3084" s="271"/>
      <c r="P3084" s="271"/>
      <c r="Q3084" s="271"/>
      <c r="R3084" s="271"/>
      <c r="S3084" s="271"/>
      <c r="T3084" s="271"/>
      <c r="U3084" s="271"/>
      <c r="V3084" s="271"/>
      <c r="W3084" s="271"/>
      <c r="X3084" s="271"/>
      <c r="Y3084" s="271"/>
      <c r="Z3084" s="271"/>
      <c r="AA3084" s="271"/>
      <c r="AB3084" s="271"/>
      <c r="AC3084" s="271"/>
      <c r="AD3084" s="271"/>
      <c r="AE3084" s="271"/>
      <c r="AF3084" s="271"/>
    </row>
    <row r="3085" spans="2:32">
      <c r="B3085" s="271"/>
      <c r="C3085" s="271"/>
      <c r="D3085" s="271"/>
      <c r="E3085" s="271"/>
      <c r="F3085" s="271"/>
      <c r="G3085" s="271"/>
      <c r="H3085" s="271"/>
      <c r="I3085" s="271"/>
      <c r="J3085" s="271"/>
      <c r="K3085" s="271"/>
      <c r="L3085" s="271"/>
      <c r="M3085" s="271"/>
      <c r="N3085" s="271"/>
      <c r="O3085" s="271"/>
      <c r="P3085" s="271"/>
      <c r="Q3085" s="271"/>
      <c r="R3085" s="271"/>
      <c r="S3085" s="271"/>
      <c r="T3085" s="271"/>
      <c r="U3085" s="271"/>
      <c r="V3085" s="271"/>
      <c r="W3085" s="271"/>
      <c r="X3085" s="271"/>
      <c r="Y3085" s="271"/>
      <c r="Z3085" s="271"/>
      <c r="AA3085" s="271"/>
      <c r="AB3085" s="271"/>
      <c r="AC3085" s="271"/>
      <c r="AD3085" s="271"/>
      <c r="AE3085" s="271"/>
      <c r="AF3085" s="271"/>
    </row>
    <row r="3086" spans="2:32">
      <c r="B3086" s="271"/>
      <c r="C3086" s="271"/>
      <c r="D3086" s="271"/>
      <c r="E3086" s="271"/>
      <c r="F3086" s="271"/>
      <c r="G3086" s="271"/>
      <c r="H3086" s="271"/>
      <c r="I3086" s="271"/>
      <c r="J3086" s="271"/>
      <c r="K3086" s="271"/>
      <c r="L3086" s="271"/>
      <c r="M3086" s="271"/>
      <c r="N3086" s="271"/>
      <c r="O3086" s="271"/>
      <c r="P3086" s="271"/>
      <c r="Q3086" s="271"/>
      <c r="R3086" s="271"/>
      <c r="S3086" s="271"/>
      <c r="T3086" s="271"/>
      <c r="U3086" s="271"/>
      <c r="V3086" s="271"/>
      <c r="W3086" s="271"/>
      <c r="X3086" s="271"/>
      <c r="Y3086" s="271"/>
      <c r="Z3086" s="271"/>
      <c r="AA3086" s="271"/>
      <c r="AB3086" s="271"/>
      <c r="AC3086" s="271"/>
      <c r="AD3086" s="271"/>
      <c r="AE3086" s="271"/>
      <c r="AF3086" s="271"/>
    </row>
    <row r="3087" spans="2:32">
      <c r="B3087" s="271"/>
      <c r="C3087" s="271"/>
      <c r="D3087" s="271"/>
      <c r="E3087" s="271"/>
      <c r="F3087" s="271"/>
      <c r="G3087" s="271"/>
      <c r="H3087" s="271"/>
      <c r="I3087" s="271"/>
      <c r="J3087" s="271"/>
      <c r="K3087" s="271"/>
      <c r="L3087" s="271"/>
      <c r="M3087" s="271"/>
      <c r="N3087" s="271"/>
      <c r="O3087" s="271"/>
      <c r="P3087" s="271"/>
      <c r="Q3087" s="271"/>
      <c r="R3087" s="271"/>
      <c r="S3087" s="271"/>
      <c r="T3087" s="271"/>
      <c r="U3087" s="271"/>
      <c r="V3087" s="271"/>
      <c r="W3087" s="271"/>
      <c r="X3087" s="271"/>
      <c r="Y3087" s="271"/>
      <c r="Z3087" s="271"/>
      <c r="AA3087" s="271"/>
      <c r="AB3087" s="271"/>
      <c r="AC3087" s="271"/>
      <c r="AD3087" s="271"/>
      <c r="AE3087" s="271"/>
      <c r="AF3087" s="271"/>
    </row>
    <row r="3088" spans="2:32">
      <c r="B3088" s="271"/>
      <c r="C3088" s="271"/>
      <c r="D3088" s="271"/>
      <c r="E3088" s="271"/>
      <c r="F3088" s="271"/>
      <c r="G3088" s="271"/>
      <c r="H3088" s="271"/>
      <c r="I3088" s="271"/>
      <c r="J3088" s="271"/>
      <c r="K3088" s="271"/>
      <c r="L3088" s="271"/>
      <c r="M3088" s="271"/>
      <c r="N3088" s="271"/>
      <c r="O3088" s="271"/>
      <c r="P3088" s="271"/>
      <c r="Q3088" s="271"/>
      <c r="R3088" s="271"/>
      <c r="S3088" s="271"/>
      <c r="T3088" s="271"/>
      <c r="U3088" s="271"/>
      <c r="V3088" s="271"/>
      <c r="W3088" s="271"/>
      <c r="X3088" s="271"/>
      <c r="Y3088" s="271"/>
      <c r="Z3088" s="271"/>
      <c r="AA3088" s="271"/>
      <c r="AB3088" s="271"/>
      <c r="AC3088" s="271"/>
      <c r="AD3088" s="271"/>
      <c r="AE3088" s="271"/>
      <c r="AF3088" s="271"/>
    </row>
    <row r="3393" spans="2:32">
      <c r="B3393" s="270"/>
      <c r="C3393" s="270"/>
      <c r="D3393" s="270"/>
      <c r="E3393" s="270"/>
      <c r="F3393" s="270"/>
      <c r="G3393" s="270"/>
      <c r="H3393" s="270"/>
      <c r="I3393" s="270"/>
      <c r="J3393" s="270"/>
      <c r="K3393" s="270"/>
      <c r="L3393" s="270"/>
      <c r="M3393" s="270"/>
      <c r="N3393" s="270"/>
      <c r="O3393" s="270"/>
      <c r="P3393" s="270"/>
      <c r="Q3393" s="270"/>
      <c r="R3393" s="270"/>
      <c r="S3393" s="270"/>
      <c r="T3393" s="270"/>
      <c r="U3393" s="270"/>
      <c r="V3393" s="270"/>
      <c r="W3393" s="270"/>
      <c r="X3393" s="270"/>
      <c r="Y3393" s="270"/>
      <c r="Z3393" s="270"/>
      <c r="AA3393" s="270"/>
      <c r="AB3393" s="270"/>
      <c r="AC3393" s="270"/>
      <c r="AD3393" s="270"/>
      <c r="AE3393" s="270"/>
      <c r="AF3393" s="270"/>
    </row>
    <row r="3394" spans="2:32">
      <c r="B3394" s="271"/>
      <c r="C3394" s="271"/>
      <c r="D3394" s="271"/>
      <c r="E3394" s="271"/>
      <c r="F3394" s="271"/>
      <c r="G3394" s="271"/>
      <c r="H3394" s="271"/>
      <c r="I3394" s="271"/>
      <c r="J3394" s="271"/>
      <c r="K3394" s="271"/>
      <c r="L3394" s="271"/>
      <c r="M3394" s="271"/>
      <c r="N3394" s="271"/>
      <c r="O3394" s="271"/>
      <c r="P3394" s="271"/>
      <c r="Q3394" s="271"/>
      <c r="R3394" s="271"/>
      <c r="S3394" s="271"/>
      <c r="T3394" s="271"/>
      <c r="U3394" s="271"/>
      <c r="V3394" s="271"/>
      <c r="W3394" s="271"/>
      <c r="X3394" s="271"/>
      <c r="Y3394" s="271"/>
      <c r="Z3394" s="271"/>
      <c r="AA3394" s="271"/>
      <c r="AB3394" s="271"/>
      <c r="AC3394" s="271"/>
      <c r="AD3394" s="271"/>
      <c r="AE3394" s="271"/>
      <c r="AF3394" s="271"/>
    </row>
    <row r="3395" spans="2:32">
      <c r="B3395" s="271"/>
      <c r="C3395" s="271"/>
      <c r="D3395" s="271"/>
      <c r="E3395" s="271"/>
      <c r="F3395" s="271"/>
      <c r="G3395" s="271"/>
      <c r="H3395" s="271"/>
      <c r="I3395" s="271"/>
      <c r="J3395" s="271"/>
      <c r="K3395" s="271"/>
      <c r="L3395" s="271"/>
      <c r="M3395" s="271"/>
      <c r="N3395" s="271"/>
      <c r="O3395" s="271"/>
      <c r="P3395" s="271"/>
      <c r="Q3395" s="271"/>
      <c r="R3395" s="271"/>
      <c r="S3395" s="271"/>
      <c r="T3395" s="271"/>
      <c r="U3395" s="271"/>
      <c r="V3395" s="271"/>
      <c r="W3395" s="271"/>
      <c r="X3395" s="271"/>
      <c r="Y3395" s="271"/>
      <c r="Z3395" s="271"/>
      <c r="AA3395" s="271"/>
      <c r="AB3395" s="271"/>
      <c r="AC3395" s="271"/>
      <c r="AD3395" s="271"/>
      <c r="AE3395" s="271"/>
      <c r="AF3395" s="271"/>
    </row>
    <row r="3396" spans="2:32">
      <c r="B3396" s="271"/>
      <c r="C3396" s="271"/>
      <c r="D3396" s="271"/>
      <c r="E3396" s="271"/>
      <c r="F3396" s="271"/>
      <c r="G3396" s="271"/>
      <c r="H3396" s="271"/>
      <c r="I3396" s="271"/>
      <c r="J3396" s="271"/>
      <c r="K3396" s="271"/>
      <c r="L3396" s="271"/>
      <c r="M3396" s="271"/>
      <c r="N3396" s="271"/>
      <c r="O3396" s="271"/>
      <c r="P3396" s="271"/>
      <c r="Q3396" s="271"/>
      <c r="R3396" s="271"/>
      <c r="S3396" s="271"/>
      <c r="T3396" s="271"/>
      <c r="U3396" s="271"/>
      <c r="V3396" s="271"/>
      <c r="W3396" s="271"/>
      <c r="X3396" s="271"/>
      <c r="Y3396" s="271"/>
      <c r="Z3396" s="271"/>
      <c r="AA3396" s="271"/>
      <c r="AB3396" s="271"/>
      <c r="AC3396" s="271"/>
      <c r="AD3396" s="271"/>
      <c r="AE3396" s="271"/>
      <c r="AF3396" s="271"/>
    </row>
    <row r="3397" spans="2:32">
      <c r="B3397" s="271"/>
      <c r="C3397" s="271"/>
      <c r="D3397" s="271"/>
      <c r="E3397" s="271"/>
      <c r="F3397" s="271"/>
      <c r="G3397" s="271"/>
      <c r="H3397" s="271"/>
      <c r="I3397" s="271"/>
      <c r="J3397" s="271"/>
      <c r="K3397" s="271"/>
      <c r="L3397" s="271"/>
      <c r="M3397" s="271"/>
      <c r="N3397" s="271"/>
      <c r="O3397" s="271"/>
      <c r="P3397" s="271"/>
      <c r="Q3397" s="271"/>
      <c r="R3397" s="271"/>
      <c r="S3397" s="271"/>
      <c r="T3397" s="271"/>
      <c r="U3397" s="271"/>
      <c r="V3397" s="271"/>
      <c r="W3397" s="271"/>
      <c r="X3397" s="271"/>
      <c r="Y3397" s="271"/>
      <c r="Z3397" s="271"/>
      <c r="AA3397" s="271"/>
      <c r="AB3397" s="271"/>
      <c r="AC3397" s="271"/>
      <c r="AD3397" s="271"/>
      <c r="AE3397" s="271"/>
      <c r="AF3397" s="271"/>
    </row>
    <row r="3398" spans="2:32">
      <c r="B3398" s="271"/>
      <c r="C3398" s="271"/>
      <c r="D3398" s="271"/>
      <c r="E3398" s="271"/>
      <c r="F3398" s="271"/>
      <c r="G3398" s="271"/>
      <c r="H3398" s="271"/>
      <c r="I3398" s="271"/>
      <c r="J3398" s="271"/>
      <c r="K3398" s="271"/>
      <c r="L3398" s="271"/>
      <c r="M3398" s="271"/>
      <c r="N3398" s="271"/>
      <c r="O3398" s="271"/>
      <c r="P3398" s="271"/>
      <c r="Q3398" s="271"/>
      <c r="R3398" s="271"/>
      <c r="S3398" s="271"/>
      <c r="T3398" s="271"/>
      <c r="U3398" s="271"/>
      <c r="V3398" s="271"/>
      <c r="W3398" s="271"/>
      <c r="X3398" s="271"/>
      <c r="Y3398" s="271"/>
      <c r="Z3398" s="271"/>
      <c r="AA3398" s="271"/>
      <c r="AB3398" s="271"/>
      <c r="AC3398" s="271"/>
      <c r="AD3398" s="271"/>
      <c r="AE3398" s="271"/>
      <c r="AF3398" s="271"/>
    </row>
    <row r="3399" spans="2:32">
      <c r="B3399" s="271"/>
      <c r="C3399" s="271"/>
      <c r="D3399" s="271"/>
      <c r="E3399" s="271"/>
      <c r="F3399" s="271"/>
      <c r="G3399" s="271"/>
      <c r="H3399" s="271"/>
      <c r="I3399" s="271"/>
      <c r="J3399" s="271"/>
      <c r="K3399" s="271"/>
      <c r="L3399" s="271"/>
      <c r="M3399" s="271"/>
      <c r="N3399" s="271"/>
      <c r="O3399" s="271"/>
      <c r="P3399" s="271"/>
      <c r="Q3399" s="271"/>
      <c r="R3399" s="271"/>
      <c r="S3399" s="271"/>
      <c r="T3399" s="271"/>
      <c r="U3399" s="271"/>
      <c r="V3399" s="271"/>
      <c r="W3399" s="271"/>
      <c r="X3399" s="271"/>
      <c r="Y3399" s="271"/>
      <c r="Z3399" s="271"/>
      <c r="AA3399" s="271"/>
      <c r="AB3399" s="271"/>
      <c r="AC3399" s="271"/>
      <c r="AD3399" s="271"/>
      <c r="AE3399" s="271"/>
      <c r="AF3399" s="271"/>
    </row>
    <row r="3400" spans="2:32">
      <c r="B3400" s="271"/>
      <c r="C3400" s="271"/>
      <c r="D3400" s="271"/>
      <c r="E3400" s="271"/>
      <c r="F3400" s="271"/>
      <c r="G3400" s="271"/>
      <c r="H3400" s="271"/>
      <c r="I3400" s="271"/>
      <c r="J3400" s="271"/>
      <c r="K3400" s="271"/>
      <c r="L3400" s="271"/>
      <c r="M3400" s="271"/>
      <c r="N3400" s="271"/>
      <c r="O3400" s="271"/>
      <c r="P3400" s="271"/>
      <c r="Q3400" s="271"/>
      <c r="R3400" s="271"/>
      <c r="S3400" s="271"/>
      <c r="T3400" s="271"/>
      <c r="U3400" s="271"/>
      <c r="V3400" s="271"/>
      <c r="W3400" s="271"/>
      <c r="X3400" s="271"/>
      <c r="Y3400" s="271"/>
      <c r="Z3400" s="271"/>
      <c r="AA3400" s="271"/>
      <c r="AB3400" s="271"/>
      <c r="AC3400" s="271"/>
      <c r="AD3400" s="271"/>
      <c r="AE3400" s="271"/>
      <c r="AF3400" s="271"/>
    </row>
    <row r="3401" spans="2:32">
      <c r="B3401" s="271"/>
      <c r="C3401" s="271"/>
      <c r="D3401" s="271"/>
      <c r="E3401" s="271"/>
      <c r="F3401" s="271"/>
      <c r="G3401" s="271"/>
      <c r="H3401" s="271"/>
      <c r="I3401" s="271"/>
      <c r="J3401" s="271"/>
      <c r="K3401" s="271"/>
      <c r="L3401" s="271"/>
      <c r="M3401" s="271"/>
      <c r="N3401" s="271"/>
      <c r="O3401" s="271"/>
      <c r="P3401" s="271"/>
      <c r="Q3401" s="271"/>
      <c r="R3401" s="271"/>
      <c r="S3401" s="271"/>
      <c r="T3401" s="271"/>
      <c r="U3401" s="271"/>
      <c r="V3401" s="271"/>
      <c r="W3401" s="271"/>
      <c r="X3401" s="271"/>
      <c r="Y3401" s="271"/>
      <c r="Z3401" s="271"/>
      <c r="AA3401" s="271"/>
      <c r="AB3401" s="271"/>
      <c r="AC3401" s="271"/>
      <c r="AD3401" s="271"/>
      <c r="AE3401" s="271"/>
      <c r="AF3401" s="271"/>
    </row>
    <row r="3402" spans="2:32">
      <c r="B3402" s="271"/>
      <c r="C3402" s="271"/>
      <c r="D3402" s="271"/>
      <c r="E3402" s="271"/>
      <c r="F3402" s="271"/>
      <c r="G3402" s="271"/>
      <c r="H3402" s="271"/>
      <c r="I3402" s="271"/>
      <c r="J3402" s="271"/>
      <c r="K3402" s="271"/>
      <c r="L3402" s="271"/>
      <c r="M3402" s="271"/>
      <c r="N3402" s="271"/>
      <c r="O3402" s="271"/>
      <c r="P3402" s="271"/>
      <c r="Q3402" s="271"/>
      <c r="R3402" s="271"/>
      <c r="S3402" s="271"/>
      <c r="T3402" s="271"/>
      <c r="U3402" s="271"/>
      <c r="V3402" s="271"/>
      <c r="W3402" s="271"/>
      <c r="X3402" s="271"/>
      <c r="Y3402" s="271"/>
      <c r="Z3402" s="271"/>
      <c r="AA3402" s="271"/>
      <c r="AB3402" s="271"/>
      <c r="AC3402" s="271"/>
      <c r="AD3402" s="271"/>
      <c r="AE3402" s="271"/>
      <c r="AF3402" s="271"/>
    </row>
    <row r="3403" spans="2:32">
      <c r="B3403" s="271"/>
      <c r="C3403" s="271"/>
      <c r="D3403" s="271"/>
      <c r="E3403" s="271"/>
      <c r="F3403" s="271"/>
      <c r="G3403" s="271"/>
      <c r="H3403" s="271"/>
      <c r="I3403" s="271"/>
      <c r="J3403" s="271"/>
      <c r="K3403" s="271"/>
      <c r="L3403" s="271"/>
      <c r="M3403" s="271"/>
      <c r="N3403" s="271"/>
      <c r="O3403" s="271"/>
      <c r="P3403" s="271"/>
      <c r="Q3403" s="271"/>
      <c r="R3403" s="271"/>
      <c r="S3403" s="271"/>
      <c r="T3403" s="271"/>
      <c r="U3403" s="271"/>
      <c r="V3403" s="271"/>
      <c r="W3403" s="271"/>
      <c r="X3403" s="271"/>
      <c r="Y3403" s="271"/>
      <c r="Z3403" s="271"/>
      <c r="AA3403" s="271"/>
      <c r="AB3403" s="271"/>
      <c r="AC3403" s="271"/>
      <c r="AD3403" s="271"/>
      <c r="AE3403" s="271"/>
      <c r="AF3403" s="271"/>
    </row>
    <row r="3404" spans="2:32">
      <c r="B3404" s="271"/>
      <c r="C3404" s="271"/>
      <c r="D3404" s="271"/>
      <c r="E3404" s="271"/>
      <c r="F3404" s="271"/>
      <c r="G3404" s="271"/>
      <c r="H3404" s="271"/>
      <c r="I3404" s="271"/>
      <c r="J3404" s="271"/>
      <c r="K3404" s="271"/>
      <c r="L3404" s="271"/>
      <c r="M3404" s="271"/>
      <c r="N3404" s="271"/>
      <c r="O3404" s="271"/>
      <c r="P3404" s="271"/>
      <c r="Q3404" s="271"/>
      <c r="R3404" s="271"/>
      <c r="S3404" s="271"/>
      <c r="T3404" s="271"/>
      <c r="U3404" s="271"/>
      <c r="V3404" s="271"/>
      <c r="W3404" s="271"/>
      <c r="X3404" s="271"/>
      <c r="Y3404" s="271"/>
      <c r="Z3404" s="271"/>
      <c r="AA3404" s="271"/>
      <c r="AB3404" s="271"/>
      <c r="AC3404" s="271"/>
      <c r="AD3404" s="271"/>
      <c r="AE3404" s="271"/>
      <c r="AF3404" s="271"/>
    </row>
    <row r="3405" spans="2:32">
      <c r="B3405" s="271"/>
      <c r="C3405" s="271"/>
      <c r="D3405" s="271"/>
      <c r="E3405" s="271"/>
      <c r="F3405" s="271"/>
      <c r="G3405" s="271"/>
      <c r="H3405" s="271"/>
      <c r="I3405" s="271"/>
      <c r="J3405" s="271"/>
      <c r="K3405" s="271"/>
      <c r="L3405" s="271"/>
      <c r="M3405" s="271"/>
      <c r="N3405" s="271"/>
      <c r="O3405" s="271"/>
      <c r="P3405" s="271"/>
      <c r="Q3405" s="271"/>
      <c r="R3405" s="271"/>
      <c r="S3405" s="271"/>
      <c r="T3405" s="271"/>
      <c r="U3405" s="271"/>
      <c r="V3405" s="271"/>
      <c r="W3405" s="271"/>
      <c r="X3405" s="271"/>
      <c r="Y3405" s="271"/>
      <c r="Z3405" s="271"/>
      <c r="AA3405" s="271"/>
      <c r="AB3405" s="271"/>
      <c r="AC3405" s="271"/>
      <c r="AD3405" s="271"/>
      <c r="AE3405" s="271"/>
      <c r="AF3405" s="271"/>
    </row>
    <row r="3406" spans="2:32">
      <c r="B3406" s="271"/>
      <c r="C3406" s="271"/>
      <c r="D3406" s="271"/>
      <c r="E3406" s="271"/>
      <c r="F3406" s="271"/>
      <c r="G3406" s="271"/>
      <c r="H3406" s="271"/>
      <c r="I3406" s="271"/>
      <c r="J3406" s="271"/>
      <c r="K3406" s="271"/>
      <c r="L3406" s="271"/>
      <c r="M3406" s="271"/>
      <c r="N3406" s="271"/>
      <c r="O3406" s="271"/>
      <c r="P3406" s="271"/>
      <c r="Q3406" s="271"/>
      <c r="R3406" s="271"/>
      <c r="S3406" s="271"/>
      <c r="T3406" s="271"/>
      <c r="U3406" s="271"/>
      <c r="V3406" s="271"/>
      <c r="W3406" s="271"/>
      <c r="X3406" s="271"/>
      <c r="Y3406" s="271"/>
      <c r="Z3406" s="271"/>
      <c r="AA3406" s="271"/>
      <c r="AB3406" s="271"/>
      <c r="AC3406" s="271"/>
      <c r="AD3406" s="271"/>
      <c r="AE3406" s="271"/>
      <c r="AF3406" s="271"/>
    </row>
    <row r="3407" spans="2:32">
      <c r="B3407" s="271"/>
      <c r="C3407" s="271"/>
      <c r="D3407" s="271"/>
      <c r="E3407" s="271"/>
      <c r="F3407" s="271"/>
      <c r="G3407" s="271"/>
      <c r="H3407" s="271"/>
      <c r="I3407" s="271"/>
      <c r="J3407" s="271"/>
      <c r="K3407" s="271"/>
      <c r="L3407" s="271"/>
      <c r="M3407" s="271"/>
      <c r="N3407" s="271"/>
      <c r="O3407" s="271"/>
      <c r="P3407" s="271"/>
      <c r="Q3407" s="271"/>
      <c r="R3407" s="271"/>
      <c r="S3407" s="271"/>
      <c r="T3407" s="271"/>
      <c r="U3407" s="271"/>
      <c r="V3407" s="271"/>
      <c r="W3407" s="271"/>
      <c r="X3407" s="271"/>
      <c r="Y3407" s="271"/>
      <c r="Z3407" s="271"/>
      <c r="AA3407" s="271"/>
      <c r="AB3407" s="271"/>
      <c r="AC3407" s="271"/>
      <c r="AD3407" s="271"/>
      <c r="AE3407" s="271"/>
      <c r="AF3407" s="271"/>
    </row>
    <row r="3408" spans="2:32">
      <c r="B3408" s="271"/>
      <c r="C3408" s="271"/>
      <c r="D3408" s="271"/>
      <c r="E3408" s="271"/>
      <c r="F3408" s="271"/>
      <c r="G3408" s="271"/>
      <c r="H3408" s="271"/>
      <c r="I3408" s="271"/>
      <c r="J3408" s="271"/>
      <c r="K3408" s="271"/>
      <c r="L3408" s="271"/>
      <c r="M3408" s="271"/>
      <c r="N3408" s="271"/>
      <c r="O3408" s="271"/>
      <c r="P3408" s="271"/>
      <c r="Q3408" s="271"/>
      <c r="R3408" s="271"/>
      <c r="S3408" s="271"/>
      <c r="T3408" s="271"/>
      <c r="U3408" s="271"/>
      <c r="V3408" s="271"/>
      <c r="W3408" s="271"/>
      <c r="X3408" s="271"/>
      <c r="Y3408" s="271"/>
      <c r="Z3408" s="271"/>
      <c r="AA3408" s="271"/>
      <c r="AB3408" s="271"/>
      <c r="AC3408" s="271"/>
      <c r="AD3408" s="271"/>
      <c r="AE3408" s="271"/>
      <c r="AF3408" s="271"/>
    </row>
    <row r="3496" spans="2:32">
      <c r="B3496" s="271"/>
      <c r="C3496" s="271"/>
      <c r="D3496" s="271"/>
      <c r="E3496" s="271"/>
      <c r="F3496" s="271"/>
      <c r="G3496" s="271"/>
      <c r="H3496" s="271"/>
      <c r="I3496" s="271"/>
      <c r="J3496" s="271"/>
      <c r="K3496" s="271"/>
      <c r="L3496" s="271"/>
      <c r="M3496" s="271"/>
      <c r="N3496" s="271"/>
      <c r="O3496" s="271"/>
      <c r="P3496" s="271"/>
      <c r="Q3496" s="271"/>
      <c r="R3496" s="271"/>
      <c r="S3496" s="271"/>
      <c r="T3496" s="271"/>
      <c r="U3496" s="271"/>
      <c r="V3496" s="271"/>
      <c r="W3496" s="271"/>
      <c r="X3496" s="271"/>
      <c r="Y3496" s="271"/>
      <c r="Z3496" s="271"/>
      <c r="AA3496" s="271"/>
      <c r="AB3496" s="271"/>
      <c r="AC3496" s="271"/>
      <c r="AD3496" s="271"/>
      <c r="AE3496" s="271"/>
      <c r="AF3496" s="271"/>
    </row>
    <row r="3499" spans="2:32">
      <c r="B3499" s="271"/>
      <c r="C3499" s="271"/>
      <c r="D3499" s="271"/>
      <c r="E3499" s="271"/>
      <c r="F3499" s="271"/>
      <c r="G3499" s="271"/>
      <c r="H3499" s="271"/>
      <c r="I3499" s="271"/>
      <c r="J3499" s="271"/>
      <c r="K3499" s="271"/>
      <c r="L3499" s="271"/>
      <c r="M3499" s="271"/>
      <c r="N3499" s="271"/>
      <c r="O3499" s="271"/>
      <c r="P3499" s="271"/>
      <c r="Q3499" s="271"/>
      <c r="R3499" s="271"/>
      <c r="S3499" s="271"/>
      <c r="T3499" s="271"/>
      <c r="U3499" s="271"/>
      <c r="V3499" s="271"/>
      <c r="W3499" s="271"/>
      <c r="X3499" s="271"/>
      <c r="Y3499" s="271"/>
      <c r="Z3499" s="271"/>
      <c r="AA3499" s="271"/>
      <c r="AB3499" s="271"/>
      <c r="AC3499" s="271"/>
      <c r="AD3499" s="271"/>
      <c r="AE3499" s="271"/>
      <c r="AF3499" s="271"/>
    </row>
    <row r="3501" spans="2:32">
      <c r="B3501" s="271"/>
      <c r="C3501" s="271"/>
      <c r="D3501" s="271"/>
      <c r="E3501" s="271"/>
      <c r="F3501" s="271"/>
      <c r="G3501" s="271"/>
      <c r="H3501" s="271"/>
      <c r="I3501" s="271"/>
      <c r="J3501" s="271"/>
      <c r="K3501" s="271"/>
      <c r="L3501" s="271"/>
      <c r="M3501" s="271"/>
      <c r="N3501" s="271"/>
      <c r="O3501" s="271"/>
      <c r="P3501" s="271"/>
      <c r="Q3501" s="271"/>
      <c r="R3501" s="271"/>
      <c r="S3501" s="271"/>
      <c r="T3501" s="271"/>
      <c r="U3501" s="271"/>
      <c r="V3501" s="271"/>
      <c r="W3501" s="271"/>
      <c r="X3501" s="271"/>
      <c r="Y3501" s="271"/>
      <c r="Z3501" s="271"/>
      <c r="AA3501" s="271"/>
      <c r="AB3501" s="271"/>
      <c r="AC3501" s="271"/>
      <c r="AD3501" s="271"/>
      <c r="AE3501" s="271"/>
      <c r="AF3501" s="271"/>
    </row>
    <row r="3502" spans="2:32">
      <c r="B3502" s="270"/>
      <c r="C3502" s="270"/>
      <c r="D3502" s="270"/>
      <c r="E3502" s="270"/>
      <c r="F3502" s="270"/>
      <c r="G3502" s="270"/>
      <c r="H3502" s="270"/>
      <c r="I3502" s="270"/>
      <c r="J3502" s="270"/>
      <c r="K3502" s="270"/>
      <c r="L3502" s="270"/>
      <c r="M3502" s="270"/>
      <c r="N3502" s="270"/>
      <c r="O3502" s="270"/>
      <c r="P3502" s="270"/>
      <c r="Q3502" s="270"/>
      <c r="R3502" s="270"/>
      <c r="S3502" s="270"/>
      <c r="T3502" s="270"/>
      <c r="U3502" s="270"/>
      <c r="V3502" s="270"/>
      <c r="W3502" s="270"/>
      <c r="X3502" s="270"/>
      <c r="Y3502" s="270"/>
      <c r="Z3502" s="270"/>
      <c r="AA3502" s="270"/>
      <c r="AB3502" s="270"/>
      <c r="AC3502" s="270"/>
      <c r="AD3502" s="270"/>
      <c r="AE3502" s="270"/>
      <c r="AF3502" s="270"/>
    </row>
    <row r="3621" spans="2:32">
      <c r="B3621" s="271"/>
      <c r="C3621" s="271"/>
      <c r="D3621" s="271"/>
      <c r="E3621" s="271"/>
      <c r="F3621" s="271"/>
      <c r="G3621" s="271"/>
      <c r="H3621" s="271"/>
      <c r="I3621" s="271"/>
      <c r="J3621" s="271"/>
      <c r="K3621" s="271"/>
      <c r="L3621" s="271"/>
      <c r="M3621" s="271"/>
      <c r="N3621" s="271"/>
      <c r="O3621" s="271"/>
      <c r="P3621" s="271"/>
      <c r="Q3621" s="271"/>
      <c r="R3621" s="271"/>
      <c r="S3621" s="271"/>
      <c r="T3621" s="271"/>
      <c r="U3621" s="271"/>
      <c r="V3621" s="271"/>
      <c r="W3621" s="271"/>
      <c r="X3621" s="271"/>
      <c r="Y3621" s="271"/>
      <c r="Z3621" s="271"/>
      <c r="AA3621" s="271"/>
      <c r="AB3621" s="271"/>
      <c r="AC3621" s="271"/>
      <c r="AD3621" s="271"/>
      <c r="AE3621" s="271"/>
      <c r="AF3621" s="271"/>
    </row>
    <row r="3624" spans="2:32">
      <c r="B3624" s="271"/>
      <c r="C3624" s="271"/>
      <c r="D3624" s="271"/>
      <c r="E3624" s="271"/>
      <c r="F3624" s="271"/>
      <c r="G3624" s="271"/>
      <c r="H3624" s="271"/>
      <c r="I3624" s="271"/>
      <c r="J3624" s="271"/>
      <c r="K3624" s="271"/>
      <c r="L3624" s="271"/>
      <c r="M3624" s="271"/>
      <c r="N3624" s="271"/>
      <c r="O3624" s="271"/>
      <c r="P3624" s="271"/>
      <c r="Q3624" s="271"/>
      <c r="R3624" s="271"/>
      <c r="S3624" s="271"/>
      <c r="T3624" s="271"/>
      <c r="U3624" s="271"/>
      <c r="V3624" s="271"/>
      <c r="W3624" s="271"/>
      <c r="X3624" s="271"/>
      <c r="Y3624" s="271"/>
      <c r="Z3624" s="271"/>
      <c r="AA3624" s="271"/>
      <c r="AB3624" s="271"/>
      <c r="AC3624" s="271"/>
      <c r="AD3624" s="271"/>
      <c r="AE3624" s="271"/>
      <c r="AF3624" s="271"/>
    </row>
    <row r="3626" spans="2:32">
      <c r="B3626" s="271"/>
      <c r="C3626" s="271"/>
      <c r="D3626" s="271"/>
      <c r="E3626" s="271"/>
      <c r="F3626" s="271"/>
      <c r="G3626" s="271"/>
      <c r="H3626" s="271"/>
      <c r="I3626" s="271"/>
      <c r="J3626" s="271"/>
      <c r="K3626" s="271"/>
      <c r="L3626" s="271"/>
      <c r="M3626" s="271"/>
      <c r="N3626" s="271"/>
      <c r="O3626" s="271"/>
      <c r="P3626" s="271"/>
      <c r="Q3626" s="271"/>
      <c r="R3626" s="271"/>
      <c r="S3626" s="271"/>
      <c r="T3626" s="271"/>
      <c r="U3626" s="271"/>
      <c r="V3626" s="271"/>
      <c r="W3626" s="271"/>
      <c r="X3626" s="271"/>
      <c r="Y3626" s="271"/>
      <c r="Z3626" s="271"/>
      <c r="AA3626" s="271"/>
      <c r="AB3626" s="271"/>
      <c r="AC3626" s="271"/>
      <c r="AD3626" s="271"/>
      <c r="AE3626" s="271"/>
      <c r="AF3626" s="271"/>
    </row>
    <row r="3627" spans="2:32">
      <c r="B3627" s="270"/>
      <c r="C3627" s="270"/>
      <c r="D3627" s="270"/>
      <c r="E3627" s="270"/>
      <c r="F3627" s="270"/>
      <c r="G3627" s="270"/>
      <c r="H3627" s="270"/>
      <c r="I3627" s="270"/>
      <c r="J3627" s="270"/>
      <c r="K3627" s="270"/>
      <c r="L3627" s="270"/>
      <c r="M3627" s="270"/>
      <c r="N3627" s="270"/>
      <c r="O3627" s="270"/>
      <c r="P3627" s="270"/>
      <c r="Q3627" s="270"/>
      <c r="R3627" s="270"/>
      <c r="S3627" s="270"/>
      <c r="T3627" s="270"/>
      <c r="U3627" s="270"/>
      <c r="V3627" s="270"/>
      <c r="W3627" s="270"/>
      <c r="X3627" s="270"/>
      <c r="Y3627" s="270"/>
      <c r="Z3627" s="270"/>
      <c r="AA3627" s="270"/>
      <c r="AB3627" s="270"/>
      <c r="AC3627" s="270"/>
      <c r="AD3627" s="270"/>
      <c r="AE3627" s="270"/>
      <c r="AF3627" s="270"/>
    </row>
    <row r="3746" spans="2:32">
      <c r="B3746" s="271"/>
      <c r="C3746" s="271"/>
      <c r="D3746" s="271"/>
      <c r="E3746" s="271"/>
      <c r="F3746" s="271"/>
      <c r="G3746" s="271"/>
      <c r="H3746" s="271"/>
      <c r="I3746" s="271"/>
      <c r="J3746" s="271"/>
      <c r="K3746" s="271"/>
      <c r="L3746" s="271"/>
      <c r="M3746" s="271"/>
      <c r="N3746" s="271"/>
      <c r="O3746" s="271"/>
      <c r="P3746" s="271"/>
      <c r="Q3746" s="271"/>
      <c r="R3746" s="271"/>
      <c r="S3746" s="271"/>
      <c r="T3746" s="271"/>
      <c r="U3746" s="271"/>
      <c r="V3746" s="271"/>
      <c r="W3746" s="271"/>
      <c r="X3746" s="271"/>
      <c r="Y3746" s="271"/>
      <c r="Z3746" s="271"/>
      <c r="AA3746" s="271"/>
      <c r="AB3746" s="271"/>
      <c r="AC3746" s="271"/>
      <c r="AD3746" s="271"/>
      <c r="AE3746" s="271"/>
      <c r="AF3746" s="271"/>
    </row>
    <row r="3749" spans="2:32">
      <c r="B3749" s="271"/>
      <c r="C3749" s="271"/>
      <c r="D3749" s="271"/>
      <c r="E3749" s="271"/>
      <c r="F3749" s="271"/>
      <c r="G3749" s="271"/>
      <c r="H3749" s="271"/>
      <c r="I3749" s="271"/>
      <c r="J3749" s="271"/>
      <c r="K3749" s="271"/>
      <c r="L3749" s="271"/>
      <c r="M3749" s="271"/>
      <c r="N3749" s="271"/>
      <c r="O3749" s="271"/>
      <c r="P3749" s="271"/>
      <c r="Q3749" s="271"/>
      <c r="R3749" s="271"/>
      <c r="S3749" s="271"/>
      <c r="T3749" s="271"/>
      <c r="U3749" s="271"/>
      <c r="V3749" s="271"/>
      <c r="W3749" s="271"/>
      <c r="X3749" s="271"/>
      <c r="Y3749" s="271"/>
      <c r="Z3749" s="271"/>
      <c r="AA3749" s="271"/>
      <c r="AB3749" s="271"/>
      <c r="AC3749" s="271"/>
      <c r="AD3749" s="271"/>
      <c r="AE3749" s="271"/>
      <c r="AF3749" s="271"/>
    </row>
    <row r="3751" spans="2:32">
      <c r="B3751" s="271"/>
      <c r="C3751" s="271"/>
      <c r="D3751" s="271"/>
      <c r="E3751" s="271"/>
      <c r="F3751" s="271"/>
      <c r="G3751" s="271"/>
      <c r="H3751" s="271"/>
      <c r="I3751" s="271"/>
      <c r="J3751" s="271"/>
      <c r="K3751" s="271"/>
      <c r="L3751" s="271"/>
      <c r="M3751" s="271"/>
      <c r="N3751" s="271"/>
      <c r="O3751" s="271"/>
      <c r="P3751" s="271"/>
      <c r="Q3751" s="271"/>
      <c r="R3751" s="271"/>
      <c r="S3751" s="271"/>
      <c r="T3751" s="271"/>
      <c r="U3751" s="271"/>
      <c r="V3751" s="271"/>
      <c r="W3751" s="271"/>
      <c r="X3751" s="271"/>
      <c r="Y3751" s="271"/>
      <c r="Z3751" s="271"/>
      <c r="AA3751" s="271"/>
      <c r="AB3751" s="271"/>
      <c r="AC3751" s="271"/>
      <c r="AD3751" s="271"/>
      <c r="AE3751" s="271"/>
      <c r="AF3751" s="271"/>
    </row>
    <row r="3752" spans="2:32">
      <c r="B3752" s="270"/>
      <c r="C3752" s="270"/>
      <c r="D3752" s="270"/>
      <c r="E3752" s="270"/>
      <c r="F3752" s="270"/>
      <c r="G3752" s="270"/>
      <c r="H3752" s="270"/>
      <c r="I3752" s="270"/>
      <c r="J3752" s="270"/>
      <c r="K3752" s="270"/>
      <c r="L3752" s="270"/>
      <c r="M3752" s="270"/>
      <c r="N3752" s="270"/>
      <c r="O3752" s="270"/>
      <c r="P3752" s="270"/>
      <c r="Q3752" s="270"/>
      <c r="R3752" s="270"/>
      <c r="S3752" s="270"/>
      <c r="T3752" s="270"/>
      <c r="U3752" s="270"/>
      <c r="V3752" s="270"/>
      <c r="W3752" s="270"/>
      <c r="X3752" s="270"/>
      <c r="Y3752" s="270"/>
      <c r="Z3752" s="270"/>
      <c r="AA3752" s="270"/>
      <c r="AB3752" s="270"/>
      <c r="AC3752" s="270"/>
      <c r="AD3752" s="270"/>
      <c r="AE3752" s="270"/>
      <c r="AF3752" s="270"/>
    </row>
    <row r="3874" spans="2:32">
      <c r="B3874" s="271"/>
      <c r="C3874" s="271"/>
      <c r="D3874" s="271"/>
      <c r="E3874" s="271"/>
      <c r="F3874" s="271"/>
      <c r="G3874" s="271"/>
      <c r="H3874" s="271"/>
      <c r="I3874" s="271"/>
      <c r="J3874" s="271"/>
      <c r="K3874" s="271"/>
      <c r="L3874" s="271"/>
      <c r="M3874" s="271"/>
      <c r="N3874" s="271"/>
      <c r="O3874" s="271"/>
      <c r="P3874" s="271"/>
      <c r="Q3874" s="271"/>
      <c r="R3874" s="271"/>
      <c r="S3874" s="271"/>
      <c r="T3874" s="271"/>
      <c r="U3874" s="271"/>
      <c r="V3874" s="271"/>
      <c r="W3874" s="271"/>
      <c r="X3874" s="271"/>
      <c r="Y3874" s="271"/>
      <c r="Z3874" s="271"/>
      <c r="AA3874" s="271"/>
      <c r="AB3874" s="271"/>
      <c r="AC3874" s="271"/>
      <c r="AD3874" s="271"/>
      <c r="AE3874" s="271"/>
      <c r="AF3874" s="271"/>
    </row>
    <row r="3876" spans="2:32">
      <c r="B3876" s="271"/>
      <c r="C3876" s="271"/>
      <c r="D3876" s="271"/>
      <c r="E3876" s="271"/>
      <c r="F3876" s="271"/>
      <c r="G3876" s="271"/>
      <c r="H3876" s="271"/>
      <c r="I3876" s="271"/>
      <c r="J3876" s="271"/>
      <c r="K3876" s="271"/>
      <c r="L3876" s="271"/>
      <c r="M3876" s="271"/>
      <c r="N3876" s="271"/>
      <c r="O3876" s="271"/>
      <c r="P3876" s="271"/>
      <c r="Q3876" s="271"/>
      <c r="R3876" s="271"/>
      <c r="S3876" s="271"/>
      <c r="T3876" s="271"/>
      <c r="U3876" s="271"/>
      <c r="V3876" s="271"/>
      <c r="W3876" s="271"/>
      <c r="X3876" s="271"/>
      <c r="Y3876" s="271"/>
      <c r="Z3876" s="271"/>
      <c r="AA3876" s="271"/>
      <c r="AB3876" s="271"/>
      <c r="AC3876" s="271"/>
      <c r="AD3876" s="271"/>
      <c r="AE3876" s="271"/>
      <c r="AF3876" s="271"/>
    </row>
    <row r="3877" spans="2:32">
      <c r="B3877" s="270"/>
      <c r="C3877" s="270"/>
      <c r="D3877" s="270"/>
      <c r="E3877" s="270"/>
      <c r="F3877" s="270"/>
      <c r="G3877" s="270"/>
      <c r="H3877" s="270"/>
      <c r="I3877" s="270"/>
      <c r="J3877" s="270"/>
      <c r="K3877" s="270"/>
      <c r="L3877" s="270"/>
      <c r="M3877" s="270"/>
      <c r="N3877" s="270"/>
      <c r="O3877" s="270"/>
      <c r="P3877" s="270"/>
      <c r="Q3877" s="270"/>
      <c r="R3877" s="270"/>
      <c r="S3877" s="270"/>
      <c r="T3877" s="270"/>
      <c r="U3877" s="270"/>
      <c r="V3877" s="270"/>
      <c r="W3877" s="270"/>
      <c r="X3877" s="270"/>
      <c r="Y3877" s="270"/>
      <c r="Z3877" s="270"/>
      <c r="AA3877" s="270"/>
      <c r="AB3877" s="270"/>
      <c r="AC3877" s="270"/>
      <c r="AD3877" s="270"/>
      <c r="AE3877" s="270"/>
      <c r="AF3877" s="270"/>
    </row>
    <row r="3886" spans="2:32">
      <c r="B3886" s="271"/>
      <c r="C3886" s="271"/>
      <c r="D3886" s="271"/>
      <c r="E3886" s="271"/>
      <c r="F3886" s="271"/>
      <c r="G3886" s="271"/>
      <c r="H3886" s="271"/>
      <c r="I3886" s="271"/>
      <c r="J3886" s="271"/>
      <c r="K3886" s="271"/>
      <c r="L3886" s="271"/>
      <c r="M3886" s="271"/>
      <c r="N3886" s="271"/>
      <c r="O3886" s="271"/>
      <c r="P3886" s="271"/>
      <c r="Q3886" s="271"/>
      <c r="R3886" s="271"/>
      <c r="S3886" s="271"/>
      <c r="T3886" s="271"/>
      <c r="U3886" s="271"/>
      <c r="V3886" s="271"/>
      <c r="W3886" s="271"/>
      <c r="X3886" s="271"/>
      <c r="Y3886" s="271"/>
      <c r="Z3886" s="271"/>
      <c r="AA3886" s="271"/>
      <c r="AB3886" s="271"/>
      <c r="AC3886" s="271"/>
      <c r="AD3886" s="271"/>
      <c r="AE3886" s="271"/>
      <c r="AF3886" s="271"/>
    </row>
    <row r="3887" spans="2:32">
      <c r="B3887" s="271"/>
      <c r="C3887" s="271"/>
      <c r="D3887" s="271"/>
      <c r="E3887" s="271"/>
      <c r="F3887" s="271"/>
      <c r="G3887" s="271"/>
      <c r="H3887" s="271"/>
      <c r="I3887" s="271"/>
      <c r="J3887" s="271"/>
      <c r="K3887" s="271"/>
      <c r="L3887" s="271"/>
      <c r="M3887" s="271"/>
      <c r="N3887" s="271"/>
      <c r="O3887" s="271"/>
      <c r="P3887" s="271"/>
      <c r="Q3887" s="271"/>
      <c r="R3887" s="271"/>
      <c r="S3887" s="271"/>
      <c r="T3887" s="271"/>
      <c r="U3887" s="271"/>
      <c r="V3887" s="271"/>
      <c r="W3887" s="271"/>
      <c r="X3887" s="271"/>
      <c r="Y3887" s="271"/>
      <c r="Z3887" s="271"/>
      <c r="AA3887" s="271"/>
      <c r="AB3887" s="271"/>
      <c r="AC3887" s="271"/>
      <c r="AD3887" s="271"/>
      <c r="AE3887" s="271"/>
      <c r="AF3887" s="271"/>
    </row>
    <row r="3888" spans="2:32">
      <c r="B3888" s="271"/>
      <c r="C3888" s="271"/>
      <c r="D3888" s="271"/>
      <c r="E3888" s="271"/>
      <c r="F3888" s="271"/>
      <c r="G3888" s="271"/>
      <c r="H3888" s="271"/>
      <c r="I3888" s="271"/>
      <c r="J3888" s="271"/>
      <c r="K3888" s="271"/>
      <c r="L3888" s="271"/>
      <c r="M3888" s="271"/>
      <c r="N3888" s="271"/>
      <c r="O3888" s="271"/>
      <c r="P3888" s="271"/>
      <c r="Q3888" s="271"/>
      <c r="R3888" s="271"/>
      <c r="S3888" s="271"/>
      <c r="T3888" s="271"/>
      <c r="U3888" s="271"/>
      <c r="V3888" s="271"/>
      <c r="W3888" s="271"/>
      <c r="X3888" s="271"/>
      <c r="Y3888" s="271"/>
      <c r="Z3888" s="271"/>
      <c r="AA3888" s="271"/>
      <c r="AB3888" s="271"/>
      <c r="AC3888" s="271"/>
      <c r="AD3888" s="271"/>
      <c r="AE3888" s="271"/>
      <c r="AF3888" s="271"/>
    </row>
    <row r="4001" spans="2:32">
      <c r="B4001" s="271"/>
      <c r="C4001" s="271"/>
      <c r="D4001" s="271"/>
      <c r="E4001" s="271"/>
      <c r="F4001" s="271"/>
      <c r="G4001" s="271"/>
      <c r="H4001" s="271"/>
      <c r="I4001" s="271"/>
      <c r="J4001" s="271"/>
      <c r="K4001" s="271"/>
      <c r="L4001" s="271"/>
      <c r="M4001" s="271"/>
      <c r="N4001" s="271"/>
      <c r="O4001" s="271"/>
      <c r="P4001" s="271"/>
      <c r="Q4001" s="271"/>
      <c r="R4001" s="271"/>
      <c r="S4001" s="271"/>
      <c r="T4001" s="271"/>
      <c r="U4001" s="271"/>
      <c r="V4001" s="271"/>
      <c r="W4001" s="271"/>
      <c r="X4001" s="271"/>
      <c r="Y4001" s="271"/>
      <c r="Z4001" s="271"/>
      <c r="AA4001" s="271"/>
      <c r="AB4001" s="271"/>
      <c r="AC4001" s="271"/>
      <c r="AD4001" s="271"/>
      <c r="AE4001" s="271"/>
      <c r="AF4001" s="271"/>
    </row>
    <row r="4002" spans="2:32">
      <c r="B4002" s="270"/>
      <c r="C4002" s="270"/>
      <c r="D4002" s="270"/>
      <c r="E4002" s="270"/>
      <c r="F4002" s="270"/>
      <c r="G4002" s="270"/>
      <c r="H4002" s="270"/>
      <c r="I4002" s="270"/>
      <c r="J4002" s="270"/>
      <c r="K4002" s="270"/>
      <c r="L4002" s="270"/>
      <c r="M4002" s="270"/>
      <c r="N4002" s="270"/>
      <c r="O4002" s="270"/>
      <c r="P4002" s="270"/>
      <c r="Q4002" s="270"/>
      <c r="R4002" s="270"/>
      <c r="S4002" s="270"/>
      <c r="T4002" s="270"/>
      <c r="U4002" s="270"/>
      <c r="V4002" s="270"/>
      <c r="W4002" s="270"/>
      <c r="X4002" s="270"/>
      <c r="Y4002" s="270"/>
      <c r="Z4002" s="270"/>
      <c r="AA4002" s="270"/>
      <c r="AB4002" s="270"/>
      <c r="AC4002" s="270"/>
      <c r="AD4002" s="270"/>
      <c r="AE4002" s="270"/>
      <c r="AF4002" s="270"/>
    </row>
    <row r="4011" spans="2:32">
      <c r="B4011" s="271"/>
      <c r="C4011" s="271"/>
      <c r="D4011" s="271"/>
      <c r="E4011" s="271"/>
      <c r="F4011" s="271"/>
      <c r="G4011" s="271"/>
      <c r="H4011" s="271"/>
      <c r="I4011" s="271"/>
      <c r="J4011" s="271"/>
      <c r="K4011" s="271"/>
      <c r="L4011" s="271"/>
      <c r="M4011" s="271"/>
      <c r="N4011" s="271"/>
      <c r="O4011" s="271"/>
      <c r="P4011" s="271"/>
      <c r="Q4011" s="271"/>
      <c r="R4011" s="271"/>
      <c r="S4011" s="271"/>
      <c r="T4011" s="271"/>
      <c r="U4011" s="271"/>
      <c r="V4011" s="271"/>
      <c r="W4011" s="271"/>
      <c r="X4011" s="271"/>
      <c r="Y4011" s="271"/>
      <c r="Z4011" s="271"/>
      <c r="AA4011" s="271"/>
      <c r="AB4011" s="271"/>
      <c r="AC4011" s="271"/>
      <c r="AD4011" s="271"/>
      <c r="AE4011" s="271"/>
      <c r="AF4011" s="271"/>
    </row>
    <row r="4012" spans="2:32">
      <c r="B4012" s="271"/>
      <c r="C4012" s="271"/>
      <c r="D4012" s="271"/>
      <c r="E4012" s="271"/>
      <c r="F4012" s="271"/>
      <c r="G4012" s="271"/>
      <c r="H4012" s="271"/>
      <c r="I4012" s="271"/>
      <c r="J4012" s="271"/>
      <c r="K4012" s="271"/>
      <c r="L4012" s="271"/>
      <c r="M4012" s="271"/>
      <c r="N4012" s="271"/>
      <c r="O4012" s="271"/>
      <c r="P4012" s="271"/>
      <c r="Q4012" s="271"/>
      <c r="R4012" s="271"/>
      <c r="S4012" s="271"/>
      <c r="T4012" s="271"/>
      <c r="U4012" s="271"/>
      <c r="V4012" s="271"/>
      <c r="W4012" s="271"/>
      <c r="X4012" s="271"/>
      <c r="Y4012" s="271"/>
      <c r="Z4012" s="271"/>
      <c r="AA4012" s="271"/>
      <c r="AB4012" s="271"/>
      <c r="AC4012" s="271"/>
      <c r="AD4012" s="271"/>
      <c r="AE4012" s="271"/>
      <c r="AF4012" s="271"/>
    </row>
    <row r="4013" spans="2:32">
      <c r="B4013" s="271"/>
      <c r="C4013" s="271"/>
      <c r="D4013" s="271"/>
      <c r="E4013" s="271"/>
      <c r="F4013" s="271"/>
      <c r="G4013" s="271"/>
      <c r="H4013" s="271"/>
      <c r="I4013" s="271"/>
      <c r="J4013" s="271"/>
      <c r="K4013" s="271"/>
      <c r="L4013" s="271"/>
      <c r="M4013" s="271"/>
      <c r="N4013" s="271"/>
      <c r="O4013" s="271"/>
      <c r="P4013" s="271"/>
      <c r="Q4013" s="271"/>
      <c r="R4013" s="271"/>
      <c r="S4013" s="271"/>
      <c r="T4013" s="271"/>
      <c r="U4013" s="271"/>
      <c r="V4013" s="271"/>
      <c r="W4013" s="271"/>
      <c r="X4013" s="271"/>
      <c r="Y4013" s="271"/>
      <c r="Z4013" s="271"/>
      <c r="AA4013" s="271"/>
      <c r="AB4013" s="271"/>
      <c r="AC4013" s="271"/>
      <c r="AD4013" s="271"/>
      <c r="AE4013" s="271"/>
      <c r="AF4013" s="271"/>
    </row>
    <row r="4014" spans="2:32">
      <c r="B4014" s="271"/>
      <c r="C4014" s="271"/>
      <c r="D4014" s="271"/>
      <c r="E4014" s="271"/>
      <c r="F4014" s="271"/>
      <c r="G4014" s="271"/>
      <c r="H4014" s="271"/>
      <c r="I4014" s="271"/>
      <c r="J4014" s="271"/>
      <c r="K4014" s="271"/>
      <c r="L4014" s="271"/>
      <c r="M4014" s="271"/>
      <c r="N4014" s="271"/>
      <c r="O4014" s="271"/>
      <c r="P4014" s="271"/>
      <c r="Q4014" s="271"/>
      <c r="R4014" s="271"/>
      <c r="S4014" s="271"/>
      <c r="T4014" s="271"/>
      <c r="U4014" s="271"/>
      <c r="V4014" s="271"/>
      <c r="W4014" s="271"/>
      <c r="X4014" s="271"/>
      <c r="Y4014" s="271"/>
      <c r="Z4014" s="271"/>
      <c r="AA4014" s="271"/>
      <c r="AB4014" s="271"/>
      <c r="AC4014" s="271"/>
      <c r="AD4014" s="271"/>
      <c r="AE4014" s="271"/>
      <c r="AF4014" s="271"/>
    </row>
    <row r="4015" spans="2:32">
      <c r="B4015" s="271"/>
      <c r="C4015" s="271"/>
      <c r="D4015" s="271"/>
      <c r="E4015" s="271"/>
      <c r="F4015" s="271"/>
      <c r="G4015" s="271"/>
      <c r="H4015" s="271"/>
      <c r="I4015" s="271"/>
      <c r="J4015" s="271"/>
      <c r="K4015" s="271"/>
      <c r="L4015" s="271"/>
      <c r="M4015" s="271"/>
      <c r="N4015" s="271"/>
      <c r="O4015" s="271"/>
      <c r="P4015" s="271"/>
      <c r="Q4015" s="271"/>
      <c r="R4015" s="271"/>
      <c r="S4015" s="271"/>
      <c r="T4015" s="271"/>
      <c r="U4015" s="271"/>
      <c r="V4015" s="271"/>
      <c r="W4015" s="271"/>
      <c r="X4015" s="271"/>
      <c r="Y4015" s="271"/>
      <c r="Z4015" s="271"/>
      <c r="AA4015" s="271"/>
      <c r="AB4015" s="271"/>
      <c r="AC4015" s="271"/>
      <c r="AD4015" s="271"/>
      <c r="AE4015" s="271"/>
      <c r="AF4015" s="271"/>
    </row>
    <row r="4016" spans="2:32">
      <c r="B4016" s="271"/>
      <c r="C4016" s="271"/>
      <c r="D4016" s="271"/>
      <c r="E4016" s="271"/>
      <c r="F4016" s="271"/>
      <c r="G4016" s="271"/>
      <c r="H4016" s="271"/>
      <c r="I4016" s="271"/>
      <c r="J4016" s="271"/>
      <c r="K4016" s="271"/>
      <c r="L4016" s="271"/>
      <c r="M4016" s="271"/>
      <c r="N4016" s="271"/>
      <c r="O4016" s="271"/>
      <c r="P4016" s="271"/>
      <c r="Q4016" s="271"/>
      <c r="R4016" s="271"/>
      <c r="S4016" s="271"/>
      <c r="T4016" s="271"/>
      <c r="U4016" s="271"/>
      <c r="V4016" s="271"/>
      <c r="W4016" s="271"/>
      <c r="X4016" s="271"/>
      <c r="Y4016" s="271"/>
      <c r="Z4016" s="271"/>
      <c r="AA4016" s="271"/>
      <c r="AB4016" s="271"/>
      <c r="AC4016" s="271"/>
      <c r="AD4016" s="271"/>
      <c r="AE4016" s="271"/>
      <c r="AF4016" s="271"/>
    </row>
    <row r="4121" spans="2:32">
      <c r="B4121" s="271"/>
      <c r="C4121" s="271"/>
      <c r="D4121" s="271"/>
      <c r="E4121" s="271"/>
      <c r="F4121" s="271"/>
      <c r="G4121" s="271"/>
      <c r="H4121" s="271"/>
      <c r="I4121" s="271"/>
      <c r="J4121" s="271"/>
      <c r="K4121" s="271"/>
      <c r="L4121" s="271"/>
      <c r="M4121" s="271"/>
      <c r="N4121" s="271"/>
      <c r="O4121" s="271"/>
      <c r="P4121" s="271"/>
      <c r="Q4121" s="271"/>
      <c r="R4121" s="271"/>
      <c r="S4121" s="271"/>
      <c r="T4121" s="271"/>
      <c r="U4121" s="271"/>
      <c r="V4121" s="271"/>
      <c r="W4121" s="271"/>
      <c r="X4121" s="271"/>
      <c r="Y4121" s="271"/>
      <c r="Z4121" s="271"/>
      <c r="AA4121" s="271"/>
      <c r="AB4121" s="271"/>
      <c r="AC4121" s="271"/>
      <c r="AD4121" s="271"/>
      <c r="AE4121" s="271"/>
      <c r="AF4121" s="271"/>
    </row>
    <row r="4124" spans="2:32">
      <c r="B4124" s="271"/>
      <c r="C4124" s="271"/>
      <c r="D4124" s="271"/>
      <c r="E4124" s="271"/>
      <c r="F4124" s="271"/>
      <c r="G4124" s="271"/>
      <c r="H4124" s="271"/>
      <c r="I4124" s="271"/>
      <c r="J4124" s="271"/>
      <c r="K4124" s="271"/>
      <c r="L4124" s="271"/>
      <c r="M4124" s="271"/>
      <c r="N4124" s="271"/>
      <c r="O4124" s="271"/>
      <c r="P4124" s="271"/>
      <c r="Q4124" s="271"/>
      <c r="R4124" s="271"/>
      <c r="S4124" s="271"/>
      <c r="T4124" s="271"/>
      <c r="U4124" s="271"/>
      <c r="V4124" s="271"/>
      <c r="W4124" s="271"/>
      <c r="X4124" s="271"/>
      <c r="Y4124" s="271"/>
      <c r="Z4124" s="271"/>
      <c r="AA4124" s="271"/>
      <c r="AB4124" s="271"/>
      <c r="AC4124" s="271"/>
      <c r="AD4124" s="271"/>
      <c r="AE4124" s="271"/>
      <c r="AF4124" s="271"/>
    </row>
    <row r="4126" spans="2:32">
      <c r="B4126" s="271"/>
      <c r="C4126" s="271"/>
      <c r="D4126" s="271"/>
      <c r="E4126" s="271"/>
      <c r="F4126" s="271"/>
      <c r="G4126" s="271"/>
      <c r="H4126" s="271"/>
      <c r="I4126" s="271"/>
      <c r="J4126" s="271"/>
      <c r="K4126" s="271"/>
      <c r="L4126" s="271"/>
      <c r="M4126" s="271"/>
      <c r="N4126" s="271"/>
      <c r="O4126" s="271"/>
      <c r="P4126" s="271"/>
      <c r="Q4126" s="271"/>
      <c r="R4126" s="271"/>
      <c r="S4126" s="271"/>
      <c r="T4126" s="271"/>
      <c r="U4126" s="271"/>
      <c r="V4126" s="271"/>
      <c r="W4126" s="271"/>
      <c r="X4126" s="271"/>
      <c r="Y4126" s="271"/>
      <c r="Z4126" s="271"/>
      <c r="AA4126" s="271"/>
      <c r="AB4126" s="271"/>
      <c r="AC4126" s="271"/>
      <c r="AD4126" s="271"/>
      <c r="AE4126" s="271"/>
      <c r="AF4126" s="271"/>
    </row>
    <row r="4127" spans="2:32">
      <c r="B4127" s="270"/>
      <c r="C4127" s="270"/>
      <c r="D4127" s="270"/>
      <c r="E4127" s="270"/>
      <c r="F4127" s="270"/>
      <c r="G4127" s="270"/>
      <c r="H4127" s="270"/>
      <c r="I4127" s="270"/>
      <c r="J4127" s="270"/>
      <c r="K4127" s="270"/>
      <c r="L4127" s="270"/>
      <c r="M4127" s="270"/>
      <c r="N4127" s="270"/>
      <c r="O4127" s="270"/>
      <c r="P4127" s="270"/>
      <c r="Q4127" s="270"/>
      <c r="R4127" s="270"/>
      <c r="S4127" s="270"/>
      <c r="T4127" s="270"/>
      <c r="U4127" s="270"/>
      <c r="V4127" s="270"/>
      <c r="W4127" s="270"/>
      <c r="X4127" s="270"/>
      <c r="Y4127" s="270"/>
      <c r="Z4127" s="270"/>
      <c r="AA4127" s="270"/>
      <c r="AB4127" s="270"/>
      <c r="AC4127" s="270"/>
      <c r="AD4127" s="270"/>
      <c r="AE4127" s="270"/>
      <c r="AF4127" s="270"/>
    </row>
    <row r="4246" spans="2:32">
      <c r="B4246" s="271"/>
      <c r="C4246" s="271"/>
      <c r="D4246" s="271"/>
      <c r="E4246" s="271"/>
      <c r="F4246" s="271"/>
      <c r="G4246" s="271"/>
      <c r="H4246" s="271"/>
      <c r="I4246" s="271"/>
      <c r="J4246" s="271"/>
      <c r="K4246" s="271"/>
      <c r="L4246" s="271"/>
      <c r="M4246" s="271"/>
      <c r="N4246" s="271"/>
      <c r="O4246" s="271"/>
      <c r="P4246" s="271"/>
      <c r="Q4246" s="271"/>
      <c r="R4246" s="271"/>
      <c r="S4246" s="271"/>
      <c r="T4246" s="271"/>
      <c r="U4246" s="271"/>
      <c r="V4246" s="271"/>
      <c r="W4246" s="271"/>
      <c r="X4246" s="271"/>
      <c r="Y4246" s="271"/>
      <c r="Z4246" s="271"/>
      <c r="AA4246" s="271"/>
      <c r="AB4246" s="271"/>
      <c r="AC4246" s="271"/>
      <c r="AD4246" s="271"/>
      <c r="AE4246" s="271"/>
      <c r="AF4246" s="271"/>
    </row>
    <row r="4249" spans="2:32">
      <c r="B4249" s="271"/>
      <c r="C4249" s="271"/>
      <c r="D4249" s="271"/>
      <c r="E4249" s="271"/>
      <c r="F4249" s="271"/>
      <c r="G4249" s="271"/>
      <c r="H4249" s="271"/>
      <c r="I4249" s="271"/>
      <c r="J4249" s="271"/>
      <c r="K4249" s="271"/>
      <c r="L4249" s="271"/>
      <c r="M4249" s="271"/>
      <c r="N4249" s="271"/>
      <c r="O4249" s="271"/>
      <c r="P4249" s="271"/>
      <c r="Q4249" s="271"/>
      <c r="R4249" s="271"/>
      <c r="S4249" s="271"/>
      <c r="T4249" s="271"/>
      <c r="U4249" s="271"/>
      <c r="V4249" s="271"/>
      <c r="W4249" s="271"/>
      <c r="X4249" s="271"/>
      <c r="Y4249" s="271"/>
      <c r="Z4249" s="271"/>
      <c r="AA4249" s="271"/>
      <c r="AB4249" s="271"/>
      <c r="AC4249" s="271"/>
      <c r="AD4249" s="271"/>
      <c r="AE4249" s="271"/>
      <c r="AF4249" s="271"/>
    </row>
    <row r="4251" spans="2:32">
      <c r="B4251" s="271"/>
      <c r="C4251" s="271"/>
      <c r="D4251" s="271"/>
      <c r="E4251" s="271"/>
      <c r="F4251" s="271"/>
      <c r="G4251" s="271"/>
      <c r="H4251" s="271"/>
      <c r="I4251" s="271"/>
      <c r="J4251" s="271"/>
      <c r="K4251" s="271"/>
      <c r="L4251" s="271"/>
      <c r="M4251" s="271"/>
      <c r="N4251" s="271"/>
      <c r="O4251" s="271"/>
      <c r="P4251" s="271"/>
      <c r="Q4251" s="271"/>
      <c r="R4251" s="271"/>
      <c r="S4251" s="271"/>
      <c r="T4251" s="271"/>
      <c r="U4251" s="271"/>
      <c r="V4251" s="271"/>
      <c r="W4251" s="271"/>
      <c r="X4251" s="271"/>
      <c r="Y4251" s="271"/>
      <c r="Z4251" s="271"/>
      <c r="AA4251" s="271"/>
      <c r="AB4251" s="271"/>
      <c r="AC4251" s="271"/>
      <c r="AD4251" s="271"/>
      <c r="AE4251" s="271"/>
      <c r="AF4251" s="271"/>
    </row>
    <row r="4252" spans="2:32">
      <c r="B4252" s="270"/>
      <c r="C4252" s="270"/>
      <c r="D4252" s="270"/>
      <c r="E4252" s="270"/>
      <c r="F4252" s="270"/>
      <c r="G4252" s="270"/>
      <c r="H4252" s="270"/>
      <c r="I4252" s="270"/>
      <c r="J4252" s="270"/>
      <c r="K4252" s="270"/>
      <c r="L4252" s="270"/>
      <c r="M4252" s="270"/>
      <c r="N4252" s="270"/>
      <c r="O4252" s="270"/>
      <c r="P4252" s="270"/>
      <c r="Q4252" s="270"/>
      <c r="R4252" s="270"/>
      <c r="S4252" s="270"/>
      <c r="T4252" s="270"/>
      <c r="U4252" s="270"/>
      <c r="V4252" s="270"/>
      <c r="W4252" s="270"/>
      <c r="X4252" s="270"/>
      <c r="Y4252" s="270"/>
      <c r="Z4252" s="270"/>
      <c r="AA4252" s="270"/>
      <c r="AB4252" s="270"/>
      <c r="AC4252" s="270"/>
      <c r="AD4252" s="270"/>
      <c r="AE4252" s="270"/>
      <c r="AF4252" s="270"/>
    </row>
    <row r="4371" spans="2:32">
      <c r="B4371" s="271"/>
      <c r="C4371" s="271"/>
      <c r="D4371" s="271"/>
      <c r="E4371" s="271"/>
      <c r="F4371" s="271"/>
      <c r="G4371" s="271"/>
      <c r="H4371" s="271"/>
      <c r="I4371" s="271"/>
      <c r="J4371" s="271"/>
      <c r="K4371" s="271"/>
      <c r="L4371" s="271"/>
      <c r="M4371" s="271"/>
      <c r="N4371" s="271"/>
      <c r="O4371" s="271"/>
      <c r="P4371" s="271"/>
      <c r="Q4371" s="271"/>
      <c r="R4371" s="271"/>
      <c r="S4371" s="271"/>
      <c r="T4371" s="271"/>
      <c r="U4371" s="271"/>
      <c r="V4371" s="271"/>
      <c r="W4371" s="271"/>
      <c r="X4371" s="271"/>
      <c r="Y4371" s="271"/>
      <c r="Z4371" s="271"/>
      <c r="AA4371" s="271"/>
      <c r="AB4371" s="271"/>
      <c r="AC4371" s="271"/>
      <c r="AD4371" s="271"/>
      <c r="AE4371" s="271"/>
      <c r="AF4371" s="271"/>
    </row>
    <row r="4374" spans="2:32">
      <c r="B4374" s="271"/>
      <c r="C4374" s="271"/>
      <c r="D4374" s="271"/>
      <c r="E4374" s="271"/>
      <c r="F4374" s="271"/>
      <c r="G4374" s="271"/>
      <c r="H4374" s="271"/>
      <c r="I4374" s="271"/>
      <c r="J4374" s="271"/>
      <c r="K4374" s="271"/>
      <c r="L4374" s="271"/>
      <c r="M4374" s="271"/>
      <c r="N4374" s="271"/>
      <c r="O4374" s="271"/>
      <c r="P4374" s="271"/>
      <c r="Q4374" s="271"/>
      <c r="R4374" s="271"/>
      <c r="S4374" s="271"/>
      <c r="T4374" s="271"/>
      <c r="U4374" s="271"/>
      <c r="V4374" s="271"/>
      <c r="W4374" s="271"/>
      <c r="X4374" s="271"/>
      <c r="Y4374" s="271"/>
      <c r="Z4374" s="271"/>
      <c r="AA4374" s="271"/>
      <c r="AB4374" s="271"/>
      <c r="AC4374" s="271"/>
      <c r="AD4374" s="271"/>
      <c r="AE4374" s="271"/>
      <c r="AF4374" s="271"/>
    </row>
    <row r="4376" spans="2:32">
      <c r="B4376" s="271"/>
      <c r="C4376" s="271"/>
      <c r="D4376" s="271"/>
      <c r="E4376" s="271"/>
      <c r="F4376" s="271"/>
      <c r="G4376" s="271"/>
      <c r="H4376" s="271"/>
      <c r="I4376" s="271"/>
      <c r="J4376" s="271"/>
      <c r="K4376" s="271"/>
      <c r="L4376" s="271"/>
      <c r="M4376" s="271"/>
      <c r="N4376" s="271"/>
      <c r="O4376" s="271"/>
      <c r="P4376" s="271"/>
      <c r="Q4376" s="271"/>
      <c r="R4376" s="271"/>
      <c r="S4376" s="271"/>
      <c r="T4376" s="271"/>
      <c r="U4376" s="271"/>
      <c r="V4376" s="271"/>
      <c r="W4376" s="271"/>
      <c r="X4376" s="271"/>
      <c r="Y4376" s="271"/>
      <c r="Z4376" s="271"/>
      <c r="AA4376" s="271"/>
      <c r="AB4376" s="271"/>
      <c r="AC4376" s="271"/>
      <c r="AD4376" s="271"/>
      <c r="AE4376" s="271"/>
      <c r="AF4376" s="271"/>
    </row>
    <row r="4377" spans="2:32">
      <c r="B4377" s="270"/>
      <c r="C4377" s="270"/>
      <c r="D4377" s="270"/>
      <c r="E4377" s="270"/>
      <c r="F4377" s="270"/>
      <c r="G4377" s="270"/>
      <c r="H4377" s="270"/>
      <c r="I4377" s="270"/>
      <c r="J4377" s="270"/>
      <c r="K4377" s="270"/>
      <c r="L4377" s="270"/>
      <c r="M4377" s="270"/>
      <c r="N4377" s="270"/>
      <c r="O4377" s="270"/>
      <c r="P4377" s="270"/>
      <c r="Q4377" s="270"/>
      <c r="R4377" s="270"/>
      <c r="S4377" s="270"/>
      <c r="T4377" s="270"/>
      <c r="U4377" s="270"/>
      <c r="V4377" s="270"/>
      <c r="W4377" s="270"/>
      <c r="X4377" s="270"/>
      <c r="Y4377" s="270"/>
      <c r="Z4377" s="270"/>
      <c r="AA4377" s="270"/>
      <c r="AB4377" s="270"/>
      <c r="AC4377" s="270"/>
      <c r="AD4377" s="270"/>
      <c r="AE4377" s="270"/>
      <c r="AF4377" s="270"/>
    </row>
    <row r="4499" spans="2:32">
      <c r="B4499" s="271"/>
      <c r="C4499" s="271"/>
      <c r="D4499" s="271"/>
      <c r="E4499" s="271"/>
      <c r="F4499" s="271"/>
      <c r="G4499" s="271"/>
      <c r="H4499" s="271"/>
      <c r="I4499" s="271"/>
      <c r="J4499" s="271"/>
      <c r="K4499" s="271"/>
      <c r="L4499" s="271"/>
      <c r="M4499" s="271"/>
      <c r="N4499" s="271"/>
      <c r="O4499" s="271"/>
      <c r="P4499" s="271"/>
      <c r="Q4499" s="271"/>
      <c r="R4499" s="271"/>
      <c r="S4499" s="271"/>
      <c r="T4499" s="271"/>
      <c r="U4499" s="271"/>
      <c r="V4499" s="271"/>
      <c r="W4499" s="271"/>
      <c r="X4499" s="271"/>
      <c r="Y4499" s="271"/>
      <c r="Z4499" s="271"/>
      <c r="AA4499" s="271"/>
      <c r="AB4499" s="271"/>
      <c r="AC4499" s="271"/>
      <c r="AD4499" s="271"/>
      <c r="AE4499" s="271"/>
      <c r="AF4499" s="271"/>
    </row>
    <row r="4501" spans="2:32">
      <c r="B4501" s="271"/>
      <c r="C4501" s="271"/>
      <c r="D4501" s="271"/>
      <c r="E4501" s="271"/>
      <c r="F4501" s="271"/>
      <c r="G4501" s="271"/>
      <c r="H4501" s="271"/>
      <c r="I4501" s="271"/>
      <c r="J4501" s="271"/>
      <c r="K4501" s="271"/>
      <c r="L4501" s="271"/>
      <c r="M4501" s="271"/>
      <c r="N4501" s="271"/>
      <c r="O4501" s="271"/>
      <c r="P4501" s="271"/>
      <c r="Q4501" s="271"/>
      <c r="R4501" s="271"/>
      <c r="S4501" s="271"/>
      <c r="T4501" s="271"/>
      <c r="U4501" s="271"/>
      <c r="V4501" s="271"/>
      <c r="W4501" s="271"/>
      <c r="X4501" s="271"/>
      <c r="Y4501" s="271"/>
      <c r="Z4501" s="271"/>
      <c r="AA4501" s="271"/>
      <c r="AB4501" s="271"/>
      <c r="AC4501" s="271"/>
      <c r="AD4501" s="271"/>
      <c r="AE4501" s="271"/>
      <c r="AF4501" s="271"/>
    </row>
    <row r="4502" spans="2:32">
      <c r="B4502" s="270"/>
      <c r="C4502" s="270"/>
      <c r="D4502" s="270"/>
      <c r="E4502" s="270"/>
      <c r="F4502" s="270"/>
      <c r="G4502" s="270"/>
      <c r="H4502" s="270"/>
      <c r="I4502" s="270"/>
      <c r="J4502" s="270"/>
      <c r="K4502" s="270"/>
      <c r="L4502" s="270"/>
      <c r="M4502" s="270"/>
      <c r="N4502" s="270"/>
      <c r="O4502" s="270"/>
      <c r="P4502" s="270"/>
      <c r="Q4502" s="270"/>
      <c r="R4502" s="270"/>
      <c r="S4502" s="270"/>
      <c r="T4502" s="270"/>
      <c r="U4502" s="270"/>
      <c r="V4502" s="270"/>
      <c r="W4502" s="270"/>
      <c r="X4502" s="270"/>
      <c r="Y4502" s="270"/>
      <c r="Z4502" s="270"/>
      <c r="AA4502" s="270"/>
      <c r="AB4502" s="270"/>
      <c r="AC4502" s="270"/>
      <c r="AD4502" s="270"/>
      <c r="AE4502" s="270"/>
      <c r="AF4502" s="270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109" t="s">
        <v>367</v>
      </c>
      <c r="C1" s="110">
        <v>2022</v>
      </c>
      <c r="D1" s="110">
        <v>2023</v>
      </c>
      <c r="E1" s="110">
        <v>2024</v>
      </c>
      <c r="F1" s="110">
        <v>2025</v>
      </c>
      <c r="G1" s="110">
        <v>2026</v>
      </c>
      <c r="H1" s="110">
        <v>2027</v>
      </c>
      <c r="I1" s="110">
        <v>2028</v>
      </c>
      <c r="J1" s="110">
        <v>2029</v>
      </c>
      <c r="K1" s="110">
        <v>2030</v>
      </c>
      <c r="L1" s="110">
        <v>2031</v>
      </c>
      <c r="M1" s="110">
        <v>2032</v>
      </c>
      <c r="N1" s="110">
        <v>2033</v>
      </c>
      <c r="O1" s="110">
        <v>2034</v>
      </c>
      <c r="P1" s="110">
        <v>2035</v>
      </c>
      <c r="Q1" s="110">
        <v>2036</v>
      </c>
      <c r="R1" s="110">
        <v>2037</v>
      </c>
      <c r="S1" s="110">
        <v>2038</v>
      </c>
      <c r="T1" s="110">
        <v>2039</v>
      </c>
      <c r="U1" s="110">
        <v>2040</v>
      </c>
      <c r="V1" s="110">
        <v>2041</v>
      </c>
      <c r="W1" s="110">
        <v>2042</v>
      </c>
      <c r="X1" s="110">
        <v>2043</v>
      </c>
      <c r="Y1" s="110">
        <v>2044</v>
      </c>
      <c r="Z1" s="110">
        <v>2045</v>
      </c>
      <c r="AA1" s="110">
        <v>2046</v>
      </c>
      <c r="AB1" s="110">
        <v>2047</v>
      </c>
      <c r="AC1" s="110">
        <v>2048</v>
      </c>
      <c r="AD1" s="110">
        <v>2049</v>
      </c>
      <c r="AE1" s="110">
        <v>2050</v>
      </c>
    </row>
    <row r="2" spans="1:33" ht="15" customHeight="1" thickTop="1"/>
    <row r="3" spans="1:33" ht="15" customHeight="1">
      <c r="C3" s="111" t="s">
        <v>368</v>
      </c>
      <c r="D3" s="111" t="s">
        <v>369</v>
      </c>
      <c r="E3" s="112"/>
      <c r="F3" s="112"/>
      <c r="G3" s="112"/>
    </row>
    <row r="4" spans="1:33" ht="15" customHeight="1">
      <c r="C4" s="111" t="s">
        <v>370</v>
      </c>
      <c r="D4" s="111" t="s">
        <v>371</v>
      </c>
      <c r="E4" s="112"/>
      <c r="F4" s="112"/>
      <c r="G4" s="111" t="s">
        <v>372</v>
      </c>
    </row>
    <row r="5" spans="1:33" ht="15" customHeight="1">
      <c r="C5" s="111" t="s">
        <v>373</v>
      </c>
      <c r="D5" s="111" t="s">
        <v>374</v>
      </c>
      <c r="E5" s="112"/>
      <c r="F5" s="112"/>
      <c r="G5" s="112"/>
    </row>
    <row r="6" spans="1:33" ht="15" customHeight="1">
      <c r="C6" s="111" t="s">
        <v>375</v>
      </c>
      <c r="D6" s="112"/>
      <c r="E6" s="111" t="s">
        <v>376</v>
      </c>
      <c r="F6" s="112"/>
      <c r="G6" s="112"/>
    </row>
    <row r="7" spans="1:33" ht="12" customHeight="1"/>
    <row r="8" spans="1:33" ht="12" customHeight="1"/>
    <row r="9" spans="1:33" ht="12" customHeight="1"/>
    <row r="10" spans="1:33" ht="15" customHeight="1">
      <c r="A10" s="113" t="s">
        <v>377</v>
      </c>
      <c r="B10" s="114" t="s">
        <v>378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6" t="s">
        <v>379</v>
      </c>
      <c r="AG10" s="115"/>
    </row>
    <row r="11" spans="1:33" ht="15" customHeight="1">
      <c r="B11" s="117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6" t="s">
        <v>380</v>
      </c>
      <c r="AG11" s="115"/>
    </row>
    <row r="12" spans="1:33" ht="15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6" t="s">
        <v>381</v>
      </c>
      <c r="AG12" s="115"/>
    </row>
    <row r="13" spans="1:33" ht="15" customHeight="1" thickBot="1">
      <c r="B13" s="119" t="s">
        <v>382</v>
      </c>
      <c r="C13" s="119">
        <v>2022</v>
      </c>
      <c r="D13" s="119">
        <v>2023</v>
      </c>
      <c r="E13" s="119">
        <v>2024</v>
      </c>
      <c r="F13" s="119">
        <v>2025</v>
      </c>
      <c r="G13" s="119">
        <v>2026</v>
      </c>
      <c r="H13" s="119">
        <v>2027</v>
      </c>
      <c r="I13" s="119">
        <v>2028</v>
      </c>
      <c r="J13" s="119">
        <v>2029</v>
      </c>
      <c r="K13" s="119">
        <v>2030</v>
      </c>
      <c r="L13" s="119">
        <v>2031</v>
      </c>
      <c r="M13" s="119">
        <v>2032</v>
      </c>
      <c r="N13" s="119">
        <v>2033</v>
      </c>
      <c r="O13" s="119">
        <v>2034</v>
      </c>
      <c r="P13" s="119">
        <v>2035</v>
      </c>
      <c r="Q13" s="119">
        <v>2036</v>
      </c>
      <c r="R13" s="119">
        <v>2037</v>
      </c>
      <c r="S13" s="119">
        <v>2038</v>
      </c>
      <c r="T13" s="119">
        <v>2039</v>
      </c>
      <c r="U13" s="119">
        <v>2040</v>
      </c>
      <c r="V13" s="119">
        <v>2041</v>
      </c>
      <c r="W13" s="119">
        <v>2042</v>
      </c>
      <c r="X13" s="119">
        <v>2043</v>
      </c>
      <c r="Y13" s="119">
        <v>2044</v>
      </c>
      <c r="Z13" s="119">
        <v>2045</v>
      </c>
      <c r="AA13" s="119">
        <v>2046</v>
      </c>
      <c r="AB13" s="119">
        <v>2047</v>
      </c>
      <c r="AC13" s="119">
        <v>2048</v>
      </c>
      <c r="AD13" s="119">
        <v>2049</v>
      </c>
      <c r="AE13" s="119">
        <v>2050</v>
      </c>
      <c r="AF13" s="120">
        <v>2050</v>
      </c>
      <c r="AG13" s="115"/>
    </row>
    <row r="14" spans="1:33" ht="15" customHeight="1" thickTop="1"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5" customHeight="1">
      <c r="B15" s="121" t="s">
        <v>383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5" customHeight="1"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5" customHeight="1">
      <c r="B17" s="121" t="s">
        <v>384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5" customHeight="1">
      <c r="B18" s="121" t="s">
        <v>385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5" customHeight="1">
      <c r="A19" s="113" t="s">
        <v>386</v>
      </c>
      <c r="B19" s="122" t="s">
        <v>387</v>
      </c>
      <c r="C19" s="123">
        <v>54.392623999999998</v>
      </c>
      <c r="D19" s="123">
        <v>53.187412000000002</v>
      </c>
      <c r="E19" s="123">
        <v>52.529724000000002</v>
      </c>
      <c r="F19" s="123">
        <v>52.479733000000003</v>
      </c>
      <c r="G19" s="123">
        <v>52.720959000000001</v>
      </c>
      <c r="H19" s="123">
        <v>52.851050999999998</v>
      </c>
      <c r="I19" s="123">
        <v>52.993167999999997</v>
      </c>
      <c r="J19" s="123">
        <v>53.175175000000003</v>
      </c>
      <c r="K19" s="123">
        <v>53.566817999999998</v>
      </c>
      <c r="L19" s="123">
        <v>54.220244999999998</v>
      </c>
      <c r="M19" s="123">
        <v>55.079853</v>
      </c>
      <c r="N19" s="123">
        <v>55.840674999999997</v>
      </c>
      <c r="O19" s="123">
        <v>56.638934999999996</v>
      </c>
      <c r="P19" s="123">
        <v>57.504395000000002</v>
      </c>
      <c r="Q19" s="123">
        <v>58.304447000000003</v>
      </c>
      <c r="R19" s="123">
        <v>59.176174000000003</v>
      </c>
      <c r="S19" s="123">
        <v>60.063701999999999</v>
      </c>
      <c r="T19" s="123">
        <v>61.000945999999999</v>
      </c>
      <c r="U19" s="123">
        <v>62.044392000000002</v>
      </c>
      <c r="V19" s="123">
        <v>63.120776999999997</v>
      </c>
      <c r="W19" s="123">
        <v>64.186768000000001</v>
      </c>
      <c r="X19" s="123">
        <v>65.249404999999996</v>
      </c>
      <c r="Y19" s="123">
        <v>66.318534999999997</v>
      </c>
      <c r="Z19" s="123">
        <v>67.468947999999997</v>
      </c>
      <c r="AA19" s="123">
        <v>68.816581999999997</v>
      </c>
      <c r="AB19" s="123">
        <v>70.243613999999994</v>
      </c>
      <c r="AC19" s="123">
        <v>71.603301999999999</v>
      </c>
      <c r="AD19" s="123">
        <v>73.056640999999999</v>
      </c>
      <c r="AE19" s="123">
        <v>74.779610000000005</v>
      </c>
      <c r="AF19" s="124">
        <v>1.1433E-2</v>
      </c>
      <c r="AG19" s="115"/>
    </row>
    <row r="20" spans="1:33" ht="15" customHeight="1">
      <c r="A20" s="113" t="s">
        <v>388</v>
      </c>
      <c r="B20" s="122" t="s">
        <v>389</v>
      </c>
      <c r="C20" s="123">
        <v>16.846205000000001</v>
      </c>
      <c r="D20" s="123">
        <v>17.761892</v>
      </c>
      <c r="E20" s="123">
        <v>18.763459999999998</v>
      </c>
      <c r="F20" s="123">
        <v>19.899121999999998</v>
      </c>
      <c r="G20" s="123">
        <v>21.083855</v>
      </c>
      <c r="H20" s="123">
        <v>22.151053999999998</v>
      </c>
      <c r="I20" s="123">
        <v>23.138805000000001</v>
      </c>
      <c r="J20" s="123">
        <v>24.075592</v>
      </c>
      <c r="K20" s="123">
        <v>25.031351000000001</v>
      </c>
      <c r="L20" s="123">
        <v>26.026824999999999</v>
      </c>
      <c r="M20" s="123">
        <v>27.096857</v>
      </c>
      <c r="N20" s="123">
        <v>28.109197999999999</v>
      </c>
      <c r="O20" s="123">
        <v>29.092110000000002</v>
      </c>
      <c r="P20" s="123">
        <v>30.063576000000001</v>
      </c>
      <c r="Q20" s="123">
        <v>30.988947</v>
      </c>
      <c r="R20" s="123">
        <v>31.943773</v>
      </c>
      <c r="S20" s="123">
        <v>32.878410000000002</v>
      </c>
      <c r="T20" s="123">
        <v>33.782879000000001</v>
      </c>
      <c r="U20" s="123">
        <v>34.707160999999999</v>
      </c>
      <c r="V20" s="123">
        <v>35.655670000000001</v>
      </c>
      <c r="W20" s="123">
        <v>36.558773000000002</v>
      </c>
      <c r="X20" s="123">
        <v>37.368586999999998</v>
      </c>
      <c r="Y20" s="123">
        <v>38.121651</v>
      </c>
      <c r="Z20" s="123">
        <v>38.871417999999998</v>
      </c>
      <c r="AA20" s="123">
        <v>39.695540999999999</v>
      </c>
      <c r="AB20" s="123">
        <v>40.532322000000001</v>
      </c>
      <c r="AC20" s="123">
        <v>41.299179000000002</v>
      </c>
      <c r="AD20" s="123">
        <v>42.100203999999998</v>
      </c>
      <c r="AE20" s="123">
        <v>43.049956999999999</v>
      </c>
      <c r="AF20" s="124">
        <v>3.4076000000000002E-2</v>
      </c>
      <c r="AG20" s="115"/>
    </row>
    <row r="21" spans="1:33" ht="15" customHeight="1">
      <c r="A21" s="113" t="s">
        <v>390</v>
      </c>
      <c r="B21" s="122" t="s">
        <v>391</v>
      </c>
      <c r="C21" s="123">
        <v>5.8500000000000002E-4</v>
      </c>
      <c r="D21" s="123">
        <v>7.6309999999999998E-3</v>
      </c>
      <c r="E21" s="123">
        <v>1.4685E-2</v>
      </c>
      <c r="F21" s="123">
        <v>2.1224E-2</v>
      </c>
      <c r="G21" s="123">
        <v>2.7498000000000002E-2</v>
      </c>
      <c r="H21" s="123">
        <v>3.3387E-2</v>
      </c>
      <c r="I21" s="123">
        <v>3.8968000000000003E-2</v>
      </c>
      <c r="J21" s="123">
        <v>4.4345000000000002E-2</v>
      </c>
      <c r="K21" s="123">
        <v>4.9703999999999998E-2</v>
      </c>
      <c r="L21" s="123">
        <v>5.5247999999999998E-2</v>
      </c>
      <c r="M21" s="123">
        <v>6.1055999999999999E-2</v>
      </c>
      <c r="N21" s="123">
        <v>6.6844000000000001E-2</v>
      </c>
      <c r="O21" s="123">
        <v>7.2696999999999998E-2</v>
      </c>
      <c r="P21" s="123">
        <v>7.8773999999999997E-2</v>
      </c>
      <c r="Q21" s="123">
        <v>8.5073999999999997E-2</v>
      </c>
      <c r="R21" s="123">
        <v>9.1911000000000007E-2</v>
      </c>
      <c r="S21" s="123">
        <v>9.9267999999999995E-2</v>
      </c>
      <c r="T21" s="123">
        <v>0.10728699999999999</v>
      </c>
      <c r="U21" s="123">
        <v>0.116186</v>
      </c>
      <c r="V21" s="123">
        <v>0.125999</v>
      </c>
      <c r="W21" s="123">
        <v>0.13661799999999999</v>
      </c>
      <c r="X21" s="123">
        <v>0.14805499999999999</v>
      </c>
      <c r="Y21" s="123">
        <v>0.160189</v>
      </c>
      <c r="Z21" s="123">
        <v>0.173373</v>
      </c>
      <c r="AA21" s="123">
        <v>0.18800800000000001</v>
      </c>
      <c r="AB21" s="123">
        <v>0.203789</v>
      </c>
      <c r="AC21" s="123">
        <v>0.22024199999999999</v>
      </c>
      <c r="AD21" s="123">
        <v>0.237737</v>
      </c>
      <c r="AE21" s="123">
        <v>0.256857</v>
      </c>
      <c r="AF21" s="124">
        <v>0.242756</v>
      </c>
      <c r="AG21" s="115"/>
    </row>
    <row r="22" spans="1:33" ht="15" customHeight="1">
      <c r="A22" s="113" t="s">
        <v>392</v>
      </c>
      <c r="B22" s="122" t="s">
        <v>393</v>
      </c>
      <c r="C22" s="123">
        <v>1.5417999999999999E-2</v>
      </c>
      <c r="D22" s="123">
        <v>1.3986E-2</v>
      </c>
      <c r="E22" s="123">
        <v>1.2747E-2</v>
      </c>
      <c r="F22" s="123">
        <v>1.1705E-2</v>
      </c>
      <c r="G22" s="123">
        <v>1.0794E-2</v>
      </c>
      <c r="H22" s="123">
        <v>9.9299999999999996E-3</v>
      </c>
      <c r="I22" s="123">
        <v>9.1299999999999992E-3</v>
      </c>
      <c r="J22" s="123">
        <v>8.3929999999999994E-3</v>
      </c>
      <c r="K22" s="123">
        <v>7.7320000000000002E-3</v>
      </c>
      <c r="L22" s="123">
        <v>7.1459999999999996E-3</v>
      </c>
      <c r="M22" s="123">
        <v>6.6239999999999997E-3</v>
      </c>
      <c r="N22" s="123">
        <v>6.0930000000000003E-3</v>
      </c>
      <c r="O22" s="123">
        <v>5.5430000000000002E-3</v>
      </c>
      <c r="P22" s="123">
        <v>4.9630000000000004E-3</v>
      </c>
      <c r="Q22" s="123">
        <v>4.3689999999999996E-3</v>
      </c>
      <c r="R22" s="123">
        <v>3.7439999999999999E-3</v>
      </c>
      <c r="S22" s="123">
        <v>3.1649999999999998E-3</v>
      </c>
      <c r="T22" s="123">
        <v>2.637E-3</v>
      </c>
      <c r="U22" s="123">
        <v>2.1050000000000001E-3</v>
      </c>
      <c r="V22" s="123">
        <v>1.683E-3</v>
      </c>
      <c r="W22" s="123">
        <v>1.3730000000000001E-3</v>
      </c>
      <c r="X22" s="123">
        <v>1.147E-3</v>
      </c>
      <c r="Y22" s="123">
        <v>1E-3</v>
      </c>
      <c r="Z22" s="123">
        <v>8.9899999999999995E-4</v>
      </c>
      <c r="AA22" s="123">
        <v>8.1999999999999998E-4</v>
      </c>
      <c r="AB22" s="123">
        <v>7.6900000000000004E-4</v>
      </c>
      <c r="AC22" s="123">
        <v>7.0299999999999996E-4</v>
      </c>
      <c r="AD22" s="123">
        <v>6.2500000000000001E-4</v>
      </c>
      <c r="AE22" s="123">
        <v>5.2899999999999996E-4</v>
      </c>
      <c r="AF22" s="124">
        <v>-0.11348800000000001</v>
      </c>
      <c r="AG22" s="115"/>
    </row>
    <row r="23" spans="1:33" ht="15" customHeight="1">
      <c r="A23" s="113" t="s">
        <v>394</v>
      </c>
      <c r="B23" s="122" t="s">
        <v>395</v>
      </c>
      <c r="C23" s="123">
        <v>3.793104</v>
      </c>
      <c r="D23" s="123">
        <v>3.7339889999999998</v>
      </c>
      <c r="E23" s="123">
        <v>3.7011970000000001</v>
      </c>
      <c r="F23" s="123">
        <v>3.6948340000000002</v>
      </c>
      <c r="G23" s="123">
        <v>3.7055539999999998</v>
      </c>
      <c r="H23" s="123">
        <v>3.7133219999999998</v>
      </c>
      <c r="I23" s="123">
        <v>3.7223549999999999</v>
      </c>
      <c r="J23" s="123">
        <v>3.7376019999999999</v>
      </c>
      <c r="K23" s="123">
        <v>3.7636449999999999</v>
      </c>
      <c r="L23" s="123">
        <v>3.8070430000000002</v>
      </c>
      <c r="M23" s="123">
        <v>3.8642319999999999</v>
      </c>
      <c r="N23" s="123">
        <v>3.9146670000000001</v>
      </c>
      <c r="O23" s="123">
        <v>3.9473159999999998</v>
      </c>
      <c r="P23" s="123">
        <v>3.9684680000000001</v>
      </c>
      <c r="Q23" s="123">
        <v>3.9718550000000001</v>
      </c>
      <c r="R23" s="123">
        <v>3.975454</v>
      </c>
      <c r="S23" s="123">
        <v>3.964083</v>
      </c>
      <c r="T23" s="123">
        <v>3.9534349999999998</v>
      </c>
      <c r="U23" s="123">
        <v>3.955495</v>
      </c>
      <c r="V23" s="123">
        <v>3.9734389999999999</v>
      </c>
      <c r="W23" s="123">
        <v>4.000788</v>
      </c>
      <c r="X23" s="123">
        <v>4.0414599999999998</v>
      </c>
      <c r="Y23" s="123">
        <v>4.0953679999999997</v>
      </c>
      <c r="Z23" s="123">
        <v>4.15557</v>
      </c>
      <c r="AA23" s="123">
        <v>4.2257569999999998</v>
      </c>
      <c r="AB23" s="123">
        <v>4.2996879999999997</v>
      </c>
      <c r="AC23" s="123">
        <v>4.3678400000000002</v>
      </c>
      <c r="AD23" s="123">
        <v>4.4369680000000002</v>
      </c>
      <c r="AE23" s="123">
        <v>4.5171900000000003</v>
      </c>
      <c r="AF23" s="124">
        <v>6.2589999999999998E-3</v>
      </c>
      <c r="AG23" s="115"/>
    </row>
    <row r="24" spans="1:33" ht="15" customHeight="1">
      <c r="A24" s="113" t="s">
        <v>396</v>
      </c>
      <c r="B24" s="122" t="s">
        <v>397</v>
      </c>
      <c r="C24" s="123">
        <v>8.03E-4</v>
      </c>
      <c r="D24" s="123">
        <v>7.2599999999999997E-4</v>
      </c>
      <c r="E24" s="123">
        <v>6.6500000000000001E-4</v>
      </c>
      <c r="F24" s="123">
        <v>6.1799999999999995E-4</v>
      </c>
      <c r="G24" s="123">
        <v>5.8399999999999999E-4</v>
      </c>
      <c r="H24" s="123">
        <v>5.5699999999999999E-4</v>
      </c>
      <c r="I24" s="123">
        <v>5.3600000000000002E-4</v>
      </c>
      <c r="J24" s="123">
        <v>5.04E-4</v>
      </c>
      <c r="K24" s="123">
        <v>4.6299999999999998E-4</v>
      </c>
      <c r="L24" s="123">
        <v>4.2499999999999998E-4</v>
      </c>
      <c r="M24" s="123">
        <v>3.9199999999999999E-4</v>
      </c>
      <c r="N24" s="123">
        <v>3.3E-4</v>
      </c>
      <c r="O24" s="123">
        <v>2.5999999999999998E-4</v>
      </c>
      <c r="P24" s="123">
        <v>2.05E-4</v>
      </c>
      <c r="Q24" s="123">
        <v>1.6100000000000001E-4</v>
      </c>
      <c r="R24" s="123">
        <v>1.26E-4</v>
      </c>
      <c r="S24" s="123">
        <v>9.8999999999999994E-5</v>
      </c>
      <c r="T24" s="123">
        <v>7.7000000000000001E-5</v>
      </c>
      <c r="U24" s="123">
        <v>6.8999999999999997E-5</v>
      </c>
      <c r="V24" s="123">
        <v>6.7000000000000002E-5</v>
      </c>
      <c r="W24" s="123">
        <v>6.6000000000000005E-5</v>
      </c>
      <c r="X24" s="123">
        <v>6.3999999999999997E-5</v>
      </c>
      <c r="Y24" s="123">
        <v>5.1999999999999997E-5</v>
      </c>
      <c r="Z24" s="123">
        <v>3.6000000000000001E-5</v>
      </c>
      <c r="AA24" s="123">
        <v>2.5999999999999998E-5</v>
      </c>
      <c r="AB24" s="123">
        <v>1.8E-5</v>
      </c>
      <c r="AC24" s="123">
        <v>1.2999999999999999E-5</v>
      </c>
      <c r="AD24" s="123">
        <v>9.0000000000000002E-6</v>
      </c>
      <c r="AE24" s="123">
        <v>6.0000000000000002E-6</v>
      </c>
      <c r="AF24" s="124">
        <v>-0.15909799999999999</v>
      </c>
      <c r="AG24" s="115"/>
    </row>
    <row r="25" spans="1:33" ht="15" customHeight="1">
      <c r="A25" s="113" t="s">
        <v>398</v>
      </c>
      <c r="B25" s="122" t="s">
        <v>399</v>
      </c>
      <c r="C25" s="123">
        <v>0</v>
      </c>
      <c r="D25" s="123">
        <v>5.7910000000000001E-3</v>
      </c>
      <c r="E25" s="123">
        <v>1.1641E-2</v>
      </c>
      <c r="F25" s="123">
        <v>1.7745E-2</v>
      </c>
      <c r="G25" s="123">
        <v>2.4024E-2</v>
      </c>
      <c r="H25" s="123">
        <v>3.0276999999999998E-2</v>
      </c>
      <c r="I25" s="123">
        <v>3.6507999999999999E-2</v>
      </c>
      <c r="J25" s="123">
        <v>4.2764999999999997E-2</v>
      </c>
      <c r="K25" s="123">
        <v>4.9185E-2</v>
      </c>
      <c r="L25" s="123">
        <v>5.5924000000000001E-2</v>
      </c>
      <c r="M25" s="123">
        <v>6.3112000000000001E-2</v>
      </c>
      <c r="N25" s="123">
        <v>7.0484000000000005E-2</v>
      </c>
      <c r="O25" s="123">
        <v>7.8226000000000004E-2</v>
      </c>
      <c r="P25" s="123">
        <v>8.6534E-2</v>
      </c>
      <c r="Q25" s="123">
        <v>9.5422000000000007E-2</v>
      </c>
      <c r="R25" s="123">
        <v>0.10527400000000001</v>
      </c>
      <c r="S25" s="123">
        <v>0.11618100000000001</v>
      </c>
      <c r="T25" s="123">
        <v>0.128332</v>
      </c>
      <c r="U25" s="123">
        <v>0.14206299999999999</v>
      </c>
      <c r="V25" s="123">
        <v>0.157389</v>
      </c>
      <c r="W25" s="123">
        <v>0.17405100000000001</v>
      </c>
      <c r="X25" s="123">
        <v>0.19183600000000001</v>
      </c>
      <c r="Y25" s="123">
        <v>0.21071500000000001</v>
      </c>
      <c r="Z25" s="123">
        <v>0.23088900000000001</v>
      </c>
      <c r="AA25" s="123">
        <v>0.25246600000000002</v>
      </c>
      <c r="AB25" s="123">
        <v>0.27496199999999998</v>
      </c>
      <c r="AC25" s="123">
        <v>0.29769299999999999</v>
      </c>
      <c r="AD25" s="123">
        <v>0.32119900000000001</v>
      </c>
      <c r="AE25" s="123">
        <v>0.34622399999999998</v>
      </c>
      <c r="AF25" s="124" t="s">
        <v>400</v>
      </c>
      <c r="AG25" s="115"/>
    </row>
    <row r="26" spans="1:33" ht="15" customHeight="1">
      <c r="A26" s="113" t="s">
        <v>401</v>
      </c>
      <c r="B26" s="122" t="s">
        <v>402</v>
      </c>
      <c r="C26" s="123">
        <v>0</v>
      </c>
      <c r="D26" s="123">
        <v>6.025E-3</v>
      </c>
      <c r="E26" s="123">
        <v>1.2128999999999999E-2</v>
      </c>
      <c r="F26" s="123">
        <v>1.8395000000000002E-2</v>
      </c>
      <c r="G26" s="123">
        <v>2.4749E-2</v>
      </c>
      <c r="H26" s="123">
        <v>3.0966E-2</v>
      </c>
      <c r="I26" s="123">
        <v>3.7011000000000002E-2</v>
      </c>
      <c r="J26" s="123">
        <v>4.2945999999999998E-2</v>
      </c>
      <c r="K26" s="123">
        <v>4.8956E-2</v>
      </c>
      <c r="L26" s="123">
        <v>5.5273999999999997E-2</v>
      </c>
      <c r="M26" s="123">
        <v>6.2050000000000001E-2</v>
      </c>
      <c r="N26" s="123">
        <v>6.9098000000000007E-2</v>
      </c>
      <c r="O26" s="123">
        <v>7.6633999999999994E-2</v>
      </c>
      <c r="P26" s="123">
        <v>8.4903000000000006E-2</v>
      </c>
      <c r="Q26" s="123">
        <v>9.3932000000000002E-2</v>
      </c>
      <c r="R26" s="123">
        <v>0.104143</v>
      </c>
      <c r="S26" s="123">
        <v>0.115635</v>
      </c>
      <c r="T26" s="123">
        <v>0.12864999999999999</v>
      </c>
      <c r="U26" s="123">
        <v>0.14353199999999999</v>
      </c>
      <c r="V26" s="123">
        <v>0.160333</v>
      </c>
      <c r="W26" s="123">
        <v>0.17879300000000001</v>
      </c>
      <c r="X26" s="123">
        <v>0.198736</v>
      </c>
      <c r="Y26" s="123">
        <v>0.21998000000000001</v>
      </c>
      <c r="Z26" s="123">
        <v>0.24280499999999999</v>
      </c>
      <c r="AA26" s="123">
        <v>0.26719799999999999</v>
      </c>
      <c r="AB26" s="123">
        <v>0.29270299999999999</v>
      </c>
      <c r="AC26" s="123">
        <v>0.318521</v>
      </c>
      <c r="AD26" s="123">
        <v>0.34528500000000001</v>
      </c>
      <c r="AE26" s="123">
        <v>0.37370199999999998</v>
      </c>
      <c r="AF26" s="124" t="s">
        <v>400</v>
      </c>
      <c r="AG26" s="115"/>
    </row>
    <row r="27" spans="1:33" ht="15" customHeight="1">
      <c r="A27" s="113" t="s">
        <v>403</v>
      </c>
      <c r="B27" s="122" t="s">
        <v>404</v>
      </c>
      <c r="C27" s="123">
        <v>0</v>
      </c>
      <c r="D27" s="123">
        <v>0</v>
      </c>
      <c r="E27" s="123">
        <v>1.9999999999999999E-6</v>
      </c>
      <c r="F27" s="123">
        <v>3.9999999999999998E-6</v>
      </c>
      <c r="G27" s="123">
        <v>6.0000000000000002E-6</v>
      </c>
      <c r="H27" s="123">
        <v>7.9999999999999996E-6</v>
      </c>
      <c r="I27" s="123">
        <v>1.0000000000000001E-5</v>
      </c>
      <c r="J27" s="123">
        <v>1.1E-5</v>
      </c>
      <c r="K27" s="123">
        <v>1.2999999999999999E-5</v>
      </c>
      <c r="L27" s="123">
        <v>1.5E-5</v>
      </c>
      <c r="M27" s="123">
        <v>1.7E-5</v>
      </c>
      <c r="N27" s="123">
        <v>1.8E-5</v>
      </c>
      <c r="O27" s="123">
        <v>2.0000000000000002E-5</v>
      </c>
      <c r="P27" s="123">
        <v>2.0999999999999999E-5</v>
      </c>
      <c r="Q27" s="123">
        <v>2.1999999999999999E-5</v>
      </c>
      <c r="R27" s="123">
        <v>2.3E-5</v>
      </c>
      <c r="S27" s="123">
        <v>2.4000000000000001E-5</v>
      </c>
      <c r="T27" s="123">
        <v>2.5000000000000001E-5</v>
      </c>
      <c r="U27" s="123">
        <v>2.5999999999999998E-5</v>
      </c>
      <c r="V27" s="123">
        <v>2.6999999999999999E-5</v>
      </c>
      <c r="W27" s="123">
        <v>2.8E-5</v>
      </c>
      <c r="X27" s="123">
        <v>2.8E-5</v>
      </c>
      <c r="Y27" s="123">
        <v>2.8E-5</v>
      </c>
      <c r="Z27" s="123">
        <v>2.9E-5</v>
      </c>
      <c r="AA27" s="123">
        <v>2.9E-5</v>
      </c>
      <c r="AB27" s="123">
        <v>2.8E-5</v>
      </c>
      <c r="AC27" s="123">
        <v>2.8E-5</v>
      </c>
      <c r="AD27" s="123">
        <v>2.6999999999999999E-5</v>
      </c>
      <c r="AE27" s="123">
        <v>2.6999999999999999E-5</v>
      </c>
      <c r="AF27" s="124" t="s">
        <v>400</v>
      </c>
      <c r="AG27" s="115"/>
    </row>
    <row r="28" spans="1:33" ht="15" customHeight="1">
      <c r="A28" s="113" t="s">
        <v>405</v>
      </c>
      <c r="B28" s="122" t="s">
        <v>406</v>
      </c>
      <c r="C28" s="123">
        <v>75.048714000000004</v>
      </c>
      <c r="D28" s="123">
        <v>74.717513999999994</v>
      </c>
      <c r="E28" s="123">
        <v>75.046081999999998</v>
      </c>
      <c r="F28" s="123">
        <v>76.143508999999995</v>
      </c>
      <c r="G28" s="123">
        <v>77.597999999999999</v>
      </c>
      <c r="H28" s="123">
        <v>78.820419000000001</v>
      </c>
      <c r="I28" s="123">
        <v>79.976401999999993</v>
      </c>
      <c r="J28" s="123">
        <v>81.127167</v>
      </c>
      <c r="K28" s="123">
        <v>82.517714999999995</v>
      </c>
      <c r="L28" s="123">
        <v>84.228110999999998</v>
      </c>
      <c r="M28" s="123">
        <v>86.234122999999997</v>
      </c>
      <c r="N28" s="123">
        <v>88.077529999999996</v>
      </c>
      <c r="O28" s="123">
        <v>89.911659</v>
      </c>
      <c r="P28" s="123">
        <v>91.791747999999998</v>
      </c>
      <c r="Q28" s="123">
        <v>93.544196999999997</v>
      </c>
      <c r="R28" s="123">
        <v>95.400565999999998</v>
      </c>
      <c r="S28" s="123">
        <v>97.240463000000005</v>
      </c>
      <c r="T28" s="123">
        <v>99.104270999999997</v>
      </c>
      <c r="U28" s="123">
        <v>101.111</v>
      </c>
      <c r="V28" s="123">
        <v>103.19528200000001</v>
      </c>
      <c r="W28" s="123">
        <v>105.237099</v>
      </c>
      <c r="X28" s="123">
        <v>107.199234</v>
      </c>
      <c r="Y28" s="123">
        <v>109.127678</v>
      </c>
      <c r="Z28" s="123">
        <v>111.1437</v>
      </c>
      <c r="AA28" s="123">
        <v>113.446144</v>
      </c>
      <c r="AB28" s="123">
        <v>115.847984</v>
      </c>
      <c r="AC28" s="123">
        <v>118.10760500000001</v>
      </c>
      <c r="AD28" s="123">
        <v>120.49865</v>
      </c>
      <c r="AE28" s="123">
        <v>123.323883</v>
      </c>
      <c r="AF28" s="124">
        <v>1.7897E-2</v>
      </c>
      <c r="AG28" s="115"/>
    </row>
    <row r="29" spans="1:33" ht="15" customHeight="1">
      <c r="B29" s="121" t="s">
        <v>407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</row>
    <row r="30" spans="1:33" ht="15" customHeight="1">
      <c r="A30" s="113" t="s">
        <v>408</v>
      </c>
      <c r="B30" s="122" t="s">
        <v>387</v>
      </c>
      <c r="C30" s="123">
        <v>39.558543999999998</v>
      </c>
      <c r="D30" s="123">
        <v>39.337626999999998</v>
      </c>
      <c r="E30" s="123">
        <v>39.299655999999999</v>
      </c>
      <c r="F30" s="123">
        <v>39.581608000000003</v>
      </c>
      <c r="G30" s="123">
        <v>40.110664</v>
      </c>
      <c r="H30" s="123">
        <v>40.671706999999998</v>
      </c>
      <c r="I30" s="123">
        <v>41.263809000000002</v>
      </c>
      <c r="J30" s="123">
        <v>41.765324</v>
      </c>
      <c r="K30" s="123">
        <v>42.233722999999998</v>
      </c>
      <c r="L30" s="123">
        <v>42.755890000000001</v>
      </c>
      <c r="M30" s="123">
        <v>43.429985000000002</v>
      </c>
      <c r="N30" s="123">
        <v>44.019016000000001</v>
      </c>
      <c r="O30" s="123">
        <v>44.583286000000001</v>
      </c>
      <c r="P30" s="123">
        <v>45.18047</v>
      </c>
      <c r="Q30" s="123">
        <v>45.736732000000003</v>
      </c>
      <c r="R30" s="123">
        <v>46.355182999999997</v>
      </c>
      <c r="S30" s="123">
        <v>46.957836</v>
      </c>
      <c r="T30" s="123">
        <v>47.563808000000002</v>
      </c>
      <c r="U30" s="123">
        <v>48.222565000000003</v>
      </c>
      <c r="V30" s="123">
        <v>48.907677</v>
      </c>
      <c r="W30" s="123">
        <v>49.573700000000002</v>
      </c>
      <c r="X30" s="123">
        <v>50.240974000000001</v>
      </c>
      <c r="Y30" s="123">
        <v>50.887698999999998</v>
      </c>
      <c r="Z30" s="123">
        <v>51.487983999999997</v>
      </c>
      <c r="AA30" s="123">
        <v>52.142113000000002</v>
      </c>
      <c r="AB30" s="123">
        <v>52.823295999999999</v>
      </c>
      <c r="AC30" s="123">
        <v>53.454895</v>
      </c>
      <c r="AD30" s="123">
        <v>54.11842</v>
      </c>
      <c r="AE30" s="123">
        <v>54.955475</v>
      </c>
      <c r="AF30" s="124">
        <v>1.1809999999999999E-2</v>
      </c>
      <c r="AG30" s="115"/>
    </row>
    <row r="31" spans="1:33" ht="15" customHeight="1">
      <c r="A31" s="113" t="s">
        <v>409</v>
      </c>
      <c r="B31" s="122" t="s">
        <v>389</v>
      </c>
      <c r="C31" s="123">
        <v>19.487116</v>
      </c>
      <c r="D31" s="123">
        <v>19.215472999999999</v>
      </c>
      <c r="E31" s="123">
        <v>19.072890999999998</v>
      </c>
      <c r="F31" s="123">
        <v>19.059853</v>
      </c>
      <c r="G31" s="123">
        <v>19.182478</v>
      </c>
      <c r="H31" s="123">
        <v>19.313580999999999</v>
      </c>
      <c r="I31" s="123">
        <v>19.478919999999999</v>
      </c>
      <c r="J31" s="123">
        <v>19.629051</v>
      </c>
      <c r="K31" s="123">
        <v>19.775127000000001</v>
      </c>
      <c r="L31" s="123">
        <v>19.949099</v>
      </c>
      <c r="M31" s="123">
        <v>20.215589999999999</v>
      </c>
      <c r="N31" s="123">
        <v>20.442692000000001</v>
      </c>
      <c r="O31" s="123">
        <v>20.670752</v>
      </c>
      <c r="P31" s="123">
        <v>20.911200000000001</v>
      </c>
      <c r="Q31" s="123">
        <v>21.112674999999999</v>
      </c>
      <c r="R31" s="123">
        <v>21.367301999999999</v>
      </c>
      <c r="S31" s="123">
        <v>21.576695999999998</v>
      </c>
      <c r="T31" s="123">
        <v>21.845286999999999</v>
      </c>
      <c r="U31" s="123">
        <v>22.114789999999999</v>
      </c>
      <c r="V31" s="123">
        <v>22.415617000000001</v>
      </c>
      <c r="W31" s="123">
        <v>22.714939000000001</v>
      </c>
      <c r="X31" s="123">
        <v>23.016795999999999</v>
      </c>
      <c r="Y31" s="123">
        <v>23.311952999999999</v>
      </c>
      <c r="Z31" s="123">
        <v>23.583117999999999</v>
      </c>
      <c r="AA31" s="123">
        <v>23.878855000000001</v>
      </c>
      <c r="AB31" s="123">
        <v>24.179131999999999</v>
      </c>
      <c r="AC31" s="123">
        <v>24.450662999999999</v>
      </c>
      <c r="AD31" s="123">
        <v>24.739687</v>
      </c>
      <c r="AE31" s="123">
        <v>25.097049999999999</v>
      </c>
      <c r="AF31" s="124">
        <v>9.077E-3</v>
      </c>
      <c r="AG31" s="115"/>
    </row>
    <row r="32" spans="1:33" ht="15" customHeight="1">
      <c r="A32" s="113" t="s">
        <v>410</v>
      </c>
      <c r="B32" s="122" t="s">
        <v>391</v>
      </c>
      <c r="C32" s="123">
        <v>3.5519000000000002E-2</v>
      </c>
      <c r="D32" s="123">
        <v>3.6849E-2</v>
      </c>
      <c r="E32" s="123">
        <v>3.8300000000000001E-2</v>
      </c>
      <c r="F32" s="123">
        <v>3.9927999999999998E-2</v>
      </c>
      <c r="G32" s="123">
        <v>4.1890999999999998E-2</v>
      </c>
      <c r="H32" s="123">
        <v>4.3984000000000002E-2</v>
      </c>
      <c r="I32" s="123">
        <v>4.6241999999999998E-2</v>
      </c>
      <c r="J32" s="123">
        <v>4.8501000000000002E-2</v>
      </c>
      <c r="K32" s="123">
        <v>5.0944999999999997E-2</v>
      </c>
      <c r="L32" s="123">
        <v>5.3742999999999999E-2</v>
      </c>
      <c r="M32" s="123">
        <v>5.7158E-2</v>
      </c>
      <c r="N32" s="123">
        <v>6.1107000000000002E-2</v>
      </c>
      <c r="O32" s="123">
        <v>6.5478999999999996E-2</v>
      </c>
      <c r="P32" s="123">
        <v>6.9911000000000001E-2</v>
      </c>
      <c r="Q32" s="123">
        <v>7.4637999999999996E-2</v>
      </c>
      <c r="R32" s="123">
        <v>7.9952999999999996E-2</v>
      </c>
      <c r="S32" s="123">
        <v>8.5781999999999997E-2</v>
      </c>
      <c r="T32" s="123">
        <v>9.2218999999999995E-2</v>
      </c>
      <c r="U32" s="123">
        <v>9.9416000000000004E-2</v>
      </c>
      <c r="V32" s="123">
        <v>0.10742400000000001</v>
      </c>
      <c r="W32" s="123">
        <v>0.115934</v>
      </c>
      <c r="X32" s="123">
        <v>0.124888</v>
      </c>
      <c r="Y32" s="123">
        <v>0.13411600000000001</v>
      </c>
      <c r="Z32" s="123">
        <v>0.143486</v>
      </c>
      <c r="AA32" s="123">
        <v>0.153252</v>
      </c>
      <c r="AB32" s="123">
        <v>0.16322400000000001</v>
      </c>
      <c r="AC32" s="123">
        <v>0.17308100000000001</v>
      </c>
      <c r="AD32" s="123">
        <v>0.18249199999999999</v>
      </c>
      <c r="AE32" s="123">
        <v>0.19253300000000001</v>
      </c>
      <c r="AF32" s="124">
        <v>6.2223000000000001E-2</v>
      </c>
      <c r="AG32" s="115"/>
    </row>
    <row r="33" spans="1:33" ht="15" customHeight="1">
      <c r="A33" s="113" t="s">
        <v>411</v>
      </c>
      <c r="B33" s="122" t="s">
        <v>393</v>
      </c>
      <c r="C33" s="123">
        <v>4.0710999999999997E-2</v>
      </c>
      <c r="D33" s="123">
        <v>3.8744000000000001E-2</v>
      </c>
      <c r="E33" s="123">
        <v>3.6801E-2</v>
      </c>
      <c r="F33" s="123">
        <v>3.5048999999999997E-2</v>
      </c>
      <c r="G33" s="123">
        <v>3.3437000000000001E-2</v>
      </c>
      <c r="H33" s="123">
        <v>3.1725999999999997E-2</v>
      </c>
      <c r="I33" s="123">
        <v>3.0068000000000001E-2</v>
      </c>
      <c r="J33" s="123">
        <v>2.8327000000000001E-2</v>
      </c>
      <c r="K33" s="123">
        <v>2.6554000000000001E-2</v>
      </c>
      <c r="L33" s="123">
        <v>2.4896000000000001E-2</v>
      </c>
      <c r="M33" s="123">
        <v>2.3394999999999999E-2</v>
      </c>
      <c r="N33" s="123">
        <v>2.1885999999999999E-2</v>
      </c>
      <c r="O33" s="123">
        <v>2.0383999999999999E-2</v>
      </c>
      <c r="P33" s="123">
        <v>1.8924E-2</v>
      </c>
      <c r="Q33" s="123">
        <v>1.7500999999999999E-2</v>
      </c>
      <c r="R33" s="123">
        <v>1.6240000000000001E-2</v>
      </c>
      <c r="S33" s="123">
        <v>1.5091E-2</v>
      </c>
      <c r="T33" s="123">
        <v>1.4094000000000001E-2</v>
      </c>
      <c r="U33" s="123">
        <v>1.316E-2</v>
      </c>
      <c r="V33" s="123">
        <v>1.2222E-2</v>
      </c>
      <c r="W33" s="123">
        <v>1.1379999999999999E-2</v>
      </c>
      <c r="X33" s="123">
        <v>1.0423999999999999E-2</v>
      </c>
      <c r="Y33" s="123">
        <v>9.4500000000000001E-3</v>
      </c>
      <c r="Z33" s="123">
        <v>8.6359999999999996E-3</v>
      </c>
      <c r="AA33" s="123">
        <v>7.9539999999999993E-3</v>
      </c>
      <c r="AB33" s="123">
        <v>7.2659999999999999E-3</v>
      </c>
      <c r="AC33" s="123">
        <v>6.5680000000000001E-3</v>
      </c>
      <c r="AD33" s="123">
        <v>5.9379999999999997E-3</v>
      </c>
      <c r="AE33" s="123">
        <v>5.4149999999999997E-3</v>
      </c>
      <c r="AF33" s="124">
        <v>-6.9514000000000006E-2</v>
      </c>
      <c r="AG33" s="115"/>
    </row>
    <row r="34" spans="1:33" ht="15" customHeight="1">
      <c r="A34" s="113" t="s">
        <v>412</v>
      </c>
      <c r="B34" s="122" t="s">
        <v>395</v>
      </c>
      <c r="C34" s="123">
        <v>0.56798599999999999</v>
      </c>
      <c r="D34" s="123">
        <v>0.59782800000000003</v>
      </c>
      <c r="E34" s="123">
        <v>0.637764</v>
      </c>
      <c r="F34" s="123">
        <v>0.68537099999999995</v>
      </c>
      <c r="G34" s="123">
        <v>0.74296300000000004</v>
      </c>
      <c r="H34" s="123">
        <v>0.80857800000000002</v>
      </c>
      <c r="I34" s="123">
        <v>0.87989099999999998</v>
      </c>
      <c r="J34" s="123">
        <v>0.95517399999999997</v>
      </c>
      <c r="K34" s="123">
        <v>1.0367869999999999</v>
      </c>
      <c r="L34" s="123">
        <v>1.129257</v>
      </c>
      <c r="M34" s="123">
        <v>1.2372430000000001</v>
      </c>
      <c r="N34" s="123">
        <v>1.3557220000000001</v>
      </c>
      <c r="O34" s="123">
        <v>1.486297</v>
      </c>
      <c r="P34" s="123">
        <v>1.6277839999999999</v>
      </c>
      <c r="Q34" s="123">
        <v>1.7695620000000001</v>
      </c>
      <c r="R34" s="123">
        <v>1.9196610000000001</v>
      </c>
      <c r="S34" s="123">
        <v>2.070964</v>
      </c>
      <c r="T34" s="123">
        <v>2.2238769999999999</v>
      </c>
      <c r="U34" s="123">
        <v>2.3845040000000002</v>
      </c>
      <c r="V34" s="123">
        <v>2.5457839999999998</v>
      </c>
      <c r="W34" s="123">
        <v>2.7054459999999998</v>
      </c>
      <c r="X34" s="123">
        <v>2.8628369999999999</v>
      </c>
      <c r="Y34" s="123">
        <v>3.0127489999999999</v>
      </c>
      <c r="Z34" s="123">
        <v>3.1550750000000001</v>
      </c>
      <c r="AA34" s="123">
        <v>3.292932</v>
      </c>
      <c r="AB34" s="123">
        <v>3.4261879999999998</v>
      </c>
      <c r="AC34" s="123">
        <v>3.547679</v>
      </c>
      <c r="AD34" s="123">
        <v>3.667386</v>
      </c>
      <c r="AE34" s="123">
        <v>3.7930950000000001</v>
      </c>
      <c r="AF34" s="124">
        <v>7.0167999999999994E-2</v>
      </c>
      <c r="AG34" s="115"/>
    </row>
    <row r="35" spans="1:33" ht="15" customHeight="1">
      <c r="A35" s="113" t="s">
        <v>413</v>
      </c>
      <c r="B35" s="122" t="s">
        <v>397</v>
      </c>
      <c r="C35" s="123">
        <v>4.7990000000000003E-3</v>
      </c>
      <c r="D35" s="123">
        <v>5.7080000000000004E-3</v>
      </c>
      <c r="E35" s="123">
        <v>6.4009999999999996E-3</v>
      </c>
      <c r="F35" s="123">
        <v>6.9449999999999998E-3</v>
      </c>
      <c r="G35" s="123">
        <v>7.3709999999999999E-3</v>
      </c>
      <c r="H35" s="123">
        <v>7.6620000000000004E-3</v>
      </c>
      <c r="I35" s="123">
        <v>7.8370000000000002E-3</v>
      </c>
      <c r="J35" s="123">
        <v>7.9019999999999993E-3</v>
      </c>
      <c r="K35" s="123">
        <v>7.8869999999999999E-3</v>
      </c>
      <c r="L35" s="123">
        <v>7.8220000000000008E-3</v>
      </c>
      <c r="M35" s="123">
        <v>7.7270000000000004E-3</v>
      </c>
      <c r="N35" s="123">
        <v>7.5750000000000001E-3</v>
      </c>
      <c r="O35" s="123">
        <v>7.3740000000000003E-3</v>
      </c>
      <c r="P35" s="123">
        <v>7.1599999999999997E-3</v>
      </c>
      <c r="Q35" s="123">
        <v>6.8789999999999997E-3</v>
      </c>
      <c r="R35" s="123">
        <v>6.5760000000000002E-3</v>
      </c>
      <c r="S35" s="123">
        <v>6.319E-3</v>
      </c>
      <c r="T35" s="123">
        <v>6.0559999999999998E-3</v>
      </c>
      <c r="U35" s="123">
        <v>5.7580000000000001E-3</v>
      </c>
      <c r="V35" s="123">
        <v>5.4679999999999998E-3</v>
      </c>
      <c r="W35" s="123">
        <v>5.1850000000000004E-3</v>
      </c>
      <c r="X35" s="123">
        <v>4.9100000000000003E-3</v>
      </c>
      <c r="Y35" s="123">
        <v>4.6449999999999998E-3</v>
      </c>
      <c r="Z35" s="123">
        <v>4.3909999999999999E-3</v>
      </c>
      <c r="AA35" s="123">
        <v>4.1580000000000002E-3</v>
      </c>
      <c r="AB35" s="123">
        <v>3.9370000000000004E-3</v>
      </c>
      <c r="AC35" s="123">
        <v>3.7230000000000002E-3</v>
      </c>
      <c r="AD35" s="123">
        <v>3.516E-3</v>
      </c>
      <c r="AE35" s="123">
        <v>3.3319999999999999E-3</v>
      </c>
      <c r="AF35" s="124">
        <v>-1.2949E-2</v>
      </c>
      <c r="AG35" s="115"/>
    </row>
    <row r="36" spans="1:33" ht="15" customHeight="1">
      <c r="A36" s="113" t="s">
        <v>414</v>
      </c>
      <c r="B36" s="122" t="s">
        <v>399</v>
      </c>
      <c r="C36" s="123">
        <v>0</v>
      </c>
      <c r="D36" s="123">
        <v>0</v>
      </c>
      <c r="E36" s="123">
        <v>4.8300000000000001E-3</v>
      </c>
      <c r="F36" s="123">
        <v>9.332E-3</v>
      </c>
      <c r="G36" s="123">
        <v>1.3625E-2</v>
      </c>
      <c r="H36" s="123">
        <v>1.7784000000000001E-2</v>
      </c>
      <c r="I36" s="123">
        <v>2.1821E-2</v>
      </c>
      <c r="J36" s="123">
        <v>2.5634000000000001E-2</v>
      </c>
      <c r="K36" s="123">
        <v>2.9242000000000001E-2</v>
      </c>
      <c r="L36" s="123">
        <v>3.2780999999999998E-2</v>
      </c>
      <c r="M36" s="123">
        <v>3.644E-2</v>
      </c>
      <c r="N36" s="123">
        <v>4.0143999999999999E-2</v>
      </c>
      <c r="O36" s="123">
        <v>4.3930999999999998E-2</v>
      </c>
      <c r="P36" s="123">
        <v>4.7813000000000001E-2</v>
      </c>
      <c r="Q36" s="123">
        <v>5.1763000000000003E-2</v>
      </c>
      <c r="R36" s="123">
        <v>5.5931000000000002E-2</v>
      </c>
      <c r="S36" s="123">
        <v>6.0281000000000001E-2</v>
      </c>
      <c r="T36" s="123">
        <v>6.4887E-2</v>
      </c>
      <c r="U36" s="123">
        <v>6.9919999999999996E-2</v>
      </c>
      <c r="V36" s="123">
        <v>7.5448000000000001E-2</v>
      </c>
      <c r="W36" s="123">
        <v>8.1417000000000003E-2</v>
      </c>
      <c r="X36" s="123">
        <v>8.7566000000000005E-2</v>
      </c>
      <c r="Y36" s="123">
        <v>9.4056000000000001E-2</v>
      </c>
      <c r="Z36" s="123">
        <v>0.10083300000000001</v>
      </c>
      <c r="AA36" s="123">
        <v>0.108103</v>
      </c>
      <c r="AB36" s="123">
        <v>0.11576599999999999</v>
      </c>
      <c r="AC36" s="123">
        <v>0.123626</v>
      </c>
      <c r="AD36" s="123">
        <v>0.131829</v>
      </c>
      <c r="AE36" s="123">
        <v>0.140711</v>
      </c>
      <c r="AF36" s="124" t="s">
        <v>400</v>
      </c>
      <c r="AG36" s="115"/>
    </row>
    <row r="37" spans="1:33" ht="15" customHeight="1">
      <c r="A37" s="113" t="s">
        <v>415</v>
      </c>
      <c r="B37" s="122" t="s">
        <v>402</v>
      </c>
      <c r="C37" s="123">
        <v>0</v>
      </c>
      <c r="D37" s="123">
        <v>0</v>
      </c>
      <c r="E37" s="123">
        <v>4.6990000000000001E-3</v>
      </c>
      <c r="F37" s="123">
        <v>8.9820000000000004E-3</v>
      </c>
      <c r="G37" s="123">
        <v>1.3004E-2</v>
      </c>
      <c r="H37" s="123">
        <v>1.6833000000000001E-2</v>
      </c>
      <c r="I37" s="123">
        <v>2.0468E-2</v>
      </c>
      <c r="J37" s="123">
        <v>2.3865000000000001E-2</v>
      </c>
      <c r="K37" s="123">
        <v>2.7097E-2</v>
      </c>
      <c r="L37" s="123">
        <v>3.0356999999999999E-2</v>
      </c>
      <c r="M37" s="123">
        <v>3.3845E-2</v>
      </c>
      <c r="N37" s="123">
        <v>3.7533999999999998E-2</v>
      </c>
      <c r="O37" s="123">
        <v>4.1471000000000001E-2</v>
      </c>
      <c r="P37" s="123">
        <v>4.5675E-2</v>
      </c>
      <c r="Q37" s="123">
        <v>5.0146000000000003E-2</v>
      </c>
      <c r="R37" s="123">
        <v>5.5066999999999998E-2</v>
      </c>
      <c r="S37" s="123">
        <v>6.0408000000000003E-2</v>
      </c>
      <c r="T37" s="123">
        <v>6.6288E-2</v>
      </c>
      <c r="U37" s="123">
        <v>7.2910000000000003E-2</v>
      </c>
      <c r="V37" s="123">
        <v>8.0391000000000004E-2</v>
      </c>
      <c r="W37" s="123">
        <v>8.8689000000000004E-2</v>
      </c>
      <c r="X37" s="123">
        <v>9.7592999999999999E-2</v>
      </c>
      <c r="Y37" s="123">
        <v>0.107179</v>
      </c>
      <c r="Z37" s="123">
        <v>0.11736099999999999</v>
      </c>
      <c r="AA37" s="123">
        <v>0.12828400000000001</v>
      </c>
      <c r="AB37" s="123">
        <v>0.139872</v>
      </c>
      <c r="AC37" s="123">
        <v>0.15181700000000001</v>
      </c>
      <c r="AD37" s="123">
        <v>0.16430400000000001</v>
      </c>
      <c r="AE37" s="123">
        <v>0.177619</v>
      </c>
      <c r="AF37" s="124" t="s">
        <v>400</v>
      </c>
      <c r="AG37" s="115"/>
    </row>
    <row r="38" spans="1:33" ht="15" customHeight="1">
      <c r="A38" s="113" t="s">
        <v>416</v>
      </c>
      <c r="B38" s="122" t="s">
        <v>404</v>
      </c>
      <c r="C38" s="123">
        <v>0</v>
      </c>
      <c r="D38" s="123">
        <v>0</v>
      </c>
      <c r="E38" s="123">
        <v>8.0780000000000001E-3</v>
      </c>
      <c r="F38" s="123">
        <v>1.5644999999999999E-2</v>
      </c>
      <c r="G38" s="123">
        <v>2.2988999999999999E-2</v>
      </c>
      <c r="H38" s="123">
        <v>3.0179000000000001E-2</v>
      </c>
      <c r="I38" s="123">
        <v>3.7161E-2</v>
      </c>
      <c r="J38" s="123">
        <v>4.3795000000000001E-2</v>
      </c>
      <c r="K38" s="123">
        <v>5.0102000000000001E-2</v>
      </c>
      <c r="L38" s="123">
        <v>5.6294999999999998E-2</v>
      </c>
      <c r="M38" s="123">
        <v>6.2640000000000001E-2</v>
      </c>
      <c r="N38" s="123">
        <v>6.8956000000000003E-2</v>
      </c>
      <c r="O38" s="123">
        <v>7.5354000000000004E-2</v>
      </c>
      <c r="P38" s="123">
        <v>8.1948999999999994E-2</v>
      </c>
      <c r="Q38" s="123">
        <v>8.8664000000000007E-2</v>
      </c>
      <c r="R38" s="123">
        <v>9.5808000000000004E-2</v>
      </c>
      <c r="S38" s="123">
        <v>0.103379</v>
      </c>
      <c r="T38" s="123">
        <v>0.11151700000000001</v>
      </c>
      <c r="U38" s="123">
        <v>0.12053700000000001</v>
      </c>
      <c r="V38" s="123">
        <v>0.13056699999999999</v>
      </c>
      <c r="W38" s="123">
        <v>0.14152300000000001</v>
      </c>
      <c r="X38" s="123">
        <v>0.152972</v>
      </c>
      <c r="Y38" s="123">
        <v>0.16517100000000001</v>
      </c>
      <c r="Z38" s="123">
        <v>0.178007</v>
      </c>
      <c r="AA38" s="123">
        <v>0.191833</v>
      </c>
      <c r="AB38" s="123">
        <v>0.20646700000000001</v>
      </c>
      <c r="AC38" s="123">
        <v>0.22154599999999999</v>
      </c>
      <c r="AD38" s="123">
        <v>0.23730999999999999</v>
      </c>
      <c r="AE38" s="123">
        <v>0.25435600000000003</v>
      </c>
      <c r="AF38" s="124" t="s">
        <v>400</v>
      </c>
      <c r="AG38" s="115"/>
    </row>
    <row r="39" spans="1:33" ht="12" customHeight="1">
      <c r="A39" s="113" t="s">
        <v>417</v>
      </c>
      <c r="B39" s="122" t="s">
        <v>418</v>
      </c>
      <c r="C39" s="123">
        <v>59.694575999999998</v>
      </c>
      <c r="D39" s="123">
        <v>59.232098000000001</v>
      </c>
      <c r="E39" s="123">
        <v>59.109397999999999</v>
      </c>
      <c r="F39" s="123">
        <v>59.442653999999997</v>
      </c>
      <c r="G39" s="123">
        <v>60.168362000000002</v>
      </c>
      <c r="H39" s="123">
        <v>60.942036000000002</v>
      </c>
      <c r="I39" s="123">
        <v>61.786160000000002</v>
      </c>
      <c r="J39" s="123">
        <v>62.527434999999997</v>
      </c>
      <c r="K39" s="123">
        <v>63.237366000000002</v>
      </c>
      <c r="L39" s="123">
        <v>64.040108000000004</v>
      </c>
      <c r="M39" s="123">
        <v>65.104018999999994</v>
      </c>
      <c r="N39" s="123">
        <v>66.054314000000005</v>
      </c>
      <c r="O39" s="123">
        <v>66.994217000000006</v>
      </c>
      <c r="P39" s="123">
        <v>67.990768000000003</v>
      </c>
      <c r="Q39" s="123">
        <v>68.908278999999993</v>
      </c>
      <c r="R39" s="123">
        <v>69.951363000000001</v>
      </c>
      <c r="S39" s="123">
        <v>70.936751999999998</v>
      </c>
      <c r="T39" s="123">
        <v>71.987885000000006</v>
      </c>
      <c r="U39" s="123">
        <v>73.103226000000006</v>
      </c>
      <c r="V39" s="123">
        <v>74.280495000000002</v>
      </c>
      <c r="W39" s="123">
        <v>75.437995999999998</v>
      </c>
      <c r="X39" s="123">
        <v>76.598990999999998</v>
      </c>
      <c r="Y39" s="123">
        <v>77.726692</v>
      </c>
      <c r="Z39" s="123">
        <v>78.778594999999996</v>
      </c>
      <c r="AA39" s="123">
        <v>79.907218999999998</v>
      </c>
      <c r="AB39" s="123">
        <v>81.064887999999996</v>
      </c>
      <c r="AC39" s="123">
        <v>82.133056999999994</v>
      </c>
      <c r="AD39" s="123">
        <v>83.250366</v>
      </c>
      <c r="AE39" s="123">
        <v>84.619040999999996</v>
      </c>
      <c r="AF39" s="124">
        <v>1.2539E-2</v>
      </c>
      <c r="AG39" s="115"/>
    </row>
    <row r="40" spans="1:33" ht="12" customHeight="1">
      <c r="B40" s="121" t="s">
        <v>419</v>
      </c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</row>
    <row r="41" spans="1:33" ht="12" customHeight="1">
      <c r="A41" s="113" t="s">
        <v>420</v>
      </c>
      <c r="B41" s="122" t="s">
        <v>387</v>
      </c>
      <c r="C41" s="123">
        <v>184.85647599999999</v>
      </c>
      <c r="D41" s="123">
        <v>184.36309800000001</v>
      </c>
      <c r="E41" s="123">
        <v>184.53233299999999</v>
      </c>
      <c r="F41" s="123">
        <v>185.92311100000001</v>
      </c>
      <c r="G41" s="123">
        <v>188.09622200000001</v>
      </c>
      <c r="H41" s="123">
        <v>189.92868000000001</v>
      </c>
      <c r="I41" s="123">
        <v>191.46675099999999</v>
      </c>
      <c r="J41" s="123">
        <v>192.31585699999999</v>
      </c>
      <c r="K41" s="123">
        <v>192.75872799999999</v>
      </c>
      <c r="L41" s="123">
        <v>193.261459</v>
      </c>
      <c r="M41" s="123">
        <v>194.18498199999999</v>
      </c>
      <c r="N41" s="123">
        <v>194.74160800000001</v>
      </c>
      <c r="O41" s="123">
        <v>195.212692</v>
      </c>
      <c r="P41" s="123">
        <v>195.789413</v>
      </c>
      <c r="Q41" s="123">
        <v>196.09771699999999</v>
      </c>
      <c r="R41" s="123">
        <v>196.645309</v>
      </c>
      <c r="S41" s="123">
        <v>197.177887</v>
      </c>
      <c r="T41" s="123">
        <v>197.587006</v>
      </c>
      <c r="U41" s="123">
        <v>198.118088</v>
      </c>
      <c r="V41" s="123">
        <v>198.717422</v>
      </c>
      <c r="W41" s="123">
        <v>199.29679899999999</v>
      </c>
      <c r="X41" s="123">
        <v>199.71180699999999</v>
      </c>
      <c r="Y41" s="123">
        <v>199.916168</v>
      </c>
      <c r="Z41" s="123">
        <v>199.88377399999999</v>
      </c>
      <c r="AA41" s="123">
        <v>199.97645600000001</v>
      </c>
      <c r="AB41" s="123">
        <v>200.03840600000001</v>
      </c>
      <c r="AC41" s="123">
        <v>199.82255599999999</v>
      </c>
      <c r="AD41" s="123">
        <v>199.676208</v>
      </c>
      <c r="AE41" s="123">
        <v>200.11251799999999</v>
      </c>
      <c r="AF41" s="124">
        <v>2.836E-3</v>
      </c>
      <c r="AG41" s="115"/>
    </row>
    <row r="42" spans="1:33" ht="12" customHeight="1">
      <c r="A42" s="113" t="s">
        <v>421</v>
      </c>
      <c r="B42" s="122" t="s">
        <v>389</v>
      </c>
      <c r="C42" s="123">
        <v>0.177811</v>
      </c>
      <c r="D42" s="123">
        <v>0.177786</v>
      </c>
      <c r="E42" s="123">
        <v>0.18096300000000001</v>
      </c>
      <c r="F42" s="123">
        <v>0.18684300000000001</v>
      </c>
      <c r="G42" s="123">
        <v>0.19617399999999999</v>
      </c>
      <c r="H42" s="123">
        <v>0.207373</v>
      </c>
      <c r="I42" s="123">
        <v>0.21936700000000001</v>
      </c>
      <c r="J42" s="123">
        <v>0.23114199999999999</v>
      </c>
      <c r="K42" s="123">
        <v>0.243587</v>
      </c>
      <c r="L42" s="123">
        <v>0.25589200000000001</v>
      </c>
      <c r="M42" s="123">
        <v>0.26813500000000001</v>
      </c>
      <c r="N42" s="123">
        <v>0.27929500000000002</v>
      </c>
      <c r="O42" s="123">
        <v>0.28943799999999997</v>
      </c>
      <c r="P42" s="123">
        <v>0.29867300000000002</v>
      </c>
      <c r="Q42" s="123">
        <v>0.30595</v>
      </c>
      <c r="R42" s="123">
        <v>0.31252000000000002</v>
      </c>
      <c r="S42" s="123">
        <v>0.317911</v>
      </c>
      <c r="T42" s="123">
        <v>0.32267299999999999</v>
      </c>
      <c r="U42" s="123">
        <v>0.32754699999999998</v>
      </c>
      <c r="V42" s="123">
        <v>0.33221099999999998</v>
      </c>
      <c r="W42" s="123">
        <v>0.33520299999999997</v>
      </c>
      <c r="X42" s="123">
        <v>0.33737800000000001</v>
      </c>
      <c r="Y42" s="123">
        <v>0.33995199999999998</v>
      </c>
      <c r="Z42" s="123">
        <v>0.34246199999999999</v>
      </c>
      <c r="AA42" s="123">
        <v>0.34548699999999999</v>
      </c>
      <c r="AB42" s="123">
        <v>0.34853699999999999</v>
      </c>
      <c r="AC42" s="123">
        <v>0.351078</v>
      </c>
      <c r="AD42" s="123">
        <v>0.35373399999999999</v>
      </c>
      <c r="AE42" s="123">
        <v>0.35739300000000002</v>
      </c>
      <c r="AF42" s="124">
        <v>2.5246000000000001E-2</v>
      </c>
      <c r="AG42" s="115"/>
    </row>
    <row r="43" spans="1:33" ht="12" customHeight="1">
      <c r="A43" s="113" t="s">
        <v>422</v>
      </c>
      <c r="B43" s="122" t="s">
        <v>391</v>
      </c>
      <c r="C43" s="123">
        <v>2.7640999999999999E-2</v>
      </c>
      <c r="D43" s="123">
        <v>3.0197000000000002E-2</v>
      </c>
      <c r="E43" s="123">
        <v>3.2635999999999998E-2</v>
      </c>
      <c r="F43" s="123">
        <v>3.4937000000000003E-2</v>
      </c>
      <c r="G43" s="123">
        <v>3.7206000000000003E-2</v>
      </c>
      <c r="H43" s="123">
        <v>3.9183000000000003E-2</v>
      </c>
      <c r="I43" s="123">
        <v>4.0808999999999998E-2</v>
      </c>
      <c r="J43" s="123">
        <v>4.1921E-2</v>
      </c>
      <c r="K43" s="123">
        <v>4.2710999999999999E-2</v>
      </c>
      <c r="L43" s="123">
        <v>4.3318000000000002E-2</v>
      </c>
      <c r="M43" s="123">
        <v>4.3885E-2</v>
      </c>
      <c r="N43" s="123">
        <v>4.4438999999999999E-2</v>
      </c>
      <c r="O43" s="123">
        <v>4.5072000000000001E-2</v>
      </c>
      <c r="P43" s="123">
        <v>4.5765E-2</v>
      </c>
      <c r="Q43" s="123">
        <v>4.6310999999999998E-2</v>
      </c>
      <c r="R43" s="123">
        <v>4.6865999999999998E-2</v>
      </c>
      <c r="S43" s="123">
        <v>4.7247999999999998E-2</v>
      </c>
      <c r="T43" s="123">
        <v>4.7566999999999998E-2</v>
      </c>
      <c r="U43" s="123">
        <v>4.7884999999999997E-2</v>
      </c>
      <c r="V43" s="123">
        <v>4.8297E-2</v>
      </c>
      <c r="W43" s="123">
        <v>4.8665E-2</v>
      </c>
      <c r="X43" s="123">
        <v>4.8979000000000002E-2</v>
      </c>
      <c r="Y43" s="123">
        <v>4.9224999999999998E-2</v>
      </c>
      <c r="Z43" s="123">
        <v>4.9414E-2</v>
      </c>
      <c r="AA43" s="123">
        <v>4.9660999999999997E-2</v>
      </c>
      <c r="AB43" s="123">
        <v>4.9919999999999999E-2</v>
      </c>
      <c r="AC43" s="123">
        <v>5.0112999999999998E-2</v>
      </c>
      <c r="AD43" s="123">
        <v>5.0276000000000001E-2</v>
      </c>
      <c r="AE43" s="123">
        <v>5.0529999999999999E-2</v>
      </c>
      <c r="AF43" s="124">
        <v>2.1777999999999999E-2</v>
      </c>
      <c r="AG43" s="115"/>
    </row>
    <row r="44" spans="1:33" ht="12" customHeight="1">
      <c r="A44" s="113" t="s">
        <v>423</v>
      </c>
      <c r="B44" s="122" t="s">
        <v>393</v>
      </c>
      <c r="C44" s="123">
        <v>2.1454529999999998</v>
      </c>
      <c r="D44" s="123">
        <v>2.1948080000000001</v>
      </c>
      <c r="E44" s="123">
        <v>2.238753</v>
      </c>
      <c r="F44" s="123">
        <v>2.2810100000000002</v>
      </c>
      <c r="G44" s="123">
        <v>2.3176160000000001</v>
      </c>
      <c r="H44" s="123">
        <v>2.333008</v>
      </c>
      <c r="I44" s="123">
        <v>2.3302770000000002</v>
      </c>
      <c r="J44" s="123">
        <v>2.3079909999999999</v>
      </c>
      <c r="K44" s="123">
        <v>2.2735799999999999</v>
      </c>
      <c r="L44" s="123">
        <v>2.2439960000000001</v>
      </c>
      <c r="M44" s="123">
        <v>2.2315640000000001</v>
      </c>
      <c r="N44" s="123">
        <v>2.2348680000000001</v>
      </c>
      <c r="O44" s="123">
        <v>2.258435</v>
      </c>
      <c r="P44" s="123">
        <v>2.300837</v>
      </c>
      <c r="Q44" s="123">
        <v>2.3548930000000001</v>
      </c>
      <c r="R44" s="123">
        <v>2.4257279999999999</v>
      </c>
      <c r="S44" s="123">
        <v>2.5085950000000001</v>
      </c>
      <c r="T44" s="123">
        <v>2.603091</v>
      </c>
      <c r="U44" s="123">
        <v>2.7135720000000001</v>
      </c>
      <c r="V44" s="123">
        <v>2.839585</v>
      </c>
      <c r="W44" s="123">
        <v>2.9759509999999998</v>
      </c>
      <c r="X44" s="123">
        <v>3.1213359999999999</v>
      </c>
      <c r="Y44" s="123">
        <v>3.2739780000000001</v>
      </c>
      <c r="Z44" s="123">
        <v>3.4313400000000001</v>
      </c>
      <c r="AA44" s="123">
        <v>3.5991050000000002</v>
      </c>
      <c r="AB44" s="123">
        <v>3.7760549999999999</v>
      </c>
      <c r="AC44" s="123">
        <v>3.9549439999999998</v>
      </c>
      <c r="AD44" s="123">
        <v>4.1425939999999999</v>
      </c>
      <c r="AE44" s="123">
        <v>4.3523269999999998</v>
      </c>
      <c r="AF44" s="124">
        <v>2.5585E-2</v>
      </c>
      <c r="AG44" s="115"/>
    </row>
    <row r="45" spans="1:33" ht="12" customHeight="1">
      <c r="A45" s="113" t="s">
        <v>424</v>
      </c>
      <c r="B45" s="122" t="s">
        <v>395</v>
      </c>
      <c r="C45" s="123">
        <v>0</v>
      </c>
      <c r="D45" s="123">
        <v>0</v>
      </c>
      <c r="E45" s="123">
        <v>0</v>
      </c>
      <c r="F45" s="123">
        <v>0</v>
      </c>
      <c r="G45" s="123">
        <v>0</v>
      </c>
      <c r="H45" s="123">
        <v>0</v>
      </c>
      <c r="I45" s="123">
        <v>0</v>
      </c>
      <c r="J45" s="123">
        <v>0</v>
      </c>
      <c r="K45" s="123">
        <v>0</v>
      </c>
      <c r="L45" s="123">
        <v>0</v>
      </c>
      <c r="M45" s="123">
        <v>0</v>
      </c>
      <c r="N45" s="123">
        <v>0</v>
      </c>
      <c r="O45" s="123">
        <v>0</v>
      </c>
      <c r="P45" s="123">
        <v>0</v>
      </c>
      <c r="Q45" s="123">
        <v>0</v>
      </c>
      <c r="R45" s="123">
        <v>0</v>
      </c>
      <c r="S45" s="123">
        <v>0</v>
      </c>
      <c r="T45" s="123">
        <v>0</v>
      </c>
      <c r="U45" s="123">
        <v>0</v>
      </c>
      <c r="V45" s="123">
        <v>0</v>
      </c>
      <c r="W45" s="123">
        <v>0</v>
      </c>
      <c r="X45" s="123">
        <v>0</v>
      </c>
      <c r="Y45" s="123">
        <v>0</v>
      </c>
      <c r="Z45" s="123">
        <v>0</v>
      </c>
      <c r="AA45" s="123">
        <v>0</v>
      </c>
      <c r="AB45" s="123">
        <v>0</v>
      </c>
      <c r="AC45" s="123">
        <v>0</v>
      </c>
      <c r="AD45" s="123">
        <v>0</v>
      </c>
      <c r="AE45" s="123">
        <v>0</v>
      </c>
      <c r="AF45" s="124" t="s">
        <v>400</v>
      </c>
      <c r="AG45" s="115"/>
    </row>
    <row r="46" spans="1:33" ht="12" customHeight="1">
      <c r="A46" s="113" t="s">
        <v>425</v>
      </c>
      <c r="B46" s="122" t="s">
        <v>397</v>
      </c>
      <c r="C46" s="123">
        <v>4.2640000000000004E-3</v>
      </c>
      <c r="D46" s="123">
        <v>4.9620000000000003E-3</v>
      </c>
      <c r="E46" s="123">
        <v>5.5589999999999997E-3</v>
      </c>
      <c r="F46" s="123">
        <v>6.0879999999999997E-3</v>
      </c>
      <c r="G46" s="123">
        <v>6.5510000000000004E-3</v>
      </c>
      <c r="H46" s="123">
        <v>6.9119999999999997E-3</v>
      </c>
      <c r="I46" s="123">
        <v>7.1720000000000004E-3</v>
      </c>
      <c r="J46" s="123">
        <v>7.3239999999999998E-3</v>
      </c>
      <c r="K46" s="123">
        <v>7.3829999999999998E-3</v>
      </c>
      <c r="L46" s="123">
        <v>7.3670000000000003E-3</v>
      </c>
      <c r="M46" s="123">
        <v>7.2839999999999997E-3</v>
      </c>
      <c r="N46" s="123">
        <v>7.1079999999999997E-3</v>
      </c>
      <c r="O46" s="123">
        <v>6.8630000000000002E-3</v>
      </c>
      <c r="P46" s="123">
        <v>6.574E-3</v>
      </c>
      <c r="Q46" s="123">
        <v>6.2440000000000004E-3</v>
      </c>
      <c r="R46" s="123">
        <v>5.9220000000000002E-3</v>
      </c>
      <c r="S46" s="123">
        <v>5.6039999999999996E-3</v>
      </c>
      <c r="T46" s="123">
        <v>5.2440000000000004E-3</v>
      </c>
      <c r="U46" s="123">
        <v>4.8760000000000001E-3</v>
      </c>
      <c r="V46" s="123">
        <v>4.5599999999999998E-3</v>
      </c>
      <c r="W46" s="123">
        <v>4.2989999999999999E-3</v>
      </c>
      <c r="X46" s="123">
        <v>4.0299999999999997E-3</v>
      </c>
      <c r="Y46" s="123">
        <v>3.7850000000000002E-3</v>
      </c>
      <c r="Z46" s="123">
        <v>3.5599999999999998E-3</v>
      </c>
      <c r="AA46" s="123">
        <v>3.3570000000000002E-3</v>
      </c>
      <c r="AB46" s="123">
        <v>3.1700000000000001E-3</v>
      </c>
      <c r="AC46" s="123">
        <v>2.9910000000000002E-3</v>
      </c>
      <c r="AD46" s="123">
        <v>2.826E-3</v>
      </c>
      <c r="AE46" s="123">
        <v>2.6809999999999998E-3</v>
      </c>
      <c r="AF46" s="124">
        <v>-1.6431000000000001E-2</v>
      </c>
      <c r="AG46" s="115"/>
    </row>
    <row r="47" spans="1:33" ht="12" customHeight="1">
      <c r="A47" s="113" t="s">
        <v>426</v>
      </c>
      <c r="B47" s="122" t="s">
        <v>399</v>
      </c>
      <c r="C47" s="123">
        <v>0</v>
      </c>
      <c r="D47" s="123">
        <v>0</v>
      </c>
      <c r="E47" s="123">
        <v>1.2459999999999999E-3</v>
      </c>
      <c r="F47" s="123">
        <v>2.4299999999999999E-3</v>
      </c>
      <c r="G47" s="123">
        <v>3.5999999999999999E-3</v>
      </c>
      <c r="H47" s="123">
        <v>4.7790000000000003E-3</v>
      </c>
      <c r="I47" s="123">
        <v>5.9699999999999996E-3</v>
      </c>
      <c r="J47" s="123">
        <v>7.1459999999999996E-3</v>
      </c>
      <c r="K47" s="123">
        <v>8.3099999999999997E-3</v>
      </c>
      <c r="L47" s="123">
        <v>9.4830000000000001E-3</v>
      </c>
      <c r="M47" s="123">
        <v>1.0697E-2</v>
      </c>
      <c r="N47" s="123">
        <v>1.1908E-2</v>
      </c>
      <c r="O47" s="123">
        <v>1.3110999999999999E-2</v>
      </c>
      <c r="P47" s="123">
        <v>1.4297000000000001E-2</v>
      </c>
      <c r="Q47" s="123">
        <v>1.5442000000000001E-2</v>
      </c>
      <c r="R47" s="123">
        <v>1.6583000000000001E-2</v>
      </c>
      <c r="S47" s="123">
        <v>1.7701999999999999E-2</v>
      </c>
      <c r="T47" s="123">
        <v>1.8821000000000001E-2</v>
      </c>
      <c r="U47" s="123">
        <v>1.9993E-2</v>
      </c>
      <c r="V47" s="123">
        <v>2.1249000000000001E-2</v>
      </c>
      <c r="W47" s="123">
        <v>2.2599000000000001E-2</v>
      </c>
      <c r="X47" s="123">
        <v>2.4008999999999999E-2</v>
      </c>
      <c r="Y47" s="123">
        <v>2.5467E-2</v>
      </c>
      <c r="Z47" s="123">
        <v>2.7012999999999999E-2</v>
      </c>
      <c r="AA47" s="123">
        <v>2.8766E-2</v>
      </c>
      <c r="AB47" s="123">
        <v>3.0682000000000001E-2</v>
      </c>
      <c r="AC47" s="123">
        <v>3.2723000000000002E-2</v>
      </c>
      <c r="AD47" s="123">
        <v>3.4948E-2</v>
      </c>
      <c r="AE47" s="123">
        <v>3.7458999999999999E-2</v>
      </c>
      <c r="AF47" s="124" t="s">
        <v>400</v>
      </c>
      <c r="AG47" s="115"/>
    </row>
    <row r="48" spans="1:33" ht="12" customHeight="1">
      <c r="A48" s="113" t="s">
        <v>427</v>
      </c>
      <c r="B48" s="122" t="s">
        <v>402</v>
      </c>
      <c r="C48" s="123">
        <v>0</v>
      </c>
      <c r="D48" s="123">
        <v>0</v>
      </c>
      <c r="E48" s="123">
        <v>2.7629999999999998E-3</v>
      </c>
      <c r="F48" s="123">
        <v>5.3410000000000003E-3</v>
      </c>
      <c r="G48" s="123">
        <v>7.8609999999999999E-3</v>
      </c>
      <c r="H48" s="123">
        <v>1.0366999999999999E-2</v>
      </c>
      <c r="I48" s="123">
        <v>1.2848999999999999E-2</v>
      </c>
      <c r="J48" s="123">
        <v>1.5254999999999999E-2</v>
      </c>
      <c r="K48" s="123">
        <v>1.7602E-2</v>
      </c>
      <c r="L48" s="123">
        <v>1.9949999999999999E-2</v>
      </c>
      <c r="M48" s="123">
        <v>2.2349999999999998E-2</v>
      </c>
      <c r="N48" s="123">
        <v>2.4709999999999999E-2</v>
      </c>
      <c r="O48" s="123">
        <v>2.7015999999999998E-2</v>
      </c>
      <c r="P48" s="123">
        <v>2.9253000000000001E-2</v>
      </c>
      <c r="Q48" s="123">
        <v>3.1358999999999998E-2</v>
      </c>
      <c r="R48" s="123">
        <v>3.3411999999999997E-2</v>
      </c>
      <c r="S48" s="123">
        <v>3.5375999999999998E-2</v>
      </c>
      <c r="T48" s="123">
        <v>3.7298999999999999E-2</v>
      </c>
      <c r="U48" s="123">
        <v>3.9281999999999997E-2</v>
      </c>
      <c r="V48" s="123">
        <v>4.1389000000000002E-2</v>
      </c>
      <c r="W48" s="123">
        <v>4.3633999999999999E-2</v>
      </c>
      <c r="X48" s="123">
        <v>4.5939000000000001E-2</v>
      </c>
      <c r="Y48" s="123">
        <v>4.8251000000000002E-2</v>
      </c>
      <c r="Z48" s="123">
        <v>5.0642E-2</v>
      </c>
      <c r="AA48" s="123">
        <v>5.3318999999999998E-2</v>
      </c>
      <c r="AB48" s="123">
        <v>5.6163999999999999E-2</v>
      </c>
      <c r="AC48" s="123">
        <v>5.9069999999999998E-2</v>
      </c>
      <c r="AD48" s="123">
        <v>6.2129999999999998E-2</v>
      </c>
      <c r="AE48" s="123">
        <v>6.5481999999999999E-2</v>
      </c>
      <c r="AF48" s="124" t="s">
        <v>400</v>
      </c>
      <c r="AG48" s="115"/>
    </row>
    <row r="49" spans="1:33" ht="12" customHeight="1">
      <c r="A49" s="113" t="s">
        <v>428</v>
      </c>
      <c r="B49" s="122" t="s">
        <v>404</v>
      </c>
      <c r="C49" s="123">
        <v>0</v>
      </c>
      <c r="D49" s="123">
        <v>0</v>
      </c>
      <c r="E49" s="123">
        <v>6.7799999999999996E-3</v>
      </c>
      <c r="F49" s="123">
        <v>1.3259E-2</v>
      </c>
      <c r="G49" s="123">
        <v>1.9751000000000001E-2</v>
      </c>
      <c r="H49" s="123">
        <v>2.6343999999999999E-2</v>
      </c>
      <c r="I49" s="123">
        <v>3.2989999999999998E-2</v>
      </c>
      <c r="J49" s="123">
        <v>3.9545999999999998E-2</v>
      </c>
      <c r="K49" s="123">
        <v>4.5989000000000002E-2</v>
      </c>
      <c r="L49" s="123">
        <v>5.2422999999999997E-2</v>
      </c>
      <c r="M49" s="123">
        <v>5.8964999999999997E-2</v>
      </c>
      <c r="N49" s="123">
        <v>6.5315999999999999E-2</v>
      </c>
      <c r="O49" s="123">
        <v>7.1456000000000006E-2</v>
      </c>
      <c r="P49" s="123">
        <v>7.7359999999999998E-2</v>
      </c>
      <c r="Q49" s="123">
        <v>8.2834000000000005E-2</v>
      </c>
      <c r="R49" s="123">
        <v>8.8063000000000002E-2</v>
      </c>
      <c r="S49" s="123">
        <v>9.2966999999999994E-2</v>
      </c>
      <c r="T49" s="123">
        <v>9.7628999999999994E-2</v>
      </c>
      <c r="U49" s="123">
        <v>0.102295</v>
      </c>
      <c r="V49" s="123">
        <v>0.107098</v>
      </c>
      <c r="W49" s="123">
        <v>0.112072</v>
      </c>
      <c r="X49" s="123">
        <v>0.117018</v>
      </c>
      <c r="Y49" s="123">
        <v>0.121867</v>
      </c>
      <c r="Z49" s="123">
        <v>0.126833</v>
      </c>
      <c r="AA49" s="123">
        <v>0.13251499999999999</v>
      </c>
      <c r="AB49" s="123">
        <v>0.13867199999999999</v>
      </c>
      <c r="AC49" s="123">
        <v>0.14514199999999999</v>
      </c>
      <c r="AD49" s="123">
        <v>0.15223400000000001</v>
      </c>
      <c r="AE49" s="123">
        <v>0.16041800000000001</v>
      </c>
      <c r="AF49" s="124" t="s">
        <v>400</v>
      </c>
      <c r="AG49" s="115"/>
    </row>
    <row r="50" spans="1:33" ht="15" customHeight="1">
      <c r="A50" s="113" t="s">
        <v>429</v>
      </c>
      <c r="B50" s="122" t="s">
        <v>430</v>
      </c>
      <c r="C50" s="123">
        <v>187.21160900000001</v>
      </c>
      <c r="D50" s="123">
        <v>186.77065999999999</v>
      </c>
      <c r="E50" s="123">
        <v>187.000778</v>
      </c>
      <c r="F50" s="123">
        <v>188.45283499999999</v>
      </c>
      <c r="G50" s="123">
        <v>190.68485999999999</v>
      </c>
      <c r="H50" s="123">
        <v>192.55638099999999</v>
      </c>
      <c r="I50" s="123">
        <v>194.11634799999999</v>
      </c>
      <c r="J50" s="123">
        <v>194.965881</v>
      </c>
      <c r="K50" s="123">
        <v>195.39752200000001</v>
      </c>
      <c r="L50" s="123">
        <v>195.89364599999999</v>
      </c>
      <c r="M50" s="123">
        <v>196.827133</v>
      </c>
      <c r="N50" s="123">
        <v>197.409042</v>
      </c>
      <c r="O50" s="123">
        <v>197.923721</v>
      </c>
      <c r="P50" s="123">
        <v>198.56163000000001</v>
      </c>
      <c r="Q50" s="123">
        <v>198.940033</v>
      </c>
      <c r="R50" s="123">
        <v>199.57363900000001</v>
      </c>
      <c r="S50" s="123">
        <v>200.20254499999999</v>
      </c>
      <c r="T50" s="123">
        <v>200.71847500000001</v>
      </c>
      <c r="U50" s="123">
        <v>201.372726</v>
      </c>
      <c r="V50" s="123">
        <v>202.11119099999999</v>
      </c>
      <c r="W50" s="123">
        <v>202.83833300000001</v>
      </c>
      <c r="X50" s="123">
        <v>203.409256</v>
      </c>
      <c r="Y50" s="123">
        <v>203.777603</v>
      </c>
      <c r="Z50" s="123">
        <v>203.91366600000001</v>
      </c>
      <c r="AA50" s="123">
        <v>204.18713399999999</v>
      </c>
      <c r="AB50" s="123">
        <v>204.44009399999999</v>
      </c>
      <c r="AC50" s="123">
        <v>204.41752600000001</v>
      </c>
      <c r="AD50" s="123">
        <v>204.47378499999999</v>
      </c>
      <c r="AE50" s="123">
        <v>205.13784799999999</v>
      </c>
      <c r="AF50" s="124">
        <v>3.271E-3</v>
      </c>
      <c r="AG50" s="115"/>
    </row>
    <row r="51" spans="1:33" ht="15" customHeight="1">
      <c r="A51" s="113" t="s">
        <v>431</v>
      </c>
      <c r="B51" s="121" t="s">
        <v>432</v>
      </c>
      <c r="C51" s="125">
        <v>321.95382699999999</v>
      </c>
      <c r="D51" s="125">
        <v>320.71957400000002</v>
      </c>
      <c r="E51" s="125">
        <v>321.15536500000002</v>
      </c>
      <c r="F51" s="125">
        <v>324.03747600000003</v>
      </c>
      <c r="G51" s="125">
        <v>328.449524</v>
      </c>
      <c r="H51" s="125">
        <v>332.317474</v>
      </c>
      <c r="I51" s="125">
        <v>335.87713600000001</v>
      </c>
      <c r="J51" s="125">
        <v>338.61987299999998</v>
      </c>
      <c r="K51" s="125">
        <v>341.150757</v>
      </c>
      <c r="L51" s="125">
        <v>344.15997299999998</v>
      </c>
      <c r="M51" s="125">
        <v>348.16451999999998</v>
      </c>
      <c r="N51" s="125">
        <v>351.53851300000002</v>
      </c>
      <c r="O51" s="125">
        <v>354.827271</v>
      </c>
      <c r="P51" s="125">
        <v>358.34310900000003</v>
      </c>
      <c r="Q51" s="125">
        <v>361.39160199999998</v>
      </c>
      <c r="R51" s="125">
        <v>364.92498799999998</v>
      </c>
      <c r="S51" s="125">
        <v>368.37805200000003</v>
      </c>
      <c r="T51" s="125">
        <v>371.80917399999998</v>
      </c>
      <c r="U51" s="125">
        <v>375.585419</v>
      </c>
      <c r="V51" s="125">
        <v>379.58303799999999</v>
      </c>
      <c r="W51" s="125">
        <v>383.51110799999998</v>
      </c>
      <c r="X51" s="125">
        <v>387.20507800000001</v>
      </c>
      <c r="Y51" s="125">
        <v>390.63012700000002</v>
      </c>
      <c r="Z51" s="125">
        <v>393.83450299999998</v>
      </c>
      <c r="AA51" s="125">
        <v>397.53842200000003</v>
      </c>
      <c r="AB51" s="125">
        <v>401.35025000000002</v>
      </c>
      <c r="AC51" s="125">
        <v>404.65438799999998</v>
      </c>
      <c r="AD51" s="125">
        <v>408.21890300000001</v>
      </c>
      <c r="AE51" s="125">
        <v>413.07754499999999</v>
      </c>
      <c r="AF51" s="126">
        <v>8.9409999999999993E-3</v>
      </c>
      <c r="AG51" s="115"/>
    </row>
    <row r="52" spans="1:33" ht="15" customHeight="1"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</row>
    <row r="53" spans="1:33" ht="15" customHeight="1">
      <c r="B53" s="121" t="s">
        <v>433</v>
      </c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</row>
    <row r="54" spans="1:33" ht="15" customHeight="1">
      <c r="B54" s="121" t="s">
        <v>385</v>
      </c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</row>
    <row r="55" spans="1:33" ht="15" customHeight="1">
      <c r="A55" s="113" t="s">
        <v>434</v>
      </c>
      <c r="B55" s="122" t="s">
        <v>387</v>
      </c>
      <c r="C55" s="123">
        <v>503.23831200000001</v>
      </c>
      <c r="D55" s="123">
        <v>484.80926499999998</v>
      </c>
      <c r="E55" s="123">
        <v>470.10183699999999</v>
      </c>
      <c r="F55" s="123">
        <v>459.78448500000002</v>
      </c>
      <c r="G55" s="123">
        <v>451.87814300000002</v>
      </c>
      <c r="H55" s="123">
        <v>443.24606299999999</v>
      </c>
      <c r="I55" s="123">
        <v>435.43273900000003</v>
      </c>
      <c r="J55" s="123">
        <v>428.57592799999998</v>
      </c>
      <c r="K55" s="123">
        <v>424.18490600000001</v>
      </c>
      <c r="L55" s="123">
        <v>422.56686400000001</v>
      </c>
      <c r="M55" s="123">
        <v>423.05703699999998</v>
      </c>
      <c r="N55" s="123">
        <v>423.25711100000001</v>
      </c>
      <c r="O55" s="123">
        <v>424.284088</v>
      </c>
      <c r="P55" s="123">
        <v>426.25698899999998</v>
      </c>
      <c r="Q55" s="123">
        <v>428.07437099999999</v>
      </c>
      <c r="R55" s="123">
        <v>430.74142499999999</v>
      </c>
      <c r="S55" s="123">
        <v>433.84167500000001</v>
      </c>
      <c r="T55" s="123">
        <v>437.71460000000002</v>
      </c>
      <c r="U55" s="123">
        <v>442.68820199999999</v>
      </c>
      <c r="V55" s="123">
        <v>448.15237400000001</v>
      </c>
      <c r="W55" s="123">
        <v>453.842896</v>
      </c>
      <c r="X55" s="123">
        <v>459.89022799999998</v>
      </c>
      <c r="Y55" s="123">
        <v>466.29980499999999</v>
      </c>
      <c r="Z55" s="123">
        <v>473.53125</v>
      </c>
      <c r="AA55" s="123">
        <v>482.34017899999998</v>
      </c>
      <c r="AB55" s="123">
        <v>491.89630099999999</v>
      </c>
      <c r="AC55" s="123">
        <v>501.23675500000002</v>
      </c>
      <c r="AD55" s="123">
        <v>511.31161500000002</v>
      </c>
      <c r="AE55" s="123">
        <v>523.31237799999997</v>
      </c>
      <c r="AF55" s="124">
        <v>1.3979999999999999E-3</v>
      </c>
      <c r="AG55" s="115"/>
    </row>
    <row r="56" spans="1:33" ht="15" customHeight="1">
      <c r="A56" s="113" t="s">
        <v>435</v>
      </c>
      <c r="B56" s="122" t="s">
        <v>389</v>
      </c>
      <c r="C56" s="123">
        <v>196.41987599999999</v>
      </c>
      <c r="D56" s="123">
        <v>201.42117300000001</v>
      </c>
      <c r="E56" s="123">
        <v>206.93258700000001</v>
      </c>
      <c r="F56" s="123">
        <v>213.48280299999999</v>
      </c>
      <c r="G56" s="123">
        <v>220.532242</v>
      </c>
      <c r="H56" s="123">
        <v>226.21765099999999</v>
      </c>
      <c r="I56" s="123">
        <v>231.31050099999999</v>
      </c>
      <c r="J56" s="123">
        <v>235.959091</v>
      </c>
      <c r="K56" s="123">
        <v>241.020599</v>
      </c>
      <c r="L56" s="123">
        <v>246.62307699999999</v>
      </c>
      <c r="M56" s="123">
        <v>253.26930200000001</v>
      </c>
      <c r="N56" s="123">
        <v>259.52279700000003</v>
      </c>
      <c r="O56" s="123">
        <v>265.59988399999997</v>
      </c>
      <c r="P56" s="123">
        <v>271.63848899999999</v>
      </c>
      <c r="Q56" s="123">
        <v>277.36450200000002</v>
      </c>
      <c r="R56" s="123">
        <v>283.44360399999999</v>
      </c>
      <c r="S56" s="123">
        <v>289.37484699999999</v>
      </c>
      <c r="T56" s="123">
        <v>295.02786300000002</v>
      </c>
      <c r="U56" s="123">
        <v>300.90585299999998</v>
      </c>
      <c r="V56" s="123">
        <v>307.12255900000002</v>
      </c>
      <c r="W56" s="123">
        <v>313.00485200000003</v>
      </c>
      <c r="X56" s="123">
        <v>318.11236600000001</v>
      </c>
      <c r="Y56" s="123">
        <v>322.94775399999997</v>
      </c>
      <c r="Z56" s="123">
        <v>327.87622099999999</v>
      </c>
      <c r="AA56" s="123">
        <v>333.58059700000001</v>
      </c>
      <c r="AB56" s="123">
        <v>339.54461700000002</v>
      </c>
      <c r="AC56" s="123">
        <v>345.05282599999998</v>
      </c>
      <c r="AD56" s="123">
        <v>350.95578</v>
      </c>
      <c r="AE56" s="123">
        <v>358.22073399999999</v>
      </c>
      <c r="AF56" s="124">
        <v>2.1693E-2</v>
      </c>
      <c r="AG56" s="115"/>
    </row>
    <row r="57" spans="1:33" ht="15" customHeight="1">
      <c r="A57" s="113" t="s">
        <v>436</v>
      </c>
      <c r="B57" s="122" t="s">
        <v>391</v>
      </c>
      <c r="C57" s="123">
        <v>8.8240000000000002E-3</v>
      </c>
      <c r="D57" s="123">
        <v>7.9077999999999996E-2</v>
      </c>
      <c r="E57" s="123">
        <v>0.148368</v>
      </c>
      <c r="F57" s="123">
        <v>0.21179600000000001</v>
      </c>
      <c r="G57" s="123">
        <v>0.27223000000000003</v>
      </c>
      <c r="H57" s="123">
        <v>0.32808500000000002</v>
      </c>
      <c r="I57" s="123">
        <v>0.38041599999999998</v>
      </c>
      <c r="J57" s="123">
        <v>0.42970399999999997</v>
      </c>
      <c r="K57" s="123">
        <v>0.47746899999999998</v>
      </c>
      <c r="L57" s="123">
        <v>0.52570099999999997</v>
      </c>
      <c r="M57" s="123">
        <v>0.57518100000000005</v>
      </c>
      <c r="N57" s="123">
        <v>0.62354500000000002</v>
      </c>
      <c r="O57" s="123">
        <v>0.67189600000000005</v>
      </c>
      <c r="P57" s="123">
        <v>0.72209299999999998</v>
      </c>
      <c r="Q57" s="123">
        <v>0.774258</v>
      </c>
      <c r="R57" s="123">
        <v>0.83129299999999995</v>
      </c>
      <c r="S57" s="123">
        <v>0.89303100000000002</v>
      </c>
      <c r="T57" s="123">
        <v>0.96070500000000003</v>
      </c>
      <c r="U57" s="123">
        <v>1.0362130000000001</v>
      </c>
      <c r="V57" s="123">
        <v>1.1198399999999999</v>
      </c>
      <c r="W57" s="123">
        <v>1.2106049999999999</v>
      </c>
      <c r="X57" s="123">
        <v>1.308586</v>
      </c>
      <c r="Y57" s="123">
        <v>1.4124559999999999</v>
      </c>
      <c r="Z57" s="123">
        <v>1.5254019999999999</v>
      </c>
      <c r="AA57" s="123">
        <v>1.6511499999999999</v>
      </c>
      <c r="AB57" s="123">
        <v>1.7869219999999999</v>
      </c>
      <c r="AC57" s="123">
        <v>1.9285939999999999</v>
      </c>
      <c r="AD57" s="123">
        <v>2.0794359999999998</v>
      </c>
      <c r="AE57" s="123">
        <v>2.2445430000000002</v>
      </c>
      <c r="AF57" s="124">
        <v>0.21873799999999999</v>
      </c>
      <c r="AG57" s="115"/>
    </row>
    <row r="58" spans="1:33" ht="15" customHeight="1">
      <c r="A58" s="113" t="s">
        <v>437</v>
      </c>
      <c r="B58" s="122" t="s">
        <v>393</v>
      </c>
      <c r="C58" s="123">
        <v>0.19211600000000001</v>
      </c>
      <c r="D58" s="123">
        <v>0.174257</v>
      </c>
      <c r="E58" s="123">
        <v>0.158799</v>
      </c>
      <c r="F58" s="123">
        <v>0.14580599999999999</v>
      </c>
      <c r="G58" s="123">
        <v>0.134438</v>
      </c>
      <c r="H58" s="123">
        <v>0.123654</v>
      </c>
      <c r="I58" s="123">
        <v>0.113679</v>
      </c>
      <c r="J58" s="123">
        <v>0.10448499999999999</v>
      </c>
      <c r="K58" s="123">
        <v>9.6243999999999996E-2</v>
      </c>
      <c r="L58" s="123">
        <v>8.8942999999999994E-2</v>
      </c>
      <c r="M58" s="123">
        <v>8.2427E-2</v>
      </c>
      <c r="N58" s="123">
        <v>7.5772999999999993E-2</v>
      </c>
      <c r="O58" s="123">
        <v>6.8821999999999994E-2</v>
      </c>
      <c r="P58" s="123">
        <v>6.1432E-2</v>
      </c>
      <c r="Q58" s="123">
        <v>5.3884000000000001E-2</v>
      </c>
      <c r="R58" s="123">
        <v>4.5974000000000001E-2</v>
      </c>
      <c r="S58" s="123">
        <v>3.8684999999999997E-2</v>
      </c>
      <c r="T58" s="123">
        <v>3.2133000000000002E-2</v>
      </c>
      <c r="U58" s="123">
        <v>2.5618999999999999E-2</v>
      </c>
      <c r="V58" s="123">
        <v>2.0525000000000002E-2</v>
      </c>
      <c r="W58" s="123">
        <v>1.6806999999999999E-2</v>
      </c>
      <c r="X58" s="123">
        <v>1.4121999999999999E-2</v>
      </c>
      <c r="Y58" s="123">
        <v>1.2397999999999999E-2</v>
      </c>
      <c r="Z58" s="123">
        <v>1.1207999999999999E-2</v>
      </c>
      <c r="AA58" s="123">
        <v>1.0267E-2</v>
      </c>
      <c r="AB58" s="123">
        <v>9.6069999999999992E-3</v>
      </c>
      <c r="AC58" s="123">
        <v>8.7349999999999997E-3</v>
      </c>
      <c r="AD58" s="123">
        <v>7.7340000000000004E-3</v>
      </c>
      <c r="AE58" s="123">
        <v>6.4900000000000001E-3</v>
      </c>
      <c r="AF58" s="124">
        <v>-0.11396199999999999</v>
      </c>
      <c r="AG58" s="115"/>
    </row>
    <row r="59" spans="1:33" ht="15" customHeight="1">
      <c r="A59" s="113" t="s">
        <v>438</v>
      </c>
      <c r="B59" s="122" t="s">
        <v>395</v>
      </c>
      <c r="C59" s="123">
        <v>45.964244999999998</v>
      </c>
      <c r="D59" s="123">
        <v>44.611794000000003</v>
      </c>
      <c r="E59" s="123">
        <v>43.499820999999997</v>
      </c>
      <c r="F59" s="123">
        <v>42.670467000000002</v>
      </c>
      <c r="G59" s="123">
        <v>42.056103</v>
      </c>
      <c r="H59" s="123">
        <v>41.417850000000001</v>
      </c>
      <c r="I59" s="123">
        <v>40.858673000000003</v>
      </c>
      <c r="J59" s="123">
        <v>40.401375000000002</v>
      </c>
      <c r="K59" s="123">
        <v>40.094642999999998</v>
      </c>
      <c r="L59" s="123">
        <v>39.995682000000002</v>
      </c>
      <c r="M59" s="123">
        <v>40.077168</v>
      </c>
      <c r="N59" s="123">
        <v>40.087780000000002</v>
      </c>
      <c r="O59" s="123">
        <v>39.881618000000003</v>
      </c>
      <c r="P59" s="123">
        <v>39.530631999999997</v>
      </c>
      <c r="Q59" s="123">
        <v>38.979152999999997</v>
      </c>
      <c r="R59" s="123">
        <v>38.427227000000002</v>
      </c>
      <c r="S59" s="123">
        <v>37.705452000000001</v>
      </c>
      <c r="T59" s="123">
        <v>37.000895999999997</v>
      </c>
      <c r="U59" s="123">
        <v>36.440112999999997</v>
      </c>
      <c r="V59" s="123">
        <v>36.083660000000002</v>
      </c>
      <c r="W59" s="123">
        <v>35.872028</v>
      </c>
      <c r="X59" s="123">
        <v>35.852294999999998</v>
      </c>
      <c r="Y59" s="123">
        <v>36.018428999999998</v>
      </c>
      <c r="Z59" s="123">
        <v>36.285957000000003</v>
      </c>
      <c r="AA59" s="123">
        <v>36.676158999999998</v>
      </c>
      <c r="AB59" s="123">
        <v>37.130253000000003</v>
      </c>
      <c r="AC59" s="123">
        <v>37.561069000000003</v>
      </c>
      <c r="AD59" s="123">
        <v>38.004097000000002</v>
      </c>
      <c r="AE59" s="123">
        <v>38.549273999999997</v>
      </c>
      <c r="AF59" s="124">
        <v>-6.2630000000000003E-3</v>
      </c>
      <c r="AG59" s="115"/>
    </row>
    <row r="60" spans="1:33" ht="15" customHeight="1">
      <c r="A60" s="113" t="s">
        <v>439</v>
      </c>
      <c r="B60" s="122" t="s">
        <v>397</v>
      </c>
      <c r="C60" s="123">
        <v>4.6179999999999997E-3</v>
      </c>
      <c r="D60" s="123">
        <v>4.1770000000000002E-3</v>
      </c>
      <c r="E60" s="123">
        <v>3.8210000000000002E-3</v>
      </c>
      <c r="F60" s="123">
        <v>3.5539999999999999E-3</v>
      </c>
      <c r="G60" s="123">
        <v>3.3570000000000002E-3</v>
      </c>
      <c r="H60" s="123">
        <v>3.2000000000000002E-3</v>
      </c>
      <c r="I60" s="123">
        <v>3.0839999999999999E-3</v>
      </c>
      <c r="J60" s="123">
        <v>2.8990000000000001E-3</v>
      </c>
      <c r="K60" s="123">
        <v>2.6640000000000001E-3</v>
      </c>
      <c r="L60" s="123">
        <v>2.4459999999999998E-3</v>
      </c>
      <c r="M60" s="123">
        <v>2.2529999999999998E-3</v>
      </c>
      <c r="N60" s="123">
        <v>1.897E-3</v>
      </c>
      <c r="O60" s="123">
        <v>1.495E-3</v>
      </c>
      <c r="P60" s="123">
        <v>1.176E-3</v>
      </c>
      <c r="Q60" s="123">
        <v>9.2299999999999999E-4</v>
      </c>
      <c r="R60" s="123">
        <v>7.2400000000000003E-4</v>
      </c>
      <c r="S60" s="123">
        <v>5.6800000000000004E-4</v>
      </c>
      <c r="T60" s="123">
        <v>4.44E-4</v>
      </c>
      <c r="U60" s="123">
        <v>3.9599999999999998E-4</v>
      </c>
      <c r="V60" s="123">
        <v>3.8699999999999997E-4</v>
      </c>
      <c r="W60" s="123">
        <v>3.7800000000000003E-4</v>
      </c>
      <c r="X60" s="123">
        <v>3.68E-4</v>
      </c>
      <c r="Y60" s="123">
        <v>2.9799999999999998E-4</v>
      </c>
      <c r="Z60" s="123">
        <v>2.0900000000000001E-4</v>
      </c>
      <c r="AA60" s="123">
        <v>1.47E-4</v>
      </c>
      <c r="AB60" s="123">
        <v>1.03E-4</v>
      </c>
      <c r="AC60" s="123">
        <v>7.2999999999999999E-5</v>
      </c>
      <c r="AD60" s="123">
        <v>5.1E-5</v>
      </c>
      <c r="AE60" s="123">
        <v>3.6000000000000001E-5</v>
      </c>
      <c r="AF60" s="124">
        <v>-0.15909899999999999</v>
      </c>
      <c r="AG60" s="115"/>
    </row>
    <row r="61" spans="1:33" ht="15" customHeight="1">
      <c r="A61" s="113" t="s">
        <v>440</v>
      </c>
      <c r="B61" s="122" t="s">
        <v>399</v>
      </c>
      <c r="C61" s="123">
        <v>0</v>
      </c>
      <c r="D61" s="123">
        <v>3.4696999999999999E-2</v>
      </c>
      <c r="E61" s="123">
        <v>6.8790000000000004E-2</v>
      </c>
      <c r="F61" s="123">
        <v>0.10378999999999999</v>
      </c>
      <c r="G61" s="123">
        <v>0.13921900000000001</v>
      </c>
      <c r="H61" s="123">
        <v>0.17366699999999999</v>
      </c>
      <c r="I61" s="123">
        <v>0.207235</v>
      </c>
      <c r="J61" s="123">
        <v>0.239813</v>
      </c>
      <c r="K61" s="123">
        <v>0.27203899999999998</v>
      </c>
      <c r="L61" s="123">
        <v>0.30468499999999998</v>
      </c>
      <c r="M61" s="123">
        <v>0.338422</v>
      </c>
      <c r="N61" s="123">
        <v>0.37222899999999998</v>
      </c>
      <c r="O61" s="123">
        <v>0.40734900000000002</v>
      </c>
      <c r="P61" s="123">
        <v>0.444994</v>
      </c>
      <c r="Q61" s="123">
        <v>0.48526599999999998</v>
      </c>
      <c r="R61" s="123">
        <v>0.53018200000000004</v>
      </c>
      <c r="S61" s="123">
        <v>0.58024100000000001</v>
      </c>
      <c r="T61" s="123">
        <v>0.63640699999999994</v>
      </c>
      <c r="U61" s="123">
        <v>0.70034300000000005</v>
      </c>
      <c r="V61" s="123">
        <v>0.77213600000000004</v>
      </c>
      <c r="W61" s="123">
        <v>0.85035000000000005</v>
      </c>
      <c r="X61" s="123">
        <v>0.93393899999999996</v>
      </c>
      <c r="Y61" s="123">
        <v>1.022764</v>
      </c>
      <c r="Z61" s="123">
        <v>1.1177969999999999</v>
      </c>
      <c r="AA61" s="123">
        <v>1.219284</v>
      </c>
      <c r="AB61" s="123">
        <v>1.324989</v>
      </c>
      <c r="AC61" s="123">
        <v>1.431711</v>
      </c>
      <c r="AD61" s="123">
        <v>1.542152</v>
      </c>
      <c r="AE61" s="123">
        <v>1.6598889999999999</v>
      </c>
      <c r="AF61" s="124" t="s">
        <v>400</v>
      </c>
      <c r="AG61" s="115"/>
    </row>
    <row r="62" spans="1:33" ht="15" customHeight="1">
      <c r="A62" s="113" t="s">
        <v>441</v>
      </c>
      <c r="B62" s="122" t="s">
        <v>402</v>
      </c>
      <c r="C62" s="123">
        <v>0</v>
      </c>
      <c r="D62" s="123">
        <v>3.9742E-2</v>
      </c>
      <c r="E62" s="123">
        <v>7.9436000000000007E-2</v>
      </c>
      <c r="F62" s="123">
        <v>0.11969100000000001</v>
      </c>
      <c r="G62" s="123">
        <v>0.160329</v>
      </c>
      <c r="H62" s="123">
        <v>0.19969200000000001</v>
      </c>
      <c r="I62" s="123">
        <v>0.23766300000000001</v>
      </c>
      <c r="J62" s="123">
        <v>0.27445999999999998</v>
      </c>
      <c r="K62" s="123">
        <v>0.311191</v>
      </c>
      <c r="L62" s="123">
        <v>0.34926800000000002</v>
      </c>
      <c r="M62" s="123">
        <v>0.38959700000000003</v>
      </c>
      <c r="N62" s="123">
        <v>0.43108600000000002</v>
      </c>
      <c r="O62" s="123">
        <v>0.47512700000000002</v>
      </c>
      <c r="P62" s="123">
        <v>0.523366</v>
      </c>
      <c r="Q62" s="123">
        <v>0.57591300000000001</v>
      </c>
      <c r="R62" s="123">
        <v>0.63542900000000002</v>
      </c>
      <c r="S62" s="123">
        <v>0.70260500000000004</v>
      </c>
      <c r="T62" s="123">
        <v>0.77890000000000004</v>
      </c>
      <c r="U62" s="123">
        <v>0.86641400000000002</v>
      </c>
      <c r="V62" s="123">
        <v>0.96546299999999996</v>
      </c>
      <c r="W62" s="123">
        <v>1.074376</v>
      </c>
      <c r="X62" s="123">
        <v>1.1920660000000001</v>
      </c>
      <c r="Y62" s="123">
        <v>1.317839</v>
      </c>
      <c r="Z62" s="123">
        <v>1.452814</v>
      </c>
      <c r="AA62" s="123">
        <v>1.5967849999999999</v>
      </c>
      <c r="AB62" s="123">
        <v>1.746942</v>
      </c>
      <c r="AC62" s="123">
        <v>1.89845</v>
      </c>
      <c r="AD62" s="123">
        <v>2.054983</v>
      </c>
      <c r="AE62" s="123">
        <v>2.2206440000000001</v>
      </c>
      <c r="AF62" s="124" t="s">
        <v>400</v>
      </c>
      <c r="AG62" s="115"/>
    </row>
    <row r="63" spans="1:33" ht="15" customHeight="1">
      <c r="A63" s="113" t="s">
        <v>442</v>
      </c>
      <c r="B63" s="122" t="s">
        <v>404</v>
      </c>
      <c r="C63" s="123">
        <v>0</v>
      </c>
      <c r="D63" s="123">
        <v>0</v>
      </c>
      <c r="E63" s="123">
        <v>1.4E-5</v>
      </c>
      <c r="F63" s="123">
        <v>3.0000000000000001E-5</v>
      </c>
      <c r="G63" s="123">
        <v>4.6999999999999997E-5</v>
      </c>
      <c r="H63" s="123">
        <v>6.3E-5</v>
      </c>
      <c r="I63" s="123">
        <v>8.0000000000000007E-5</v>
      </c>
      <c r="J63" s="123">
        <v>9.5000000000000005E-5</v>
      </c>
      <c r="K63" s="123">
        <v>1.1E-4</v>
      </c>
      <c r="L63" s="123">
        <v>1.25E-4</v>
      </c>
      <c r="M63" s="123">
        <v>1.3999999999999999E-4</v>
      </c>
      <c r="N63" s="123">
        <v>1.5300000000000001E-4</v>
      </c>
      <c r="O63" s="123">
        <v>1.66E-4</v>
      </c>
      <c r="P63" s="123">
        <v>1.7699999999999999E-4</v>
      </c>
      <c r="Q63" s="123">
        <v>1.8799999999999999E-4</v>
      </c>
      <c r="R63" s="123">
        <v>1.9699999999999999E-4</v>
      </c>
      <c r="S63" s="123">
        <v>2.0599999999999999E-4</v>
      </c>
      <c r="T63" s="123">
        <v>2.1499999999999999E-4</v>
      </c>
      <c r="U63" s="123">
        <v>2.22E-4</v>
      </c>
      <c r="V63" s="123">
        <v>2.2900000000000001E-4</v>
      </c>
      <c r="W63" s="123">
        <v>2.3499999999999999E-4</v>
      </c>
      <c r="X63" s="123">
        <v>2.3900000000000001E-4</v>
      </c>
      <c r="Y63" s="123">
        <v>2.41E-4</v>
      </c>
      <c r="Z63" s="123">
        <v>2.43E-4</v>
      </c>
      <c r="AA63" s="123">
        <v>2.43E-4</v>
      </c>
      <c r="AB63" s="123">
        <v>2.41E-4</v>
      </c>
      <c r="AC63" s="123">
        <v>2.3800000000000001E-4</v>
      </c>
      <c r="AD63" s="123">
        <v>2.32E-4</v>
      </c>
      <c r="AE63" s="123">
        <v>2.2599999999999999E-4</v>
      </c>
      <c r="AF63" s="124" t="s">
        <v>400</v>
      </c>
      <c r="AG63" s="115"/>
    </row>
    <row r="64" spans="1:33" ht="15" customHeight="1">
      <c r="A64" s="113" t="s">
        <v>443</v>
      </c>
      <c r="B64" s="122" t="s">
        <v>406</v>
      </c>
      <c r="C64" s="123">
        <v>745.82800299999997</v>
      </c>
      <c r="D64" s="123">
        <v>731.17419400000006</v>
      </c>
      <c r="E64" s="123">
        <v>720.99334699999997</v>
      </c>
      <c r="F64" s="123">
        <v>716.52270499999997</v>
      </c>
      <c r="G64" s="123">
        <v>715.17602499999998</v>
      </c>
      <c r="H64" s="123">
        <v>711.70977800000003</v>
      </c>
      <c r="I64" s="123">
        <v>708.54400599999997</v>
      </c>
      <c r="J64" s="123">
        <v>705.98767099999998</v>
      </c>
      <c r="K64" s="123">
        <v>706.45977800000003</v>
      </c>
      <c r="L64" s="123">
        <v>710.45648200000005</v>
      </c>
      <c r="M64" s="123">
        <v>717.79107699999997</v>
      </c>
      <c r="N64" s="123">
        <v>724.37237500000003</v>
      </c>
      <c r="O64" s="123">
        <v>731.39025900000001</v>
      </c>
      <c r="P64" s="123">
        <v>739.17913799999997</v>
      </c>
      <c r="Q64" s="123">
        <v>746.30835000000002</v>
      </c>
      <c r="R64" s="123">
        <v>754.65625</v>
      </c>
      <c r="S64" s="123">
        <v>763.13678000000004</v>
      </c>
      <c r="T64" s="123">
        <v>772.15191700000003</v>
      </c>
      <c r="U64" s="123">
        <v>782.66351299999997</v>
      </c>
      <c r="V64" s="123">
        <v>794.23699999999997</v>
      </c>
      <c r="W64" s="123">
        <v>805.87268100000006</v>
      </c>
      <c r="X64" s="123">
        <v>817.30413799999997</v>
      </c>
      <c r="Y64" s="123">
        <v>829.03204300000004</v>
      </c>
      <c r="Z64" s="123">
        <v>841.80078100000003</v>
      </c>
      <c r="AA64" s="123">
        <v>857.074524</v>
      </c>
      <c r="AB64" s="123">
        <v>873.44000200000005</v>
      </c>
      <c r="AC64" s="123">
        <v>889.11822500000005</v>
      </c>
      <c r="AD64" s="123">
        <v>905.955872</v>
      </c>
      <c r="AE64" s="123">
        <v>926.21386700000005</v>
      </c>
      <c r="AF64" s="124">
        <v>7.7660000000000003E-3</v>
      </c>
      <c r="AG64" s="115"/>
    </row>
    <row r="65" spans="1:33" ht="15" customHeight="1">
      <c r="B65" s="121" t="s">
        <v>407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</row>
    <row r="66" spans="1:33" ht="15" customHeight="1">
      <c r="A66" s="113" t="s">
        <v>444</v>
      </c>
      <c r="B66" s="122" t="s">
        <v>387</v>
      </c>
      <c r="C66" s="123">
        <v>596.79718000000003</v>
      </c>
      <c r="D66" s="123">
        <v>582.57031199999994</v>
      </c>
      <c r="E66" s="123">
        <v>570.54583700000001</v>
      </c>
      <c r="F66" s="123">
        <v>562.60992399999998</v>
      </c>
      <c r="G66" s="123">
        <v>557.47637899999995</v>
      </c>
      <c r="H66" s="123">
        <v>552.10058600000002</v>
      </c>
      <c r="I66" s="123">
        <v>547.56726100000003</v>
      </c>
      <c r="J66" s="123">
        <v>541.83489999999995</v>
      </c>
      <c r="K66" s="123">
        <v>535.99304199999995</v>
      </c>
      <c r="L66" s="123">
        <v>531.105774</v>
      </c>
      <c r="M66" s="123">
        <v>528.55798300000004</v>
      </c>
      <c r="N66" s="123">
        <v>525.61999500000002</v>
      </c>
      <c r="O66" s="123">
        <v>523.05523700000003</v>
      </c>
      <c r="P66" s="123">
        <v>521.635132</v>
      </c>
      <c r="Q66" s="123">
        <v>520.47326699999996</v>
      </c>
      <c r="R66" s="123">
        <v>520.68817100000001</v>
      </c>
      <c r="S66" s="123">
        <v>521.26672399999995</v>
      </c>
      <c r="T66" s="123">
        <v>522.35955799999999</v>
      </c>
      <c r="U66" s="123">
        <v>524.42358400000001</v>
      </c>
      <c r="V66" s="123">
        <v>527.08154300000001</v>
      </c>
      <c r="W66" s="123">
        <v>529.90252699999996</v>
      </c>
      <c r="X66" s="123">
        <v>533.30059800000004</v>
      </c>
      <c r="Y66" s="123">
        <v>536.98974599999997</v>
      </c>
      <c r="Z66" s="123">
        <v>540.51788299999998</v>
      </c>
      <c r="AA66" s="123">
        <v>544.76953100000003</v>
      </c>
      <c r="AB66" s="123">
        <v>549.50622599999997</v>
      </c>
      <c r="AC66" s="123">
        <v>553.89520300000004</v>
      </c>
      <c r="AD66" s="123">
        <v>558.68853799999999</v>
      </c>
      <c r="AE66" s="123">
        <v>565.29272500000002</v>
      </c>
      <c r="AF66" s="124">
        <v>-1.9350000000000001E-3</v>
      </c>
      <c r="AG66" s="115"/>
    </row>
    <row r="67" spans="1:33" ht="15" customHeight="1">
      <c r="A67" s="113" t="s">
        <v>445</v>
      </c>
      <c r="B67" s="122" t="s">
        <v>389</v>
      </c>
      <c r="C67" s="123">
        <v>361.09713699999998</v>
      </c>
      <c r="D67" s="123">
        <v>352.45266700000002</v>
      </c>
      <c r="E67" s="123">
        <v>345.87948599999999</v>
      </c>
      <c r="F67" s="123">
        <v>341.195312</v>
      </c>
      <c r="G67" s="123">
        <v>338.49740600000001</v>
      </c>
      <c r="H67" s="123">
        <v>335.44927999999999</v>
      </c>
      <c r="I67" s="123">
        <v>333.12942500000003</v>
      </c>
      <c r="J67" s="123">
        <v>330.41744999999997</v>
      </c>
      <c r="K67" s="123">
        <v>327.605164</v>
      </c>
      <c r="L67" s="123">
        <v>325.20840500000003</v>
      </c>
      <c r="M67" s="123">
        <v>324.38137799999998</v>
      </c>
      <c r="N67" s="123">
        <v>322.96948200000003</v>
      </c>
      <c r="O67" s="123">
        <v>321.80856299999999</v>
      </c>
      <c r="P67" s="123">
        <v>321.02459700000003</v>
      </c>
      <c r="Q67" s="123">
        <v>319.85522500000002</v>
      </c>
      <c r="R67" s="123">
        <v>319.80575599999997</v>
      </c>
      <c r="S67" s="123">
        <v>319.18862899999999</v>
      </c>
      <c r="T67" s="123">
        <v>319.81021099999998</v>
      </c>
      <c r="U67" s="123">
        <v>320.52459700000003</v>
      </c>
      <c r="V67" s="123">
        <v>321.91735799999998</v>
      </c>
      <c r="W67" s="123">
        <v>323.479828</v>
      </c>
      <c r="X67" s="123">
        <v>325.354736</v>
      </c>
      <c r="Y67" s="123">
        <v>327.38092</v>
      </c>
      <c r="Z67" s="123">
        <v>329.19854700000002</v>
      </c>
      <c r="AA67" s="123">
        <v>331.44744900000001</v>
      </c>
      <c r="AB67" s="123">
        <v>333.82504299999999</v>
      </c>
      <c r="AC67" s="123">
        <v>335.92965700000002</v>
      </c>
      <c r="AD67" s="123">
        <v>338.38473499999998</v>
      </c>
      <c r="AE67" s="123">
        <v>341.79480000000001</v>
      </c>
      <c r="AF67" s="124">
        <v>-1.9599999999999999E-3</v>
      </c>
      <c r="AG67" s="115"/>
    </row>
    <row r="68" spans="1:33" ht="15" customHeight="1">
      <c r="A68" s="113" t="s">
        <v>446</v>
      </c>
      <c r="B68" s="122" t="s">
        <v>391</v>
      </c>
      <c r="C68" s="123">
        <v>0.66559500000000005</v>
      </c>
      <c r="D68" s="123">
        <v>0.68273300000000003</v>
      </c>
      <c r="E68" s="123">
        <v>0.70085900000000001</v>
      </c>
      <c r="F68" s="123">
        <v>0.72075599999999995</v>
      </c>
      <c r="G68" s="123">
        <v>0.74448800000000004</v>
      </c>
      <c r="H68" s="123">
        <v>0.76778900000000005</v>
      </c>
      <c r="I68" s="123">
        <v>0.79256400000000005</v>
      </c>
      <c r="J68" s="123">
        <v>0.81504200000000004</v>
      </c>
      <c r="K68" s="123">
        <v>0.83886099999999997</v>
      </c>
      <c r="L68" s="123">
        <v>0.86650700000000003</v>
      </c>
      <c r="M68" s="123">
        <v>0.90220500000000003</v>
      </c>
      <c r="N68" s="123">
        <v>0.94494599999999995</v>
      </c>
      <c r="O68" s="123">
        <v>0.99329800000000001</v>
      </c>
      <c r="P68" s="123">
        <v>1.0406519999999999</v>
      </c>
      <c r="Q68" s="123">
        <v>1.0919840000000001</v>
      </c>
      <c r="R68" s="123">
        <v>1.1519010000000001</v>
      </c>
      <c r="S68" s="123">
        <v>1.219368</v>
      </c>
      <c r="T68" s="123">
        <v>1.295874</v>
      </c>
      <c r="U68" s="123">
        <v>1.3836520000000001</v>
      </c>
      <c r="V68" s="123">
        <v>1.4835039999999999</v>
      </c>
      <c r="W68" s="123">
        <v>1.590991</v>
      </c>
      <c r="X68" s="123">
        <v>1.705203</v>
      </c>
      <c r="Y68" s="123">
        <v>1.8237920000000001</v>
      </c>
      <c r="Z68" s="123">
        <v>1.9449419999999999</v>
      </c>
      <c r="AA68" s="123">
        <v>2.071958</v>
      </c>
      <c r="AB68" s="123">
        <v>2.202169</v>
      </c>
      <c r="AC68" s="123">
        <v>2.3311099999999998</v>
      </c>
      <c r="AD68" s="123">
        <v>2.4515280000000002</v>
      </c>
      <c r="AE68" s="123">
        <v>2.5810140000000001</v>
      </c>
      <c r="AF68" s="124">
        <v>4.9591999999999997E-2</v>
      </c>
      <c r="AG68" s="115"/>
    </row>
    <row r="69" spans="1:33" ht="15" customHeight="1">
      <c r="A69" s="113" t="s">
        <v>447</v>
      </c>
      <c r="B69" s="122" t="s">
        <v>393</v>
      </c>
      <c r="C69" s="123">
        <v>0.76194399999999995</v>
      </c>
      <c r="D69" s="123">
        <v>0.71869899999999998</v>
      </c>
      <c r="E69" s="123">
        <v>0.67632099999999995</v>
      </c>
      <c r="F69" s="123">
        <v>0.637992</v>
      </c>
      <c r="G69" s="123">
        <v>0.60286899999999999</v>
      </c>
      <c r="H69" s="123">
        <v>0.56657000000000002</v>
      </c>
      <c r="I69" s="123">
        <v>0.53246199999999999</v>
      </c>
      <c r="J69" s="123">
        <v>0.49757600000000002</v>
      </c>
      <c r="K69" s="123">
        <v>0.46278799999999998</v>
      </c>
      <c r="L69" s="123">
        <v>0.43082799999999999</v>
      </c>
      <c r="M69" s="123">
        <v>0.40238600000000002</v>
      </c>
      <c r="N69" s="123">
        <v>0.37443300000000002</v>
      </c>
      <c r="O69" s="123">
        <v>0.346945</v>
      </c>
      <c r="P69" s="123">
        <v>0.32059799999999999</v>
      </c>
      <c r="Q69" s="123">
        <v>0.29521900000000001</v>
      </c>
      <c r="R69" s="123">
        <v>0.27301599999999998</v>
      </c>
      <c r="S69" s="123">
        <v>0.253025</v>
      </c>
      <c r="T69" s="123">
        <v>0.23599700000000001</v>
      </c>
      <c r="U69" s="123">
        <v>0.22023300000000001</v>
      </c>
      <c r="V69" s="123">
        <v>0.204292</v>
      </c>
      <c r="W69" s="123">
        <v>0.19014900000000001</v>
      </c>
      <c r="X69" s="123">
        <v>0.17355699999999999</v>
      </c>
      <c r="Y69" s="123">
        <v>0.156469</v>
      </c>
      <c r="Z69" s="123">
        <v>0.14242199999999999</v>
      </c>
      <c r="AA69" s="123">
        <v>0.13080600000000001</v>
      </c>
      <c r="AB69" s="123">
        <v>0.11888700000000001</v>
      </c>
      <c r="AC69" s="123">
        <v>0.106766</v>
      </c>
      <c r="AD69" s="123">
        <v>9.5868999999999996E-2</v>
      </c>
      <c r="AE69" s="123">
        <v>8.6902999999999994E-2</v>
      </c>
      <c r="AF69" s="124">
        <v>-7.4608999999999995E-2</v>
      </c>
      <c r="AG69" s="115"/>
    </row>
    <row r="70" spans="1:33" ht="12" customHeight="1">
      <c r="A70" s="113" t="s">
        <v>448</v>
      </c>
      <c r="B70" s="122" t="s">
        <v>395</v>
      </c>
      <c r="C70" s="123">
        <v>10.331885</v>
      </c>
      <c r="D70" s="123">
        <v>10.758182</v>
      </c>
      <c r="E70" s="123">
        <v>11.321586</v>
      </c>
      <c r="F70" s="123">
        <v>11.975374</v>
      </c>
      <c r="G70" s="123">
        <v>12.744726</v>
      </c>
      <c r="H70" s="123">
        <v>13.587192999999999</v>
      </c>
      <c r="I70" s="123">
        <v>14.506133999999999</v>
      </c>
      <c r="J70" s="123">
        <v>15.44483</v>
      </c>
      <c r="K70" s="123">
        <v>16.450348000000002</v>
      </c>
      <c r="L70" s="123">
        <v>17.581883999999999</v>
      </c>
      <c r="M70" s="123">
        <v>18.915562000000001</v>
      </c>
      <c r="N70" s="123">
        <v>20.372982</v>
      </c>
      <c r="O70" s="123">
        <v>22.01041</v>
      </c>
      <c r="P70" s="123">
        <v>23.794563</v>
      </c>
      <c r="Q70" s="123">
        <v>25.577529999999999</v>
      </c>
      <c r="R70" s="123">
        <v>27.489719000000001</v>
      </c>
      <c r="S70" s="123">
        <v>29.423684999999999</v>
      </c>
      <c r="T70" s="123">
        <v>31.3827</v>
      </c>
      <c r="U70" s="123">
        <v>33.470939999999999</v>
      </c>
      <c r="V70" s="123">
        <v>35.564487</v>
      </c>
      <c r="W70" s="123">
        <v>37.641945</v>
      </c>
      <c r="X70" s="123">
        <v>39.693420000000003</v>
      </c>
      <c r="Y70" s="123">
        <v>41.646500000000003</v>
      </c>
      <c r="Z70" s="123">
        <v>43.501041000000001</v>
      </c>
      <c r="AA70" s="123">
        <v>45.296207000000003</v>
      </c>
      <c r="AB70" s="123">
        <v>47.027523000000002</v>
      </c>
      <c r="AC70" s="123">
        <v>48.595694999999999</v>
      </c>
      <c r="AD70" s="123">
        <v>50.145443</v>
      </c>
      <c r="AE70" s="123">
        <v>51.783786999999997</v>
      </c>
      <c r="AF70" s="124">
        <v>5.9255000000000002E-2</v>
      </c>
      <c r="AG70" s="115"/>
    </row>
    <row r="71" spans="1:33" ht="15" customHeight="1">
      <c r="A71" s="113" t="s">
        <v>449</v>
      </c>
      <c r="B71" s="122" t="s">
        <v>397</v>
      </c>
      <c r="C71" s="123">
        <v>3.8241999999999998E-2</v>
      </c>
      <c r="D71" s="123">
        <v>4.5435000000000003E-2</v>
      </c>
      <c r="E71" s="123">
        <v>5.0754000000000001E-2</v>
      </c>
      <c r="F71" s="123">
        <v>5.4753000000000003E-2</v>
      </c>
      <c r="G71" s="123">
        <v>5.7683999999999999E-2</v>
      </c>
      <c r="H71" s="123">
        <v>5.9468E-2</v>
      </c>
      <c r="I71" s="123">
        <v>6.0365000000000002E-2</v>
      </c>
      <c r="J71" s="123">
        <v>6.0382999999999999E-2</v>
      </c>
      <c r="K71" s="123">
        <v>5.9790000000000003E-2</v>
      </c>
      <c r="L71" s="123">
        <v>5.8833999999999997E-2</v>
      </c>
      <c r="M71" s="123">
        <v>5.7679000000000001E-2</v>
      </c>
      <c r="N71" s="123">
        <v>5.6148999999999998E-2</v>
      </c>
      <c r="O71" s="123">
        <v>5.4413999999999997E-2</v>
      </c>
      <c r="P71" s="123">
        <v>5.2582999999999998E-2</v>
      </c>
      <c r="Q71" s="123">
        <v>5.0235000000000002E-2</v>
      </c>
      <c r="R71" s="123">
        <v>4.7787000000000003E-2</v>
      </c>
      <c r="S71" s="123">
        <v>4.5777999999999999E-2</v>
      </c>
      <c r="T71" s="123">
        <v>4.3761000000000001E-2</v>
      </c>
      <c r="U71" s="123">
        <v>4.1475999999999999E-2</v>
      </c>
      <c r="V71" s="123">
        <v>3.9280000000000002E-2</v>
      </c>
      <c r="W71" s="123">
        <v>3.7173999999999999E-2</v>
      </c>
      <c r="X71" s="123">
        <v>3.5144000000000002E-2</v>
      </c>
      <c r="Y71" s="123">
        <v>3.3201000000000001E-2</v>
      </c>
      <c r="Z71" s="123">
        <v>3.1363000000000002E-2</v>
      </c>
      <c r="AA71" s="123">
        <v>2.9679000000000001E-2</v>
      </c>
      <c r="AB71" s="123">
        <v>2.809E-2</v>
      </c>
      <c r="AC71" s="123">
        <v>2.6553E-2</v>
      </c>
      <c r="AD71" s="123">
        <v>2.5127E-2</v>
      </c>
      <c r="AE71" s="123">
        <v>2.3810000000000001E-2</v>
      </c>
      <c r="AF71" s="124">
        <v>-1.678E-2</v>
      </c>
      <c r="AG71" s="115"/>
    </row>
    <row r="72" spans="1:33" ht="15" customHeight="1">
      <c r="A72" s="113" t="s">
        <v>450</v>
      </c>
      <c r="B72" s="122" t="s">
        <v>399</v>
      </c>
      <c r="C72" s="123">
        <v>0</v>
      </c>
      <c r="D72" s="123">
        <v>0</v>
      </c>
      <c r="E72" s="123">
        <v>4.6031000000000002E-2</v>
      </c>
      <c r="F72" s="123">
        <v>8.7363999999999997E-2</v>
      </c>
      <c r="G72" s="123">
        <v>0.125998</v>
      </c>
      <c r="H72" s="123">
        <v>0.162359</v>
      </c>
      <c r="I72" s="123">
        <v>0.19692899999999999</v>
      </c>
      <c r="J72" s="123">
        <v>0.22856599999999999</v>
      </c>
      <c r="K72" s="123">
        <v>0.25760300000000003</v>
      </c>
      <c r="L72" s="123">
        <v>0.28515600000000002</v>
      </c>
      <c r="M72" s="123">
        <v>0.31272899999999998</v>
      </c>
      <c r="N72" s="123">
        <v>0.339615</v>
      </c>
      <c r="O72" s="123">
        <v>0.36632999999999999</v>
      </c>
      <c r="P72" s="123">
        <v>0.39357700000000001</v>
      </c>
      <c r="Q72" s="123">
        <v>0.42073300000000002</v>
      </c>
      <c r="R72" s="123">
        <v>0.44928600000000002</v>
      </c>
      <c r="S72" s="123">
        <v>0.47926000000000002</v>
      </c>
      <c r="T72" s="123">
        <v>0.51125699999999996</v>
      </c>
      <c r="U72" s="123">
        <v>0.54663899999999999</v>
      </c>
      <c r="V72" s="123">
        <v>0.58593899999999999</v>
      </c>
      <c r="W72" s="123">
        <v>0.62877000000000005</v>
      </c>
      <c r="X72" s="123">
        <v>0.672651</v>
      </c>
      <c r="Y72" s="123">
        <v>0.71931100000000003</v>
      </c>
      <c r="Z72" s="123">
        <v>0.76830799999999999</v>
      </c>
      <c r="AA72" s="123">
        <v>0.82118100000000005</v>
      </c>
      <c r="AB72" s="123">
        <v>0.877112</v>
      </c>
      <c r="AC72" s="123">
        <v>0.93461899999999998</v>
      </c>
      <c r="AD72" s="123">
        <v>0.99479200000000001</v>
      </c>
      <c r="AE72" s="123">
        <v>1.0601590000000001</v>
      </c>
      <c r="AF72" s="124" t="s">
        <v>400</v>
      </c>
      <c r="AG72" s="115"/>
    </row>
    <row r="73" spans="1:33" ht="15" customHeight="1">
      <c r="A73" s="113" t="s">
        <v>451</v>
      </c>
      <c r="B73" s="122" t="s">
        <v>402</v>
      </c>
      <c r="C73" s="123">
        <v>0</v>
      </c>
      <c r="D73" s="123">
        <v>0</v>
      </c>
      <c r="E73" s="123">
        <v>5.5973000000000002E-2</v>
      </c>
      <c r="F73" s="123">
        <v>0.10538500000000001</v>
      </c>
      <c r="G73" s="123">
        <v>0.15109300000000001</v>
      </c>
      <c r="H73" s="123">
        <v>0.193687</v>
      </c>
      <c r="I73" s="123">
        <v>0.233462</v>
      </c>
      <c r="J73" s="123">
        <v>0.26946999999999999</v>
      </c>
      <c r="K73" s="123">
        <v>0.30264600000000003</v>
      </c>
      <c r="L73" s="123">
        <v>0.33501599999999998</v>
      </c>
      <c r="M73" s="123">
        <v>0.368535</v>
      </c>
      <c r="N73" s="123">
        <v>0.40277000000000002</v>
      </c>
      <c r="O73" s="123">
        <v>0.43828299999999998</v>
      </c>
      <c r="P73" s="123">
        <v>0.47615099999999999</v>
      </c>
      <c r="Q73" s="123">
        <v>0.51575199999999999</v>
      </c>
      <c r="R73" s="123">
        <v>0.55924499999999999</v>
      </c>
      <c r="S73" s="123">
        <v>0.606796</v>
      </c>
      <c r="T73" s="123">
        <v>0.65962699999999996</v>
      </c>
      <c r="U73" s="123">
        <v>0.71974099999999996</v>
      </c>
      <c r="V73" s="123">
        <v>0.78828900000000002</v>
      </c>
      <c r="W73" s="123">
        <v>0.86488600000000004</v>
      </c>
      <c r="X73" s="123">
        <v>0.94691499999999995</v>
      </c>
      <c r="Y73" s="123">
        <v>1.0356989999999999</v>
      </c>
      <c r="Z73" s="123">
        <v>1.130374</v>
      </c>
      <c r="AA73" s="123">
        <v>1.23231</v>
      </c>
      <c r="AB73" s="123">
        <v>1.340697</v>
      </c>
      <c r="AC73" s="123">
        <v>1.452583</v>
      </c>
      <c r="AD73" s="123">
        <v>1.5697239999999999</v>
      </c>
      <c r="AE73" s="123">
        <v>1.6954130000000001</v>
      </c>
      <c r="AF73" s="124" t="s">
        <v>400</v>
      </c>
      <c r="AG73" s="115"/>
    </row>
    <row r="74" spans="1:33" ht="15" customHeight="1">
      <c r="A74" s="113" t="s">
        <v>452</v>
      </c>
      <c r="B74" s="122" t="s">
        <v>404</v>
      </c>
      <c r="C74" s="123">
        <v>0</v>
      </c>
      <c r="D74" s="123">
        <v>0</v>
      </c>
      <c r="E74" s="123">
        <v>9.7281999999999993E-2</v>
      </c>
      <c r="F74" s="123">
        <v>0.18842100000000001</v>
      </c>
      <c r="G74" s="123">
        <v>0.27685799999999999</v>
      </c>
      <c r="H74" s="123">
        <v>0.363454</v>
      </c>
      <c r="I74" s="123">
        <v>0.44753700000000002</v>
      </c>
      <c r="J74" s="123">
        <v>0.52742900000000004</v>
      </c>
      <c r="K74" s="123">
        <v>0.60339299999999996</v>
      </c>
      <c r="L74" s="123">
        <v>0.67797099999999999</v>
      </c>
      <c r="M74" s="123">
        <v>0.75438000000000005</v>
      </c>
      <c r="N74" s="123">
        <v>0.83045100000000005</v>
      </c>
      <c r="O74" s="123">
        <v>0.90750299999999995</v>
      </c>
      <c r="P74" s="123">
        <v>0.98692000000000002</v>
      </c>
      <c r="Q74" s="123">
        <v>1.0677970000000001</v>
      </c>
      <c r="R74" s="123">
        <v>1.153837</v>
      </c>
      <c r="S74" s="123">
        <v>1.2450049999999999</v>
      </c>
      <c r="T74" s="123">
        <v>1.3430200000000001</v>
      </c>
      <c r="U74" s="123">
        <v>1.4516439999999999</v>
      </c>
      <c r="V74" s="123">
        <v>1.572443</v>
      </c>
      <c r="W74" s="123">
        <v>1.7043809999999999</v>
      </c>
      <c r="X74" s="123">
        <v>1.8422590000000001</v>
      </c>
      <c r="Y74" s="123">
        <v>1.9891760000000001</v>
      </c>
      <c r="Z74" s="123">
        <v>2.1437659999999998</v>
      </c>
      <c r="AA74" s="123">
        <v>2.310273</v>
      </c>
      <c r="AB74" s="123">
        <v>2.48651</v>
      </c>
      <c r="AC74" s="123">
        <v>2.6681050000000002</v>
      </c>
      <c r="AD74" s="123">
        <v>2.8579460000000001</v>
      </c>
      <c r="AE74" s="123">
        <v>3.0632440000000001</v>
      </c>
      <c r="AF74" s="124" t="s">
        <v>400</v>
      </c>
      <c r="AG74" s="115"/>
    </row>
    <row r="75" spans="1:33" ht="15" customHeight="1">
      <c r="A75" s="113" t="s">
        <v>453</v>
      </c>
      <c r="B75" s="122" t="s">
        <v>418</v>
      </c>
      <c r="C75" s="123">
        <v>969.69219999999996</v>
      </c>
      <c r="D75" s="123">
        <v>947.22790499999996</v>
      </c>
      <c r="E75" s="123">
        <v>929.37390100000005</v>
      </c>
      <c r="F75" s="123">
        <v>917.57488999999998</v>
      </c>
      <c r="G75" s="123">
        <v>910.67767300000003</v>
      </c>
      <c r="H75" s="123">
        <v>903.25073199999997</v>
      </c>
      <c r="I75" s="123">
        <v>897.46606399999996</v>
      </c>
      <c r="J75" s="123">
        <v>890.09558100000004</v>
      </c>
      <c r="K75" s="123">
        <v>882.57385299999999</v>
      </c>
      <c r="L75" s="123">
        <v>876.55035399999997</v>
      </c>
      <c r="M75" s="123">
        <v>874.65283199999999</v>
      </c>
      <c r="N75" s="123">
        <v>871.910706</v>
      </c>
      <c r="O75" s="123">
        <v>869.98089600000003</v>
      </c>
      <c r="P75" s="123">
        <v>869.72479199999998</v>
      </c>
      <c r="Q75" s="123">
        <v>869.347534</v>
      </c>
      <c r="R75" s="123">
        <v>871.618469</v>
      </c>
      <c r="S75" s="123">
        <v>873.72820999999999</v>
      </c>
      <c r="T75" s="123">
        <v>877.64209000000005</v>
      </c>
      <c r="U75" s="123">
        <v>882.78265399999998</v>
      </c>
      <c r="V75" s="123">
        <v>889.23706100000004</v>
      </c>
      <c r="W75" s="123">
        <v>896.04046600000004</v>
      </c>
      <c r="X75" s="123">
        <v>903.72448699999995</v>
      </c>
      <c r="Y75" s="123">
        <v>911.77453600000001</v>
      </c>
      <c r="Z75" s="123">
        <v>919.37823500000002</v>
      </c>
      <c r="AA75" s="123">
        <v>928.10968000000003</v>
      </c>
      <c r="AB75" s="123">
        <v>937.41241500000001</v>
      </c>
      <c r="AC75" s="123">
        <v>945.94018600000004</v>
      </c>
      <c r="AD75" s="123">
        <v>955.21374500000002</v>
      </c>
      <c r="AE75" s="123">
        <v>967.38214100000005</v>
      </c>
      <c r="AF75" s="124">
        <v>-8.5000000000000006E-5</v>
      </c>
      <c r="AG75" s="115"/>
    </row>
    <row r="76" spans="1:33" ht="15" customHeight="1">
      <c r="B76" s="121" t="s">
        <v>419</v>
      </c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</row>
    <row r="77" spans="1:33" ht="15" customHeight="1">
      <c r="A77" s="113" t="s">
        <v>454</v>
      </c>
      <c r="B77" s="122" t="s">
        <v>387</v>
      </c>
      <c r="C77" s="123">
        <v>4152.294922</v>
      </c>
      <c r="D77" s="123">
        <v>4082.8315429999998</v>
      </c>
      <c r="E77" s="123">
        <v>4021.451172</v>
      </c>
      <c r="F77" s="123">
        <v>3982.2763669999999</v>
      </c>
      <c r="G77" s="123">
        <v>3955.953125</v>
      </c>
      <c r="H77" s="123">
        <v>3919.7482909999999</v>
      </c>
      <c r="I77" s="123">
        <v>3881.1032709999999</v>
      </c>
      <c r="J77" s="123">
        <v>3831.7788089999999</v>
      </c>
      <c r="K77" s="123">
        <v>3778.5307619999999</v>
      </c>
      <c r="L77" s="123">
        <v>3730.3295899999998</v>
      </c>
      <c r="M77" s="123">
        <v>3694.220703</v>
      </c>
      <c r="N77" s="123">
        <v>3656.8642580000001</v>
      </c>
      <c r="O77" s="123">
        <v>3623.7570799999999</v>
      </c>
      <c r="P77" s="123">
        <v>3598.0146479999999</v>
      </c>
      <c r="Q77" s="123">
        <v>3572.140625</v>
      </c>
      <c r="R77" s="123">
        <v>3555.0131839999999</v>
      </c>
      <c r="S77" s="123">
        <v>3541.656982</v>
      </c>
      <c r="T77" s="123">
        <v>3529.0092770000001</v>
      </c>
      <c r="U77" s="123">
        <v>3520.9711910000001</v>
      </c>
      <c r="V77" s="123">
        <v>3515.9072270000001</v>
      </c>
      <c r="W77" s="123">
        <v>3513.1889649999998</v>
      </c>
      <c r="X77" s="123">
        <v>3509.6179200000001</v>
      </c>
      <c r="Y77" s="123">
        <v>3504.0908199999999</v>
      </c>
      <c r="Z77" s="123">
        <v>3495.7058109999998</v>
      </c>
      <c r="AA77" s="123">
        <v>3490.008057</v>
      </c>
      <c r="AB77" s="123">
        <v>3484.0903320000002</v>
      </c>
      <c r="AC77" s="123">
        <v>3473.501953</v>
      </c>
      <c r="AD77" s="123">
        <v>3463.9399410000001</v>
      </c>
      <c r="AE77" s="123">
        <v>3464.1235350000002</v>
      </c>
      <c r="AF77" s="124">
        <v>-6.4510000000000001E-3</v>
      </c>
      <c r="AG77" s="115"/>
    </row>
    <row r="78" spans="1:33" ht="15" customHeight="1">
      <c r="A78" s="113" t="s">
        <v>455</v>
      </c>
      <c r="B78" s="122" t="s">
        <v>389</v>
      </c>
      <c r="C78" s="123">
        <v>3.9674480000000001</v>
      </c>
      <c r="D78" s="123">
        <v>3.9112100000000001</v>
      </c>
      <c r="E78" s="123">
        <v>3.927975</v>
      </c>
      <c r="F78" s="123">
        <v>4.0033329999999996</v>
      </c>
      <c r="G78" s="123">
        <v>4.154909</v>
      </c>
      <c r="H78" s="123">
        <v>4.3465829999999999</v>
      </c>
      <c r="I78" s="123">
        <v>4.5559409999999998</v>
      </c>
      <c r="J78" s="123">
        <v>4.7584520000000001</v>
      </c>
      <c r="K78" s="123">
        <v>4.9760099999999996</v>
      </c>
      <c r="L78" s="123">
        <v>5.1881700000000004</v>
      </c>
      <c r="M78" s="123">
        <v>5.3957819999999996</v>
      </c>
      <c r="N78" s="123">
        <v>5.5792359999999999</v>
      </c>
      <c r="O78" s="123">
        <v>5.7431809999999999</v>
      </c>
      <c r="P78" s="123">
        <v>5.8900360000000003</v>
      </c>
      <c r="Q78" s="123">
        <v>5.9984260000000003</v>
      </c>
      <c r="R78" s="123">
        <v>6.0940690000000002</v>
      </c>
      <c r="S78" s="123">
        <v>6.1672099999999999</v>
      </c>
      <c r="T78" s="123">
        <v>6.22837</v>
      </c>
      <c r="U78" s="123">
        <v>6.2926219999999997</v>
      </c>
      <c r="V78" s="123">
        <v>6.356681</v>
      </c>
      <c r="W78" s="123">
        <v>6.3895749999999998</v>
      </c>
      <c r="X78" s="123">
        <v>6.4071030000000002</v>
      </c>
      <c r="Y78" s="123">
        <v>6.4340310000000001</v>
      </c>
      <c r="Z78" s="123">
        <v>6.4656529999999997</v>
      </c>
      <c r="AA78" s="123">
        <v>6.5095479999999997</v>
      </c>
      <c r="AB78" s="123">
        <v>6.5554730000000001</v>
      </c>
      <c r="AC78" s="123">
        <v>6.5929979999999997</v>
      </c>
      <c r="AD78" s="123">
        <v>6.6332560000000003</v>
      </c>
      <c r="AE78" s="123">
        <v>6.6926329999999998</v>
      </c>
      <c r="AF78" s="124">
        <v>1.8849999999999999E-2</v>
      </c>
      <c r="AG78" s="115"/>
    </row>
    <row r="79" spans="1:33" ht="15" customHeight="1">
      <c r="A79" s="113" t="s">
        <v>456</v>
      </c>
      <c r="B79" s="122" t="s">
        <v>391</v>
      </c>
      <c r="C79" s="123">
        <v>0.57084699999999999</v>
      </c>
      <c r="D79" s="123">
        <v>0.62436700000000001</v>
      </c>
      <c r="E79" s="123">
        <v>0.67565299999999995</v>
      </c>
      <c r="F79" s="123">
        <v>0.72345599999999999</v>
      </c>
      <c r="G79" s="123">
        <v>0.76954900000000004</v>
      </c>
      <c r="H79" s="123">
        <v>0.80783199999999999</v>
      </c>
      <c r="I79" s="123">
        <v>0.83759799999999995</v>
      </c>
      <c r="J79" s="123">
        <v>0.85494300000000001</v>
      </c>
      <c r="K79" s="123">
        <v>0.86416899999999996</v>
      </c>
      <c r="L79" s="123">
        <v>0.86825799999999997</v>
      </c>
      <c r="M79" s="123">
        <v>0.87042299999999995</v>
      </c>
      <c r="N79" s="123">
        <v>0.87198200000000003</v>
      </c>
      <c r="O79" s="123">
        <v>0.876027</v>
      </c>
      <c r="P79" s="123">
        <v>0.88223799999999997</v>
      </c>
      <c r="Q79" s="123">
        <v>0.88616399999999995</v>
      </c>
      <c r="R79" s="123">
        <v>0.890656</v>
      </c>
      <c r="S79" s="123">
        <v>0.89219300000000001</v>
      </c>
      <c r="T79" s="123">
        <v>0.89300599999999997</v>
      </c>
      <c r="U79" s="123">
        <v>0.89404300000000003</v>
      </c>
      <c r="V79" s="123">
        <v>0.89725900000000003</v>
      </c>
      <c r="W79" s="123">
        <v>0.90047600000000005</v>
      </c>
      <c r="X79" s="123">
        <v>0.90321899999999999</v>
      </c>
      <c r="Y79" s="123">
        <v>0.90516799999999997</v>
      </c>
      <c r="Z79" s="123">
        <v>0.90654199999999996</v>
      </c>
      <c r="AA79" s="123">
        <v>0.90933900000000001</v>
      </c>
      <c r="AB79" s="123">
        <v>0.91265600000000002</v>
      </c>
      <c r="AC79" s="123">
        <v>0.91492600000000002</v>
      </c>
      <c r="AD79" s="123">
        <v>0.91651300000000002</v>
      </c>
      <c r="AE79" s="123">
        <v>0.91947900000000005</v>
      </c>
      <c r="AF79" s="124">
        <v>1.7170000000000001E-2</v>
      </c>
      <c r="AG79" s="115"/>
    </row>
    <row r="80" spans="1:33" ht="15" customHeight="1">
      <c r="A80" s="113" t="s">
        <v>457</v>
      </c>
      <c r="B80" s="122" t="s">
        <v>393</v>
      </c>
      <c r="C80" s="123">
        <v>50.390869000000002</v>
      </c>
      <c r="D80" s="123">
        <v>50.880237999999999</v>
      </c>
      <c r="E80" s="123">
        <v>51.130661000000003</v>
      </c>
      <c r="F80" s="123">
        <v>51.278004000000003</v>
      </c>
      <c r="G80" s="123">
        <v>51.266300000000001</v>
      </c>
      <c r="H80" s="123">
        <v>50.763759999999998</v>
      </c>
      <c r="I80" s="123">
        <v>49.941105</v>
      </c>
      <c r="J80" s="123">
        <v>48.755848</v>
      </c>
      <c r="K80" s="123">
        <v>47.376193999999998</v>
      </c>
      <c r="L80" s="123">
        <v>46.136257000000001</v>
      </c>
      <c r="M80" s="123">
        <v>45.289948000000003</v>
      </c>
      <c r="N80" s="123">
        <v>44.815620000000003</v>
      </c>
      <c r="O80" s="123">
        <v>44.797992999999998</v>
      </c>
      <c r="P80" s="123">
        <v>45.188122</v>
      </c>
      <c r="Q80" s="123">
        <v>45.832714000000003</v>
      </c>
      <c r="R80" s="123">
        <v>46.829082</v>
      </c>
      <c r="S80" s="123">
        <v>48.081806</v>
      </c>
      <c r="T80" s="123">
        <v>49.582222000000002</v>
      </c>
      <c r="U80" s="123">
        <v>51.412018000000003</v>
      </c>
      <c r="V80" s="123">
        <v>53.560184</v>
      </c>
      <c r="W80" s="123">
        <v>55.921677000000003</v>
      </c>
      <c r="X80" s="123">
        <v>58.465366000000003</v>
      </c>
      <c r="Y80" s="123">
        <v>61.153961000000002</v>
      </c>
      <c r="Z80" s="123">
        <v>63.935595999999997</v>
      </c>
      <c r="AA80" s="123">
        <v>66.919730999999999</v>
      </c>
      <c r="AB80" s="123">
        <v>70.067229999999995</v>
      </c>
      <c r="AC80" s="123">
        <v>73.232262000000006</v>
      </c>
      <c r="AD80" s="123">
        <v>76.543907000000004</v>
      </c>
      <c r="AE80" s="123">
        <v>80.243094999999997</v>
      </c>
      <c r="AF80" s="124">
        <v>1.6754999999999999E-2</v>
      </c>
      <c r="AG80" s="115"/>
    </row>
    <row r="81" spans="1:33" ht="15" customHeight="1">
      <c r="A81" s="113" t="s">
        <v>458</v>
      </c>
      <c r="B81" s="122" t="s">
        <v>395</v>
      </c>
      <c r="C81" s="123">
        <v>0</v>
      </c>
      <c r="D81" s="123">
        <v>0</v>
      </c>
      <c r="E81" s="123">
        <v>0</v>
      </c>
      <c r="F81" s="123">
        <v>0</v>
      </c>
      <c r="G81" s="123">
        <v>0</v>
      </c>
      <c r="H81" s="123">
        <v>0</v>
      </c>
      <c r="I81" s="123">
        <v>0</v>
      </c>
      <c r="J81" s="123">
        <v>0</v>
      </c>
      <c r="K81" s="123">
        <v>0</v>
      </c>
      <c r="L81" s="123">
        <v>0</v>
      </c>
      <c r="M81" s="123">
        <v>0</v>
      </c>
      <c r="N81" s="123">
        <v>0</v>
      </c>
      <c r="O81" s="123">
        <v>0</v>
      </c>
      <c r="P81" s="123">
        <v>0</v>
      </c>
      <c r="Q81" s="123">
        <v>0</v>
      </c>
      <c r="R81" s="123">
        <v>0</v>
      </c>
      <c r="S81" s="123">
        <v>0</v>
      </c>
      <c r="T81" s="123">
        <v>0</v>
      </c>
      <c r="U81" s="123">
        <v>0</v>
      </c>
      <c r="V81" s="123">
        <v>0</v>
      </c>
      <c r="W81" s="123">
        <v>0</v>
      </c>
      <c r="X81" s="123">
        <v>0</v>
      </c>
      <c r="Y81" s="123">
        <v>0</v>
      </c>
      <c r="Z81" s="123">
        <v>0</v>
      </c>
      <c r="AA81" s="123">
        <v>0</v>
      </c>
      <c r="AB81" s="123">
        <v>0</v>
      </c>
      <c r="AC81" s="123">
        <v>0</v>
      </c>
      <c r="AD81" s="123">
        <v>0</v>
      </c>
      <c r="AE81" s="123">
        <v>0</v>
      </c>
      <c r="AF81" s="124" t="s">
        <v>400</v>
      </c>
      <c r="AG81" s="115"/>
    </row>
    <row r="82" spans="1:33" ht="15" customHeight="1">
      <c r="A82" s="113" t="s">
        <v>459</v>
      </c>
      <c r="B82" s="122" t="s">
        <v>397</v>
      </c>
      <c r="C82" s="123">
        <v>4.7272000000000002E-2</v>
      </c>
      <c r="D82" s="123">
        <v>5.6365999999999999E-2</v>
      </c>
      <c r="E82" s="123">
        <v>6.4062999999999995E-2</v>
      </c>
      <c r="F82" s="123">
        <v>7.0821999999999996E-2</v>
      </c>
      <c r="G82" s="123">
        <v>7.6726000000000003E-2</v>
      </c>
      <c r="H82" s="123">
        <v>8.1382999999999997E-2</v>
      </c>
      <c r="I82" s="123">
        <v>8.4830000000000003E-2</v>
      </c>
      <c r="J82" s="123">
        <v>8.6957999999999994E-2</v>
      </c>
      <c r="K82" s="123">
        <v>8.7952000000000002E-2</v>
      </c>
      <c r="L82" s="123">
        <v>8.8012999999999994E-2</v>
      </c>
      <c r="M82" s="123">
        <v>8.7249999999999994E-2</v>
      </c>
      <c r="N82" s="123">
        <v>8.5333000000000006E-2</v>
      </c>
      <c r="O82" s="123">
        <v>8.2535999999999998E-2</v>
      </c>
      <c r="P82" s="123">
        <v>7.9114000000000004E-2</v>
      </c>
      <c r="Q82" s="123">
        <v>7.5203999999999993E-2</v>
      </c>
      <c r="R82" s="123">
        <v>7.1353E-2</v>
      </c>
      <c r="S82" s="123">
        <v>6.7466999999999999E-2</v>
      </c>
      <c r="T82" s="123">
        <v>6.3056000000000001E-2</v>
      </c>
      <c r="U82" s="123">
        <v>5.8637000000000002E-2</v>
      </c>
      <c r="V82" s="123">
        <v>5.4799E-2</v>
      </c>
      <c r="W82" s="123">
        <v>5.1536999999999999E-2</v>
      </c>
      <c r="X82" s="123">
        <v>4.8205999999999999E-2</v>
      </c>
      <c r="Y82" s="123">
        <v>4.5224E-2</v>
      </c>
      <c r="Z82" s="123">
        <v>4.2495999999999999E-2</v>
      </c>
      <c r="AA82" s="123">
        <v>4.0057000000000002E-2</v>
      </c>
      <c r="AB82" s="123">
        <v>3.7803999999999997E-2</v>
      </c>
      <c r="AC82" s="123">
        <v>3.5659000000000003E-2</v>
      </c>
      <c r="AD82" s="123">
        <v>3.3694000000000002E-2</v>
      </c>
      <c r="AE82" s="123">
        <v>3.1962999999999998E-2</v>
      </c>
      <c r="AF82" s="124">
        <v>-1.3879000000000001E-2</v>
      </c>
      <c r="AG82" s="115"/>
    </row>
    <row r="83" spans="1:33" ht="15" customHeight="1">
      <c r="A83" s="113" t="s">
        <v>460</v>
      </c>
      <c r="B83" s="122" t="s">
        <v>399</v>
      </c>
      <c r="C83" s="123">
        <v>0</v>
      </c>
      <c r="D83" s="123">
        <v>0</v>
      </c>
      <c r="E83" s="123">
        <v>0.111749</v>
      </c>
      <c r="F83" s="123">
        <v>0.12651799999999999</v>
      </c>
      <c r="G83" s="123">
        <v>0.14269399999999999</v>
      </c>
      <c r="H83" s="123">
        <v>0.15934000000000001</v>
      </c>
      <c r="I83" s="123">
        <v>0.17621300000000001</v>
      </c>
      <c r="J83" s="123">
        <v>0.19222800000000001</v>
      </c>
      <c r="K83" s="123">
        <v>0.20724500000000001</v>
      </c>
      <c r="L83" s="123">
        <v>0.22140099999999999</v>
      </c>
      <c r="M83" s="123">
        <v>0.23488800000000001</v>
      </c>
      <c r="N83" s="123">
        <v>0.24656900000000001</v>
      </c>
      <c r="O83" s="123">
        <v>0.25659700000000002</v>
      </c>
      <c r="P83" s="123">
        <v>0.26520700000000003</v>
      </c>
      <c r="Q83" s="123">
        <v>0.27205200000000002</v>
      </c>
      <c r="R83" s="123">
        <v>0.278225</v>
      </c>
      <c r="S83" s="123">
        <v>0.28399799999999997</v>
      </c>
      <c r="T83" s="123">
        <v>0.29017999999999999</v>
      </c>
      <c r="U83" s="123">
        <v>0.29806500000000002</v>
      </c>
      <c r="V83" s="123">
        <v>0.30863000000000002</v>
      </c>
      <c r="W83" s="123">
        <v>0.32256400000000002</v>
      </c>
      <c r="X83" s="123">
        <v>0.334818</v>
      </c>
      <c r="Y83" s="123">
        <v>0.34677599999999997</v>
      </c>
      <c r="Z83" s="123">
        <v>0.36227599999999999</v>
      </c>
      <c r="AA83" s="123">
        <v>0.384801</v>
      </c>
      <c r="AB83" s="123">
        <v>0.40742899999999999</v>
      </c>
      <c r="AC83" s="123">
        <v>0.43170500000000001</v>
      </c>
      <c r="AD83" s="123">
        <v>0.458424</v>
      </c>
      <c r="AE83" s="123">
        <v>0.48888399999999999</v>
      </c>
      <c r="AF83" s="124" t="s">
        <v>400</v>
      </c>
      <c r="AG83" s="115"/>
    </row>
    <row r="84" spans="1:33" ht="15" customHeight="1">
      <c r="A84" s="113" t="s">
        <v>461</v>
      </c>
      <c r="B84" s="122" t="s">
        <v>402</v>
      </c>
      <c r="C84" s="123">
        <v>0</v>
      </c>
      <c r="D84" s="123">
        <v>0</v>
      </c>
      <c r="E84" s="123">
        <v>0.23414399999999999</v>
      </c>
      <c r="F84" s="123">
        <v>0.26273600000000003</v>
      </c>
      <c r="G84" s="123">
        <v>0.29418100000000003</v>
      </c>
      <c r="H84" s="123">
        <v>0.326345</v>
      </c>
      <c r="I84" s="123">
        <v>0.35836099999999999</v>
      </c>
      <c r="J84" s="123">
        <v>0.388214</v>
      </c>
      <c r="K84" s="123">
        <v>0.41574299999999997</v>
      </c>
      <c r="L84" s="123">
        <v>0.44134699999999999</v>
      </c>
      <c r="M84" s="123">
        <v>0.46522400000000003</v>
      </c>
      <c r="N84" s="123">
        <v>0.485016</v>
      </c>
      <c r="O84" s="123">
        <v>0.50097899999999995</v>
      </c>
      <c r="P84" s="123">
        <v>0.51362799999999997</v>
      </c>
      <c r="Q84" s="123">
        <v>0.522262</v>
      </c>
      <c r="R84" s="123">
        <v>0.52908999999999995</v>
      </c>
      <c r="S84" s="123">
        <v>0.53469299999999997</v>
      </c>
      <c r="T84" s="123">
        <v>0.54074299999999997</v>
      </c>
      <c r="U84" s="123">
        <v>0.54972399999999999</v>
      </c>
      <c r="V84" s="123">
        <v>0.56356499999999998</v>
      </c>
      <c r="W84" s="123">
        <v>0.58364300000000002</v>
      </c>
      <c r="X84" s="123">
        <v>0.59923099999999996</v>
      </c>
      <c r="Y84" s="123">
        <v>0.613008</v>
      </c>
      <c r="Z84" s="123">
        <v>0.63285800000000003</v>
      </c>
      <c r="AA84" s="123">
        <v>0.66527599999999998</v>
      </c>
      <c r="AB84" s="123">
        <v>0.69548399999999999</v>
      </c>
      <c r="AC84" s="123">
        <v>0.72656200000000004</v>
      </c>
      <c r="AD84" s="123">
        <v>0.75966500000000003</v>
      </c>
      <c r="AE84" s="123">
        <v>0.79641600000000001</v>
      </c>
      <c r="AF84" s="124" t="s">
        <v>400</v>
      </c>
      <c r="AG84" s="115"/>
    </row>
    <row r="85" spans="1:33" ht="15" customHeight="1">
      <c r="A85" s="113" t="s">
        <v>462</v>
      </c>
      <c r="B85" s="122" t="s">
        <v>404</v>
      </c>
      <c r="C85" s="123">
        <v>0</v>
      </c>
      <c r="D85" s="123">
        <v>0</v>
      </c>
      <c r="E85" s="123">
        <v>0.13243099999999999</v>
      </c>
      <c r="F85" s="123">
        <v>0.25880199999999998</v>
      </c>
      <c r="G85" s="123">
        <v>0.385407</v>
      </c>
      <c r="H85" s="123">
        <v>0.51399799999999995</v>
      </c>
      <c r="I85" s="123">
        <v>0.64363300000000001</v>
      </c>
      <c r="J85" s="123">
        <v>0.77151199999999998</v>
      </c>
      <c r="K85" s="123">
        <v>0.89717499999999994</v>
      </c>
      <c r="L85" s="123">
        <v>1.0226690000000001</v>
      </c>
      <c r="M85" s="123">
        <v>1.1502559999999999</v>
      </c>
      <c r="N85" s="123">
        <v>1.2741119999999999</v>
      </c>
      <c r="O85" s="123">
        <v>1.393794</v>
      </c>
      <c r="P85" s="123">
        <v>1.5088429999999999</v>
      </c>
      <c r="Q85" s="123">
        <v>1.6154120000000001</v>
      </c>
      <c r="R85" s="123">
        <v>1.717117</v>
      </c>
      <c r="S85" s="123">
        <v>1.812324</v>
      </c>
      <c r="T85" s="123">
        <v>1.902677</v>
      </c>
      <c r="U85" s="123">
        <v>1.9929779999999999</v>
      </c>
      <c r="V85" s="123">
        <v>2.0859009999999998</v>
      </c>
      <c r="W85" s="123">
        <v>2.1821549999999998</v>
      </c>
      <c r="X85" s="123">
        <v>2.2778990000000001</v>
      </c>
      <c r="Y85" s="123">
        <v>2.3718539999999999</v>
      </c>
      <c r="Z85" s="123">
        <v>2.4681579999999999</v>
      </c>
      <c r="AA85" s="123">
        <v>2.5784799999999999</v>
      </c>
      <c r="AB85" s="123">
        <v>2.69808</v>
      </c>
      <c r="AC85" s="123">
        <v>2.8237719999999999</v>
      </c>
      <c r="AD85" s="123">
        <v>2.9616039999999999</v>
      </c>
      <c r="AE85" s="123">
        <v>3.1206100000000001</v>
      </c>
      <c r="AF85" s="124" t="s">
        <v>400</v>
      </c>
      <c r="AG85" s="115"/>
    </row>
    <row r="86" spans="1:33" ht="15" customHeight="1">
      <c r="A86" s="113" t="s">
        <v>463</v>
      </c>
      <c r="B86" s="122" t="s">
        <v>430</v>
      </c>
      <c r="C86" s="123">
        <v>4207.2734380000002</v>
      </c>
      <c r="D86" s="123">
        <v>4138.3027339999999</v>
      </c>
      <c r="E86" s="123">
        <v>4077.727539</v>
      </c>
      <c r="F86" s="123">
        <v>4039.0002439999998</v>
      </c>
      <c r="G86" s="123">
        <v>4013.0429690000001</v>
      </c>
      <c r="H86" s="123">
        <v>3976.7485350000002</v>
      </c>
      <c r="I86" s="123">
        <v>3937.7006839999999</v>
      </c>
      <c r="J86" s="123">
        <v>3887.586182</v>
      </c>
      <c r="K86" s="123">
        <v>3833.3564449999999</v>
      </c>
      <c r="L86" s="123">
        <v>3784.2958979999999</v>
      </c>
      <c r="M86" s="123">
        <v>3747.7145999999998</v>
      </c>
      <c r="N86" s="123">
        <v>3710.2214359999998</v>
      </c>
      <c r="O86" s="123">
        <v>3677.4077149999998</v>
      </c>
      <c r="P86" s="123">
        <v>3652.3427729999999</v>
      </c>
      <c r="Q86" s="123">
        <v>3627.3422850000002</v>
      </c>
      <c r="R86" s="123">
        <v>3611.421875</v>
      </c>
      <c r="S86" s="123">
        <v>3599.4953609999998</v>
      </c>
      <c r="T86" s="123">
        <v>3588.5097660000001</v>
      </c>
      <c r="U86" s="123">
        <v>3582.46875</v>
      </c>
      <c r="V86" s="123">
        <v>3579.7346189999998</v>
      </c>
      <c r="W86" s="123">
        <v>3579.5410160000001</v>
      </c>
      <c r="X86" s="123">
        <v>3578.6530760000001</v>
      </c>
      <c r="Y86" s="123">
        <v>3575.961182</v>
      </c>
      <c r="Z86" s="123">
        <v>3570.5195309999999</v>
      </c>
      <c r="AA86" s="123">
        <v>3568.0158689999998</v>
      </c>
      <c r="AB86" s="123">
        <v>3565.4648440000001</v>
      </c>
      <c r="AC86" s="123">
        <v>3558.258789</v>
      </c>
      <c r="AD86" s="123">
        <v>3552.2460940000001</v>
      </c>
      <c r="AE86" s="123">
        <v>3556.4155270000001</v>
      </c>
      <c r="AF86" s="124">
        <v>-5.9839999999999997E-3</v>
      </c>
      <c r="AG86" s="115"/>
    </row>
    <row r="87" spans="1:33" ht="15" customHeight="1">
      <c r="B87" s="121" t="s">
        <v>464</v>
      </c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</row>
    <row r="88" spans="1:33" ht="15" customHeight="1">
      <c r="A88" s="113" t="s">
        <v>465</v>
      </c>
      <c r="B88" s="122" t="s">
        <v>387</v>
      </c>
      <c r="C88" s="123">
        <v>5252.3305659999996</v>
      </c>
      <c r="D88" s="123">
        <v>5150.2109380000002</v>
      </c>
      <c r="E88" s="123">
        <v>5062.0986329999996</v>
      </c>
      <c r="F88" s="123">
        <v>5004.6708980000003</v>
      </c>
      <c r="G88" s="123">
        <v>4965.3076170000004</v>
      </c>
      <c r="H88" s="123">
        <v>4915.0947269999997</v>
      </c>
      <c r="I88" s="123">
        <v>4864.1035160000001</v>
      </c>
      <c r="J88" s="123">
        <v>4802.189453</v>
      </c>
      <c r="K88" s="123">
        <v>4738.7089839999999</v>
      </c>
      <c r="L88" s="123">
        <v>4684.001953</v>
      </c>
      <c r="M88" s="123">
        <v>4645.8359380000002</v>
      </c>
      <c r="N88" s="123">
        <v>4605.7412109999996</v>
      </c>
      <c r="O88" s="123">
        <v>4571.0966799999997</v>
      </c>
      <c r="P88" s="123">
        <v>4545.9067379999997</v>
      </c>
      <c r="Q88" s="123">
        <v>4520.6884769999997</v>
      </c>
      <c r="R88" s="123">
        <v>4506.4428710000002</v>
      </c>
      <c r="S88" s="123">
        <v>4496.765625</v>
      </c>
      <c r="T88" s="123">
        <v>4489.0834960000002</v>
      </c>
      <c r="U88" s="123">
        <v>4488.0830079999996</v>
      </c>
      <c r="V88" s="123">
        <v>4491.1411129999997</v>
      </c>
      <c r="W88" s="123">
        <v>4496.9345700000003</v>
      </c>
      <c r="X88" s="123">
        <v>4502.8085940000001</v>
      </c>
      <c r="Y88" s="123">
        <v>4507.3803710000002</v>
      </c>
      <c r="Z88" s="123">
        <v>4509.7548829999996</v>
      </c>
      <c r="AA88" s="123">
        <v>4517.1176759999998</v>
      </c>
      <c r="AB88" s="123">
        <v>4525.4931640000004</v>
      </c>
      <c r="AC88" s="123">
        <v>4528.6337890000004</v>
      </c>
      <c r="AD88" s="123">
        <v>4533.9399409999996</v>
      </c>
      <c r="AE88" s="123">
        <v>4552.7285160000001</v>
      </c>
      <c r="AF88" s="124">
        <v>-5.0920000000000002E-3</v>
      </c>
      <c r="AG88" s="115"/>
    </row>
    <row r="89" spans="1:33" ht="15" customHeight="1">
      <c r="A89" s="113" t="s">
        <v>466</v>
      </c>
      <c r="B89" s="122" t="s">
        <v>389</v>
      </c>
      <c r="C89" s="123">
        <v>561.48449700000003</v>
      </c>
      <c r="D89" s="123">
        <v>557.785034</v>
      </c>
      <c r="E89" s="123">
        <v>556.74005099999999</v>
      </c>
      <c r="F89" s="123">
        <v>558.68145800000002</v>
      </c>
      <c r="G89" s="123">
        <v>563.18457000000001</v>
      </c>
      <c r="H89" s="123">
        <v>566.01348900000005</v>
      </c>
      <c r="I89" s="123">
        <v>568.99591099999998</v>
      </c>
      <c r="J89" s="123">
        <v>571.13494900000001</v>
      </c>
      <c r="K89" s="123">
        <v>573.60174600000005</v>
      </c>
      <c r="L89" s="123">
        <v>577.01965299999995</v>
      </c>
      <c r="M89" s="123">
        <v>583.04650900000001</v>
      </c>
      <c r="N89" s="123">
        <v>588.07153300000004</v>
      </c>
      <c r="O89" s="123">
        <v>593.151611</v>
      </c>
      <c r="P89" s="123">
        <v>598.55310099999997</v>
      </c>
      <c r="Q89" s="123">
        <v>603.21813999999995</v>
      </c>
      <c r="R89" s="123">
        <v>609.34344499999997</v>
      </c>
      <c r="S89" s="123">
        <v>614.73071300000004</v>
      </c>
      <c r="T89" s="123">
        <v>621.06646699999999</v>
      </c>
      <c r="U89" s="123">
        <v>627.72302200000001</v>
      </c>
      <c r="V89" s="123">
        <v>635.39660600000002</v>
      </c>
      <c r="W89" s="123">
        <v>642.87426800000003</v>
      </c>
      <c r="X89" s="123">
        <v>649.87420699999996</v>
      </c>
      <c r="Y89" s="123">
        <v>656.76269500000001</v>
      </c>
      <c r="Z89" s="123">
        <v>663.54040499999996</v>
      </c>
      <c r="AA89" s="123">
        <v>671.537598</v>
      </c>
      <c r="AB89" s="123">
        <v>679.92511000000002</v>
      </c>
      <c r="AC89" s="123">
        <v>687.57550000000003</v>
      </c>
      <c r="AD89" s="123">
        <v>695.97375499999998</v>
      </c>
      <c r="AE89" s="123">
        <v>706.70812999999998</v>
      </c>
      <c r="AF89" s="124">
        <v>8.2489999999999994E-3</v>
      </c>
      <c r="AG89" s="115"/>
    </row>
    <row r="90" spans="1:33" ht="15" customHeight="1">
      <c r="A90" s="113" t="s">
        <v>467</v>
      </c>
      <c r="B90" s="122" t="s">
        <v>391</v>
      </c>
      <c r="C90" s="123">
        <v>1.2452650000000001</v>
      </c>
      <c r="D90" s="123">
        <v>1.3861779999999999</v>
      </c>
      <c r="E90" s="123">
        <v>1.52488</v>
      </c>
      <c r="F90" s="123">
        <v>1.6560079999999999</v>
      </c>
      <c r="G90" s="123">
        <v>1.7862659999999999</v>
      </c>
      <c r="H90" s="123">
        <v>1.903707</v>
      </c>
      <c r="I90" s="123">
        <v>2.0105780000000002</v>
      </c>
      <c r="J90" s="123">
        <v>2.099688</v>
      </c>
      <c r="K90" s="123">
        <v>2.1804990000000002</v>
      </c>
      <c r="L90" s="123">
        <v>2.2604660000000001</v>
      </c>
      <c r="M90" s="123">
        <v>2.3478080000000001</v>
      </c>
      <c r="N90" s="123">
        <v>2.4404729999999999</v>
      </c>
      <c r="O90" s="123">
        <v>2.5412210000000002</v>
      </c>
      <c r="P90" s="123">
        <v>2.6449829999999999</v>
      </c>
      <c r="Q90" s="123">
        <v>2.752405</v>
      </c>
      <c r="R90" s="123">
        <v>2.8738489999999999</v>
      </c>
      <c r="S90" s="123">
        <v>3.004591</v>
      </c>
      <c r="T90" s="123">
        <v>3.1495850000000001</v>
      </c>
      <c r="U90" s="123">
        <v>3.3139080000000001</v>
      </c>
      <c r="V90" s="123">
        <v>3.5006020000000002</v>
      </c>
      <c r="W90" s="123">
        <v>3.7020719999999998</v>
      </c>
      <c r="X90" s="123">
        <v>3.9170069999999999</v>
      </c>
      <c r="Y90" s="123">
        <v>4.1414150000000003</v>
      </c>
      <c r="Z90" s="123">
        <v>4.3768859999999998</v>
      </c>
      <c r="AA90" s="123">
        <v>4.632447</v>
      </c>
      <c r="AB90" s="123">
        <v>4.9017460000000002</v>
      </c>
      <c r="AC90" s="123">
        <v>5.1746309999999998</v>
      </c>
      <c r="AD90" s="123">
        <v>5.4474770000000001</v>
      </c>
      <c r="AE90" s="123">
        <v>5.7450359999999998</v>
      </c>
      <c r="AF90" s="124">
        <v>5.6125000000000001E-2</v>
      </c>
      <c r="AG90" s="115"/>
    </row>
    <row r="91" spans="1:33" ht="12" customHeight="1">
      <c r="A91" s="113" t="s">
        <v>468</v>
      </c>
      <c r="B91" s="122" t="s">
        <v>393</v>
      </c>
      <c r="C91" s="123">
        <v>51.344929</v>
      </c>
      <c r="D91" s="123">
        <v>51.773192999999999</v>
      </c>
      <c r="E91" s="123">
        <v>51.965781999999997</v>
      </c>
      <c r="F91" s="123">
        <v>52.061802</v>
      </c>
      <c r="G91" s="123">
        <v>52.003608999999997</v>
      </c>
      <c r="H91" s="123">
        <v>51.453983000000001</v>
      </c>
      <c r="I91" s="123">
        <v>50.587246</v>
      </c>
      <c r="J91" s="123">
        <v>49.357909999999997</v>
      </c>
      <c r="K91" s="123">
        <v>47.935226</v>
      </c>
      <c r="L91" s="123">
        <v>46.656028999999997</v>
      </c>
      <c r="M91" s="123">
        <v>45.774760999999998</v>
      </c>
      <c r="N91" s="123">
        <v>45.265827000000002</v>
      </c>
      <c r="O91" s="123">
        <v>45.213760000000001</v>
      </c>
      <c r="P91" s="123">
        <v>45.570152</v>
      </c>
      <c r="Q91" s="123">
        <v>46.181815999999998</v>
      </c>
      <c r="R91" s="123">
        <v>47.148071000000002</v>
      </c>
      <c r="S91" s="123">
        <v>48.373516000000002</v>
      </c>
      <c r="T91" s="123">
        <v>49.850352999999998</v>
      </c>
      <c r="U91" s="123">
        <v>51.657871</v>
      </c>
      <c r="V91" s="123">
        <v>53.785004000000001</v>
      </c>
      <c r="W91" s="123">
        <v>56.128632000000003</v>
      </c>
      <c r="X91" s="123">
        <v>58.653046000000003</v>
      </c>
      <c r="Y91" s="123">
        <v>61.322830000000003</v>
      </c>
      <c r="Z91" s="123">
        <v>64.089225999999996</v>
      </c>
      <c r="AA91" s="123">
        <v>67.060805999999999</v>
      </c>
      <c r="AB91" s="123">
        <v>70.195723999999998</v>
      </c>
      <c r="AC91" s="123">
        <v>73.347763</v>
      </c>
      <c r="AD91" s="123">
        <v>76.647514000000001</v>
      </c>
      <c r="AE91" s="123">
        <v>80.336487000000005</v>
      </c>
      <c r="AF91" s="124">
        <v>1.6115999999999998E-2</v>
      </c>
      <c r="AG91" s="115"/>
    </row>
    <row r="92" spans="1:33" ht="15" customHeight="1">
      <c r="A92" s="113" t="s">
        <v>469</v>
      </c>
      <c r="B92" s="122" t="s">
        <v>395</v>
      </c>
      <c r="C92" s="123">
        <v>56.296131000000003</v>
      </c>
      <c r="D92" s="123">
        <v>55.369976000000001</v>
      </c>
      <c r="E92" s="123">
        <v>54.821407000000001</v>
      </c>
      <c r="F92" s="123">
        <v>54.645843999999997</v>
      </c>
      <c r="G92" s="123">
        <v>54.800826999999998</v>
      </c>
      <c r="H92" s="123">
        <v>55.005043000000001</v>
      </c>
      <c r="I92" s="123">
        <v>55.364806999999999</v>
      </c>
      <c r="J92" s="123">
        <v>55.846207</v>
      </c>
      <c r="K92" s="123">
        <v>56.544991000000003</v>
      </c>
      <c r="L92" s="123">
        <v>57.577567999999999</v>
      </c>
      <c r="M92" s="123">
        <v>58.992728999999997</v>
      </c>
      <c r="N92" s="123">
        <v>60.460762000000003</v>
      </c>
      <c r="O92" s="123">
        <v>61.892029000000001</v>
      </c>
      <c r="P92" s="123">
        <v>63.325195000000001</v>
      </c>
      <c r="Q92" s="123">
        <v>64.556685999999999</v>
      </c>
      <c r="R92" s="123">
        <v>65.916945999999996</v>
      </c>
      <c r="S92" s="123">
        <v>67.129135000000005</v>
      </c>
      <c r="T92" s="123">
        <v>68.383598000000006</v>
      </c>
      <c r="U92" s="123">
        <v>69.911057</v>
      </c>
      <c r="V92" s="123">
        <v>71.648148000000006</v>
      </c>
      <c r="W92" s="123">
        <v>73.513976999999997</v>
      </c>
      <c r="X92" s="123">
        <v>75.545715000000001</v>
      </c>
      <c r="Y92" s="123">
        <v>77.664931999999993</v>
      </c>
      <c r="Z92" s="123">
        <v>79.787002999999999</v>
      </c>
      <c r="AA92" s="123">
        <v>81.972365999999994</v>
      </c>
      <c r="AB92" s="123">
        <v>84.157775999999998</v>
      </c>
      <c r="AC92" s="123">
        <v>86.156768999999997</v>
      </c>
      <c r="AD92" s="123">
        <v>88.149535999999998</v>
      </c>
      <c r="AE92" s="123">
        <v>90.333061000000001</v>
      </c>
      <c r="AF92" s="124">
        <v>1.7031999999999999E-2</v>
      </c>
      <c r="AG92" s="115"/>
    </row>
    <row r="93" spans="1:33" ht="15" customHeight="1">
      <c r="A93" s="113" t="s">
        <v>470</v>
      </c>
      <c r="B93" s="122" t="s">
        <v>397</v>
      </c>
      <c r="C93" s="123">
        <v>9.0132000000000004E-2</v>
      </c>
      <c r="D93" s="123">
        <v>0.105979</v>
      </c>
      <c r="E93" s="123">
        <v>0.11863799999999999</v>
      </c>
      <c r="F93" s="123">
        <v>0.12912899999999999</v>
      </c>
      <c r="G93" s="123">
        <v>0.137766</v>
      </c>
      <c r="H93" s="123">
        <v>0.14405100000000001</v>
      </c>
      <c r="I93" s="123">
        <v>0.14827899999999999</v>
      </c>
      <c r="J93" s="123">
        <v>0.15024000000000001</v>
      </c>
      <c r="K93" s="123">
        <v>0.15040500000000001</v>
      </c>
      <c r="L93" s="123">
        <v>0.14929400000000001</v>
      </c>
      <c r="M93" s="123">
        <v>0.14718300000000001</v>
      </c>
      <c r="N93" s="123">
        <v>0.14337900000000001</v>
      </c>
      <c r="O93" s="123">
        <v>0.13844500000000001</v>
      </c>
      <c r="P93" s="123">
        <v>0.13287299999999999</v>
      </c>
      <c r="Q93" s="123">
        <v>0.126362</v>
      </c>
      <c r="R93" s="123">
        <v>0.119864</v>
      </c>
      <c r="S93" s="123">
        <v>0.113812</v>
      </c>
      <c r="T93" s="123">
        <v>0.107261</v>
      </c>
      <c r="U93" s="123">
        <v>0.100509</v>
      </c>
      <c r="V93" s="123">
        <v>9.4465999999999994E-2</v>
      </c>
      <c r="W93" s="123">
        <v>8.9089000000000002E-2</v>
      </c>
      <c r="X93" s="123">
        <v>8.3718000000000001E-2</v>
      </c>
      <c r="Y93" s="123">
        <v>7.8723000000000001E-2</v>
      </c>
      <c r="Z93" s="123">
        <v>7.4067999999999995E-2</v>
      </c>
      <c r="AA93" s="123">
        <v>6.9883000000000001E-2</v>
      </c>
      <c r="AB93" s="123">
        <v>6.5998000000000001E-2</v>
      </c>
      <c r="AC93" s="123">
        <v>6.2285E-2</v>
      </c>
      <c r="AD93" s="123">
        <v>5.8872000000000001E-2</v>
      </c>
      <c r="AE93" s="123">
        <v>5.5808999999999997E-2</v>
      </c>
      <c r="AF93" s="124">
        <v>-1.6974E-2</v>
      </c>
      <c r="AG93" s="115"/>
    </row>
    <row r="94" spans="1:33" ht="15" customHeight="1">
      <c r="A94" s="113" t="s">
        <v>471</v>
      </c>
      <c r="B94" s="122" t="s">
        <v>399</v>
      </c>
      <c r="C94" s="123">
        <v>0</v>
      </c>
      <c r="D94" s="123">
        <v>3.4696999999999999E-2</v>
      </c>
      <c r="E94" s="123">
        <v>0.22656999999999999</v>
      </c>
      <c r="F94" s="123">
        <v>0.31767200000000001</v>
      </c>
      <c r="G94" s="123">
        <v>0.40790999999999999</v>
      </c>
      <c r="H94" s="123">
        <v>0.495367</v>
      </c>
      <c r="I94" s="123">
        <v>0.58037700000000003</v>
      </c>
      <c r="J94" s="123">
        <v>0.66060700000000006</v>
      </c>
      <c r="K94" s="123">
        <v>0.73688600000000004</v>
      </c>
      <c r="L94" s="123">
        <v>0.81124300000000005</v>
      </c>
      <c r="M94" s="123">
        <v>0.88603900000000002</v>
      </c>
      <c r="N94" s="123">
        <v>0.95841299999999996</v>
      </c>
      <c r="O94" s="123">
        <v>1.030276</v>
      </c>
      <c r="P94" s="123">
        <v>1.1037779999999999</v>
      </c>
      <c r="Q94" s="123">
        <v>1.1780520000000001</v>
      </c>
      <c r="R94" s="123">
        <v>1.2576940000000001</v>
      </c>
      <c r="S94" s="123">
        <v>1.343499</v>
      </c>
      <c r="T94" s="123">
        <v>1.4378439999999999</v>
      </c>
      <c r="U94" s="123">
        <v>1.5450470000000001</v>
      </c>
      <c r="V94" s="123">
        <v>1.6667050000000001</v>
      </c>
      <c r="W94" s="123">
        <v>1.8016829999999999</v>
      </c>
      <c r="X94" s="123">
        <v>1.9414089999999999</v>
      </c>
      <c r="Y94" s="123">
        <v>2.088851</v>
      </c>
      <c r="Z94" s="123">
        <v>2.2483810000000002</v>
      </c>
      <c r="AA94" s="123">
        <v>2.4252669999999998</v>
      </c>
      <c r="AB94" s="123">
        <v>2.6095299999999999</v>
      </c>
      <c r="AC94" s="123">
        <v>2.798035</v>
      </c>
      <c r="AD94" s="123">
        <v>2.995368</v>
      </c>
      <c r="AE94" s="123">
        <v>3.2089319999999999</v>
      </c>
      <c r="AF94" s="124" t="s">
        <v>400</v>
      </c>
      <c r="AG94" s="115"/>
    </row>
    <row r="95" spans="1:33" ht="15" customHeight="1">
      <c r="A95" s="113" t="s">
        <v>472</v>
      </c>
      <c r="B95" s="122" t="s">
        <v>402</v>
      </c>
      <c r="C95" s="123">
        <v>0</v>
      </c>
      <c r="D95" s="123">
        <v>3.9742E-2</v>
      </c>
      <c r="E95" s="123">
        <v>0.36955300000000002</v>
      </c>
      <c r="F95" s="123">
        <v>0.48781200000000002</v>
      </c>
      <c r="G95" s="123">
        <v>0.605603</v>
      </c>
      <c r="H95" s="123">
        <v>0.71972499999999995</v>
      </c>
      <c r="I95" s="123">
        <v>0.82948599999999995</v>
      </c>
      <c r="J95" s="123">
        <v>0.93214399999999997</v>
      </c>
      <c r="K95" s="123">
        <v>1.0295799999999999</v>
      </c>
      <c r="L95" s="123">
        <v>1.1256299999999999</v>
      </c>
      <c r="M95" s="123">
        <v>1.223357</v>
      </c>
      <c r="N95" s="123">
        <v>1.3188709999999999</v>
      </c>
      <c r="O95" s="123">
        <v>1.4143889999999999</v>
      </c>
      <c r="P95" s="123">
        <v>1.513145</v>
      </c>
      <c r="Q95" s="123">
        <v>1.6139269999999999</v>
      </c>
      <c r="R95" s="123">
        <v>1.7237640000000001</v>
      </c>
      <c r="S95" s="123">
        <v>1.8440939999999999</v>
      </c>
      <c r="T95" s="123">
        <v>1.979271</v>
      </c>
      <c r="U95" s="123">
        <v>2.1358799999999998</v>
      </c>
      <c r="V95" s="123">
        <v>2.3173180000000002</v>
      </c>
      <c r="W95" s="123">
        <v>2.522904</v>
      </c>
      <c r="X95" s="123">
        <v>2.7382110000000002</v>
      </c>
      <c r="Y95" s="123">
        <v>2.9665469999999998</v>
      </c>
      <c r="Z95" s="123">
        <v>3.2160470000000001</v>
      </c>
      <c r="AA95" s="123">
        <v>3.49437</v>
      </c>
      <c r="AB95" s="123">
        <v>3.7831229999999998</v>
      </c>
      <c r="AC95" s="123">
        <v>4.0775949999999996</v>
      </c>
      <c r="AD95" s="123">
        <v>4.3843719999999999</v>
      </c>
      <c r="AE95" s="123">
        <v>4.712472</v>
      </c>
      <c r="AF95" s="124" t="s">
        <v>400</v>
      </c>
      <c r="AG95" s="115"/>
    </row>
    <row r="96" spans="1:33" ht="12" customHeight="1">
      <c r="A96" s="113" t="s">
        <v>473</v>
      </c>
      <c r="B96" s="122" t="s">
        <v>404</v>
      </c>
      <c r="C96" s="123">
        <v>0</v>
      </c>
      <c r="D96" s="123">
        <v>0</v>
      </c>
      <c r="E96" s="123">
        <v>0.22972699999999999</v>
      </c>
      <c r="F96" s="123">
        <v>0.44725199999999998</v>
      </c>
      <c r="G96" s="123">
        <v>0.66231200000000001</v>
      </c>
      <c r="H96" s="123">
        <v>0.87751500000000004</v>
      </c>
      <c r="I96" s="123">
        <v>1.0912500000000001</v>
      </c>
      <c r="J96" s="123">
        <v>1.2990360000000001</v>
      </c>
      <c r="K96" s="123">
        <v>1.5006790000000001</v>
      </c>
      <c r="L96" s="123">
        <v>1.7007650000000001</v>
      </c>
      <c r="M96" s="123">
        <v>1.904776</v>
      </c>
      <c r="N96" s="123">
        <v>2.1047159999999998</v>
      </c>
      <c r="O96" s="123">
        <v>2.3014619999999999</v>
      </c>
      <c r="P96" s="123">
        <v>2.49594</v>
      </c>
      <c r="Q96" s="123">
        <v>2.6833969999999998</v>
      </c>
      <c r="R96" s="123">
        <v>2.8711519999999999</v>
      </c>
      <c r="S96" s="123">
        <v>3.0575359999999998</v>
      </c>
      <c r="T96" s="123">
        <v>3.245911</v>
      </c>
      <c r="U96" s="123">
        <v>3.4448439999999998</v>
      </c>
      <c r="V96" s="123">
        <v>3.6585730000000001</v>
      </c>
      <c r="W96" s="123">
        <v>3.886771</v>
      </c>
      <c r="X96" s="123">
        <v>4.1203969999999996</v>
      </c>
      <c r="Y96" s="123">
        <v>4.3612710000000003</v>
      </c>
      <c r="Z96" s="123">
        <v>4.6121660000000002</v>
      </c>
      <c r="AA96" s="123">
        <v>4.8889959999999997</v>
      </c>
      <c r="AB96" s="123">
        <v>5.184831</v>
      </c>
      <c r="AC96" s="123">
        <v>5.4921150000000001</v>
      </c>
      <c r="AD96" s="123">
        <v>5.8197830000000002</v>
      </c>
      <c r="AE96" s="123">
        <v>6.1840799999999998</v>
      </c>
      <c r="AF96" s="124" t="s">
        <v>400</v>
      </c>
      <c r="AG96" s="115"/>
    </row>
    <row r="97" spans="1:33" ht="15" customHeight="1">
      <c r="A97" s="113" t="s">
        <v>474</v>
      </c>
      <c r="B97" s="121" t="s">
        <v>475</v>
      </c>
      <c r="C97" s="125">
        <v>5922.7944340000004</v>
      </c>
      <c r="D97" s="125">
        <v>5816.705078</v>
      </c>
      <c r="E97" s="125">
        <v>5728.095703</v>
      </c>
      <c r="F97" s="125">
        <v>5673.0986329999996</v>
      </c>
      <c r="G97" s="125">
        <v>5638.8974609999996</v>
      </c>
      <c r="H97" s="125">
        <v>5591.7060549999997</v>
      </c>
      <c r="I97" s="125">
        <v>5543.7099609999996</v>
      </c>
      <c r="J97" s="125">
        <v>5483.6723629999997</v>
      </c>
      <c r="K97" s="125">
        <v>5422.3881840000004</v>
      </c>
      <c r="L97" s="125">
        <v>5371.3041990000002</v>
      </c>
      <c r="M97" s="125">
        <v>5340.1577150000003</v>
      </c>
      <c r="N97" s="125">
        <v>5306.5058589999999</v>
      </c>
      <c r="O97" s="125">
        <v>5278.78125</v>
      </c>
      <c r="P97" s="125">
        <v>5261.2451170000004</v>
      </c>
      <c r="Q97" s="125">
        <v>5243.0034180000002</v>
      </c>
      <c r="R97" s="125">
        <v>5237.6967770000001</v>
      </c>
      <c r="S97" s="125">
        <v>5236.3603519999997</v>
      </c>
      <c r="T97" s="125">
        <v>5238.3046880000002</v>
      </c>
      <c r="U97" s="125">
        <v>5247.9135740000002</v>
      </c>
      <c r="V97" s="125">
        <v>5263.2055659999996</v>
      </c>
      <c r="W97" s="125">
        <v>5281.453125</v>
      </c>
      <c r="X97" s="125">
        <v>5299.6840819999998</v>
      </c>
      <c r="Y97" s="125">
        <v>5316.767578</v>
      </c>
      <c r="Z97" s="125">
        <v>5331.7001950000003</v>
      </c>
      <c r="AA97" s="125">
        <v>5353.1962890000004</v>
      </c>
      <c r="AB97" s="125">
        <v>5376.3159180000002</v>
      </c>
      <c r="AC97" s="125">
        <v>5393.3193359999996</v>
      </c>
      <c r="AD97" s="125">
        <v>5413.4169920000004</v>
      </c>
      <c r="AE97" s="125">
        <v>5450.013672</v>
      </c>
      <c r="AF97" s="126">
        <v>-2.967E-3</v>
      </c>
      <c r="AG97" s="115"/>
    </row>
    <row r="98" spans="1:33" ht="12" customHeight="1"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</row>
    <row r="99" spans="1:33" ht="15" customHeight="1">
      <c r="B99" s="121" t="s">
        <v>476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</row>
    <row r="100" spans="1:33" ht="15" customHeight="1">
      <c r="B100" s="121" t="s">
        <v>385</v>
      </c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</row>
    <row r="101" spans="1:33" ht="15" customHeight="1">
      <c r="A101" s="113" t="s">
        <v>477</v>
      </c>
      <c r="B101" s="122" t="s">
        <v>387</v>
      </c>
      <c r="C101" s="123">
        <v>14.991417999999999</v>
      </c>
      <c r="D101" s="123">
        <v>15.216495999999999</v>
      </c>
      <c r="E101" s="123">
        <v>15.498507</v>
      </c>
      <c r="F101" s="123">
        <v>15.831193000000001</v>
      </c>
      <c r="G101" s="123">
        <v>16.182243</v>
      </c>
      <c r="H101" s="123">
        <v>16.538081999999999</v>
      </c>
      <c r="I101" s="123">
        <v>16.880116000000001</v>
      </c>
      <c r="J101" s="123">
        <v>17.209087</v>
      </c>
      <c r="K101" s="123">
        <v>17.515287000000001</v>
      </c>
      <c r="L101" s="123">
        <v>17.796841000000001</v>
      </c>
      <c r="M101" s="123">
        <v>18.058009999999999</v>
      </c>
      <c r="N101" s="123">
        <v>18.298815000000001</v>
      </c>
      <c r="O101" s="123">
        <v>18.515478000000002</v>
      </c>
      <c r="P101" s="123">
        <v>18.711390999999999</v>
      </c>
      <c r="Q101" s="123">
        <v>18.891172000000001</v>
      </c>
      <c r="R101" s="123">
        <v>19.054907</v>
      </c>
      <c r="S101" s="123">
        <v>19.202491999999999</v>
      </c>
      <c r="T101" s="123">
        <v>19.329568999999999</v>
      </c>
      <c r="U101" s="123">
        <v>19.439314</v>
      </c>
      <c r="V101" s="123">
        <v>19.535429000000001</v>
      </c>
      <c r="W101" s="123">
        <v>19.61628</v>
      </c>
      <c r="X101" s="123">
        <v>19.678816000000001</v>
      </c>
      <c r="Y101" s="123">
        <v>19.726330000000001</v>
      </c>
      <c r="Z101" s="123">
        <v>19.762045000000001</v>
      </c>
      <c r="AA101" s="123">
        <v>19.788633000000001</v>
      </c>
      <c r="AB101" s="123">
        <v>19.806604</v>
      </c>
      <c r="AC101" s="123">
        <v>19.813744</v>
      </c>
      <c r="AD101" s="123">
        <v>19.817585000000001</v>
      </c>
      <c r="AE101" s="123">
        <v>19.819794000000002</v>
      </c>
      <c r="AF101" s="124">
        <v>1.0021E-2</v>
      </c>
      <c r="AG101" s="115"/>
    </row>
    <row r="102" spans="1:33" ht="15" customHeight="1">
      <c r="A102" s="113" t="s">
        <v>478</v>
      </c>
      <c r="B102" s="122" t="s">
        <v>389</v>
      </c>
      <c r="C102" s="123">
        <v>10.726876000000001</v>
      </c>
      <c r="D102" s="123">
        <v>11.029114999999999</v>
      </c>
      <c r="E102" s="123">
        <v>11.340722</v>
      </c>
      <c r="F102" s="123">
        <v>11.658097</v>
      </c>
      <c r="G102" s="123">
        <v>11.957341</v>
      </c>
      <c r="H102" s="123">
        <v>12.246843</v>
      </c>
      <c r="I102" s="123">
        <v>12.511288</v>
      </c>
      <c r="J102" s="123">
        <v>12.761357</v>
      </c>
      <c r="K102" s="123">
        <v>12.989336</v>
      </c>
      <c r="L102" s="123">
        <v>13.199085999999999</v>
      </c>
      <c r="M102" s="123">
        <v>13.381130000000001</v>
      </c>
      <c r="N102" s="123">
        <v>13.546595999999999</v>
      </c>
      <c r="O102" s="123">
        <v>13.699472</v>
      </c>
      <c r="P102" s="123">
        <v>13.842229</v>
      </c>
      <c r="Q102" s="123">
        <v>13.973739</v>
      </c>
      <c r="R102" s="123">
        <v>14.095364</v>
      </c>
      <c r="S102" s="123">
        <v>14.210414999999999</v>
      </c>
      <c r="T102" s="123">
        <v>14.321558</v>
      </c>
      <c r="U102" s="123">
        <v>14.425992000000001</v>
      </c>
      <c r="V102" s="123">
        <v>14.520219000000001</v>
      </c>
      <c r="W102" s="123">
        <v>14.608215</v>
      </c>
      <c r="X102" s="123">
        <v>14.692059</v>
      </c>
      <c r="Y102" s="123">
        <v>14.763736</v>
      </c>
      <c r="Z102" s="123">
        <v>14.827795999999999</v>
      </c>
      <c r="AA102" s="123">
        <v>14.883236999999999</v>
      </c>
      <c r="AB102" s="123">
        <v>14.930063000000001</v>
      </c>
      <c r="AC102" s="123">
        <v>14.969678</v>
      </c>
      <c r="AD102" s="123">
        <v>15.003341000000001</v>
      </c>
      <c r="AE102" s="123">
        <v>15.030684000000001</v>
      </c>
      <c r="AF102" s="124">
        <v>1.2121E-2</v>
      </c>
      <c r="AG102" s="115"/>
    </row>
    <row r="103" spans="1:33" ht="15" customHeight="1">
      <c r="A103" s="113" t="s">
        <v>479</v>
      </c>
      <c r="B103" s="122" t="s">
        <v>391</v>
      </c>
      <c r="C103" s="123">
        <v>8.2871159999999993</v>
      </c>
      <c r="D103" s="123">
        <v>12.070017</v>
      </c>
      <c r="E103" s="123">
        <v>12.378905</v>
      </c>
      <c r="F103" s="123">
        <v>12.533067000000001</v>
      </c>
      <c r="G103" s="123">
        <v>12.633637</v>
      </c>
      <c r="H103" s="123">
        <v>12.727520999999999</v>
      </c>
      <c r="I103" s="123">
        <v>12.811731999999999</v>
      </c>
      <c r="J103" s="123">
        <v>12.9071</v>
      </c>
      <c r="K103" s="123">
        <v>13.019793999999999</v>
      </c>
      <c r="L103" s="123">
        <v>13.144209</v>
      </c>
      <c r="M103" s="123">
        <v>13.276356</v>
      </c>
      <c r="N103" s="123">
        <v>13.407525</v>
      </c>
      <c r="O103" s="123">
        <v>13.532327</v>
      </c>
      <c r="P103" s="123">
        <v>13.644149000000001</v>
      </c>
      <c r="Q103" s="123">
        <v>13.742635</v>
      </c>
      <c r="R103" s="123">
        <v>13.828310999999999</v>
      </c>
      <c r="S103" s="123">
        <v>13.902666</v>
      </c>
      <c r="T103" s="123">
        <v>13.967390999999999</v>
      </c>
      <c r="U103" s="123">
        <v>14.023659</v>
      </c>
      <c r="V103" s="123">
        <v>14.072395999999999</v>
      </c>
      <c r="W103" s="123">
        <v>14.11443</v>
      </c>
      <c r="X103" s="123">
        <v>14.150719</v>
      </c>
      <c r="Y103" s="123">
        <v>14.184551000000001</v>
      </c>
      <c r="Z103" s="123">
        <v>14.215185999999999</v>
      </c>
      <c r="AA103" s="123">
        <v>14.241229000000001</v>
      </c>
      <c r="AB103" s="123">
        <v>14.26371</v>
      </c>
      <c r="AC103" s="123">
        <v>14.282851000000001</v>
      </c>
      <c r="AD103" s="123">
        <v>14.299067000000001</v>
      </c>
      <c r="AE103" s="123">
        <v>14.312678</v>
      </c>
      <c r="AF103" s="124">
        <v>1.9708E-2</v>
      </c>
      <c r="AG103" s="115"/>
    </row>
    <row r="104" spans="1:33" ht="15" customHeight="1">
      <c r="A104" s="113" t="s">
        <v>480</v>
      </c>
      <c r="B104" s="122" t="s">
        <v>393</v>
      </c>
      <c r="C104" s="123">
        <v>10.037065</v>
      </c>
      <c r="D104" s="123">
        <v>10.03825</v>
      </c>
      <c r="E104" s="123">
        <v>10.039481</v>
      </c>
      <c r="F104" s="123">
        <v>10.040760000000001</v>
      </c>
      <c r="G104" s="123">
        <v>10.04208</v>
      </c>
      <c r="H104" s="123">
        <v>10.043437000000001</v>
      </c>
      <c r="I104" s="123">
        <v>10.044827</v>
      </c>
      <c r="J104" s="123">
        <v>10.046251</v>
      </c>
      <c r="K104" s="123">
        <v>10.047701</v>
      </c>
      <c r="L104" s="123">
        <v>10.049175999999999</v>
      </c>
      <c r="M104" s="123">
        <v>10.050672</v>
      </c>
      <c r="N104" s="123">
        <v>10.057157</v>
      </c>
      <c r="O104" s="123">
        <v>10.073521</v>
      </c>
      <c r="P104" s="123">
        <v>10.105247</v>
      </c>
      <c r="Q104" s="123">
        <v>10.140972</v>
      </c>
      <c r="R104" s="123">
        <v>10.185604</v>
      </c>
      <c r="S104" s="123">
        <v>10.231821</v>
      </c>
      <c r="T104" s="123">
        <v>10.265867999999999</v>
      </c>
      <c r="U104" s="123">
        <v>10.275093</v>
      </c>
      <c r="V104" s="123">
        <v>10.25789</v>
      </c>
      <c r="W104" s="123">
        <v>10.216537000000001</v>
      </c>
      <c r="X104" s="123">
        <v>10.161300000000001</v>
      </c>
      <c r="Y104" s="123">
        <v>10.092753999999999</v>
      </c>
      <c r="Z104" s="123">
        <v>10.027177</v>
      </c>
      <c r="AA104" s="123">
        <v>9.99404</v>
      </c>
      <c r="AB104" s="123">
        <v>10.014455</v>
      </c>
      <c r="AC104" s="123">
        <v>10.061934000000001</v>
      </c>
      <c r="AD104" s="123">
        <v>10.114001</v>
      </c>
      <c r="AE104" s="123">
        <v>10.188727</v>
      </c>
      <c r="AF104" s="124">
        <v>5.3600000000000002E-4</v>
      </c>
      <c r="AG104" s="115"/>
    </row>
    <row r="105" spans="1:33" ht="15" customHeight="1">
      <c r="A105" s="113" t="s">
        <v>481</v>
      </c>
      <c r="B105" s="122" t="s">
        <v>395</v>
      </c>
      <c r="C105" s="123">
        <v>10.321225</v>
      </c>
      <c r="D105" s="123">
        <v>10.468386000000001</v>
      </c>
      <c r="E105" s="123">
        <v>10.641707</v>
      </c>
      <c r="F105" s="123">
        <v>10.829888</v>
      </c>
      <c r="G105" s="123">
        <v>11.019978999999999</v>
      </c>
      <c r="H105" s="123">
        <v>11.213248</v>
      </c>
      <c r="I105" s="123">
        <v>11.394366</v>
      </c>
      <c r="J105" s="123">
        <v>11.570538000000001</v>
      </c>
      <c r="K105" s="123">
        <v>11.740290999999999</v>
      </c>
      <c r="L105" s="123">
        <v>11.905053000000001</v>
      </c>
      <c r="M105" s="123">
        <v>12.059313</v>
      </c>
      <c r="N105" s="123">
        <v>12.213480000000001</v>
      </c>
      <c r="O105" s="123">
        <v>12.379014</v>
      </c>
      <c r="P105" s="123">
        <v>12.555837</v>
      </c>
      <c r="Q105" s="123">
        <v>12.744346</v>
      </c>
      <c r="R105" s="123">
        <v>12.939107999999999</v>
      </c>
      <c r="S105" s="123">
        <v>13.149075</v>
      </c>
      <c r="T105" s="123">
        <v>13.363464</v>
      </c>
      <c r="U105" s="123">
        <v>13.576193</v>
      </c>
      <c r="V105" s="123">
        <v>13.772496</v>
      </c>
      <c r="W105" s="123">
        <v>13.949099</v>
      </c>
      <c r="X105" s="123">
        <v>14.098661999999999</v>
      </c>
      <c r="Y105" s="123">
        <v>14.220824</v>
      </c>
      <c r="Z105" s="123">
        <v>14.323482</v>
      </c>
      <c r="AA105" s="123">
        <v>14.410444</v>
      </c>
      <c r="AB105" s="123">
        <v>14.483241</v>
      </c>
      <c r="AC105" s="123">
        <v>14.544046</v>
      </c>
      <c r="AD105" s="123">
        <v>14.60201</v>
      </c>
      <c r="AE105" s="123">
        <v>14.655778</v>
      </c>
      <c r="AF105" s="124">
        <v>1.2600999999999999E-2</v>
      </c>
      <c r="AG105" s="115"/>
    </row>
    <row r="106" spans="1:33" ht="15" customHeight="1">
      <c r="A106" s="113" t="s">
        <v>482</v>
      </c>
      <c r="B106" s="122" t="s">
        <v>397</v>
      </c>
      <c r="C106" s="123">
        <v>24.120543999999999</v>
      </c>
      <c r="D106" s="123">
        <v>24.120650999999999</v>
      </c>
      <c r="E106" s="123">
        <v>24.120832</v>
      </c>
      <c r="F106" s="123">
        <v>24.121077</v>
      </c>
      <c r="G106" s="123">
        <v>24.121357</v>
      </c>
      <c r="H106" s="123">
        <v>24.121646999999999</v>
      </c>
      <c r="I106" s="123">
        <v>24.121905999999999</v>
      </c>
      <c r="J106" s="123">
        <v>24.1206</v>
      </c>
      <c r="K106" s="123">
        <v>24.120342000000001</v>
      </c>
      <c r="L106" s="123">
        <v>24.120311999999998</v>
      </c>
      <c r="M106" s="123">
        <v>24.120283000000001</v>
      </c>
      <c r="N106" s="123">
        <v>24.116168999999999</v>
      </c>
      <c r="O106" s="123">
        <v>24.116142</v>
      </c>
      <c r="P106" s="123">
        <v>24.116114</v>
      </c>
      <c r="Q106" s="123">
        <v>24.116087</v>
      </c>
      <c r="R106" s="123">
        <v>24.116057999999999</v>
      </c>
      <c r="S106" s="123">
        <v>24.116029999999999</v>
      </c>
      <c r="T106" s="123">
        <v>24.116002999999999</v>
      </c>
      <c r="U106" s="123">
        <v>24.121919999999999</v>
      </c>
      <c r="V106" s="123">
        <v>24.121894999999999</v>
      </c>
      <c r="W106" s="123">
        <v>24.121872</v>
      </c>
      <c r="X106" s="123">
        <v>24.121846999999999</v>
      </c>
      <c r="Y106" s="123">
        <v>24.121846999999999</v>
      </c>
      <c r="Z106" s="123">
        <v>24.121846999999999</v>
      </c>
      <c r="AA106" s="123">
        <v>24.121846999999999</v>
      </c>
      <c r="AB106" s="123">
        <v>24.121846999999999</v>
      </c>
      <c r="AC106" s="123">
        <v>24.121846999999999</v>
      </c>
      <c r="AD106" s="123">
        <v>24.121846999999999</v>
      </c>
      <c r="AE106" s="123">
        <v>24.121849000000001</v>
      </c>
      <c r="AF106" s="124">
        <v>1.9999999999999999E-6</v>
      </c>
      <c r="AG106" s="115"/>
    </row>
    <row r="107" spans="1:33" ht="15" customHeight="1">
      <c r="A107" s="113" t="s">
        <v>483</v>
      </c>
      <c r="B107" s="122" t="s">
        <v>399</v>
      </c>
      <c r="C107" s="123">
        <v>0</v>
      </c>
      <c r="D107" s="123">
        <v>23.149469</v>
      </c>
      <c r="E107" s="123">
        <v>23.472180999999999</v>
      </c>
      <c r="F107" s="123">
        <v>23.713379</v>
      </c>
      <c r="G107" s="123">
        <v>23.934065</v>
      </c>
      <c r="H107" s="123">
        <v>24.180558999999999</v>
      </c>
      <c r="I107" s="123">
        <v>24.434350999999999</v>
      </c>
      <c r="J107" s="123">
        <v>24.733726999999998</v>
      </c>
      <c r="K107" s="123">
        <v>25.076927000000001</v>
      </c>
      <c r="L107" s="123">
        <v>25.458096999999999</v>
      </c>
      <c r="M107" s="123">
        <v>25.866046999999998</v>
      </c>
      <c r="N107" s="123">
        <v>26.263549999999999</v>
      </c>
      <c r="O107" s="123">
        <v>26.635529999999999</v>
      </c>
      <c r="P107" s="123">
        <v>26.971720000000001</v>
      </c>
      <c r="Q107" s="123">
        <v>27.273852999999999</v>
      </c>
      <c r="R107" s="123">
        <v>27.540438000000002</v>
      </c>
      <c r="S107" s="123">
        <v>27.771664000000001</v>
      </c>
      <c r="T107" s="123">
        <v>27.968972999999998</v>
      </c>
      <c r="U107" s="123">
        <v>28.134948999999999</v>
      </c>
      <c r="V107" s="123">
        <v>28.272074</v>
      </c>
      <c r="W107" s="123">
        <v>28.389306999999999</v>
      </c>
      <c r="X107" s="123">
        <v>28.489751999999999</v>
      </c>
      <c r="Y107" s="123">
        <v>28.575668</v>
      </c>
      <c r="Z107" s="123">
        <v>28.649501999999998</v>
      </c>
      <c r="AA107" s="123">
        <v>28.719356999999999</v>
      </c>
      <c r="AB107" s="123">
        <v>28.78302</v>
      </c>
      <c r="AC107" s="123">
        <v>28.839659000000001</v>
      </c>
      <c r="AD107" s="123">
        <v>28.888365</v>
      </c>
      <c r="AE107" s="123">
        <v>28.930430999999999</v>
      </c>
      <c r="AF107" s="124" t="s">
        <v>400</v>
      </c>
      <c r="AG107" s="115"/>
    </row>
    <row r="108" spans="1:33" ht="15" customHeight="1">
      <c r="A108" s="113" t="s">
        <v>484</v>
      </c>
      <c r="B108" s="122" t="s">
        <v>402</v>
      </c>
      <c r="C108" s="123">
        <v>0</v>
      </c>
      <c r="D108" s="123">
        <v>18.959842999999999</v>
      </c>
      <c r="E108" s="123">
        <v>19.097798999999998</v>
      </c>
      <c r="F108" s="123">
        <v>19.221861000000001</v>
      </c>
      <c r="G108" s="123">
        <v>19.306705000000001</v>
      </c>
      <c r="H108" s="123">
        <v>19.394665</v>
      </c>
      <c r="I108" s="123">
        <v>19.477266</v>
      </c>
      <c r="J108" s="123">
        <v>19.57037</v>
      </c>
      <c r="K108" s="123">
        <v>19.676134000000001</v>
      </c>
      <c r="L108" s="123">
        <v>19.793496999999999</v>
      </c>
      <c r="M108" s="123">
        <v>19.919716000000001</v>
      </c>
      <c r="N108" s="123">
        <v>20.047338</v>
      </c>
      <c r="O108" s="123">
        <v>20.172951000000001</v>
      </c>
      <c r="P108" s="123">
        <v>20.289746999999998</v>
      </c>
      <c r="Q108" s="123">
        <v>20.399184999999999</v>
      </c>
      <c r="R108" s="123">
        <v>20.498297000000001</v>
      </c>
      <c r="S108" s="123">
        <v>20.584267000000001</v>
      </c>
      <c r="T108" s="123">
        <v>20.657764</v>
      </c>
      <c r="U108" s="123">
        <v>20.719555</v>
      </c>
      <c r="V108" s="123">
        <v>20.770308</v>
      </c>
      <c r="W108" s="123">
        <v>20.813773999999999</v>
      </c>
      <c r="X108" s="123">
        <v>20.851306999999998</v>
      </c>
      <c r="Y108" s="123">
        <v>20.877443</v>
      </c>
      <c r="Z108" s="123">
        <v>20.902785999999999</v>
      </c>
      <c r="AA108" s="123">
        <v>20.928736000000001</v>
      </c>
      <c r="AB108" s="123">
        <v>20.955839000000001</v>
      </c>
      <c r="AC108" s="123">
        <v>20.984338999999999</v>
      </c>
      <c r="AD108" s="123">
        <v>21.014859999999999</v>
      </c>
      <c r="AE108" s="123">
        <v>21.047606999999999</v>
      </c>
      <c r="AF108" s="124" t="s">
        <v>400</v>
      </c>
      <c r="AG108" s="115"/>
    </row>
    <row r="109" spans="1:33" ht="15" customHeight="1">
      <c r="A109" s="113" t="s">
        <v>485</v>
      </c>
      <c r="B109" s="122" t="s">
        <v>404</v>
      </c>
      <c r="C109" s="123">
        <v>0</v>
      </c>
      <c r="D109" s="123">
        <v>0</v>
      </c>
      <c r="E109" s="123">
        <v>18.589186000000002</v>
      </c>
      <c r="F109" s="123">
        <v>17.317968</v>
      </c>
      <c r="G109" s="123">
        <v>16.950768</v>
      </c>
      <c r="H109" s="123">
        <v>16.763815000000001</v>
      </c>
      <c r="I109" s="123">
        <v>16.648444999999999</v>
      </c>
      <c r="J109" s="123">
        <v>16.569084</v>
      </c>
      <c r="K109" s="123">
        <v>16.510998000000001</v>
      </c>
      <c r="L109" s="123">
        <v>16.466656</v>
      </c>
      <c r="M109" s="123">
        <v>16.431818</v>
      </c>
      <c r="N109" s="123">
        <v>16.404015000000001</v>
      </c>
      <c r="O109" s="123">
        <v>16.381551999999999</v>
      </c>
      <c r="P109" s="123">
        <v>16.363289000000002</v>
      </c>
      <c r="Q109" s="123">
        <v>16.348462999999999</v>
      </c>
      <c r="R109" s="123">
        <v>16.336552000000001</v>
      </c>
      <c r="S109" s="123">
        <v>16.327078</v>
      </c>
      <c r="T109" s="123">
        <v>16.319696</v>
      </c>
      <c r="U109" s="123">
        <v>16.314050999999999</v>
      </c>
      <c r="V109" s="123">
        <v>16.30987</v>
      </c>
      <c r="W109" s="123">
        <v>16.306847000000001</v>
      </c>
      <c r="X109" s="123">
        <v>16.301434</v>
      </c>
      <c r="Y109" s="123">
        <v>16.296316000000001</v>
      </c>
      <c r="Z109" s="123">
        <v>16.291889000000001</v>
      </c>
      <c r="AA109" s="123">
        <v>16.288053999999999</v>
      </c>
      <c r="AB109" s="123">
        <v>16.279157999999999</v>
      </c>
      <c r="AC109" s="123">
        <v>16.272285</v>
      </c>
      <c r="AD109" s="123">
        <v>16.266923999999999</v>
      </c>
      <c r="AE109" s="123">
        <v>16.262709000000001</v>
      </c>
      <c r="AF109" s="124" t="s">
        <v>400</v>
      </c>
      <c r="AG109" s="115"/>
    </row>
    <row r="110" spans="1:33" ht="15" customHeight="1">
      <c r="A110" s="113" t="s">
        <v>486</v>
      </c>
      <c r="B110" s="122" t="s">
        <v>487</v>
      </c>
      <c r="C110" s="123">
        <v>13.701998</v>
      </c>
      <c r="D110" s="123">
        <v>13.894455000000001</v>
      </c>
      <c r="E110" s="123">
        <v>14.1332</v>
      </c>
      <c r="F110" s="123">
        <v>14.411139</v>
      </c>
      <c r="G110" s="123">
        <v>14.696726999999999</v>
      </c>
      <c r="H110" s="123">
        <v>14.984973999999999</v>
      </c>
      <c r="I110" s="123">
        <v>15.258081000000001</v>
      </c>
      <c r="J110" s="123">
        <v>15.520238000000001</v>
      </c>
      <c r="K110" s="123">
        <v>15.762815</v>
      </c>
      <c r="L110" s="123">
        <v>15.987064999999999</v>
      </c>
      <c r="M110" s="123">
        <v>16.188490000000002</v>
      </c>
      <c r="N110" s="123">
        <v>16.371717</v>
      </c>
      <c r="O110" s="123">
        <v>16.538298000000001</v>
      </c>
      <c r="P110" s="123">
        <v>16.691216000000001</v>
      </c>
      <c r="Q110" s="123">
        <v>16.830991999999998</v>
      </c>
      <c r="R110" s="123">
        <v>16.958241999999998</v>
      </c>
      <c r="S110" s="123">
        <v>17.075382000000001</v>
      </c>
      <c r="T110" s="123">
        <v>17.182625000000002</v>
      </c>
      <c r="U110" s="123">
        <v>17.279478000000001</v>
      </c>
      <c r="V110" s="123">
        <v>17.364405000000001</v>
      </c>
      <c r="W110" s="123">
        <v>17.440176000000001</v>
      </c>
      <c r="X110" s="123">
        <v>17.507937999999999</v>
      </c>
      <c r="Y110" s="123">
        <v>17.564014</v>
      </c>
      <c r="Z110" s="123">
        <v>17.611903999999999</v>
      </c>
      <c r="AA110" s="123">
        <v>17.652002</v>
      </c>
      <c r="AB110" s="123">
        <v>17.684301000000001</v>
      </c>
      <c r="AC110" s="123">
        <v>17.708280999999999</v>
      </c>
      <c r="AD110" s="123">
        <v>17.728021999999999</v>
      </c>
      <c r="AE110" s="123">
        <v>17.743794999999999</v>
      </c>
      <c r="AF110" s="124">
        <v>9.2750000000000003E-3</v>
      </c>
      <c r="AG110" s="115"/>
    </row>
    <row r="111" spans="1:33" ht="15" customHeight="1">
      <c r="B111" s="121" t="s">
        <v>407</v>
      </c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</row>
    <row r="112" spans="1:33" ht="15" customHeight="1">
      <c r="A112" s="113" t="s">
        <v>488</v>
      </c>
      <c r="B112" s="122" t="s">
        <v>387</v>
      </c>
      <c r="C112" s="123">
        <v>9.1936929999999997</v>
      </c>
      <c r="D112" s="123">
        <v>9.3656079999999999</v>
      </c>
      <c r="E112" s="123">
        <v>9.5537709999999993</v>
      </c>
      <c r="F112" s="123">
        <v>9.7580460000000002</v>
      </c>
      <c r="G112" s="123">
        <v>9.9795289999999994</v>
      </c>
      <c r="H112" s="123">
        <v>10.217642</v>
      </c>
      <c r="I112" s="123">
        <v>10.452211999999999</v>
      </c>
      <c r="J112" s="123">
        <v>10.691178000000001</v>
      </c>
      <c r="K112" s="123">
        <v>10.928903</v>
      </c>
      <c r="L112" s="123">
        <v>11.165851</v>
      </c>
      <c r="M112" s="123">
        <v>11.396546000000001</v>
      </c>
      <c r="N112" s="123">
        <v>11.615690000000001</v>
      </c>
      <c r="O112" s="123">
        <v>11.822267999999999</v>
      </c>
      <c r="P112" s="123">
        <v>12.013245</v>
      </c>
      <c r="Q112" s="123">
        <v>12.188295</v>
      </c>
      <c r="R112" s="123">
        <v>12.348012000000001</v>
      </c>
      <c r="S112" s="123">
        <v>12.494664999999999</v>
      </c>
      <c r="T112" s="123">
        <v>12.629422999999999</v>
      </c>
      <c r="U112" s="123">
        <v>12.753945</v>
      </c>
      <c r="V112" s="123">
        <v>12.869916999999999</v>
      </c>
      <c r="W112" s="123">
        <v>12.975726</v>
      </c>
      <c r="X112" s="123">
        <v>13.066599</v>
      </c>
      <c r="Y112" s="123">
        <v>13.143876000000001</v>
      </c>
      <c r="Z112" s="123">
        <v>13.212106</v>
      </c>
      <c r="AA112" s="123">
        <v>13.275549</v>
      </c>
      <c r="AB112" s="123">
        <v>13.33305</v>
      </c>
      <c r="AC112" s="123">
        <v>13.385566000000001</v>
      </c>
      <c r="AD112" s="123">
        <v>13.435430999999999</v>
      </c>
      <c r="AE112" s="123">
        <v>13.483851</v>
      </c>
      <c r="AF112" s="124">
        <v>1.3772E-2</v>
      </c>
      <c r="AG112" s="115"/>
    </row>
    <row r="113" spans="1:33" ht="15" customHeight="1">
      <c r="A113" s="113" t="s">
        <v>489</v>
      </c>
      <c r="B113" s="122" t="s">
        <v>389</v>
      </c>
      <c r="C113" s="123">
        <v>6.749625</v>
      </c>
      <c r="D113" s="123">
        <v>6.8187819999999997</v>
      </c>
      <c r="E113" s="123">
        <v>6.8968119999999997</v>
      </c>
      <c r="F113" s="123">
        <v>6.9867109999999997</v>
      </c>
      <c r="G113" s="123">
        <v>7.0877090000000003</v>
      </c>
      <c r="H113" s="123">
        <v>7.2009949999999998</v>
      </c>
      <c r="I113" s="123">
        <v>7.3132250000000001</v>
      </c>
      <c r="J113" s="123">
        <v>7.4300740000000003</v>
      </c>
      <c r="K113" s="123">
        <v>7.5496179999999997</v>
      </c>
      <c r="L113" s="123">
        <v>7.6721680000000001</v>
      </c>
      <c r="M113" s="123">
        <v>7.7944769999999997</v>
      </c>
      <c r="N113" s="123">
        <v>7.9165010000000002</v>
      </c>
      <c r="O113" s="123">
        <v>8.0336940000000006</v>
      </c>
      <c r="P113" s="123">
        <v>8.1469880000000003</v>
      </c>
      <c r="Q113" s="123">
        <v>8.2555569999999996</v>
      </c>
      <c r="R113" s="123">
        <v>8.3564089999999993</v>
      </c>
      <c r="S113" s="123">
        <v>8.4546189999999992</v>
      </c>
      <c r="T113" s="123">
        <v>8.5432349999999992</v>
      </c>
      <c r="U113" s="123">
        <v>8.6293539999999993</v>
      </c>
      <c r="V113" s="123">
        <v>8.708888</v>
      </c>
      <c r="W113" s="123">
        <v>8.7825589999999991</v>
      </c>
      <c r="X113" s="123">
        <v>8.8479890000000001</v>
      </c>
      <c r="Y113" s="123">
        <v>8.9059849999999994</v>
      </c>
      <c r="Z113" s="123">
        <v>8.9598390000000006</v>
      </c>
      <c r="AA113" s="123">
        <v>9.0106319999999993</v>
      </c>
      <c r="AB113" s="123">
        <v>9.0589600000000008</v>
      </c>
      <c r="AC113" s="123">
        <v>9.1032890000000002</v>
      </c>
      <c r="AD113" s="123">
        <v>9.1440789999999996</v>
      </c>
      <c r="AE113" s="123">
        <v>9.1836179999999992</v>
      </c>
      <c r="AF113" s="124">
        <v>1.1058E-2</v>
      </c>
      <c r="AG113" s="115"/>
    </row>
    <row r="114" spans="1:33" ht="12" customHeight="1">
      <c r="A114" s="113" t="s">
        <v>490</v>
      </c>
      <c r="B114" s="122" t="s">
        <v>391</v>
      </c>
      <c r="C114" s="123">
        <v>6.6743629999999996</v>
      </c>
      <c r="D114" s="123">
        <v>6.7503399999999996</v>
      </c>
      <c r="E114" s="123">
        <v>6.8347340000000001</v>
      </c>
      <c r="F114" s="123">
        <v>6.9285519999999998</v>
      </c>
      <c r="G114" s="123">
        <v>7.0375389999999998</v>
      </c>
      <c r="H114" s="123">
        <v>7.1648250000000004</v>
      </c>
      <c r="I114" s="123">
        <v>7.2973169999999996</v>
      </c>
      <c r="J114" s="123">
        <v>7.4426379999999996</v>
      </c>
      <c r="K114" s="123">
        <v>7.595675</v>
      </c>
      <c r="L114" s="123">
        <v>7.7572469999999996</v>
      </c>
      <c r="M114" s="123">
        <v>7.9236519999999997</v>
      </c>
      <c r="N114" s="123">
        <v>8.0880279999999996</v>
      </c>
      <c r="O114" s="123">
        <v>8.2448350000000001</v>
      </c>
      <c r="P114" s="123">
        <v>8.4022679999999994</v>
      </c>
      <c r="Q114" s="123">
        <v>8.5486609999999992</v>
      </c>
      <c r="R114" s="123">
        <v>8.6811869999999995</v>
      </c>
      <c r="S114" s="123">
        <v>8.7986620000000002</v>
      </c>
      <c r="T114" s="123">
        <v>8.9005259999999993</v>
      </c>
      <c r="U114" s="123">
        <v>8.9864390000000007</v>
      </c>
      <c r="V114" s="123">
        <v>9.0566899999999997</v>
      </c>
      <c r="W114" s="123">
        <v>9.1138080000000006</v>
      </c>
      <c r="X114" s="123">
        <v>9.1601370000000006</v>
      </c>
      <c r="Y114" s="123">
        <v>9.1973389999999995</v>
      </c>
      <c r="Z114" s="123">
        <v>9.2269989999999993</v>
      </c>
      <c r="AA114" s="123">
        <v>9.2508189999999999</v>
      </c>
      <c r="AB114" s="123">
        <v>9.2702109999999998</v>
      </c>
      <c r="AC114" s="123">
        <v>9.2862960000000001</v>
      </c>
      <c r="AD114" s="123">
        <v>9.3103250000000006</v>
      </c>
      <c r="AE114" s="123">
        <v>9.3297629999999998</v>
      </c>
      <c r="AF114" s="124">
        <v>1.2034E-2</v>
      </c>
      <c r="AG114" s="115"/>
    </row>
    <row r="115" spans="1:33" ht="15" customHeight="1">
      <c r="A115" s="113" t="s">
        <v>491</v>
      </c>
      <c r="B115" s="122" t="s">
        <v>393</v>
      </c>
      <c r="C115" s="123">
        <v>6.6825780000000004</v>
      </c>
      <c r="D115" s="123">
        <v>6.7423450000000003</v>
      </c>
      <c r="E115" s="123">
        <v>6.8055500000000002</v>
      </c>
      <c r="F115" s="123">
        <v>6.8709239999999996</v>
      </c>
      <c r="G115" s="123">
        <v>6.936928</v>
      </c>
      <c r="H115" s="123">
        <v>7.0035639999999999</v>
      </c>
      <c r="I115" s="123">
        <v>7.0627769999999996</v>
      </c>
      <c r="J115" s="123">
        <v>7.1203580000000004</v>
      </c>
      <c r="K115" s="123">
        <v>7.1764029999999996</v>
      </c>
      <c r="L115" s="123">
        <v>7.227449</v>
      </c>
      <c r="M115" s="123">
        <v>7.2715829999999997</v>
      </c>
      <c r="N115" s="123">
        <v>7.310689</v>
      </c>
      <c r="O115" s="123">
        <v>7.3482479999999999</v>
      </c>
      <c r="P115" s="123">
        <v>7.3825830000000003</v>
      </c>
      <c r="Q115" s="123">
        <v>7.4144519999999998</v>
      </c>
      <c r="R115" s="123">
        <v>7.4396360000000001</v>
      </c>
      <c r="S115" s="123">
        <v>7.4596830000000001</v>
      </c>
      <c r="T115" s="123">
        <v>7.4693519999999998</v>
      </c>
      <c r="U115" s="123">
        <v>7.4733830000000001</v>
      </c>
      <c r="V115" s="123">
        <v>7.4823339999999998</v>
      </c>
      <c r="W115" s="123">
        <v>7.4853820000000004</v>
      </c>
      <c r="X115" s="123">
        <v>7.5116059999999996</v>
      </c>
      <c r="Y115" s="123">
        <v>7.5539040000000002</v>
      </c>
      <c r="Z115" s="123">
        <v>7.5841479999999999</v>
      </c>
      <c r="AA115" s="123">
        <v>7.6054649999999997</v>
      </c>
      <c r="AB115" s="123">
        <v>7.643802</v>
      </c>
      <c r="AC115" s="123">
        <v>7.6943020000000004</v>
      </c>
      <c r="AD115" s="123">
        <v>7.7469619999999999</v>
      </c>
      <c r="AE115" s="123">
        <v>7.7930609999999998</v>
      </c>
      <c r="AF115" s="124">
        <v>5.5050000000000003E-3</v>
      </c>
      <c r="AG115" s="115"/>
    </row>
    <row r="116" spans="1:33" ht="15" customHeight="1">
      <c r="A116" s="113" t="s">
        <v>492</v>
      </c>
      <c r="B116" s="122" t="s">
        <v>395</v>
      </c>
      <c r="C116" s="123">
        <v>6.8756690000000003</v>
      </c>
      <c r="D116" s="123">
        <v>6.9501460000000002</v>
      </c>
      <c r="E116" s="123">
        <v>7.0454549999999996</v>
      </c>
      <c r="F116" s="123">
        <v>7.1580300000000001</v>
      </c>
      <c r="G116" s="123">
        <v>7.2911039999999998</v>
      </c>
      <c r="H116" s="123">
        <v>7.4430180000000004</v>
      </c>
      <c r="I116" s="123">
        <v>7.5863610000000001</v>
      </c>
      <c r="J116" s="123">
        <v>7.7349189999999997</v>
      </c>
      <c r="K116" s="123">
        <v>7.8826219999999996</v>
      </c>
      <c r="L116" s="123">
        <v>8.0331209999999995</v>
      </c>
      <c r="M116" s="123">
        <v>8.1807379999999998</v>
      </c>
      <c r="N116" s="123">
        <v>8.3228650000000002</v>
      </c>
      <c r="O116" s="123">
        <v>8.4456779999999991</v>
      </c>
      <c r="P116" s="123">
        <v>8.5560939999999999</v>
      </c>
      <c r="Q116" s="123">
        <v>8.6529340000000001</v>
      </c>
      <c r="R116" s="123">
        <v>8.7339490000000009</v>
      </c>
      <c r="S116" s="123">
        <v>8.803032</v>
      </c>
      <c r="T116" s="123">
        <v>8.8629239999999996</v>
      </c>
      <c r="U116" s="123">
        <v>8.910183</v>
      </c>
      <c r="V116" s="123">
        <v>8.9528590000000001</v>
      </c>
      <c r="W116" s="123">
        <v>8.9892479999999999</v>
      </c>
      <c r="X116" s="123">
        <v>9.0205870000000008</v>
      </c>
      <c r="Y116" s="123">
        <v>9.0477559999999997</v>
      </c>
      <c r="Z116" s="123">
        <v>9.0712449999999993</v>
      </c>
      <c r="AA116" s="123">
        <v>9.0923820000000006</v>
      </c>
      <c r="AB116" s="123">
        <v>9.1120409999999996</v>
      </c>
      <c r="AC116" s="123">
        <v>9.1306829999999994</v>
      </c>
      <c r="AD116" s="123">
        <v>9.1470629999999993</v>
      </c>
      <c r="AE116" s="123">
        <v>9.1612849999999995</v>
      </c>
      <c r="AF116" s="124">
        <v>1.0303E-2</v>
      </c>
      <c r="AG116" s="115"/>
    </row>
    <row r="117" spans="1:33" ht="15" customHeight="1">
      <c r="A117" s="113" t="s">
        <v>493</v>
      </c>
      <c r="B117" s="127" t="s">
        <v>397</v>
      </c>
      <c r="C117" s="128">
        <v>17.406853000000002</v>
      </c>
      <c r="D117" s="128">
        <v>17.424419</v>
      </c>
      <c r="E117" s="128">
        <v>17.492840000000001</v>
      </c>
      <c r="F117" s="128">
        <v>17.594168</v>
      </c>
      <c r="G117" s="128">
        <v>17.723022</v>
      </c>
      <c r="H117" s="128">
        <v>17.870365</v>
      </c>
      <c r="I117" s="128">
        <v>18.006972999999999</v>
      </c>
      <c r="J117" s="128">
        <v>18.150782</v>
      </c>
      <c r="K117" s="128">
        <v>18.295826000000002</v>
      </c>
      <c r="L117" s="128">
        <v>18.440176000000001</v>
      </c>
      <c r="M117" s="128">
        <v>18.580342999999999</v>
      </c>
      <c r="N117" s="128">
        <v>18.711387999999999</v>
      </c>
      <c r="O117" s="128">
        <v>18.795469000000001</v>
      </c>
      <c r="P117" s="128">
        <v>18.886208</v>
      </c>
      <c r="Q117" s="128">
        <v>18.994534999999999</v>
      </c>
      <c r="R117" s="128">
        <v>19.086106999999998</v>
      </c>
      <c r="S117" s="128">
        <v>19.144750999999999</v>
      </c>
      <c r="T117" s="128">
        <v>19.193377999999999</v>
      </c>
      <c r="U117" s="128">
        <v>19.256512000000001</v>
      </c>
      <c r="V117" s="128">
        <v>19.306592999999999</v>
      </c>
      <c r="W117" s="128">
        <v>19.347332000000002</v>
      </c>
      <c r="X117" s="128">
        <v>19.379252999999999</v>
      </c>
      <c r="Y117" s="128">
        <v>19.403368</v>
      </c>
      <c r="Z117" s="128">
        <v>19.420500000000001</v>
      </c>
      <c r="AA117" s="128">
        <v>19.432022</v>
      </c>
      <c r="AB117" s="128">
        <v>19.441696</v>
      </c>
      <c r="AC117" s="128">
        <v>19.448132999999999</v>
      </c>
      <c r="AD117" s="128">
        <v>19.409203000000002</v>
      </c>
      <c r="AE117" s="128">
        <v>19.409485</v>
      </c>
      <c r="AF117" s="129">
        <v>3.8969999999999999E-3</v>
      </c>
      <c r="AG117" s="115"/>
    </row>
    <row r="118" spans="1:33" ht="15" customHeight="1">
      <c r="A118" s="113" t="s">
        <v>494</v>
      </c>
      <c r="B118" s="122" t="s">
        <v>399</v>
      </c>
      <c r="C118" s="123">
        <v>0</v>
      </c>
      <c r="D118" s="123">
        <v>0</v>
      </c>
      <c r="E118" s="123">
        <v>14.553951</v>
      </c>
      <c r="F118" s="123">
        <v>14.815011999999999</v>
      </c>
      <c r="G118" s="123">
        <v>14.998927999999999</v>
      </c>
      <c r="H118" s="123">
        <v>15.192572</v>
      </c>
      <c r="I118" s="123">
        <v>15.368869</v>
      </c>
      <c r="J118" s="123">
        <v>15.555434</v>
      </c>
      <c r="K118" s="123">
        <v>15.744630000000001</v>
      </c>
      <c r="L118" s="123">
        <v>15.944782999999999</v>
      </c>
      <c r="M118" s="123">
        <v>16.161604000000001</v>
      </c>
      <c r="N118" s="123">
        <v>16.394955</v>
      </c>
      <c r="O118" s="123">
        <v>16.63316</v>
      </c>
      <c r="P118" s="123">
        <v>16.849796000000001</v>
      </c>
      <c r="Q118" s="123">
        <v>17.064274000000001</v>
      </c>
      <c r="R118" s="123">
        <v>17.266493000000001</v>
      </c>
      <c r="S118" s="123">
        <v>17.445629</v>
      </c>
      <c r="T118" s="123">
        <v>17.603285</v>
      </c>
      <c r="U118" s="123">
        <v>17.74091</v>
      </c>
      <c r="V118" s="123">
        <v>17.859545000000001</v>
      </c>
      <c r="W118" s="123">
        <v>17.959697999999999</v>
      </c>
      <c r="X118" s="123">
        <v>18.056013</v>
      </c>
      <c r="Y118" s="123">
        <v>18.136147000000001</v>
      </c>
      <c r="Z118" s="123">
        <v>18.203022000000001</v>
      </c>
      <c r="AA118" s="123">
        <v>18.258938000000001</v>
      </c>
      <c r="AB118" s="123">
        <v>18.306379</v>
      </c>
      <c r="AC118" s="123">
        <v>18.346488999999998</v>
      </c>
      <c r="AD118" s="123">
        <v>18.380383999999999</v>
      </c>
      <c r="AE118" s="123">
        <v>18.409164000000001</v>
      </c>
      <c r="AF118" s="124" t="s">
        <v>400</v>
      </c>
      <c r="AG118" s="115"/>
    </row>
    <row r="119" spans="1:33" ht="15" customHeight="1">
      <c r="A119" s="113" t="s">
        <v>495</v>
      </c>
      <c r="B119" s="122" t="s">
        <v>402</v>
      </c>
      <c r="C119" s="123">
        <v>0</v>
      </c>
      <c r="D119" s="123">
        <v>0</v>
      </c>
      <c r="E119" s="123">
        <v>10.500607</v>
      </c>
      <c r="F119" s="123">
        <v>10.659801</v>
      </c>
      <c r="G119" s="123">
        <v>10.764203999999999</v>
      </c>
      <c r="H119" s="123">
        <v>10.869498999999999</v>
      </c>
      <c r="I119" s="123">
        <v>10.965210000000001</v>
      </c>
      <c r="J119" s="123">
        <v>11.076699</v>
      </c>
      <c r="K119" s="123">
        <v>11.197986</v>
      </c>
      <c r="L119" s="123">
        <v>11.333318999999999</v>
      </c>
      <c r="M119" s="123">
        <v>11.486076000000001</v>
      </c>
      <c r="N119" s="123">
        <v>11.655321000000001</v>
      </c>
      <c r="O119" s="123">
        <v>11.834339</v>
      </c>
      <c r="P119" s="123">
        <v>11.997350000000001</v>
      </c>
      <c r="Q119" s="123">
        <v>12.160628000000001</v>
      </c>
      <c r="R119" s="123">
        <v>12.31541</v>
      </c>
      <c r="S119" s="123">
        <v>12.45102</v>
      </c>
      <c r="T119" s="123">
        <v>12.568764</v>
      </c>
      <c r="U119" s="123">
        <v>12.669667</v>
      </c>
      <c r="V119" s="123">
        <v>12.754915</v>
      </c>
      <c r="W119" s="123">
        <v>12.825293</v>
      </c>
      <c r="X119" s="123">
        <v>12.890333999999999</v>
      </c>
      <c r="Y119" s="123">
        <v>12.942886</v>
      </c>
      <c r="Z119" s="123">
        <v>12.985455</v>
      </c>
      <c r="AA119" s="123">
        <v>13.019958000000001</v>
      </c>
      <c r="AB119" s="123">
        <v>13.048401999999999</v>
      </c>
      <c r="AC119" s="123">
        <v>13.071823999999999</v>
      </c>
      <c r="AD119" s="123">
        <v>13.091234999999999</v>
      </c>
      <c r="AE119" s="123">
        <v>13.10303</v>
      </c>
      <c r="AF119" s="124" t="s">
        <v>400</v>
      </c>
      <c r="AG119" s="115"/>
    </row>
    <row r="120" spans="1:33" ht="15" customHeight="1">
      <c r="A120" s="113" t="s">
        <v>496</v>
      </c>
      <c r="B120" s="122" t="s">
        <v>404</v>
      </c>
      <c r="C120" s="123">
        <v>0</v>
      </c>
      <c r="D120" s="123">
        <v>0</v>
      </c>
      <c r="E120" s="123">
        <v>11.516576000000001</v>
      </c>
      <c r="F120" s="123">
        <v>11.516745</v>
      </c>
      <c r="G120" s="123">
        <v>11.516781999999999</v>
      </c>
      <c r="H120" s="123">
        <v>11.516798</v>
      </c>
      <c r="I120" s="123">
        <v>11.516812</v>
      </c>
      <c r="J120" s="123">
        <v>11.516826</v>
      </c>
      <c r="K120" s="123">
        <v>11.51684</v>
      </c>
      <c r="L120" s="123">
        <v>11.516855</v>
      </c>
      <c r="M120" s="123">
        <v>11.516871999999999</v>
      </c>
      <c r="N120" s="123">
        <v>11.516886</v>
      </c>
      <c r="O120" s="123">
        <v>11.516901000000001</v>
      </c>
      <c r="P120" s="123">
        <v>11.516908000000001</v>
      </c>
      <c r="Q120" s="123">
        <v>11.516905</v>
      </c>
      <c r="R120" s="123">
        <v>11.516907</v>
      </c>
      <c r="S120" s="123">
        <v>11.516909</v>
      </c>
      <c r="T120" s="123">
        <v>11.516912</v>
      </c>
      <c r="U120" s="123">
        <v>11.516919</v>
      </c>
      <c r="V120" s="123">
        <v>11.516923999999999</v>
      </c>
      <c r="W120" s="123">
        <v>11.516925000000001</v>
      </c>
      <c r="X120" s="123">
        <v>11.516932000000001</v>
      </c>
      <c r="Y120" s="123">
        <v>11.516935999999999</v>
      </c>
      <c r="Z120" s="123">
        <v>11.516940999999999</v>
      </c>
      <c r="AA120" s="123">
        <v>11.516942999999999</v>
      </c>
      <c r="AB120" s="123">
        <v>11.516949</v>
      </c>
      <c r="AC120" s="123">
        <v>11.516953000000001</v>
      </c>
      <c r="AD120" s="123">
        <v>11.516953000000001</v>
      </c>
      <c r="AE120" s="123">
        <v>11.516959</v>
      </c>
      <c r="AF120" s="124" t="s">
        <v>400</v>
      </c>
      <c r="AG120" s="115"/>
    </row>
    <row r="121" spans="1:33" ht="15" customHeight="1">
      <c r="A121" s="113" t="s">
        <v>497</v>
      </c>
      <c r="B121" s="122" t="s">
        <v>498</v>
      </c>
      <c r="C121" s="123">
        <v>8.2098399999999998</v>
      </c>
      <c r="D121" s="123">
        <v>8.3404410000000002</v>
      </c>
      <c r="E121" s="123">
        <v>8.4829690000000006</v>
      </c>
      <c r="F121" s="123">
        <v>8.6408909999999999</v>
      </c>
      <c r="G121" s="123">
        <v>8.8129430000000006</v>
      </c>
      <c r="H121" s="123">
        <v>9.0002259999999996</v>
      </c>
      <c r="I121" s="123">
        <v>9.1844359999999998</v>
      </c>
      <c r="J121" s="123">
        <v>9.3722469999999998</v>
      </c>
      <c r="K121" s="123">
        <v>9.5603230000000003</v>
      </c>
      <c r="L121" s="123">
        <v>9.7494200000000006</v>
      </c>
      <c r="M121" s="123">
        <v>9.9342159999999993</v>
      </c>
      <c r="N121" s="123">
        <v>10.112831999999999</v>
      </c>
      <c r="O121" s="123">
        <v>10.281893999999999</v>
      </c>
      <c r="P121" s="123">
        <v>10.441013999999999</v>
      </c>
      <c r="Q121" s="123">
        <v>10.590353</v>
      </c>
      <c r="R121" s="123">
        <v>10.726647</v>
      </c>
      <c r="S121" s="123">
        <v>10.856488000000001</v>
      </c>
      <c r="T121" s="123">
        <v>10.972559</v>
      </c>
      <c r="U121" s="123">
        <v>11.083036</v>
      </c>
      <c r="V121" s="123">
        <v>11.184754999999999</v>
      </c>
      <c r="W121" s="123">
        <v>11.277801999999999</v>
      </c>
      <c r="X121" s="123">
        <v>11.358744</v>
      </c>
      <c r="Y121" s="123">
        <v>11.428658</v>
      </c>
      <c r="Z121" s="123">
        <v>11.491809999999999</v>
      </c>
      <c r="AA121" s="123">
        <v>11.55086</v>
      </c>
      <c r="AB121" s="123">
        <v>11.605866000000001</v>
      </c>
      <c r="AC121" s="123">
        <v>11.656457</v>
      </c>
      <c r="AD121" s="123">
        <v>11.703754999999999</v>
      </c>
      <c r="AE121" s="123">
        <v>11.750068000000001</v>
      </c>
      <c r="AF121" s="124">
        <v>1.2886999999999999E-2</v>
      </c>
      <c r="AG121" s="115"/>
    </row>
    <row r="122" spans="1:33" ht="15" customHeight="1">
      <c r="B122" s="121" t="s">
        <v>419</v>
      </c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</row>
    <row r="123" spans="1:33" ht="15" customHeight="1">
      <c r="A123" s="113" t="s">
        <v>499</v>
      </c>
      <c r="B123" s="122" t="s">
        <v>387</v>
      </c>
      <c r="C123" s="123">
        <v>6.174798</v>
      </c>
      <c r="D123" s="123">
        <v>6.2630949999999999</v>
      </c>
      <c r="E123" s="123">
        <v>6.3645230000000002</v>
      </c>
      <c r="F123" s="123">
        <v>6.4755140000000004</v>
      </c>
      <c r="G123" s="123">
        <v>6.5947199999999997</v>
      </c>
      <c r="H123" s="123">
        <v>6.7204090000000001</v>
      </c>
      <c r="I123" s="123">
        <v>6.8422190000000001</v>
      </c>
      <c r="J123" s="123">
        <v>6.9609690000000004</v>
      </c>
      <c r="K123" s="123">
        <v>7.0752560000000004</v>
      </c>
      <c r="L123" s="123">
        <v>7.1852980000000004</v>
      </c>
      <c r="M123" s="123">
        <v>7.2900910000000003</v>
      </c>
      <c r="N123" s="123">
        <v>7.3855190000000004</v>
      </c>
      <c r="O123" s="123">
        <v>7.4707850000000002</v>
      </c>
      <c r="P123" s="123">
        <v>7.5460839999999996</v>
      </c>
      <c r="Q123" s="123">
        <v>7.6121340000000002</v>
      </c>
      <c r="R123" s="123">
        <v>7.6693059999999997</v>
      </c>
      <c r="S123" s="123">
        <v>7.7178800000000001</v>
      </c>
      <c r="T123" s="123">
        <v>7.7600699999999998</v>
      </c>
      <c r="U123" s="123">
        <v>7.7969379999999999</v>
      </c>
      <c r="V123" s="123">
        <v>7.8299960000000004</v>
      </c>
      <c r="W123" s="123">
        <v>7.8573079999999997</v>
      </c>
      <c r="X123" s="123">
        <v>7.880395</v>
      </c>
      <c r="Y123" s="123">
        <v>7.8999480000000002</v>
      </c>
      <c r="Z123" s="123">
        <v>7.9169460000000003</v>
      </c>
      <c r="AA123" s="123">
        <v>7.9330990000000003</v>
      </c>
      <c r="AB123" s="123">
        <v>7.9487300000000003</v>
      </c>
      <c r="AC123" s="123">
        <v>7.9641529999999996</v>
      </c>
      <c r="AD123" s="123">
        <v>7.9801409999999997</v>
      </c>
      <c r="AE123" s="123">
        <v>7.9969340000000004</v>
      </c>
      <c r="AF123" s="124">
        <v>9.2779999999999998E-3</v>
      </c>
      <c r="AG123" s="115"/>
    </row>
    <row r="124" spans="1:33" ht="15" customHeight="1">
      <c r="A124" s="113" t="s">
        <v>500</v>
      </c>
      <c r="B124" s="122" t="s">
        <v>389</v>
      </c>
      <c r="C124" s="123">
        <v>5.6053519999999999</v>
      </c>
      <c r="D124" s="123">
        <v>5.6851630000000002</v>
      </c>
      <c r="E124" s="123">
        <v>5.7620750000000003</v>
      </c>
      <c r="F124" s="123">
        <v>5.8372330000000003</v>
      </c>
      <c r="G124" s="123">
        <v>5.9050890000000003</v>
      </c>
      <c r="H124" s="123">
        <v>5.9668659999999996</v>
      </c>
      <c r="I124" s="123">
        <v>6.0218819999999997</v>
      </c>
      <c r="J124" s="123">
        <v>6.0750270000000004</v>
      </c>
      <c r="K124" s="123">
        <v>6.1221620000000003</v>
      </c>
      <c r="L124" s="123">
        <v>6.1683779999999997</v>
      </c>
      <c r="M124" s="123">
        <v>6.2146990000000004</v>
      </c>
      <c r="N124" s="123">
        <v>6.2603840000000002</v>
      </c>
      <c r="O124" s="123">
        <v>6.3023579999999999</v>
      </c>
      <c r="P124" s="123">
        <v>6.3409950000000004</v>
      </c>
      <c r="Q124" s="123">
        <v>6.3776359999999999</v>
      </c>
      <c r="R124" s="123">
        <v>6.4116439999999999</v>
      </c>
      <c r="S124" s="123">
        <v>6.4439479999999998</v>
      </c>
      <c r="T124" s="123">
        <v>6.4750249999999996</v>
      </c>
      <c r="U124" s="123">
        <v>6.5043160000000002</v>
      </c>
      <c r="V124" s="123">
        <v>6.5290499999999998</v>
      </c>
      <c r="W124" s="123">
        <v>6.5526530000000003</v>
      </c>
      <c r="X124" s="123">
        <v>6.5760810000000003</v>
      </c>
      <c r="Y124" s="123">
        <v>6.5977519999999998</v>
      </c>
      <c r="Z124" s="123">
        <v>6.6134740000000001</v>
      </c>
      <c r="AA124" s="123">
        <v>6.6265970000000003</v>
      </c>
      <c r="AB124" s="123">
        <v>6.6380759999999999</v>
      </c>
      <c r="AC124" s="123">
        <v>6.6483280000000002</v>
      </c>
      <c r="AD124" s="123">
        <v>6.6579069999999998</v>
      </c>
      <c r="AE124" s="123">
        <v>6.6670059999999998</v>
      </c>
      <c r="AF124" s="124">
        <v>6.2139999999999999E-3</v>
      </c>
      <c r="AG124" s="115"/>
    </row>
    <row r="125" spans="1:33" ht="15" customHeight="1">
      <c r="A125" s="113" t="s">
        <v>501</v>
      </c>
      <c r="B125" s="122" t="s">
        <v>391</v>
      </c>
      <c r="C125" s="123">
        <v>6.0561619999999996</v>
      </c>
      <c r="D125" s="123">
        <v>6.0490139999999997</v>
      </c>
      <c r="E125" s="123">
        <v>6.0413300000000003</v>
      </c>
      <c r="F125" s="123">
        <v>6.0397550000000004</v>
      </c>
      <c r="G125" s="123">
        <v>6.0466559999999996</v>
      </c>
      <c r="H125" s="123">
        <v>6.0661889999999996</v>
      </c>
      <c r="I125" s="123">
        <v>6.0933279999999996</v>
      </c>
      <c r="J125" s="123">
        <v>6.1323319999999999</v>
      </c>
      <c r="K125" s="123">
        <v>6.1810369999999999</v>
      </c>
      <c r="L125" s="123">
        <v>6.2393669999999997</v>
      </c>
      <c r="M125" s="123">
        <v>6.3051560000000002</v>
      </c>
      <c r="N125" s="123">
        <v>6.3731140000000002</v>
      </c>
      <c r="O125" s="123">
        <v>6.4338220000000002</v>
      </c>
      <c r="P125" s="123">
        <v>6.4864230000000003</v>
      </c>
      <c r="Q125" s="123">
        <v>6.5340740000000004</v>
      </c>
      <c r="R125" s="123">
        <v>6.5780960000000004</v>
      </c>
      <c r="S125" s="123">
        <v>6.6189390000000001</v>
      </c>
      <c r="T125" s="123">
        <v>6.656015</v>
      </c>
      <c r="U125" s="123">
        <v>6.6907750000000004</v>
      </c>
      <c r="V125" s="123">
        <v>6.7222429999999997</v>
      </c>
      <c r="W125" s="123">
        <v>6.7477010000000002</v>
      </c>
      <c r="X125" s="123">
        <v>6.7691860000000004</v>
      </c>
      <c r="Y125" s="123">
        <v>6.7874949999999998</v>
      </c>
      <c r="Z125" s="123">
        <v>6.802632</v>
      </c>
      <c r="AA125" s="123">
        <v>6.8150360000000001</v>
      </c>
      <c r="AB125" s="123">
        <v>6.8253909999999998</v>
      </c>
      <c r="AC125" s="123">
        <v>6.8345450000000003</v>
      </c>
      <c r="AD125" s="123">
        <v>6.8446889999999998</v>
      </c>
      <c r="AE125" s="123">
        <v>6.8567840000000002</v>
      </c>
      <c r="AF125" s="124">
        <v>4.444E-3</v>
      </c>
      <c r="AG125" s="115"/>
    </row>
    <row r="126" spans="1:33" ht="15" customHeight="1">
      <c r="A126" s="113" t="s">
        <v>502</v>
      </c>
      <c r="B126" s="122" t="s">
        <v>393</v>
      </c>
      <c r="C126" s="123">
        <v>5.905322</v>
      </c>
      <c r="D126" s="123">
        <v>5.9830639999999997</v>
      </c>
      <c r="E126" s="123">
        <v>6.0729699999999998</v>
      </c>
      <c r="F126" s="123">
        <v>6.1697509999999998</v>
      </c>
      <c r="G126" s="123">
        <v>6.2701130000000003</v>
      </c>
      <c r="H126" s="123">
        <v>6.3741599999999998</v>
      </c>
      <c r="I126" s="123">
        <v>6.4715020000000001</v>
      </c>
      <c r="J126" s="123">
        <v>6.5653430000000004</v>
      </c>
      <c r="K126" s="123">
        <v>6.6557139999999997</v>
      </c>
      <c r="L126" s="123">
        <v>6.7455530000000001</v>
      </c>
      <c r="M126" s="123">
        <v>6.8333729999999999</v>
      </c>
      <c r="N126" s="123">
        <v>6.9156950000000004</v>
      </c>
      <c r="O126" s="123">
        <v>6.9910300000000003</v>
      </c>
      <c r="P126" s="123">
        <v>7.0602270000000003</v>
      </c>
      <c r="Q126" s="123">
        <v>7.1236040000000003</v>
      </c>
      <c r="R126" s="123">
        <v>7.1804309999999996</v>
      </c>
      <c r="S126" s="123">
        <v>7.2303940000000004</v>
      </c>
      <c r="T126" s="123">
        <v>7.2732939999999999</v>
      </c>
      <c r="U126" s="123">
        <v>7.3093329999999996</v>
      </c>
      <c r="V126" s="123">
        <v>7.3391260000000003</v>
      </c>
      <c r="W126" s="123">
        <v>7.3641690000000004</v>
      </c>
      <c r="X126" s="123">
        <v>7.3857489999999997</v>
      </c>
      <c r="Y126" s="123">
        <v>7.4047210000000003</v>
      </c>
      <c r="Z126" s="123">
        <v>7.4218250000000001</v>
      </c>
      <c r="AA126" s="123">
        <v>7.4367340000000004</v>
      </c>
      <c r="AB126" s="123">
        <v>7.451314</v>
      </c>
      <c r="AC126" s="123">
        <v>7.4666230000000002</v>
      </c>
      <c r="AD126" s="123">
        <v>7.4822319999999998</v>
      </c>
      <c r="AE126" s="123">
        <v>7.498291</v>
      </c>
      <c r="AF126" s="124">
        <v>8.5660000000000007E-3</v>
      </c>
      <c r="AG126" s="115"/>
    </row>
    <row r="127" spans="1:33" ht="15" customHeight="1">
      <c r="A127" s="113" t="s">
        <v>503</v>
      </c>
      <c r="B127" s="122" t="s">
        <v>395</v>
      </c>
      <c r="C127" s="123">
        <v>0</v>
      </c>
      <c r="D127" s="123">
        <v>0</v>
      </c>
      <c r="E127" s="123">
        <v>0</v>
      </c>
      <c r="F127" s="123">
        <v>0</v>
      </c>
      <c r="G127" s="123">
        <v>0</v>
      </c>
      <c r="H127" s="123">
        <v>0</v>
      </c>
      <c r="I127" s="123">
        <v>0</v>
      </c>
      <c r="J127" s="123">
        <v>0</v>
      </c>
      <c r="K127" s="123">
        <v>0</v>
      </c>
      <c r="L127" s="123">
        <v>0</v>
      </c>
      <c r="M127" s="123">
        <v>0</v>
      </c>
      <c r="N127" s="123">
        <v>0</v>
      </c>
      <c r="O127" s="123">
        <v>0</v>
      </c>
      <c r="P127" s="123">
        <v>0</v>
      </c>
      <c r="Q127" s="123">
        <v>0</v>
      </c>
      <c r="R127" s="123">
        <v>0</v>
      </c>
      <c r="S127" s="123">
        <v>0</v>
      </c>
      <c r="T127" s="123">
        <v>0</v>
      </c>
      <c r="U127" s="123">
        <v>0</v>
      </c>
      <c r="V127" s="123">
        <v>0</v>
      </c>
      <c r="W127" s="123">
        <v>0</v>
      </c>
      <c r="X127" s="123">
        <v>0</v>
      </c>
      <c r="Y127" s="123">
        <v>0</v>
      </c>
      <c r="Z127" s="123">
        <v>0</v>
      </c>
      <c r="AA127" s="123">
        <v>0</v>
      </c>
      <c r="AB127" s="123">
        <v>0</v>
      </c>
      <c r="AC127" s="123">
        <v>0</v>
      </c>
      <c r="AD127" s="123">
        <v>0</v>
      </c>
      <c r="AE127" s="123">
        <v>0</v>
      </c>
      <c r="AF127" s="124" t="s">
        <v>400</v>
      </c>
      <c r="AG127" s="115"/>
    </row>
    <row r="128" spans="1:33" ht="15" customHeight="1">
      <c r="A128" s="113" t="s">
        <v>504</v>
      </c>
      <c r="B128" s="122" t="s">
        <v>397</v>
      </c>
      <c r="C128" s="123">
        <v>12.511471999999999</v>
      </c>
      <c r="D128" s="123">
        <v>12.210798</v>
      </c>
      <c r="E128" s="123">
        <v>12.035378</v>
      </c>
      <c r="F128" s="123">
        <v>11.922769000000001</v>
      </c>
      <c r="G128" s="123">
        <v>11.842131</v>
      </c>
      <c r="H128" s="123">
        <v>11.780157000000001</v>
      </c>
      <c r="I128" s="123">
        <v>11.726812000000001</v>
      </c>
      <c r="J128" s="123">
        <v>11.681986</v>
      </c>
      <c r="K128" s="123">
        <v>11.643143999999999</v>
      </c>
      <c r="L128" s="123">
        <v>11.608420000000001</v>
      </c>
      <c r="M128" s="123">
        <v>11.577750999999999</v>
      </c>
      <c r="N128" s="123">
        <v>11.55185</v>
      </c>
      <c r="O128" s="123">
        <v>11.532499</v>
      </c>
      <c r="P128" s="123">
        <v>11.522676000000001</v>
      </c>
      <c r="Q128" s="123">
        <v>11.51253</v>
      </c>
      <c r="R128" s="123">
        <v>11.507656000000001</v>
      </c>
      <c r="S128" s="123">
        <v>11.514357</v>
      </c>
      <c r="T128" s="123">
        <v>11.526049</v>
      </c>
      <c r="U128" s="123">
        <v>11.521922999999999</v>
      </c>
      <c r="V128" s="123">
        <v>11.528378</v>
      </c>
      <c r="W128" s="123">
        <v>11.553936999999999</v>
      </c>
      <c r="X128" s="123">
        <v>11.578481999999999</v>
      </c>
      <c r="Y128" s="123">
        <v>11.590909</v>
      </c>
      <c r="Z128" s="123">
        <v>11.599613</v>
      </c>
      <c r="AA128" s="123">
        <v>11.605518999999999</v>
      </c>
      <c r="AB128" s="123">
        <v>11.609627</v>
      </c>
      <c r="AC128" s="123">
        <v>11.612548</v>
      </c>
      <c r="AD128" s="123">
        <v>11.614598000000001</v>
      </c>
      <c r="AE128" s="123">
        <v>11.615857</v>
      </c>
      <c r="AF128" s="124">
        <v>-2.6489999999999999E-3</v>
      </c>
      <c r="AG128" s="115"/>
    </row>
    <row r="129" spans="1:33" ht="12" customHeight="1">
      <c r="A129" s="113" t="s">
        <v>505</v>
      </c>
      <c r="B129" s="122" t="s">
        <v>399</v>
      </c>
      <c r="C129" s="123">
        <v>0</v>
      </c>
      <c r="D129" s="123">
        <v>0</v>
      </c>
      <c r="E129" s="123">
        <v>1.546108</v>
      </c>
      <c r="F129" s="123">
        <v>2.664183</v>
      </c>
      <c r="G129" s="123">
        <v>3.4990290000000002</v>
      </c>
      <c r="H129" s="123">
        <v>4.1596690000000001</v>
      </c>
      <c r="I129" s="123">
        <v>4.6990999999999996</v>
      </c>
      <c r="J129" s="123">
        <v>5.1562080000000003</v>
      </c>
      <c r="K129" s="123">
        <v>5.5611940000000004</v>
      </c>
      <c r="L129" s="123">
        <v>5.9406049999999997</v>
      </c>
      <c r="M129" s="123">
        <v>6.3162120000000002</v>
      </c>
      <c r="N129" s="123">
        <v>6.6977019999999996</v>
      </c>
      <c r="O129" s="123">
        <v>7.0859899999999998</v>
      </c>
      <c r="P129" s="123">
        <v>7.4756780000000003</v>
      </c>
      <c r="Q129" s="123">
        <v>7.8704789999999996</v>
      </c>
      <c r="R129" s="123">
        <v>8.2631910000000008</v>
      </c>
      <c r="S129" s="123">
        <v>8.6400120000000005</v>
      </c>
      <c r="T129" s="123">
        <v>8.9883590000000009</v>
      </c>
      <c r="U129" s="123">
        <v>9.2928049999999995</v>
      </c>
      <c r="V129" s="123">
        <v>9.5358350000000005</v>
      </c>
      <c r="W129" s="123">
        <v>9.700844</v>
      </c>
      <c r="X129" s="123">
        <v>9.9268219999999996</v>
      </c>
      <c r="Y129" s="123">
        <v>10.164901</v>
      </c>
      <c r="Z129" s="123">
        <v>10.319011</v>
      </c>
      <c r="AA129" s="123">
        <v>10.344773</v>
      </c>
      <c r="AB129" s="123">
        <v>10.42065</v>
      </c>
      <c r="AC129" s="123">
        <v>10.488389</v>
      </c>
      <c r="AD129" s="123">
        <v>10.548454</v>
      </c>
      <c r="AE129" s="123">
        <v>10.601648000000001</v>
      </c>
      <c r="AF129" s="124" t="s">
        <v>400</v>
      </c>
      <c r="AG129" s="115"/>
    </row>
    <row r="130" spans="1:33" ht="12" customHeight="1">
      <c r="A130" s="113" t="s">
        <v>506</v>
      </c>
      <c r="B130" s="122" t="s">
        <v>402</v>
      </c>
      <c r="C130" s="123">
        <v>0</v>
      </c>
      <c r="D130" s="123">
        <v>0</v>
      </c>
      <c r="E130" s="123">
        <v>1.475894</v>
      </c>
      <c r="F130" s="123">
        <v>2.5423819999999999</v>
      </c>
      <c r="G130" s="123">
        <v>3.3420420000000002</v>
      </c>
      <c r="H130" s="123">
        <v>3.9731420000000002</v>
      </c>
      <c r="I130" s="123">
        <v>4.4840580000000001</v>
      </c>
      <c r="J130" s="123">
        <v>4.9145440000000002</v>
      </c>
      <c r="K130" s="123">
        <v>5.2951240000000004</v>
      </c>
      <c r="L130" s="123">
        <v>5.6530180000000003</v>
      </c>
      <c r="M130" s="123">
        <v>6.0081530000000001</v>
      </c>
      <c r="N130" s="123">
        <v>6.3713059999999997</v>
      </c>
      <c r="O130" s="123">
        <v>6.7437389999999997</v>
      </c>
      <c r="P130" s="123">
        <v>7.1219239999999999</v>
      </c>
      <c r="Q130" s="123">
        <v>7.5077629999999997</v>
      </c>
      <c r="R130" s="123">
        <v>7.8949509999999998</v>
      </c>
      <c r="S130" s="123">
        <v>8.2699909999999992</v>
      </c>
      <c r="T130" s="123">
        <v>8.6198800000000002</v>
      </c>
      <c r="U130" s="123">
        <v>8.9274210000000007</v>
      </c>
      <c r="V130" s="123">
        <v>9.1725209999999997</v>
      </c>
      <c r="W130" s="123">
        <v>9.3351539999999993</v>
      </c>
      <c r="X130" s="123">
        <v>9.5703130000000005</v>
      </c>
      <c r="Y130" s="123">
        <v>9.8242899999999995</v>
      </c>
      <c r="Z130" s="123">
        <v>9.9863700000000009</v>
      </c>
      <c r="AA130" s="123">
        <v>10.00128</v>
      </c>
      <c r="AB130" s="123">
        <v>10.076916000000001</v>
      </c>
      <c r="AC130" s="123">
        <v>10.144606</v>
      </c>
      <c r="AD130" s="123">
        <v>10.20481</v>
      </c>
      <c r="AE130" s="123">
        <v>10.258661</v>
      </c>
      <c r="AF130" s="124" t="s">
        <v>400</v>
      </c>
      <c r="AG130" s="115"/>
    </row>
    <row r="131" spans="1:33" ht="12" customHeight="1">
      <c r="A131" s="113" t="s">
        <v>507</v>
      </c>
      <c r="B131" s="122" t="s">
        <v>404</v>
      </c>
      <c r="C131" s="123">
        <v>0</v>
      </c>
      <c r="D131" s="123">
        <v>0</v>
      </c>
      <c r="E131" s="123">
        <v>7.1006340000000003</v>
      </c>
      <c r="F131" s="123">
        <v>7.1057309999999996</v>
      </c>
      <c r="G131" s="123">
        <v>7.1073639999999996</v>
      </c>
      <c r="H131" s="123">
        <v>7.1081630000000002</v>
      </c>
      <c r="I131" s="123">
        <v>7.1086039999999997</v>
      </c>
      <c r="J131" s="123">
        <v>7.1088789999999999</v>
      </c>
      <c r="K131" s="123">
        <v>7.1090270000000002</v>
      </c>
      <c r="L131" s="123">
        <v>7.1090970000000002</v>
      </c>
      <c r="M131" s="123">
        <v>7.1091550000000003</v>
      </c>
      <c r="N131" s="123">
        <v>7.1092209999999998</v>
      </c>
      <c r="O131" s="123">
        <v>7.1092950000000004</v>
      </c>
      <c r="P131" s="123">
        <v>7.1093820000000001</v>
      </c>
      <c r="Q131" s="123">
        <v>7.1094809999999997</v>
      </c>
      <c r="R131" s="123">
        <v>7.1095889999999997</v>
      </c>
      <c r="S131" s="123">
        <v>7.1097070000000002</v>
      </c>
      <c r="T131" s="123">
        <v>7.1098350000000003</v>
      </c>
      <c r="U131" s="123">
        <v>7.109972</v>
      </c>
      <c r="V131" s="123">
        <v>7.1101159999999997</v>
      </c>
      <c r="W131" s="123">
        <v>7.1102699999999999</v>
      </c>
      <c r="X131" s="123">
        <v>7.1104589999999996</v>
      </c>
      <c r="Y131" s="123">
        <v>7.110671</v>
      </c>
      <c r="Z131" s="123">
        <v>7.1108859999999998</v>
      </c>
      <c r="AA131" s="123">
        <v>7.1110879999999996</v>
      </c>
      <c r="AB131" s="123">
        <v>7.1113179999999998</v>
      </c>
      <c r="AC131" s="123">
        <v>7.1115579999999996</v>
      </c>
      <c r="AD131" s="123">
        <v>7.111809</v>
      </c>
      <c r="AE131" s="123">
        <v>7.1120650000000003</v>
      </c>
      <c r="AF131" s="124" t="s">
        <v>400</v>
      </c>
      <c r="AG131" s="115"/>
    </row>
    <row r="132" spans="1:33" ht="12" customHeight="1">
      <c r="A132" s="113" t="s">
        <v>508</v>
      </c>
      <c r="B132" s="122" t="s">
        <v>509</v>
      </c>
      <c r="C132" s="123">
        <v>6.1709569999999996</v>
      </c>
      <c r="D132" s="123">
        <v>6.2590110000000001</v>
      </c>
      <c r="E132" s="123">
        <v>6.3601650000000003</v>
      </c>
      <c r="F132" s="123">
        <v>6.4708430000000003</v>
      </c>
      <c r="G132" s="123">
        <v>6.589664</v>
      </c>
      <c r="H132" s="123">
        <v>6.7149279999999996</v>
      </c>
      <c r="I132" s="123">
        <v>6.8362869999999996</v>
      </c>
      <c r="J132" s="123">
        <v>6.9546010000000003</v>
      </c>
      <c r="K132" s="123">
        <v>7.068473</v>
      </c>
      <c r="L132" s="123">
        <v>7.1781480000000002</v>
      </c>
      <c r="M132" s="123">
        <v>7.282597</v>
      </c>
      <c r="N132" s="123">
        <v>7.3776999999999999</v>
      </c>
      <c r="O132" s="123">
        <v>7.4626390000000002</v>
      </c>
      <c r="P132" s="123">
        <v>7.5376300000000001</v>
      </c>
      <c r="Q132" s="123">
        <v>7.6034009999999999</v>
      </c>
      <c r="R132" s="123">
        <v>7.6603089999999998</v>
      </c>
      <c r="S132" s="123">
        <v>7.7086389999999998</v>
      </c>
      <c r="T132" s="123">
        <v>7.750559</v>
      </c>
      <c r="U132" s="123">
        <v>7.7871069999999998</v>
      </c>
      <c r="V132" s="123">
        <v>7.819769</v>
      </c>
      <c r="W132" s="123">
        <v>7.8466990000000001</v>
      </c>
      <c r="X132" s="123">
        <v>7.8693970000000002</v>
      </c>
      <c r="Y132" s="123">
        <v>7.8885500000000004</v>
      </c>
      <c r="Z132" s="123">
        <v>7.9051289999999996</v>
      </c>
      <c r="AA132" s="123">
        <v>7.9208100000000004</v>
      </c>
      <c r="AB132" s="123">
        <v>7.9359409999999997</v>
      </c>
      <c r="AC132" s="123">
        <v>7.9508619999999999</v>
      </c>
      <c r="AD132" s="123">
        <v>7.9663209999999998</v>
      </c>
      <c r="AE132" s="123">
        <v>7.9825520000000001</v>
      </c>
      <c r="AF132" s="124">
        <v>9.2350000000000002E-3</v>
      </c>
      <c r="AG132" s="115"/>
    </row>
    <row r="133" spans="1:33" ht="12" customHeight="1">
      <c r="A133" s="113" t="s">
        <v>510</v>
      </c>
      <c r="B133" s="121" t="s">
        <v>511</v>
      </c>
      <c r="C133" s="125">
        <v>7.4724060000000003</v>
      </c>
      <c r="D133" s="125">
        <v>7.5785309999999999</v>
      </c>
      <c r="E133" s="125">
        <v>7.7053209999999996</v>
      </c>
      <c r="F133" s="125">
        <v>7.8485909999999999</v>
      </c>
      <c r="G133" s="125">
        <v>8.0023800000000005</v>
      </c>
      <c r="H133" s="125">
        <v>8.1636780000000009</v>
      </c>
      <c r="I133" s="125">
        <v>8.3212820000000001</v>
      </c>
      <c r="J133" s="125">
        <v>8.4797530000000005</v>
      </c>
      <c r="K133" s="125">
        <v>8.6382940000000001</v>
      </c>
      <c r="L133" s="125">
        <v>8.7959300000000002</v>
      </c>
      <c r="M133" s="125">
        <v>8.9485519999999994</v>
      </c>
      <c r="N133" s="125">
        <v>9.0909969999999998</v>
      </c>
      <c r="O133" s="125">
        <v>9.2225169999999999</v>
      </c>
      <c r="P133" s="125">
        <v>9.3430680000000006</v>
      </c>
      <c r="Q133" s="125">
        <v>9.4533190000000005</v>
      </c>
      <c r="R133" s="125">
        <v>9.5530659999999994</v>
      </c>
      <c r="S133" s="125">
        <v>9.6434460000000009</v>
      </c>
      <c r="T133" s="125">
        <v>9.7267150000000004</v>
      </c>
      <c r="U133" s="125">
        <v>9.8045980000000004</v>
      </c>
      <c r="V133" s="125">
        <v>9.8772749999999991</v>
      </c>
      <c r="W133" s="125">
        <v>9.9424340000000004</v>
      </c>
      <c r="X133" s="125">
        <v>10.001575000000001</v>
      </c>
      <c r="Y133" s="125">
        <v>10.055849</v>
      </c>
      <c r="Z133" s="125">
        <v>10.108461999999999</v>
      </c>
      <c r="AA133" s="125">
        <v>10.161237</v>
      </c>
      <c r="AB133" s="125">
        <v>10.213322</v>
      </c>
      <c r="AC133" s="125">
        <v>10.263771999999999</v>
      </c>
      <c r="AD133" s="125">
        <v>10.314520999999999</v>
      </c>
      <c r="AE133" s="125">
        <v>10.365862999999999</v>
      </c>
      <c r="AF133" s="126">
        <v>1.1757999999999999E-2</v>
      </c>
      <c r="AG133" s="115"/>
    </row>
    <row r="134" spans="1:33" ht="12" customHeight="1"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</row>
    <row r="135" spans="1:33" ht="12" customHeight="1">
      <c r="B135" s="121" t="s">
        <v>512</v>
      </c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</row>
    <row r="136" spans="1:33" ht="12" customHeight="1">
      <c r="B136" s="121" t="s">
        <v>385</v>
      </c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</row>
    <row r="137" spans="1:33" ht="12" customHeight="1">
      <c r="A137" s="113" t="s">
        <v>513</v>
      </c>
      <c r="B137" s="122" t="s">
        <v>387</v>
      </c>
      <c r="C137" s="130">
        <v>3.0155479999999999</v>
      </c>
      <c r="D137" s="130">
        <v>3.0975450000000002</v>
      </c>
      <c r="E137" s="130">
        <v>3.1834560000000001</v>
      </c>
      <c r="F137" s="130">
        <v>3.2715930000000002</v>
      </c>
      <c r="G137" s="130">
        <v>3.3587579999999999</v>
      </c>
      <c r="H137" s="130">
        <v>3.4430320000000001</v>
      </c>
      <c r="I137" s="130">
        <v>3.5241380000000002</v>
      </c>
      <c r="J137" s="130">
        <v>3.6023369999999999</v>
      </c>
      <c r="K137" s="130">
        <v>3.6774779999999998</v>
      </c>
      <c r="L137" s="130">
        <v>3.7492040000000002</v>
      </c>
      <c r="M137" s="130">
        <v>3.8192210000000002</v>
      </c>
      <c r="N137" s="130">
        <v>3.8820770000000002</v>
      </c>
      <c r="O137" s="130">
        <v>3.9423219999999999</v>
      </c>
      <c r="P137" s="130">
        <v>4.0002969999999998</v>
      </c>
      <c r="Q137" s="130">
        <v>4.0587710000000001</v>
      </c>
      <c r="R137" s="130">
        <v>4.1174879999999998</v>
      </c>
      <c r="S137" s="130">
        <v>4.1771779999999996</v>
      </c>
      <c r="T137" s="130">
        <v>4.2348249999999998</v>
      </c>
      <c r="U137" s="130">
        <v>4.2897980000000002</v>
      </c>
      <c r="V137" s="130">
        <v>4.3460570000000001</v>
      </c>
      <c r="W137" s="130">
        <v>4.4020840000000003</v>
      </c>
      <c r="X137" s="130">
        <v>4.4646600000000003</v>
      </c>
      <c r="Y137" s="130">
        <v>4.531682</v>
      </c>
      <c r="Z137" s="130">
        <v>4.5975450000000002</v>
      </c>
      <c r="AA137" s="130">
        <v>4.6616299999999997</v>
      </c>
      <c r="AB137" s="130">
        <v>4.7283970000000002</v>
      </c>
      <c r="AC137" s="130">
        <v>4.796106</v>
      </c>
      <c r="AD137" s="130">
        <v>4.8608450000000003</v>
      </c>
      <c r="AE137" s="130">
        <v>4.9257439999999999</v>
      </c>
      <c r="AF137" s="124">
        <v>1.7679E-2</v>
      </c>
      <c r="AG137" s="115"/>
    </row>
    <row r="138" spans="1:33" ht="12" customHeight="1">
      <c r="A138" s="113" t="s">
        <v>514</v>
      </c>
      <c r="B138" s="122" t="s">
        <v>389</v>
      </c>
      <c r="C138" s="130">
        <v>1.3121959999999999</v>
      </c>
      <c r="D138" s="130">
        <v>1.390077</v>
      </c>
      <c r="E138" s="130">
        <v>1.475538</v>
      </c>
      <c r="F138" s="130">
        <v>1.5668089999999999</v>
      </c>
      <c r="G138" s="130">
        <v>1.6607769999999999</v>
      </c>
      <c r="H138" s="130">
        <v>1.755242</v>
      </c>
      <c r="I138" s="130">
        <v>1.8484970000000001</v>
      </c>
      <c r="J138" s="130">
        <v>1.9400980000000001</v>
      </c>
      <c r="K138" s="130">
        <v>2.0310440000000001</v>
      </c>
      <c r="L138" s="130">
        <v>2.1199050000000002</v>
      </c>
      <c r="M138" s="130">
        <v>2.2087729999999999</v>
      </c>
      <c r="N138" s="130">
        <v>2.2942230000000001</v>
      </c>
      <c r="O138" s="130">
        <v>2.378069</v>
      </c>
      <c r="P138" s="130">
        <v>2.4599419999999999</v>
      </c>
      <c r="Q138" s="130">
        <v>2.5430779999999999</v>
      </c>
      <c r="R138" s="130">
        <v>2.6269550000000002</v>
      </c>
      <c r="S138" s="130">
        <v>2.7103890000000002</v>
      </c>
      <c r="T138" s="130">
        <v>2.793024</v>
      </c>
      <c r="U138" s="130">
        <v>2.8754759999999999</v>
      </c>
      <c r="V138" s="130">
        <v>2.9603380000000001</v>
      </c>
      <c r="W138" s="130">
        <v>3.0429689999999998</v>
      </c>
      <c r="X138" s="130">
        <v>3.128209</v>
      </c>
      <c r="Y138" s="130">
        <v>3.2178049999999998</v>
      </c>
      <c r="Z138" s="130">
        <v>3.3088250000000001</v>
      </c>
      <c r="AA138" s="130">
        <v>3.3999440000000001</v>
      </c>
      <c r="AB138" s="130">
        <v>3.492642</v>
      </c>
      <c r="AC138" s="130">
        <v>3.5847199999999999</v>
      </c>
      <c r="AD138" s="130">
        <v>3.6734100000000001</v>
      </c>
      <c r="AE138" s="130">
        <v>3.7600479999999998</v>
      </c>
      <c r="AF138" s="124">
        <v>3.8313E-2</v>
      </c>
      <c r="AG138" s="115"/>
    </row>
    <row r="139" spans="1:33" ht="12" customHeight="1">
      <c r="A139" s="113" t="s">
        <v>515</v>
      </c>
      <c r="B139" s="122" t="s">
        <v>391</v>
      </c>
      <c r="C139" s="130">
        <v>1.18E-4</v>
      </c>
      <c r="D139" s="130">
        <v>3.9100000000000002E-4</v>
      </c>
      <c r="E139" s="130">
        <v>6.7400000000000001E-4</v>
      </c>
      <c r="F139" s="130">
        <v>9.5699999999999995E-4</v>
      </c>
      <c r="G139" s="130">
        <v>1.2470000000000001E-3</v>
      </c>
      <c r="H139" s="130">
        <v>1.542E-3</v>
      </c>
      <c r="I139" s="130">
        <v>1.843E-3</v>
      </c>
      <c r="J139" s="130">
        <v>2.1510000000000001E-3</v>
      </c>
      <c r="K139" s="130">
        <v>2.4689999999999998E-3</v>
      </c>
      <c r="L139" s="130">
        <v>2.7989999999999998E-3</v>
      </c>
      <c r="M139" s="130">
        <v>3.143E-3</v>
      </c>
      <c r="N139" s="130">
        <v>3.5010000000000002E-3</v>
      </c>
      <c r="O139" s="130">
        <v>3.859E-3</v>
      </c>
      <c r="P139" s="130">
        <v>4.2300000000000003E-3</v>
      </c>
      <c r="Q139" s="130">
        <v>4.6340000000000001E-3</v>
      </c>
      <c r="R139" s="130">
        <v>5.071E-3</v>
      </c>
      <c r="S139" s="130">
        <v>5.5459999999999997E-3</v>
      </c>
      <c r="T139" s="130">
        <v>6.0610000000000004E-3</v>
      </c>
      <c r="U139" s="130">
        <v>6.6210000000000001E-3</v>
      </c>
      <c r="V139" s="130">
        <v>7.228E-3</v>
      </c>
      <c r="W139" s="130">
        <v>7.8829999999999994E-3</v>
      </c>
      <c r="X139" s="130">
        <v>8.5920000000000007E-3</v>
      </c>
      <c r="Y139" s="130">
        <v>9.3589999999999993E-3</v>
      </c>
      <c r="Z139" s="130">
        <v>1.0192E-2</v>
      </c>
      <c r="AA139" s="130">
        <v>1.1091E-2</v>
      </c>
      <c r="AB139" s="130">
        <v>1.2054E-2</v>
      </c>
      <c r="AC139" s="130">
        <v>1.3077999999999999E-2</v>
      </c>
      <c r="AD139" s="130">
        <v>1.4161E-2</v>
      </c>
      <c r="AE139" s="130">
        <v>1.5303000000000001E-2</v>
      </c>
      <c r="AF139" s="124">
        <v>0.189804</v>
      </c>
      <c r="AG139" s="115"/>
    </row>
    <row r="140" spans="1:33" ht="12" customHeight="1">
      <c r="A140" s="113" t="s">
        <v>516</v>
      </c>
      <c r="B140" s="122" t="s">
        <v>393</v>
      </c>
      <c r="C140" s="130">
        <v>8.1099999999999998E-4</v>
      </c>
      <c r="D140" s="130">
        <v>8.0800000000000002E-4</v>
      </c>
      <c r="E140" s="130">
        <v>8.0500000000000005E-4</v>
      </c>
      <c r="F140" s="130">
        <v>8.0099999999999995E-4</v>
      </c>
      <c r="G140" s="130">
        <v>7.9600000000000005E-4</v>
      </c>
      <c r="H140" s="130">
        <v>7.9100000000000004E-4</v>
      </c>
      <c r="I140" s="130">
        <v>7.8399999999999997E-4</v>
      </c>
      <c r="J140" s="130">
        <v>7.7800000000000005E-4</v>
      </c>
      <c r="K140" s="130">
        <v>7.6999999999999996E-4</v>
      </c>
      <c r="L140" s="130">
        <v>7.6199999999999998E-4</v>
      </c>
      <c r="M140" s="130">
        <v>7.5299999999999998E-4</v>
      </c>
      <c r="N140" s="130">
        <v>7.4299999999999995E-4</v>
      </c>
      <c r="O140" s="130">
        <v>7.3300000000000004E-4</v>
      </c>
      <c r="P140" s="130">
        <v>7.2199999999999999E-4</v>
      </c>
      <c r="Q140" s="130">
        <v>7.1100000000000004E-4</v>
      </c>
      <c r="R140" s="130">
        <v>6.9899999999999997E-4</v>
      </c>
      <c r="S140" s="130">
        <v>6.8599999999999998E-4</v>
      </c>
      <c r="T140" s="130">
        <v>6.7299999999999999E-4</v>
      </c>
      <c r="U140" s="130">
        <v>6.6E-4</v>
      </c>
      <c r="V140" s="130">
        <v>6.4599999999999998E-4</v>
      </c>
      <c r="W140" s="130">
        <v>6.3199999999999997E-4</v>
      </c>
      <c r="X140" s="130">
        <v>6.1700000000000004E-4</v>
      </c>
      <c r="Y140" s="130">
        <v>6.02E-4</v>
      </c>
      <c r="Z140" s="130">
        <v>5.8699999999999996E-4</v>
      </c>
      <c r="AA140" s="130">
        <v>5.6400000000000005E-4</v>
      </c>
      <c r="AB140" s="130">
        <v>5.2999999999999998E-4</v>
      </c>
      <c r="AC140" s="130">
        <v>4.8200000000000001E-4</v>
      </c>
      <c r="AD140" s="130">
        <v>4.2700000000000002E-4</v>
      </c>
      <c r="AE140" s="130">
        <v>3.5799999999999997E-4</v>
      </c>
      <c r="AF140" s="124">
        <v>-2.8745E-2</v>
      </c>
      <c r="AG140" s="115"/>
    </row>
    <row r="141" spans="1:33" ht="12" customHeight="1">
      <c r="A141" s="113" t="s">
        <v>517</v>
      </c>
      <c r="B141" s="122" t="s">
        <v>395</v>
      </c>
      <c r="C141" s="130">
        <v>0.228495</v>
      </c>
      <c r="D141" s="130">
        <v>0.23946799999999999</v>
      </c>
      <c r="E141" s="130">
        <v>0.25094</v>
      </c>
      <c r="F141" s="130">
        <v>0.26208999999999999</v>
      </c>
      <c r="G141" s="130">
        <v>0.27283400000000002</v>
      </c>
      <c r="H141" s="130">
        <v>0.28325600000000001</v>
      </c>
      <c r="I141" s="130">
        <v>0.29306500000000002</v>
      </c>
      <c r="J141" s="130">
        <v>0.30256499999999997</v>
      </c>
      <c r="K141" s="130">
        <v>0.311807</v>
      </c>
      <c r="L141" s="130">
        <v>0.32098700000000002</v>
      </c>
      <c r="M141" s="130">
        <v>0.32999000000000001</v>
      </c>
      <c r="N141" s="130">
        <v>0.33899699999999999</v>
      </c>
      <c r="O141" s="130">
        <v>0.34797400000000001</v>
      </c>
      <c r="P141" s="130">
        <v>0.35700599999999999</v>
      </c>
      <c r="Q141" s="130">
        <v>0.36603000000000002</v>
      </c>
      <c r="R141" s="130">
        <v>0.37504999999999999</v>
      </c>
      <c r="S141" s="130">
        <v>0.38404199999999999</v>
      </c>
      <c r="T141" s="130">
        <v>0.39302700000000002</v>
      </c>
      <c r="U141" s="130">
        <v>0.402001</v>
      </c>
      <c r="V141" s="130">
        <v>0.41092400000000001</v>
      </c>
      <c r="W141" s="130">
        <v>0.419794</v>
      </c>
      <c r="X141" s="130">
        <v>0.42865399999999998</v>
      </c>
      <c r="Y141" s="130">
        <v>0.43625900000000001</v>
      </c>
      <c r="Z141" s="130">
        <v>0.44089800000000001</v>
      </c>
      <c r="AA141" s="130">
        <v>0.44327499999999997</v>
      </c>
      <c r="AB141" s="130">
        <v>0.44412699999999999</v>
      </c>
      <c r="AC141" s="130">
        <v>0.44450499999999998</v>
      </c>
      <c r="AD141" s="130">
        <v>0.44182100000000002</v>
      </c>
      <c r="AE141" s="130">
        <v>0.43831300000000001</v>
      </c>
      <c r="AF141" s="124">
        <v>2.3538E-2</v>
      </c>
      <c r="AG141" s="115"/>
    </row>
    <row r="142" spans="1:33" ht="12" customHeight="1">
      <c r="A142" s="113" t="s">
        <v>518</v>
      </c>
      <c r="B142" s="122" t="s">
        <v>397</v>
      </c>
      <c r="C142" s="130">
        <v>6.7000000000000002E-5</v>
      </c>
      <c r="D142" s="130">
        <v>6.6000000000000005E-5</v>
      </c>
      <c r="E142" s="130">
        <v>6.4999999999999994E-5</v>
      </c>
      <c r="F142" s="130">
        <v>6.4999999999999994E-5</v>
      </c>
      <c r="G142" s="130">
        <v>6.3999999999999997E-5</v>
      </c>
      <c r="H142" s="130">
        <v>6.3E-5</v>
      </c>
      <c r="I142" s="130">
        <v>6.2000000000000003E-5</v>
      </c>
      <c r="J142" s="130">
        <v>6.0999999999999999E-5</v>
      </c>
      <c r="K142" s="130">
        <v>6.0000000000000002E-5</v>
      </c>
      <c r="L142" s="130">
        <v>5.8999999999999998E-5</v>
      </c>
      <c r="M142" s="130">
        <v>5.8E-5</v>
      </c>
      <c r="N142" s="130">
        <v>5.7000000000000003E-5</v>
      </c>
      <c r="O142" s="130">
        <v>5.5999999999999999E-5</v>
      </c>
      <c r="P142" s="130">
        <v>5.5000000000000002E-5</v>
      </c>
      <c r="Q142" s="130">
        <v>5.3999999999999998E-5</v>
      </c>
      <c r="R142" s="130">
        <v>5.3000000000000001E-5</v>
      </c>
      <c r="S142" s="130">
        <v>5.1E-5</v>
      </c>
      <c r="T142" s="130">
        <v>5.0000000000000002E-5</v>
      </c>
      <c r="U142" s="130">
        <v>4.8999999999999998E-5</v>
      </c>
      <c r="V142" s="130">
        <v>4.6999999999999997E-5</v>
      </c>
      <c r="W142" s="130">
        <v>4.6E-5</v>
      </c>
      <c r="X142" s="130">
        <v>4.5000000000000003E-5</v>
      </c>
      <c r="Y142" s="130">
        <v>3.6000000000000001E-5</v>
      </c>
      <c r="Z142" s="130">
        <v>2.5000000000000001E-5</v>
      </c>
      <c r="AA142" s="130">
        <v>1.8E-5</v>
      </c>
      <c r="AB142" s="130">
        <v>1.2E-5</v>
      </c>
      <c r="AC142" s="130">
        <v>9.0000000000000002E-6</v>
      </c>
      <c r="AD142" s="130">
        <v>6.0000000000000002E-6</v>
      </c>
      <c r="AE142" s="130">
        <v>3.9999999999999998E-6</v>
      </c>
      <c r="AF142" s="124">
        <v>-9.3524999999999997E-2</v>
      </c>
      <c r="AG142" s="115"/>
    </row>
    <row r="143" spans="1:33" ht="12" customHeight="1">
      <c r="A143" s="113" t="s">
        <v>519</v>
      </c>
      <c r="B143" s="122" t="s">
        <v>399</v>
      </c>
      <c r="C143" s="130">
        <v>0</v>
      </c>
      <c r="D143" s="130">
        <v>3.1599999999999998E-4</v>
      </c>
      <c r="E143" s="130">
        <v>6.4700000000000001E-4</v>
      </c>
      <c r="F143" s="130">
        <v>9.8799999999999995E-4</v>
      </c>
      <c r="G143" s="130">
        <v>1.3370000000000001E-3</v>
      </c>
      <c r="H143" s="130">
        <v>1.6949999999999999E-3</v>
      </c>
      <c r="I143" s="130">
        <v>2.0669999999999998E-3</v>
      </c>
      <c r="J143" s="130">
        <v>2.4559999999999998E-3</v>
      </c>
      <c r="K143" s="130">
        <v>2.8660000000000001E-3</v>
      </c>
      <c r="L143" s="130">
        <v>3.3E-3</v>
      </c>
      <c r="M143" s="130">
        <v>3.7629999999999999E-3</v>
      </c>
      <c r="N143" s="130">
        <v>4.2560000000000002E-3</v>
      </c>
      <c r="O143" s="130">
        <v>4.7840000000000001E-3</v>
      </c>
      <c r="P143" s="130">
        <v>5.3569999999999998E-3</v>
      </c>
      <c r="Q143" s="130">
        <v>5.9829999999999996E-3</v>
      </c>
      <c r="R143" s="130">
        <v>6.6709999999999998E-3</v>
      </c>
      <c r="S143" s="130">
        <v>7.4289999999999998E-3</v>
      </c>
      <c r="T143" s="130">
        <v>8.2660000000000008E-3</v>
      </c>
      <c r="U143" s="130">
        <v>9.1909999999999995E-3</v>
      </c>
      <c r="V143" s="130">
        <v>1.0203E-2</v>
      </c>
      <c r="W143" s="130">
        <v>1.1304E-2</v>
      </c>
      <c r="X143" s="130">
        <v>1.2494999999999999E-2</v>
      </c>
      <c r="Y143" s="130">
        <v>1.3772E-2</v>
      </c>
      <c r="Z143" s="130">
        <v>1.5141E-2</v>
      </c>
      <c r="AA143" s="130">
        <v>1.6594999999999999E-2</v>
      </c>
      <c r="AB143" s="130">
        <v>1.8123E-2</v>
      </c>
      <c r="AC143" s="130">
        <v>1.9715E-2</v>
      </c>
      <c r="AD143" s="130">
        <v>2.1368000000000002E-2</v>
      </c>
      <c r="AE143" s="130">
        <v>2.308E-2</v>
      </c>
      <c r="AF143" s="124" t="s">
        <v>400</v>
      </c>
      <c r="AG143" s="115"/>
    </row>
    <row r="144" spans="1:33" ht="12" customHeight="1">
      <c r="A144" s="113" t="s">
        <v>520</v>
      </c>
      <c r="B144" s="122" t="s">
        <v>402</v>
      </c>
      <c r="C144" s="130">
        <v>0</v>
      </c>
      <c r="D144" s="130">
        <v>3.2899999999999997E-4</v>
      </c>
      <c r="E144" s="130">
        <v>6.7400000000000001E-4</v>
      </c>
      <c r="F144" s="130">
        <v>1.024E-3</v>
      </c>
      <c r="G144" s="130">
        <v>1.377E-3</v>
      </c>
      <c r="H144" s="130">
        <v>1.7340000000000001E-3</v>
      </c>
      <c r="I144" s="130">
        <v>2.0950000000000001E-3</v>
      </c>
      <c r="J144" s="130">
        <v>2.467E-3</v>
      </c>
      <c r="K144" s="130">
        <v>2.856E-3</v>
      </c>
      <c r="L144" s="130">
        <v>3.2680000000000001E-3</v>
      </c>
      <c r="M144" s="130">
        <v>3.7100000000000002E-3</v>
      </c>
      <c r="N144" s="130">
        <v>4.1869999999999997E-3</v>
      </c>
      <c r="O144" s="130">
        <v>4.705E-3</v>
      </c>
      <c r="P144" s="130">
        <v>5.2760000000000003E-3</v>
      </c>
      <c r="Q144" s="130">
        <v>5.9090000000000002E-3</v>
      </c>
      <c r="R144" s="130">
        <v>6.6140000000000001E-3</v>
      </c>
      <c r="S144" s="130">
        <v>7.4009999999999996E-3</v>
      </c>
      <c r="T144" s="130">
        <v>8.2810000000000002E-3</v>
      </c>
      <c r="U144" s="130">
        <v>9.2630000000000004E-3</v>
      </c>
      <c r="V144" s="130">
        <v>1.0349000000000001E-2</v>
      </c>
      <c r="W144" s="130">
        <v>1.1542999999999999E-2</v>
      </c>
      <c r="X144" s="130">
        <v>1.2847000000000001E-2</v>
      </c>
      <c r="Y144" s="130">
        <v>1.4251E-2</v>
      </c>
      <c r="Z144" s="130">
        <v>1.5765000000000001E-2</v>
      </c>
      <c r="AA144" s="130">
        <v>1.7374000000000001E-2</v>
      </c>
      <c r="AB144" s="130">
        <v>1.9071000000000001E-2</v>
      </c>
      <c r="AC144" s="130">
        <v>2.0840999999999998E-2</v>
      </c>
      <c r="AD144" s="130">
        <v>2.2685E-2</v>
      </c>
      <c r="AE144" s="130">
        <v>2.4594000000000001E-2</v>
      </c>
      <c r="AF144" s="124" t="s">
        <v>400</v>
      </c>
      <c r="AG144" s="115"/>
    </row>
    <row r="145" spans="1:33" ht="12" customHeight="1">
      <c r="A145" s="113" t="s">
        <v>521</v>
      </c>
      <c r="B145" s="122" t="s">
        <v>404</v>
      </c>
      <c r="C145" s="130">
        <v>0</v>
      </c>
      <c r="D145" s="130">
        <v>0</v>
      </c>
      <c r="E145" s="130">
        <v>0</v>
      </c>
      <c r="F145" s="130">
        <v>0</v>
      </c>
      <c r="G145" s="130">
        <v>0</v>
      </c>
      <c r="H145" s="130">
        <v>0</v>
      </c>
      <c r="I145" s="130">
        <v>9.9999999999999995E-7</v>
      </c>
      <c r="J145" s="130">
        <v>9.9999999999999995E-7</v>
      </c>
      <c r="K145" s="130">
        <v>9.9999999999999995E-7</v>
      </c>
      <c r="L145" s="130">
        <v>9.9999999999999995E-7</v>
      </c>
      <c r="M145" s="130">
        <v>9.9999999999999995E-7</v>
      </c>
      <c r="N145" s="130">
        <v>9.9999999999999995E-7</v>
      </c>
      <c r="O145" s="130">
        <v>9.9999999999999995E-7</v>
      </c>
      <c r="P145" s="130">
        <v>9.9999999999999995E-7</v>
      </c>
      <c r="Q145" s="130">
        <v>9.9999999999999995E-7</v>
      </c>
      <c r="R145" s="130">
        <v>9.9999999999999995E-7</v>
      </c>
      <c r="S145" s="130">
        <v>1.9999999999999999E-6</v>
      </c>
      <c r="T145" s="130">
        <v>1.9999999999999999E-6</v>
      </c>
      <c r="U145" s="130">
        <v>1.9999999999999999E-6</v>
      </c>
      <c r="V145" s="130">
        <v>1.9999999999999999E-6</v>
      </c>
      <c r="W145" s="130">
        <v>1.9999999999999999E-6</v>
      </c>
      <c r="X145" s="130">
        <v>1.9999999999999999E-6</v>
      </c>
      <c r="Y145" s="130">
        <v>1.9999999999999999E-6</v>
      </c>
      <c r="Z145" s="130">
        <v>1.9999999999999999E-6</v>
      </c>
      <c r="AA145" s="130">
        <v>1.9999999999999999E-6</v>
      </c>
      <c r="AB145" s="130">
        <v>1.9999999999999999E-6</v>
      </c>
      <c r="AC145" s="130">
        <v>1.9999999999999999E-6</v>
      </c>
      <c r="AD145" s="130">
        <v>1.9999999999999999E-6</v>
      </c>
      <c r="AE145" s="130">
        <v>1.9999999999999999E-6</v>
      </c>
      <c r="AF145" s="124" t="s">
        <v>400</v>
      </c>
      <c r="AG145" s="115"/>
    </row>
    <row r="146" spans="1:33" ht="12" customHeight="1">
      <c r="A146" s="113" t="s">
        <v>522</v>
      </c>
      <c r="B146" s="122" t="s">
        <v>406</v>
      </c>
      <c r="C146" s="130">
        <v>4.5572350000000004</v>
      </c>
      <c r="D146" s="130">
        <v>4.7290020000000004</v>
      </c>
      <c r="E146" s="130">
        <v>4.9127999999999998</v>
      </c>
      <c r="F146" s="130">
        <v>5.1043260000000004</v>
      </c>
      <c r="G146" s="130">
        <v>5.2971899999999996</v>
      </c>
      <c r="H146" s="130">
        <v>5.487355</v>
      </c>
      <c r="I146" s="130">
        <v>5.6725500000000002</v>
      </c>
      <c r="J146" s="130">
        <v>5.8529099999999996</v>
      </c>
      <c r="K146" s="130">
        <v>6.02935</v>
      </c>
      <c r="L146" s="130">
        <v>6.2002790000000001</v>
      </c>
      <c r="M146" s="130">
        <v>6.3694100000000002</v>
      </c>
      <c r="N146" s="130">
        <v>6.5280370000000003</v>
      </c>
      <c r="O146" s="130">
        <v>6.6825029999999996</v>
      </c>
      <c r="P146" s="130">
        <v>6.8328829999999998</v>
      </c>
      <c r="Q146" s="130">
        <v>6.9851679999999998</v>
      </c>
      <c r="R146" s="130">
        <v>7.1385949999999996</v>
      </c>
      <c r="S146" s="130">
        <v>7.2927179999999998</v>
      </c>
      <c r="T146" s="130">
        <v>7.444204</v>
      </c>
      <c r="U146" s="130">
        <v>7.5930559999999998</v>
      </c>
      <c r="V146" s="130">
        <v>7.7457929999999999</v>
      </c>
      <c r="W146" s="130">
        <v>7.8962500000000002</v>
      </c>
      <c r="X146" s="130">
        <v>8.0561190000000007</v>
      </c>
      <c r="Y146" s="130">
        <v>8.2237679999999997</v>
      </c>
      <c r="Z146" s="130">
        <v>8.3889849999999999</v>
      </c>
      <c r="AA146" s="130">
        <v>8.5504960000000008</v>
      </c>
      <c r="AB146" s="130">
        <v>8.7149520000000003</v>
      </c>
      <c r="AC146" s="130">
        <v>8.8794520000000006</v>
      </c>
      <c r="AD146" s="130">
        <v>9.0347190000000008</v>
      </c>
      <c r="AE146" s="130">
        <v>9.1874509999999994</v>
      </c>
      <c r="AF146" s="124">
        <v>2.5356E-2</v>
      </c>
      <c r="AG146" s="115"/>
    </row>
    <row r="147" spans="1:33" ht="12" customHeight="1">
      <c r="B147" s="121" t="s">
        <v>407</v>
      </c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</row>
    <row r="148" spans="1:33" ht="12" customHeight="1">
      <c r="A148" s="113" t="s">
        <v>523</v>
      </c>
      <c r="B148" s="122" t="s">
        <v>387</v>
      </c>
      <c r="C148" s="130">
        <v>2.2437369999999999</v>
      </c>
      <c r="D148" s="130">
        <v>2.286295</v>
      </c>
      <c r="E148" s="130">
        <v>2.3282590000000001</v>
      </c>
      <c r="F148" s="130">
        <v>2.3705020000000001</v>
      </c>
      <c r="G148" s="130">
        <v>2.414231</v>
      </c>
      <c r="H148" s="130">
        <v>2.4601289999999998</v>
      </c>
      <c r="I148" s="130">
        <v>2.5065369999999998</v>
      </c>
      <c r="J148" s="130">
        <v>2.5488789999999999</v>
      </c>
      <c r="K148" s="130">
        <v>2.5876809999999999</v>
      </c>
      <c r="L148" s="130">
        <v>2.6220119999999998</v>
      </c>
      <c r="M148" s="130">
        <v>2.655789</v>
      </c>
      <c r="N148" s="130">
        <v>2.685311</v>
      </c>
      <c r="O148" s="130">
        <v>2.7116950000000002</v>
      </c>
      <c r="P148" s="130">
        <v>2.7389969999999999</v>
      </c>
      <c r="Q148" s="130">
        <v>2.7686130000000002</v>
      </c>
      <c r="R148" s="130">
        <v>2.7995800000000002</v>
      </c>
      <c r="S148" s="130">
        <v>2.8301050000000001</v>
      </c>
      <c r="T148" s="130">
        <v>2.8587389999999999</v>
      </c>
      <c r="U148" s="130">
        <v>2.8855249999999999</v>
      </c>
      <c r="V148" s="130">
        <v>2.9108130000000001</v>
      </c>
      <c r="W148" s="130">
        <v>2.9366029999999999</v>
      </c>
      <c r="X148" s="130">
        <v>2.96862</v>
      </c>
      <c r="Y148" s="130">
        <v>3.0048659999999998</v>
      </c>
      <c r="Z148" s="130">
        <v>3.0403660000000001</v>
      </c>
      <c r="AA148" s="130">
        <v>3.0729690000000001</v>
      </c>
      <c r="AB148" s="130">
        <v>3.1057389999999998</v>
      </c>
      <c r="AC148" s="130">
        <v>3.1385649999999998</v>
      </c>
      <c r="AD148" s="130">
        <v>3.1691940000000001</v>
      </c>
      <c r="AE148" s="130">
        <v>3.1979829999999998</v>
      </c>
      <c r="AF148" s="124">
        <v>1.2737E-2</v>
      </c>
      <c r="AG148" s="115"/>
    </row>
    <row r="149" spans="1:33" ht="12" customHeight="1">
      <c r="A149" s="113" t="s">
        <v>524</v>
      </c>
      <c r="B149" s="122" t="s">
        <v>389</v>
      </c>
      <c r="C149" s="130">
        <v>1.5028010000000001</v>
      </c>
      <c r="D149" s="130">
        <v>1.5106599999999999</v>
      </c>
      <c r="E149" s="130">
        <v>1.521682</v>
      </c>
      <c r="F149" s="130">
        <v>1.536027</v>
      </c>
      <c r="G149" s="130">
        <v>1.553299</v>
      </c>
      <c r="H149" s="130">
        <v>1.5740670000000001</v>
      </c>
      <c r="I149" s="130">
        <v>1.595553</v>
      </c>
      <c r="J149" s="130">
        <v>1.615586</v>
      </c>
      <c r="K149" s="130">
        <v>1.634533</v>
      </c>
      <c r="L149" s="130">
        <v>1.6496409999999999</v>
      </c>
      <c r="M149" s="130">
        <v>1.6660779999999999</v>
      </c>
      <c r="N149" s="130">
        <v>1.679308</v>
      </c>
      <c r="O149" s="130">
        <v>1.691457</v>
      </c>
      <c r="P149" s="130">
        <v>1.7060569999999999</v>
      </c>
      <c r="Q149" s="130">
        <v>1.72157</v>
      </c>
      <c r="R149" s="130">
        <v>1.7378290000000001</v>
      </c>
      <c r="S149" s="130">
        <v>1.753844</v>
      </c>
      <c r="T149" s="130">
        <v>1.770923</v>
      </c>
      <c r="U149" s="130">
        <v>1.786276</v>
      </c>
      <c r="V149" s="130">
        <v>1.802689</v>
      </c>
      <c r="W149" s="130">
        <v>1.8201099999999999</v>
      </c>
      <c r="X149" s="130">
        <v>1.840473</v>
      </c>
      <c r="Y149" s="130">
        <v>1.862393</v>
      </c>
      <c r="Z149" s="130">
        <v>1.8824430000000001</v>
      </c>
      <c r="AA149" s="130">
        <v>1.900587</v>
      </c>
      <c r="AB149" s="130">
        <v>1.9178740000000001</v>
      </c>
      <c r="AC149" s="130">
        <v>1.9347449999999999</v>
      </c>
      <c r="AD149" s="130">
        <v>1.9508810000000001</v>
      </c>
      <c r="AE149" s="130">
        <v>1.9650270000000001</v>
      </c>
      <c r="AF149" s="124">
        <v>9.6240000000000006E-3</v>
      </c>
      <c r="AG149" s="115"/>
    </row>
    <row r="150" spans="1:33" ht="15" customHeight="1">
      <c r="A150" s="113" t="s">
        <v>525</v>
      </c>
      <c r="B150" s="122" t="s">
        <v>391</v>
      </c>
      <c r="C150" s="130">
        <v>2.4919999999999999E-3</v>
      </c>
      <c r="D150" s="130">
        <v>2.5119999999999999E-3</v>
      </c>
      <c r="E150" s="130">
        <v>2.565E-3</v>
      </c>
      <c r="F150" s="130">
        <v>2.6389999999999999E-3</v>
      </c>
      <c r="G150" s="130">
        <v>2.7409999999999999E-3</v>
      </c>
      <c r="H150" s="130">
        <v>2.8609999999999998E-3</v>
      </c>
      <c r="I150" s="130">
        <v>2.9970000000000001E-3</v>
      </c>
      <c r="J150" s="130">
        <v>3.1280000000000001E-3</v>
      </c>
      <c r="K150" s="130">
        <v>3.2650000000000001E-3</v>
      </c>
      <c r="L150" s="130">
        <v>3.4060000000000002E-3</v>
      </c>
      <c r="M150" s="130">
        <v>3.5660000000000002E-3</v>
      </c>
      <c r="N150" s="130">
        <v>3.7569999999999999E-3</v>
      </c>
      <c r="O150" s="130">
        <v>3.9490000000000003E-3</v>
      </c>
      <c r="P150" s="130">
        <v>4.1520000000000003E-3</v>
      </c>
      <c r="Q150" s="130">
        <v>4.3949999999999996E-3</v>
      </c>
      <c r="R150" s="130">
        <v>4.6769999999999997E-3</v>
      </c>
      <c r="S150" s="130">
        <v>4.9950000000000003E-3</v>
      </c>
      <c r="T150" s="130">
        <v>5.3480000000000003E-3</v>
      </c>
      <c r="U150" s="130">
        <v>5.7359999999999998E-3</v>
      </c>
      <c r="V150" s="130">
        <v>6.1580000000000003E-3</v>
      </c>
      <c r="W150" s="130">
        <v>6.6080000000000002E-3</v>
      </c>
      <c r="X150" s="130">
        <v>7.0899999999999999E-3</v>
      </c>
      <c r="Y150" s="130">
        <v>7.5950000000000002E-3</v>
      </c>
      <c r="Z150" s="130">
        <v>8.116E-3</v>
      </c>
      <c r="AA150" s="130">
        <v>8.6529999999999992E-3</v>
      </c>
      <c r="AB150" s="130">
        <v>9.2040000000000004E-3</v>
      </c>
      <c r="AC150" s="130">
        <v>9.7710000000000002E-3</v>
      </c>
      <c r="AD150" s="130">
        <v>1.0267999999999999E-2</v>
      </c>
      <c r="AE150" s="130">
        <v>1.0788000000000001E-2</v>
      </c>
      <c r="AF150" s="124">
        <v>5.3726999999999997E-2</v>
      </c>
      <c r="AG150" s="115"/>
    </row>
    <row r="151" spans="1:33" ht="15" customHeight="1">
      <c r="A151" s="113" t="s">
        <v>526</v>
      </c>
      <c r="B151" s="122" t="s">
        <v>393</v>
      </c>
      <c r="C151" s="130">
        <v>2.4350000000000001E-3</v>
      </c>
      <c r="D151" s="130">
        <v>2.467E-3</v>
      </c>
      <c r="E151" s="130">
        <v>2.4859999999999999E-3</v>
      </c>
      <c r="F151" s="130">
        <v>2.493E-3</v>
      </c>
      <c r="G151" s="130">
        <v>2.4880000000000002E-3</v>
      </c>
      <c r="H151" s="130">
        <v>2.4729999999999999E-3</v>
      </c>
      <c r="I151" s="130">
        <v>2.4499999999999999E-3</v>
      </c>
      <c r="J151" s="130">
        <v>2.4160000000000002E-3</v>
      </c>
      <c r="K151" s="130">
        <v>2.3749999999999999E-3</v>
      </c>
      <c r="L151" s="130">
        <v>2.3249999999999998E-3</v>
      </c>
      <c r="M151" s="130">
        <v>2.2680000000000001E-3</v>
      </c>
      <c r="N151" s="130">
        <v>2.2060000000000001E-3</v>
      </c>
      <c r="O151" s="130">
        <v>2.137E-3</v>
      </c>
      <c r="P151" s="130">
        <v>2.062E-3</v>
      </c>
      <c r="Q151" s="130">
        <v>1.977E-3</v>
      </c>
      <c r="R151" s="130">
        <v>1.89E-3</v>
      </c>
      <c r="S151" s="130">
        <v>1.802E-3</v>
      </c>
      <c r="T151" s="130">
        <v>1.719E-3</v>
      </c>
      <c r="U151" s="130">
        <v>1.6410000000000001E-3</v>
      </c>
      <c r="V151" s="130">
        <v>1.5510000000000001E-3</v>
      </c>
      <c r="W151" s="130">
        <v>1.47E-3</v>
      </c>
      <c r="X151" s="130">
        <v>1.3649999999999999E-3</v>
      </c>
      <c r="Y151" s="130">
        <v>1.2509999999999999E-3</v>
      </c>
      <c r="Z151" s="130">
        <v>1.158E-3</v>
      </c>
      <c r="AA151" s="130">
        <v>1.077E-3</v>
      </c>
      <c r="AB151" s="130">
        <v>9.9200000000000004E-4</v>
      </c>
      <c r="AC151" s="130">
        <v>9.0200000000000002E-4</v>
      </c>
      <c r="AD151" s="130">
        <v>8.1999999999999998E-4</v>
      </c>
      <c r="AE151" s="130">
        <v>7.5000000000000002E-4</v>
      </c>
      <c r="AF151" s="124">
        <v>-4.1189000000000003E-2</v>
      </c>
      <c r="AG151" s="115"/>
    </row>
    <row r="152" spans="1:33" ht="15" customHeight="1">
      <c r="A152" s="113" t="s">
        <v>527</v>
      </c>
      <c r="B152" s="122" t="s">
        <v>395</v>
      </c>
      <c r="C152" s="130">
        <v>3.3721000000000001E-2</v>
      </c>
      <c r="D152" s="130">
        <v>3.7009E-2</v>
      </c>
      <c r="E152" s="130">
        <v>4.0771000000000002E-2</v>
      </c>
      <c r="F152" s="130">
        <v>4.4796000000000002E-2</v>
      </c>
      <c r="G152" s="130">
        <v>4.9252999999999998E-2</v>
      </c>
      <c r="H152" s="130">
        <v>5.4266000000000002E-2</v>
      </c>
      <c r="I152" s="130">
        <v>5.9671000000000002E-2</v>
      </c>
      <c r="J152" s="130">
        <v>6.5405000000000005E-2</v>
      </c>
      <c r="K152" s="130">
        <v>7.1421999999999999E-2</v>
      </c>
      <c r="L152" s="130">
        <v>7.7891000000000002E-2</v>
      </c>
      <c r="M152" s="130">
        <v>8.4977999999999998E-2</v>
      </c>
      <c r="N152" s="130">
        <v>9.2817999999999998E-2</v>
      </c>
      <c r="O152" s="130">
        <v>0.101296</v>
      </c>
      <c r="P152" s="130">
        <v>0.11043600000000001</v>
      </c>
      <c r="Q152" s="130">
        <v>0.120042</v>
      </c>
      <c r="R152" s="130">
        <v>0.13008800000000001</v>
      </c>
      <c r="S152" s="130">
        <v>0.140457</v>
      </c>
      <c r="T152" s="130">
        <v>0.15113299999999999</v>
      </c>
      <c r="U152" s="130">
        <v>0.16206599999999999</v>
      </c>
      <c r="V152" s="130">
        <v>0.17324300000000001</v>
      </c>
      <c r="W152" s="130">
        <v>0.184556</v>
      </c>
      <c r="X152" s="130">
        <v>0.19605900000000001</v>
      </c>
      <c r="Y152" s="130">
        <v>0.20741200000000001</v>
      </c>
      <c r="Z152" s="130">
        <v>0.21848600000000001</v>
      </c>
      <c r="AA152" s="130">
        <v>0.22906399999999999</v>
      </c>
      <c r="AB152" s="130">
        <v>0.239314</v>
      </c>
      <c r="AC152" s="130">
        <v>0.24909800000000001</v>
      </c>
      <c r="AD152" s="130">
        <v>0.25861600000000001</v>
      </c>
      <c r="AE152" s="130">
        <v>0.26780399999999999</v>
      </c>
      <c r="AF152" s="124">
        <v>7.6813000000000006E-2</v>
      </c>
      <c r="AG152" s="115"/>
    </row>
    <row r="153" spans="1:33" ht="15" customHeight="1">
      <c r="A153" s="113" t="s">
        <v>528</v>
      </c>
      <c r="B153" s="122" t="s">
        <v>397</v>
      </c>
      <c r="C153" s="130">
        <v>2.4399999999999999E-4</v>
      </c>
      <c r="D153" s="130">
        <v>3.0200000000000002E-4</v>
      </c>
      <c r="E153" s="130">
        <v>3.5399999999999999E-4</v>
      </c>
      <c r="F153" s="130">
        <v>3.9800000000000002E-4</v>
      </c>
      <c r="G153" s="130">
        <v>4.3800000000000002E-4</v>
      </c>
      <c r="H153" s="130">
        <v>4.7199999999999998E-4</v>
      </c>
      <c r="I153" s="130">
        <v>5.0199999999999995E-4</v>
      </c>
      <c r="J153" s="130">
        <v>5.2599999999999999E-4</v>
      </c>
      <c r="K153" s="130">
        <v>5.4500000000000002E-4</v>
      </c>
      <c r="L153" s="130">
        <v>5.5900000000000004E-4</v>
      </c>
      <c r="M153" s="130">
        <v>5.6899999999999995E-4</v>
      </c>
      <c r="N153" s="130">
        <v>5.7600000000000001E-4</v>
      </c>
      <c r="O153" s="130">
        <v>5.7899999999999998E-4</v>
      </c>
      <c r="P153" s="130">
        <v>5.7899999999999998E-4</v>
      </c>
      <c r="Q153" s="130">
        <v>5.7700000000000004E-4</v>
      </c>
      <c r="R153" s="130">
        <v>5.71E-4</v>
      </c>
      <c r="S153" s="130">
        <v>5.6300000000000002E-4</v>
      </c>
      <c r="T153" s="130">
        <v>5.53E-4</v>
      </c>
      <c r="U153" s="130">
        <v>5.4100000000000003E-4</v>
      </c>
      <c r="V153" s="130">
        <v>5.2800000000000004E-4</v>
      </c>
      <c r="W153" s="130">
        <v>5.13E-4</v>
      </c>
      <c r="X153" s="130">
        <v>4.9700000000000005E-4</v>
      </c>
      <c r="Y153" s="130">
        <v>4.8000000000000001E-4</v>
      </c>
      <c r="Z153" s="130">
        <v>4.6200000000000001E-4</v>
      </c>
      <c r="AA153" s="130">
        <v>4.44E-4</v>
      </c>
      <c r="AB153" s="130">
        <v>4.26E-4</v>
      </c>
      <c r="AC153" s="130">
        <v>4.08E-4</v>
      </c>
      <c r="AD153" s="130">
        <v>3.8900000000000002E-4</v>
      </c>
      <c r="AE153" s="130">
        <v>3.7100000000000002E-4</v>
      </c>
      <c r="AF153" s="124">
        <v>1.5082E-2</v>
      </c>
      <c r="AG153" s="115"/>
    </row>
    <row r="154" spans="1:33" ht="15" customHeight="1">
      <c r="A154" s="113" t="s">
        <v>529</v>
      </c>
      <c r="B154" s="122" t="s">
        <v>399</v>
      </c>
      <c r="C154" s="130">
        <v>0</v>
      </c>
      <c r="D154" s="130">
        <v>0</v>
      </c>
      <c r="E154" s="130">
        <v>2.2499999999999999E-4</v>
      </c>
      <c r="F154" s="130">
        <v>4.5199999999999998E-4</v>
      </c>
      <c r="G154" s="130">
        <v>6.8199999999999999E-4</v>
      </c>
      <c r="H154" s="130">
        <v>9.2100000000000005E-4</v>
      </c>
      <c r="I154" s="130">
        <v>1.1659999999999999E-3</v>
      </c>
      <c r="J154" s="130">
        <v>1.413E-3</v>
      </c>
      <c r="K154" s="130">
        <v>1.6570000000000001E-3</v>
      </c>
      <c r="L154" s="130">
        <v>1.9009999999999999E-3</v>
      </c>
      <c r="M154" s="130">
        <v>2.1510000000000001E-3</v>
      </c>
      <c r="N154" s="130">
        <v>2.4130000000000002E-3</v>
      </c>
      <c r="O154" s="130">
        <v>2.6849999999999999E-3</v>
      </c>
      <c r="P154" s="130">
        <v>2.9680000000000002E-3</v>
      </c>
      <c r="Q154" s="130">
        <v>3.264E-3</v>
      </c>
      <c r="R154" s="130">
        <v>3.5739999999999999E-3</v>
      </c>
      <c r="S154" s="130">
        <v>3.8990000000000001E-3</v>
      </c>
      <c r="T154" s="130">
        <v>4.241E-3</v>
      </c>
      <c r="U154" s="130">
        <v>4.6030000000000003E-3</v>
      </c>
      <c r="V154" s="130">
        <v>4.9880000000000002E-3</v>
      </c>
      <c r="W154" s="130">
        <v>5.3949999999999996E-3</v>
      </c>
      <c r="X154" s="130">
        <v>5.8279999999999998E-3</v>
      </c>
      <c r="Y154" s="130">
        <v>6.2830000000000004E-3</v>
      </c>
      <c r="Z154" s="130">
        <v>6.7559999999999999E-3</v>
      </c>
      <c r="AA154" s="130">
        <v>7.2459999999999998E-3</v>
      </c>
      <c r="AB154" s="130">
        <v>7.757E-3</v>
      </c>
      <c r="AC154" s="130">
        <v>8.2869999999999992E-3</v>
      </c>
      <c r="AD154" s="130">
        <v>8.8350000000000008E-3</v>
      </c>
      <c r="AE154" s="130">
        <v>9.3989999999999994E-3</v>
      </c>
      <c r="AF154" s="124" t="s">
        <v>400</v>
      </c>
      <c r="AG154" s="115"/>
    </row>
    <row r="155" spans="1:33" ht="15" customHeight="1">
      <c r="A155" s="113" t="s">
        <v>530</v>
      </c>
      <c r="B155" s="122" t="s">
        <v>402</v>
      </c>
      <c r="C155" s="130">
        <v>0</v>
      </c>
      <c r="D155" s="130">
        <v>0</v>
      </c>
      <c r="E155" s="130">
        <v>2.1900000000000001E-4</v>
      </c>
      <c r="F155" s="130">
        <v>4.35E-4</v>
      </c>
      <c r="G155" s="130">
        <v>6.5200000000000002E-4</v>
      </c>
      <c r="H155" s="130">
        <v>8.7200000000000005E-4</v>
      </c>
      <c r="I155" s="130">
        <v>1.096E-3</v>
      </c>
      <c r="J155" s="130">
        <v>1.3179999999999999E-3</v>
      </c>
      <c r="K155" s="130">
        <v>1.539E-3</v>
      </c>
      <c r="L155" s="130">
        <v>1.7639999999999999E-3</v>
      </c>
      <c r="M155" s="130">
        <v>2.0010000000000002E-3</v>
      </c>
      <c r="N155" s="130">
        <v>2.2560000000000002E-3</v>
      </c>
      <c r="O155" s="130">
        <v>2.529E-3</v>
      </c>
      <c r="P155" s="130">
        <v>2.8219999999999999E-3</v>
      </c>
      <c r="Q155" s="130">
        <v>3.1380000000000002E-3</v>
      </c>
      <c r="R155" s="130">
        <v>3.48E-3</v>
      </c>
      <c r="S155" s="130">
        <v>3.8500000000000001E-3</v>
      </c>
      <c r="T155" s="130">
        <v>4.2529999999999998E-3</v>
      </c>
      <c r="U155" s="130">
        <v>4.6940000000000003E-3</v>
      </c>
      <c r="V155" s="130">
        <v>5.1770000000000002E-3</v>
      </c>
      <c r="W155" s="130">
        <v>5.7060000000000001E-3</v>
      </c>
      <c r="X155" s="130">
        <v>6.2849999999999998E-3</v>
      </c>
      <c r="Y155" s="130">
        <v>6.9100000000000003E-3</v>
      </c>
      <c r="Z155" s="130">
        <v>7.5719999999999997E-3</v>
      </c>
      <c r="AA155" s="130">
        <v>8.2699999999999996E-3</v>
      </c>
      <c r="AB155" s="130">
        <v>9.0060000000000001E-3</v>
      </c>
      <c r="AC155" s="130">
        <v>9.7789999999999995E-3</v>
      </c>
      <c r="AD155" s="130">
        <v>1.0584E-2</v>
      </c>
      <c r="AE155" s="130">
        <v>1.1415E-2</v>
      </c>
      <c r="AF155" s="124" t="s">
        <v>400</v>
      </c>
      <c r="AG155" s="115"/>
    </row>
    <row r="156" spans="1:33" ht="15" customHeight="1">
      <c r="A156" s="113" t="s">
        <v>531</v>
      </c>
      <c r="B156" s="122" t="s">
        <v>404</v>
      </c>
      <c r="C156" s="130">
        <v>0</v>
      </c>
      <c r="D156" s="130">
        <v>0</v>
      </c>
      <c r="E156" s="130">
        <v>3.7599999999999998E-4</v>
      </c>
      <c r="F156" s="130">
        <v>7.5799999999999999E-4</v>
      </c>
      <c r="G156" s="130">
        <v>1.1509999999999999E-3</v>
      </c>
      <c r="H156" s="130">
        <v>1.5610000000000001E-3</v>
      </c>
      <c r="I156" s="130">
        <v>1.9840000000000001E-3</v>
      </c>
      <c r="J156" s="130">
        <v>2.4109999999999999E-3</v>
      </c>
      <c r="K156" s="130">
        <v>2.8349999999999998E-3</v>
      </c>
      <c r="L156" s="130">
        <v>3.2590000000000002E-3</v>
      </c>
      <c r="M156" s="130">
        <v>3.692E-3</v>
      </c>
      <c r="N156" s="130">
        <v>4.1390000000000003E-3</v>
      </c>
      <c r="O156" s="130">
        <v>4.6020000000000002E-3</v>
      </c>
      <c r="P156" s="130">
        <v>5.084E-3</v>
      </c>
      <c r="Q156" s="130">
        <v>5.5890000000000002E-3</v>
      </c>
      <c r="R156" s="130">
        <v>6.1209999999999997E-3</v>
      </c>
      <c r="S156" s="130">
        <v>6.6839999999999998E-3</v>
      </c>
      <c r="T156" s="130">
        <v>7.2820000000000003E-3</v>
      </c>
      <c r="U156" s="130">
        <v>7.9209999999999992E-3</v>
      </c>
      <c r="V156" s="130">
        <v>8.6079999999999993E-3</v>
      </c>
      <c r="W156" s="130">
        <v>9.3430000000000006E-3</v>
      </c>
      <c r="X156" s="130">
        <v>1.0130999999999999E-2</v>
      </c>
      <c r="Y156" s="130">
        <v>1.0968E-2</v>
      </c>
      <c r="Z156" s="130">
        <v>1.1842999999999999E-2</v>
      </c>
      <c r="AA156" s="130">
        <v>1.2758E-2</v>
      </c>
      <c r="AB156" s="130">
        <v>1.3715E-2</v>
      </c>
      <c r="AC156" s="130">
        <v>1.4716E-2</v>
      </c>
      <c r="AD156" s="130">
        <v>1.5751999999999999E-2</v>
      </c>
      <c r="AE156" s="130">
        <v>1.6823000000000001E-2</v>
      </c>
      <c r="AF156" s="124" t="s">
        <v>400</v>
      </c>
      <c r="AG156" s="115"/>
    </row>
    <row r="157" spans="1:33" ht="15" customHeight="1">
      <c r="A157" s="113" t="s">
        <v>532</v>
      </c>
      <c r="B157" s="122" t="s">
        <v>418</v>
      </c>
      <c r="C157" s="130">
        <v>3.7854269999999999</v>
      </c>
      <c r="D157" s="130">
        <v>3.8392460000000002</v>
      </c>
      <c r="E157" s="130">
        <v>3.896935</v>
      </c>
      <c r="F157" s="130">
        <v>3.9585020000000002</v>
      </c>
      <c r="G157" s="130">
        <v>4.0249319999999997</v>
      </c>
      <c r="H157" s="130">
        <v>4.097626</v>
      </c>
      <c r="I157" s="130">
        <v>4.1719590000000002</v>
      </c>
      <c r="J157" s="130">
        <v>4.2410829999999997</v>
      </c>
      <c r="K157" s="130">
        <v>4.3058509999999997</v>
      </c>
      <c r="L157" s="130">
        <v>4.3627609999999999</v>
      </c>
      <c r="M157" s="130">
        <v>4.4210929999999999</v>
      </c>
      <c r="N157" s="130">
        <v>4.4727800000000002</v>
      </c>
      <c r="O157" s="130">
        <v>4.5209279999999996</v>
      </c>
      <c r="P157" s="130">
        <v>4.5731520000000003</v>
      </c>
      <c r="Q157" s="130">
        <v>4.6291640000000003</v>
      </c>
      <c r="R157" s="130">
        <v>4.6878130000000002</v>
      </c>
      <c r="S157" s="130">
        <v>4.7462020000000003</v>
      </c>
      <c r="T157" s="130">
        <v>4.8041939999999999</v>
      </c>
      <c r="U157" s="130">
        <v>4.8590020000000003</v>
      </c>
      <c r="V157" s="130">
        <v>4.9137469999999999</v>
      </c>
      <c r="W157" s="130">
        <v>4.9703020000000002</v>
      </c>
      <c r="X157" s="130">
        <v>5.0363410000000002</v>
      </c>
      <c r="Y157" s="130">
        <v>5.1081560000000001</v>
      </c>
      <c r="Z157" s="130">
        <v>5.1772010000000002</v>
      </c>
      <c r="AA157" s="130">
        <v>5.2410680000000003</v>
      </c>
      <c r="AB157" s="130">
        <v>5.3040250000000002</v>
      </c>
      <c r="AC157" s="130">
        <v>5.3662710000000002</v>
      </c>
      <c r="AD157" s="130">
        <v>5.4253349999999996</v>
      </c>
      <c r="AE157" s="130">
        <v>5.4803610000000003</v>
      </c>
      <c r="AF157" s="124">
        <v>1.3302E-2</v>
      </c>
      <c r="AG157" s="115"/>
    </row>
    <row r="158" spans="1:33" ht="15" customHeight="1">
      <c r="B158" s="121" t="s">
        <v>419</v>
      </c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</row>
    <row r="159" spans="1:33" ht="15" customHeight="1">
      <c r="A159" s="113" t="s">
        <v>533</v>
      </c>
      <c r="B159" s="122" t="s">
        <v>387</v>
      </c>
      <c r="C159" s="130">
        <v>5.2064019999999998</v>
      </c>
      <c r="D159" s="130">
        <v>5.2888780000000004</v>
      </c>
      <c r="E159" s="130">
        <v>5.3703010000000004</v>
      </c>
      <c r="F159" s="130">
        <v>5.4525410000000001</v>
      </c>
      <c r="G159" s="130">
        <v>5.5382790000000002</v>
      </c>
      <c r="H159" s="130">
        <v>5.627815</v>
      </c>
      <c r="I159" s="130">
        <v>5.7139410000000002</v>
      </c>
      <c r="J159" s="130">
        <v>5.7869250000000001</v>
      </c>
      <c r="K159" s="130">
        <v>5.8481120000000004</v>
      </c>
      <c r="L159" s="130">
        <v>5.9006040000000004</v>
      </c>
      <c r="M159" s="130">
        <v>5.9465589999999997</v>
      </c>
      <c r="N159" s="130">
        <v>5.9845050000000004</v>
      </c>
      <c r="O159" s="130">
        <v>6.0113009999999996</v>
      </c>
      <c r="P159" s="130">
        <v>6.0395349999999999</v>
      </c>
      <c r="Q159" s="130">
        <v>6.0732929999999996</v>
      </c>
      <c r="R159" s="130">
        <v>6.1074250000000001</v>
      </c>
      <c r="S159" s="130">
        <v>6.1398859999999997</v>
      </c>
      <c r="T159" s="130">
        <v>6.1630339999999997</v>
      </c>
      <c r="U159" s="130">
        <v>6.179583</v>
      </c>
      <c r="V159" s="130">
        <v>6.1844590000000004</v>
      </c>
      <c r="W159" s="130">
        <v>6.1998239999999996</v>
      </c>
      <c r="X159" s="130">
        <v>6.2213029999999998</v>
      </c>
      <c r="Y159" s="130">
        <v>6.2479550000000001</v>
      </c>
      <c r="Z159" s="130">
        <v>6.2727950000000003</v>
      </c>
      <c r="AA159" s="130">
        <v>6.2884719999999996</v>
      </c>
      <c r="AB159" s="130">
        <v>6.2973910000000002</v>
      </c>
      <c r="AC159" s="130">
        <v>6.3017019999999997</v>
      </c>
      <c r="AD159" s="130">
        <v>6.2968999999999999</v>
      </c>
      <c r="AE159" s="130">
        <v>6.2831700000000001</v>
      </c>
      <c r="AF159" s="124">
        <v>6.7359999999999998E-3</v>
      </c>
      <c r="AG159" s="115"/>
    </row>
    <row r="160" spans="1:33" ht="15" customHeight="1">
      <c r="A160" s="113" t="s">
        <v>534</v>
      </c>
      <c r="B160" s="122" t="s">
        <v>389</v>
      </c>
      <c r="C160" s="130">
        <v>4.3720000000000002E-2</v>
      </c>
      <c r="D160" s="130">
        <v>3.9244000000000001E-2</v>
      </c>
      <c r="E160" s="130">
        <v>3.5563999999999998E-2</v>
      </c>
      <c r="F160" s="130">
        <v>3.2551999999999998E-2</v>
      </c>
      <c r="G160" s="130">
        <v>3.0339000000000001E-2</v>
      </c>
      <c r="H160" s="130">
        <v>2.8802999999999999E-2</v>
      </c>
      <c r="I160" s="130">
        <v>2.7737999999999999E-2</v>
      </c>
      <c r="J160" s="130">
        <v>2.6907E-2</v>
      </c>
      <c r="K160" s="130">
        <v>2.6339000000000001E-2</v>
      </c>
      <c r="L160" s="130">
        <v>2.5862E-2</v>
      </c>
      <c r="M160" s="130">
        <v>2.5571E-2</v>
      </c>
      <c r="N160" s="130">
        <v>2.5485000000000001E-2</v>
      </c>
      <c r="O160" s="130">
        <v>2.5562000000000001E-2</v>
      </c>
      <c r="P160" s="130">
        <v>2.5825000000000001E-2</v>
      </c>
      <c r="Q160" s="130">
        <v>2.6147E-2</v>
      </c>
      <c r="R160" s="130">
        <v>2.6608E-2</v>
      </c>
      <c r="S160" s="130">
        <v>2.7149E-2</v>
      </c>
      <c r="T160" s="130">
        <v>2.7682999999999999E-2</v>
      </c>
      <c r="U160" s="130">
        <v>2.8167000000000001E-2</v>
      </c>
      <c r="V160" s="130">
        <v>2.8698999999999999E-2</v>
      </c>
      <c r="W160" s="130">
        <v>2.913E-2</v>
      </c>
      <c r="X160" s="130">
        <v>2.9527000000000001E-2</v>
      </c>
      <c r="Y160" s="130">
        <v>2.9994E-2</v>
      </c>
      <c r="Z160" s="130">
        <v>3.0487E-2</v>
      </c>
      <c r="AA160" s="130">
        <v>3.0977000000000001E-2</v>
      </c>
      <c r="AB160" s="130">
        <v>3.1455999999999998E-2</v>
      </c>
      <c r="AC160" s="130">
        <v>3.1931000000000001E-2</v>
      </c>
      <c r="AD160" s="130">
        <v>3.2369000000000002E-2</v>
      </c>
      <c r="AE160" s="130">
        <v>3.2777000000000001E-2</v>
      </c>
      <c r="AF160" s="124">
        <v>-1.0236E-2</v>
      </c>
      <c r="AG160" s="115"/>
    </row>
    <row r="161" spans="1:33" ht="15" customHeight="1">
      <c r="A161" s="113" t="s">
        <v>535</v>
      </c>
      <c r="B161" s="122" t="s">
        <v>391</v>
      </c>
      <c r="C161" s="130">
        <v>3.2079999999999999E-3</v>
      </c>
      <c r="D161" s="130">
        <v>3.1340000000000001E-3</v>
      </c>
      <c r="E161" s="130">
        <v>3.0799999999999998E-3</v>
      </c>
      <c r="F161" s="130">
        <v>3.0439999999999998E-3</v>
      </c>
      <c r="G161" s="130">
        <v>3.052E-3</v>
      </c>
      <c r="H161" s="130">
        <v>3.0769999999999999E-3</v>
      </c>
      <c r="I161" s="130">
        <v>3.0990000000000002E-3</v>
      </c>
      <c r="J161" s="130">
        <v>3.0829999999999998E-3</v>
      </c>
      <c r="K161" s="130">
        <v>3.075E-3</v>
      </c>
      <c r="L161" s="130">
        <v>3.068E-3</v>
      </c>
      <c r="M161" s="130">
        <v>3.058E-3</v>
      </c>
      <c r="N161" s="130">
        <v>3.0829999999999998E-3</v>
      </c>
      <c r="O161" s="130">
        <v>3.1280000000000001E-3</v>
      </c>
      <c r="P161" s="130">
        <v>3.1879999999999999E-3</v>
      </c>
      <c r="Q161" s="130">
        <v>3.2569999999999999E-3</v>
      </c>
      <c r="R161" s="130">
        <v>3.3300000000000001E-3</v>
      </c>
      <c r="S161" s="130">
        <v>3.405E-3</v>
      </c>
      <c r="T161" s="130">
        <v>3.4789999999999999E-3</v>
      </c>
      <c r="U161" s="130">
        <v>3.5530000000000002E-3</v>
      </c>
      <c r="V161" s="130">
        <v>3.6229999999999999E-3</v>
      </c>
      <c r="W161" s="130">
        <v>3.6909999999999998E-3</v>
      </c>
      <c r="X161" s="130">
        <v>3.7550000000000001E-3</v>
      </c>
      <c r="Y161" s="130">
        <v>3.8159999999999999E-3</v>
      </c>
      <c r="Z161" s="130">
        <v>3.8709999999999999E-3</v>
      </c>
      <c r="AA161" s="130">
        <v>3.921E-3</v>
      </c>
      <c r="AB161" s="130">
        <v>3.967E-3</v>
      </c>
      <c r="AC161" s="130">
        <v>4.0090000000000004E-3</v>
      </c>
      <c r="AD161" s="130">
        <v>4.0270000000000002E-3</v>
      </c>
      <c r="AE161" s="130">
        <v>4.0179999999999999E-3</v>
      </c>
      <c r="AF161" s="124">
        <v>8.071E-3</v>
      </c>
      <c r="AG161" s="115"/>
    </row>
    <row r="162" spans="1:33" ht="15" customHeight="1">
      <c r="A162" s="113" t="s">
        <v>536</v>
      </c>
      <c r="B162" s="122" t="s">
        <v>393</v>
      </c>
      <c r="C162" s="130">
        <v>4.9806000000000003E-2</v>
      </c>
      <c r="D162" s="130">
        <v>5.3505999999999998E-2</v>
      </c>
      <c r="E162" s="130">
        <v>5.7007000000000002E-2</v>
      </c>
      <c r="F162" s="130">
        <v>6.0267000000000001E-2</v>
      </c>
      <c r="G162" s="130">
        <v>6.3335000000000002E-2</v>
      </c>
      <c r="H162" s="130">
        <v>6.6187999999999997E-2</v>
      </c>
      <c r="I162" s="130">
        <v>6.8793000000000007E-2</v>
      </c>
      <c r="J162" s="130">
        <v>7.1056999999999995E-2</v>
      </c>
      <c r="K162" s="130">
        <v>7.2950000000000001E-2</v>
      </c>
      <c r="L162" s="130">
        <v>7.4646000000000004E-2</v>
      </c>
      <c r="M162" s="130">
        <v>7.6287999999999995E-2</v>
      </c>
      <c r="N162" s="130">
        <v>7.7964000000000006E-2</v>
      </c>
      <c r="O162" s="130">
        <v>7.9705999999999999E-2</v>
      </c>
      <c r="P162" s="130">
        <v>8.1534999999999996E-2</v>
      </c>
      <c r="Q162" s="130">
        <v>8.3455000000000001E-2</v>
      </c>
      <c r="R162" s="130">
        <v>8.5483000000000003E-2</v>
      </c>
      <c r="S162" s="130">
        <v>8.7620000000000003E-2</v>
      </c>
      <c r="T162" s="130">
        <v>8.9883000000000005E-2</v>
      </c>
      <c r="U162" s="130">
        <v>9.2301999999999995E-2</v>
      </c>
      <c r="V162" s="130">
        <v>9.4889000000000001E-2</v>
      </c>
      <c r="W162" s="130">
        <v>9.7609000000000001E-2</v>
      </c>
      <c r="X162" s="130">
        <v>0.100438</v>
      </c>
      <c r="Y162" s="130">
        <v>0.103409</v>
      </c>
      <c r="Z162" s="130">
        <v>0.106421</v>
      </c>
      <c r="AA162" s="130">
        <v>0.109391</v>
      </c>
      <c r="AB162" s="130">
        <v>0.112428</v>
      </c>
      <c r="AC162" s="130">
        <v>0.11534700000000001</v>
      </c>
      <c r="AD162" s="130">
        <v>0.11822199999999999</v>
      </c>
      <c r="AE162" s="130">
        <v>0.12117</v>
      </c>
      <c r="AF162" s="124">
        <v>3.2260999999999998E-2</v>
      </c>
      <c r="AG162" s="115"/>
    </row>
    <row r="163" spans="1:33" ht="12" customHeight="1">
      <c r="A163" s="113" t="s">
        <v>537</v>
      </c>
      <c r="B163" s="122" t="s">
        <v>395</v>
      </c>
      <c r="C163" s="130">
        <v>0</v>
      </c>
      <c r="D163" s="130">
        <v>0</v>
      </c>
      <c r="E163" s="130">
        <v>0</v>
      </c>
      <c r="F163" s="130">
        <v>0</v>
      </c>
      <c r="G163" s="130">
        <v>0</v>
      </c>
      <c r="H163" s="130">
        <v>0</v>
      </c>
      <c r="I163" s="130">
        <v>0</v>
      </c>
      <c r="J163" s="130">
        <v>0</v>
      </c>
      <c r="K163" s="130">
        <v>0</v>
      </c>
      <c r="L163" s="130">
        <v>0</v>
      </c>
      <c r="M163" s="130">
        <v>0</v>
      </c>
      <c r="N163" s="130">
        <v>0</v>
      </c>
      <c r="O163" s="130">
        <v>0</v>
      </c>
      <c r="P163" s="130">
        <v>0</v>
      </c>
      <c r="Q163" s="130">
        <v>0</v>
      </c>
      <c r="R163" s="130">
        <v>0</v>
      </c>
      <c r="S163" s="130">
        <v>0</v>
      </c>
      <c r="T163" s="130">
        <v>0</v>
      </c>
      <c r="U163" s="130">
        <v>0</v>
      </c>
      <c r="V163" s="130">
        <v>0</v>
      </c>
      <c r="W163" s="130">
        <v>0</v>
      </c>
      <c r="X163" s="130">
        <v>0</v>
      </c>
      <c r="Y163" s="130">
        <v>0</v>
      </c>
      <c r="Z163" s="130">
        <v>0</v>
      </c>
      <c r="AA163" s="130">
        <v>0</v>
      </c>
      <c r="AB163" s="130">
        <v>0</v>
      </c>
      <c r="AC163" s="130">
        <v>0</v>
      </c>
      <c r="AD163" s="130">
        <v>0</v>
      </c>
      <c r="AE163" s="130">
        <v>0</v>
      </c>
      <c r="AF163" s="124" t="s">
        <v>400</v>
      </c>
      <c r="AG163" s="115"/>
    </row>
    <row r="164" spans="1:33" ht="15" customHeight="1">
      <c r="A164" s="113" t="s">
        <v>538</v>
      </c>
      <c r="B164" s="122" t="s">
        <v>397</v>
      </c>
      <c r="C164" s="130">
        <v>2.13E-4</v>
      </c>
      <c r="D164" s="130">
        <v>2.5500000000000002E-4</v>
      </c>
      <c r="E164" s="130">
        <v>2.92E-4</v>
      </c>
      <c r="F164" s="130">
        <v>3.2400000000000001E-4</v>
      </c>
      <c r="G164" s="130">
        <v>3.5199999999999999E-4</v>
      </c>
      <c r="H164" s="130">
        <v>3.77E-4</v>
      </c>
      <c r="I164" s="130">
        <v>3.9899999999999999E-4</v>
      </c>
      <c r="J164" s="130">
        <v>4.17E-4</v>
      </c>
      <c r="K164" s="130">
        <v>4.3100000000000001E-4</v>
      </c>
      <c r="L164" s="130">
        <v>4.4200000000000001E-4</v>
      </c>
      <c r="M164" s="130">
        <v>4.5100000000000001E-4</v>
      </c>
      <c r="N164" s="130">
        <v>4.57E-4</v>
      </c>
      <c r="O164" s="130">
        <v>4.6200000000000001E-4</v>
      </c>
      <c r="P164" s="130">
        <v>4.64E-4</v>
      </c>
      <c r="Q164" s="130">
        <v>4.64E-4</v>
      </c>
      <c r="R164" s="130">
        <v>4.6299999999999998E-4</v>
      </c>
      <c r="S164" s="130">
        <v>4.5899999999999999E-4</v>
      </c>
      <c r="T164" s="130">
        <v>4.55E-4</v>
      </c>
      <c r="U164" s="130">
        <v>4.4900000000000002E-4</v>
      </c>
      <c r="V164" s="130">
        <v>4.4200000000000001E-4</v>
      </c>
      <c r="W164" s="130">
        <v>4.3399999999999998E-4</v>
      </c>
      <c r="X164" s="130">
        <v>4.2499999999999998E-4</v>
      </c>
      <c r="Y164" s="130">
        <v>4.15E-4</v>
      </c>
      <c r="Z164" s="130">
        <v>4.0400000000000001E-4</v>
      </c>
      <c r="AA164" s="130">
        <v>3.9300000000000001E-4</v>
      </c>
      <c r="AB164" s="130">
        <v>3.8200000000000002E-4</v>
      </c>
      <c r="AC164" s="130">
        <v>3.6999999999999999E-4</v>
      </c>
      <c r="AD164" s="130">
        <v>3.5799999999999997E-4</v>
      </c>
      <c r="AE164" s="130">
        <v>3.4600000000000001E-4</v>
      </c>
      <c r="AF164" s="124">
        <v>1.7475000000000001E-2</v>
      </c>
      <c r="AG164" s="115"/>
    </row>
    <row r="165" spans="1:33" ht="15" customHeight="1">
      <c r="A165" s="113" t="s">
        <v>539</v>
      </c>
      <c r="B165" s="122" t="s">
        <v>399</v>
      </c>
      <c r="C165" s="130">
        <v>0</v>
      </c>
      <c r="D165" s="130">
        <v>0</v>
      </c>
      <c r="E165" s="130">
        <v>1.2400000000000001E-4</v>
      </c>
      <c r="F165" s="130">
        <v>2.4699999999999999E-4</v>
      </c>
      <c r="G165" s="130">
        <v>3.7100000000000002E-4</v>
      </c>
      <c r="H165" s="130">
        <v>4.9700000000000005E-4</v>
      </c>
      <c r="I165" s="130">
        <v>6.2600000000000004E-4</v>
      </c>
      <c r="J165" s="130">
        <v>7.54E-4</v>
      </c>
      <c r="K165" s="130">
        <v>8.8099999999999995E-4</v>
      </c>
      <c r="L165" s="130">
        <v>1.0059999999999999E-3</v>
      </c>
      <c r="M165" s="130">
        <v>1.134E-3</v>
      </c>
      <c r="N165" s="130">
        <v>1.266E-3</v>
      </c>
      <c r="O165" s="130">
        <v>1.403E-3</v>
      </c>
      <c r="P165" s="130">
        <v>1.5430000000000001E-3</v>
      </c>
      <c r="Q165" s="130">
        <v>1.689E-3</v>
      </c>
      <c r="R165" s="130">
        <v>1.8400000000000001E-3</v>
      </c>
      <c r="S165" s="130">
        <v>1.9970000000000001E-3</v>
      </c>
      <c r="T165" s="130">
        <v>2.1589999999999999E-3</v>
      </c>
      <c r="U165" s="130">
        <v>2.33E-3</v>
      </c>
      <c r="V165" s="130">
        <v>2.5089999999999999E-3</v>
      </c>
      <c r="W165" s="130">
        <v>2.6970000000000002E-3</v>
      </c>
      <c r="X165" s="130">
        <v>2.8969999999999998E-3</v>
      </c>
      <c r="Y165" s="130">
        <v>3.1080000000000001E-3</v>
      </c>
      <c r="Z165" s="130">
        <v>3.3279999999999998E-3</v>
      </c>
      <c r="AA165" s="130">
        <v>3.5590000000000001E-3</v>
      </c>
      <c r="AB165" s="130">
        <v>3.803E-3</v>
      </c>
      <c r="AC165" s="130">
        <v>4.0629999999999998E-3</v>
      </c>
      <c r="AD165" s="130">
        <v>4.3379999999999998E-3</v>
      </c>
      <c r="AE165" s="130">
        <v>4.6299999999999996E-3</v>
      </c>
      <c r="AF165" s="124" t="s">
        <v>400</v>
      </c>
      <c r="AG165" s="115"/>
    </row>
    <row r="166" spans="1:33" ht="15" customHeight="1">
      <c r="A166" s="113" t="s">
        <v>540</v>
      </c>
      <c r="B166" s="122" t="s">
        <v>402</v>
      </c>
      <c r="C166" s="130">
        <v>0</v>
      </c>
      <c r="D166" s="130">
        <v>0</v>
      </c>
      <c r="E166" s="130">
        <v>2.7500000000000002E-4</v>
      </c>
      <c r="F166" s="130">
        <v>5.44E-4</v>
      </c>
      <c r="G166" s="130">
        <v>8.0999999999999996E-4</v>
      </c>
      <c r="H166" s="130">
        <v>1.0790000000000001E-3</v>
      </c>
      <c r="I166" s="130">
        <v>1.348E-3</v>
      </c>
      <c r="J166" s="130">
        <v>1.6100000000000001E-3</v>
      </c>
      <c r="K166" s="130">
        <v>1.866E-3</v>
      </c>
      <c r="L166" s="130">
        <v>2.117E-3</v>
      </c>
      <c r="M166" s="130">
        <v>2.3709999999999998E-3</v>
      </c>
      <c r="N166" s="130">
        <v>2.6310000000000001E-3</v>
      </c>
      <c r="O166" s="130">
        <v>2.8960000000000001E-3</v>
      </c>
      <c r="P166" s="130">
        <v>3.166E-3</v>
      </c>
      <c r="Q166" s="130">
        <v>3.4429999999999999E-3</v>
      </c>
      <c r="R166" s="130">
        <v>3.7269999999999998E-3</v>
      </c>
      <c r="S166" s="130">
        <v>4.0179999999999999E-3</v>
      </c>
      <c r="T166" s="130">
        <v>4.3169999999999997E-3</v>
      </c>
      <c r="U166" s="130">
        <v>4.6259999999999999E-3</v>
      </c>
      <c r="V166" s="130">
        <v>4.9480000000000001E-3</v>
      </c>
      <c r="W166" s="130">
        <v>5.2830000000000004E-3</v>
      </c>
      <c r="X166" s="130">
        <v>5.6319999999999999E-3</v>
      </c>
      <c r="Y166" s="130">
        <v>5.9940000000000002E-3</v>
      </c>
      <c r="Z166" s="130">
        <v>6.3629999999999997E-3</v>
      </c>
      <c r="AA166" s="130">
        <v>6.7409999999999996E-3</v>
      </c>
      <c r="AB166" s="130">
        <v>7.1279999999999998E-3</v>
      </c>
      <c r="AC166" s="130">
        <v>7.5269999999999998E-3</v>
      </c>
      <c r="AD166" s="130">
        <v>7.9330000000000008E-3</v>
      </c>
      <c r="AE166" s="130">
        <v>8.3479999999999995E-3</v>
      </c>
      <c r="AF166" s="124" t="s">
        <v>400</v>
      </c>
      <c r="AG166" s="115"/>
    </row>
    <row r="167" spans="1:33" ht="15" customHeight="1">
      <c r="A167" s="113" t="s">
        <v>541</v>
      </c>
      <c r="B167" s="122" t="s">
        <v>404</v>
      </c>
      <c r="C167" s="130">
        <v>0</v>
      </c>
      <c r="D167" s="130">
        <v>0</v>
      </c>
      <c r="E167" s="130">
        <v>4.0999999999999999E-4</v>
      </c>
      <c r="F167" s="130">
        <v>8.1999999999999998E-4</v>
      </c>
      <c r="G167" s="130">
        <v>1.2359999999999999E-3</v>
      </c>
      <c r="H167" s="130">
        <v>1.6659999999999999E-3</v>
      </c>
      <c r="I167" s="130">
        <v>2.1020000000000001E-3</v>
      </c>
      <c r="J167" s="130">
        <v>2.5360000000000001E-3</v>
      </c>
      <c r="K167" s="130">
        <v>2.9610000000000001E-3</v>
      </c>
      <c r="L167" s="130">
        <v>3.3800000000000002E-3</v>
      </c>
      <c r="M167" s="130">
        <v>3.7989999999999999E-3</v>
      </c>
      <c r="N167" s="130">
        <v>4.2220000000000001E-3</v>
      </c>
      <c r="O167" s="130">
        <v>4.6490000000000004E-3</v>
      </c>
      <c r="P167" s="130">
        <v>5.0800000000000003E-3</v>
      </c>
      <c r="Q167" s="130">
        <v>5.5160000000000001E-3</v>
      </c>
      <c r="R167" s="130">
        <v>5.9569999999999996E-3</v>
      </c>
      <c r="S167" s="130">
        <v>6.404E-3</v>
      </c>
      <c r="T167" s="130">
        <v>6.8560000000000001E-3</v>
      </c>
      <c r="U167" s="130">
        <v>7.3169999999999997E-3</v>
      </c>
      <c r="V167" s="130">
        <v>7.7889999999999999E-3</v>
      </c>
      <c r="W167" s="130">
        <v>8.2699999999999996E-3</v>
      </c>
      <c r="X167" s="130">
        <v>8.7650000000000002E-3</v>
      </c>
      <c r="Y167" s="130">
        <v>9.2700000000000005E-3</v>
      </c>
      <c r="Z167" s="130">
        <v>9.783E-3</v>
      </c>
      <c r="AA167" s="130">
        <v>1.0307E-2</v>
      </c>
      <c r="AB167" s="130">
        <v>1.0848999999999999E-2</v>
      </c>
      <c r="AC167" s="130">
        <v>1.1415E-2</v>
      </c>
      <c r="AD167" s="130">
        <v>1.2005E-2</v>
      </c>
      <c r="AE167" s="130">
        <v>1.2626E-2</v>
      </c>
      <c r="AF167" s="124" t="s">
        <v>400</v>
      </c>
      <c r="AG167" s="115"/>
    </row>
    <row r="168" spans="1:33" ht="15" customHeight="1">
      <c r="A168" s="113" t="s">
        <v>542</v>
      </c>
      <c r="B168" s="122" t="s">
        <v>430</v>
      </c>
      <c r="C168" s="130">
        <v>5.3033510000000001</v>
      </c>
      <c r="D168" s="130">
        <v>5.3850160000000002</v>
      </c>
      <c r="E168" s="130">
        <v>5.4670500000000004</v>
      </c>
      <c r="F168" s="130">
        <v>5.5503419999999997</v>
      </c>
      <c r="G168" s="130">
        <v>5.6377740000000003</v>
      </c>
      <c r="H168" s="130">
        <v>5.7295040000000004</v>
      </c>
      <c r="I168" s="130">
        <v>5.8180490000000002</v>
      </c>
      <c r="J168" s="130">
        <v>5.8932869999999999</v>
      </c>
      <c r="K168" s="130">
        <v>5.9566129999999999</v>
      </c>
      <c r="L168" s="130">
        <v>6.011126</v>
      </c>
      <c r="M168" s="130">
        <v>6.0592329999999999</v>
      </c>
      <c r="N168" s="130">
        <v>6.0996160000000001</v>
      </c>
      <c r="O168" s="130">
        <v>6.1291029999999997</v>
      </c>
      <c r="P168" s="130">
        <v>6.1603370000000002</v>
      </c>
      <c r="Q168" s="130">
        <v>6.1972659999999999</v>
      </c>
      <c r="R168" s="130">
        <v>6.2348379999999999</v>
      </c>
      <c r="S168" s="130">
        <v>6.2709359999999998</v>
      </c>
      <c r="T168" s="130">
        <v>6.2978690000000004</v>
      </c>
      <c r="U168" s="130">
        <v>6.318327</v>
      </c>
      <c r="V168" s="130">
        <v>6.3273599999999997</v>
      </c>
      <c r="W168" s="130">
        <v>6.3469429999999996</v>
      </c>
      <c r="X168" s="130">
        <v>6.3727369999999999</v>
      </c>
      <c r="Y168" s="130">
        <v>6.4039590000000004</v>
      </c>
      <c r="Z168" s="130">
        <v>6.4334600000000002</v>
      </c>
      <c r="AA168" s="130">
        <v>6.4537589999999998</v>
      </c>
      <c r="AB168" s="130">
        <v>6.4674019999999999</v>
      </c>
      <c r="AC168" s="130">
        <v>6.4763640000000002</v>
      </c>
      <c r="AD168" s="130">
        <v>6.476153</v>
      </c>
      <c r="AE168" s="130">
        <v>6.4670829999999997</v>
      </c>
      <c r="AF168" s="124">
        <v>7.11E-3</v>
      </c>
      <c r="AG168" s="115"/>
    </row>
    <row r="169" spans="1:33" ht="15" customHeight="1">
      <c r="A169" s="113" t="s">
        <v>543</v>
      </c>
      <c r="B169" s="121" t="s">
        <v>544</v>
      </c>
      <c r="C169" s="131">
        <v>13.646018</v>
      </c>
      <c r="D169" s="131">
        <v>13.95327</v>
      </c>
      <c r="E169" s="131">
        <v>14.276797999999999</v>
      </c>
      <c r="F169" s="131">
        <v>14.613163</v>
      </c>
      <c r="G169" s="131">
        <v>14.959908</v>
      </c>
      <c r="H169" s="131">
        <v>15.314479</v>
      </c>
      <c r="I169" s="131">
        <v>15.662544</v>
      </c>
      <c r="J169" s="131">
        <v>15.987280999999999</v>
      </c>
      <c r="K169" s="131">
        <v>16.291819</v>
      </c>
      <c r="L169" s="131">
        <v>16.574141999999998</v>
      </c>
      <c r="M169" s="131">
        <v>16.849737000000001</v>
      </c>
      <c r="N169" s="131">
        <v>17.100439000000001</v>
      </c>
      <c r="O169" s="131">
        <v>17.332543999999999</v>
      </c>
      <c r="P169" s="131">
        <v>17.566399000000001</v>
      </c>
      <c r="Q169" s="131">
        <v>17.811584</v>
      </c>
      <c r="R169" s="131">
        <v>18.061226000000001</v>
      </c>
      <c r="S169" s="131">
        <v>18.309864000000001</v>
      </c>
      <c r="T169" s="131">
        <v>18.546267</v>
      </c>
      <c r="U169" s="131">
        <v>18.770368999999999</v>
      </c>
      <c r="V169" s="131">
        <v>18.986908</v>
      </c>
      <c r="W169" s="131">
        <v>19.213488000000002</v>
      </c>
      <c r="X169" s="131">
        <v>19.465219000000001</v>
      </c>
      <c r="Y169" s="131">
        <v>19.735880000000002</v>
      </c>
      <c r="Z169" s="131">
        <v>19.999655000000001</v>
      </c>
      <c r="AA169" s="131">
        <v>20.24531</v>
      </c>
      <c r="AB169" s="131">
        <v>20.486383</v>
      </c>
      <c r="AC169" s="131">
        <v>20.722092</v>
      </c>
      <c r="AD169" s="131">
        <v>20.936222000000001</v>
      </c>
      <c r="AE169" s="131">
        <v>21.134900999999999</v>
      </c>
      <c r="AF169" s="126">
        <v>1.5747000000000001E-2</v>
      </c>
      <c r="AG169" s="115"/>
    </row>
    <row r="170" spans="1:33" ht="15" customHeight="1"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</row>
    <row r="171" spans="1:33" ht="15" customHeight="1">
      <c r="B171" s="121" t="s">
        <v>545</v>
      </c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</row>
    <row r="172" spans="1:33" ht="12" customHeight="1"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</row>
    <row r="173" spans="1:33" ht="15" customHeight="1">
      <c r="B173" s="121" t="s">
        <v>476</v>
      </c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</row>
    <row r="174" spans="1:33" ht="15" customHeight="1">
      <c r="B174" s="121" t="s">
        <v>385</v>
      </c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</row>
    <row r="175" spans="1:33" ht="15" customHeight="1">
      <c r="A175" s="113" t="s">
        <v>546</v>
      </c>
      <c r="B175" s="122" t="s">
        <v>387</v>
      </c>
      <c r="C175" s="123">
        <v>17.217651</v>
      </c>
      <c r="D175" s="123">
        <v>17.743234999999999</v>
      </c>
      <c r="E175" s="123">
        <v>18.596025000000001</v>
      </c>
      <c r="F175" s="123">
        <v>19.408501000000001</v>
      </c>
      <c r="G175" s="123">
        <v>19.821732999999998</v>
      </c>
      <c r="H175" s="123">
        <v>20.081854</v>
      </c>
      <c r="I175" s="123">
        <v>20.115541</v>
      </c>
      <c r="J175" s="123">
        <v>20.175732</v>
      </c>
      <c r="K175" s="123">
        <v>20.175187999999999</v>
      </c>
      <c r="L175" s="123">
        <v>20.160620000000002</v>
      </c>
      <c r="M175" s="123">
        <v>20.126877</v>
      </c>
      <c r="N175" s="123">
        <v>20.083185</v>
      </c>
      <c r="O175" s="123">
        <v>20.045784000000001</v>
      </c>
      <c r="P175" s="123">
        <v>20.013750000000002</v>
      </c>
      <c r="Q175" s="123">
        <v>19.985996</v>
      </c>
      <c r="R175" s="123">
        <v>19.962015000000001</v>
      </c>
      <c r="S175" s="123">
        <v>19.941241999999999</v>
      </c>
      <c r="T175" s="123">
        <v>19.923152999999999</v>
      </c>
      <c r="U175" s="123">
        <v>19.907523999999999</v>
      </c>
      <c r="V175" s="123">
        <v>19.893719000000001</v>
      </c>
      <c r="W175" s="123">
        <v>19.881819</v>
      </c>
      <c r="X175" s="123">
        <v>19.871511000000002</v>
      </c>
      <c r="Y175" s="123">
        <v>19.862354</v>
      </c>
      <c r="Z175" s="123">
        <v>19.854208</v>
      </c>
      <c r="AA175" s="123">
        <v>19.847239999999999</v>
      </c>
      <c r="AB175" s="123">
        <v>19.841653999999998</v>
      </c>
      <c r="AC175" s="123">
        <v>19.799841000000001</v>
      </c>
      <c r="AD175" s="123">
        <v>19.799527999999999</v>
      </c>
      <c r="AE175" s="123">
        <v>19.801586</v>
      </c>
      <c r="AF175" s="124">
        <v>5.006E-3</v>
      </c>
      <c r="AG175" s="115"/>
    </row>
    <row r="176" spans="1:33" ht="15" customHeight="1">
      <c r="A176" s="113" t="s">
        <v>547</v>
      </c>
      <c r="B176" s="122" t="s">
        <v>389</v>
      </c>
      <c r="C176" s="123">
        <v>12.59516</v>
      </c>
      <c r="D176" s="123">
        <v>13.424738</v>
      </c>
      <c r="E176" s="123">
        <v>13.843267000000001</v>
      </c>
      <c r="F176" s="123">
        <v>14.275459</v>
      </c>
      <c r="G176" s="123">
        <v>14.428558000000001</v>
      </c>
      <c r="H176" s="123">
        <v>14.685053</v>
      </c>
      <c r="I176" s="123">
        <v>14.690815000000001</v>
      </c>
      <c r="J176" s="123">
        <v>14.856868</v>
      </c>
      <c r="K176" s="123">
        <v>14.931994</v>
      </c>
      <c r="L176" s="123">
        <v>14.986435</v>
      </c>
      <c r="M176" s="123">
        <v>14.919237000000001</v>
      </c>
      <c r="N176" s="123">
        <v>15.001118999999999</v>
      </c>
      <c r="O176" s="123">
        <v>15.069096999999999</v>
      </c>
      <c r="P176" s="123">
        <v>15.113496</v>
      </c>
      <c r="Q176" s="123">
        <v>15.145144</v>
      </c>
      <c r="R176" s="123">
        <v>15.166649</v>
      </c>
      <c r="S176" s="123">
        <v>15.177457</v>
      </c>
      <c r="T176" s="123">
        <v>15.176923</v>
      </c>
      <c r="U176" s="123">
        <v>15.17581</v>
      </c>
      <c r="V176" s="123">
        <v>15.174847</v>
      </c>
      <c r="W176" s="123">
        <v>15.174041000000001</v>
      </c>
      <c r="X176" s="123">
        <v>15.173346</v>
      </c>
      <c r="Y176" s="123">
        <v>15.172763</v>
      </c>
      <c r="Z176" s="123">
        <v>15.172198</v>
      </c>
      <c r="AA176" s="123">
        <v>15.171754</v>
      </c>
      <c r="AB176" s="123">
        <v>15.171353999999999</v>
      </c>
      <c r="AC176" s="123">
        <v>15.171044</v>
      </c>
      <c r="AD176" s="123">
        <v>15.170722</v>
      </c>
      <c r="AE176" s="123">
        <v>15.170489999999999</v>
      </c>
      <c r="AF176" s="124">
        <v>6.6660000000000001E-3</v>
      </c>
      <c r="AG176" s="115"/>
    </row>
    <row r="177" spans="1:33" ht="15" customHeight="1">
      <c r="A177" s="113" t="s">
        <v>548</v>
      </c>
      <c r="B177" s="122" t="s">
        <v>391</v>
      </c>
      <c r="C177" s="123">
        <v>12.370099</v>
      </c>
      <c r="D177" s="123">
        <v>12.423861</v>
      </c>
      <c r="E177" s="123">
        <v>12.630001999999999</v>
      </c>
      <c r="F177" s="123">
        <v>12.778555000000001</v>
      </c>
      <c r="G177" s="123">
        <v>12.863218</v>
      </c>
      <c r="H177" s="123">
        <v>13.019094000000001</v>
      </c>
      <c r="I177" s="123">
        <v>13.145066</v>
      </c>
      <c r="J177" s="123">
        <v>13.360619</v>
      </c>
      <c r="K177" s="123">
        <v>13.615053</v>
      </c>
      <c r="L177" s="123">
        <v>13.851718</v>
      </c>
      <c r="M177" s="123">
        <v>14.074310000000001</v>
      </c>
      <c r="N177" s="123">
        <v>14.236444000000001</v>
      </c>
      <c r="O177" s="123">
        <v>14.328803000000001</v>
      </c>
      <c r="P177" s="123">
        <v>14.355442</v>
      </c>
      <c r="Q177" s="123">
        <v>14.372279000000001</v>
      </c>
      <c r="R177" s="123">
        <v>14.372299</v>
      </c>
      <c r="S177" s="123">
        <v>14.369871</v>
      </c>
      <c r="T177" s="123">
        <v>14.368024999999999</v>
      </c>
      <c r="U177" s="123">
        <v>14.366300000000001</v>
      </c>
      <c r="V177" s="123">
        <v>14.365119999999999</v>
      </c>
      <c r="W177" s="123">
        <v>14.364024000000001</v>
      </c>
      <c r="X177" s="123">
        <v>14.363379999999999</v>
      </c>
      <c r="Y177" s="123">
        <v>14.362422</v>
      </c>
      <c r="Z177" s="123">
        <v>14.361484000000001</v>
      </c>
      <c r="AA177" s="123">
        <v>14.3536</v>
      </c>
      <c r="AB177" s="123">
        <v>14.353339</v>
      </c>
      <c r="AC177" s="123">
        <v>14.353724</v>
      </c>
      <c r="AD177" s="123">
        <v>14.355268000000001</v>
      </c>
      <c r="AE177" s="123">
        <v>14.357434</v>
      </c>
      <c r="AF177" s="124">
        <v>5.3350000000000003E-3</v>
      </c>
      <c r="AG177" s="115"/>
    </row>
    <row r="178" spans="1:33" ht="15" customHeight="1">
      <c r="A178" s="113" t="s">
        <v>549</v>
      </c>
      <c r="B178" s="122" t="s">
        <v>393</v>
      </c>
      <c r="C178" s="123">
        <v>12.486860999999999</v>
      </c>
      <c r="D178" s="123">
        <v>12.486863</v>
      </c>
      <c r="E178" s="123">
        <v>12.48686</v>
      </c>
      <c r="F178" s="123">
        <v>12.486863</v>
      </c>
      <c r="G178" s="123">
        <v>12.486863</v>
      </c>
      <c r="H178" s="123">
        <v>12.486863</v>
      </c>
      <c r="I178" s="123">
        <v>12.486860999999999</v>
      </c>
      <c r="J178" s="123">
        <v>12.486864000000001</v>
      </c>
      <c r="K178" s="123">
        <v>12.486863</v>
      </c>
      <c r="L178" s="123">
        <v>12.486863</v>
      </c>
      <c r="M178" s="123">
        <v>12.486863</v>
      </c>
      <c r="N178" s="123">
        <v>12.486863</v>
      </c>
      <c r="O178" s="123">
        <v>12.486860999999999</v>
      </c>
      <c r="P178" s="123">
        <v>12.486860999999999</v>
      </c>
      <c r="Q178" s="123">
        <v>12.486860999999999</v>
      </c>
      <c r="R178" s="123">
        <v>12.486863</v>
      </c>
      <c r="S178" s="123">
        <v>12.48686</v>
      </c>
      <c r="T178" s="123">
        <v>12.48686</v>
      </c>
      <c r="U178" s="123">
        <v>12.486860999999999</v>
      </c>
      <c r="V178" s="123">
        <v>12.48686</v>
      </c>
      <c r="W178" s="123">
        <v>12.486863</v>
      </c>
      <c r="X178" s="123">
        <v>12.486863</v>
      </c>
      <c r="Y178" s="123">
        <v>12.486860999999999</v>
      </c>
      <c r="Z178" s="123">
        <v>12.486863</v>
      </c>
      <c r="AA178" s="123">
        <v>12.48686</v>
      </c>
      <c r="AB178" s="123">
        <v>12.486863</v>
      </c>
      <c r="AC178" s="123">
        <v>12.486860999999999</v>
      </c>
      <c r="AD178" s="123">
        <v>12.486863</v>
      </c>
      <c r="AE178" s="123">
        <v>12.486863</v>
      </c>
      <c r="AF178" s="124">
        <v>0</v>
      </c>
      <c r="AG178" s="115"/>
    </row>
    <row r="179" spans="1:33" ht="15" customHeight="1">
      <c r="A179" s="113" t="s">
        <v>550</v>
      </c>
      <c r="B179" s="122" t="s">
        <v>395</v>
      </c>
      <c r="C179" s="123">
        <v>12.846411</v>
      </c>
      <c r="D179" s="123">
        <v>13.218121999999999</v>
      </c>
      <c r="E179" s="123">
        <v>13.627822999999999</v>
      </c>
      <c r="F179" s="123">
        <v>14.042638999999999</v>
      </c>
      <c r="G179" s="123">
        <v>14.186604000000001</v>
      </c>
      <c r="H179" s="123">
        <v>14.434004</v>
      </c>
      <c r="I179" s="123">
        <v>14.442583000000001</v>
      </c>
      <c r="J179" s="123">
        <v>14.608980000000001</v>
      </c>
      <c r="K179" s="123">
        <v>14.684302000000001</v>
      </c>
      <c r="L179" s="123">
        <v>14.735426</v>
      </c>
      <c r="M179" s="123">
        <v>14.661357000000001</v>
      </c>
      <c r="N179" s="123">
        <v>14.739395</v>
      </c>
      <c r="O179" s="123">
        <v>14.804073000000001</v>
      </c>
      <c r="P179" s="123">
        <v>14.848421</v>
      </c>
      <c r="Q179" s="123">
        <v>14.881249</v>
      </c>
      <c r="R179" s="123">
        <v>14.904825000000001</v>
      </c>
      <c r="S179" s="123">
        <v>14.916617</v>
      </c>
      <c r="T179" s="123">
        <v>14.917142</v>
      </c>
      <c r="U179" s="123">
        <v>14.915953</v>
      </c>
      <c r="V179" s="123">
        <v>14.915247000000001</v>
      </c>
      <c r="W179" s="123">
        <v>14.914173</v>
      </c>
      <c r="X179" s="123">
        <v>14.913214999999999</v>
      </c>
      <c r="Y179" s="123">
        <v>14.911542000000001</v>
      </c>
      <c r="Z179" s="123">
        <v>14.911346999999999</v>
      </c>
      <c r="AA179" s="123">
        <v>14.910938</v>
      </c>
      <c r="AB179" s="123">
        <v>14.912041</v>
      </c>
      <c r="AC179" s="123">
        <v>14.912226</v>
      </c>
      <c r="AD179" s="123">
        <v>14.913921999999999</v>
      </c>
      <c r="AE179" s="123">
        <v>14.914241000000001</v>
      </c>
      <c r="AF179" s="124">
        <v>5.3449999999999999E-3</v>
      </c>
      <c r="AG179" s="115"/>
    </row>
    <row r="180" spans="1:33" ht="15" customHeight="1">
      <c r="A180" s="113" t="s">
        <v>551</v>
      </c>
      <c r="B180" s="122" t="s">
        <v>397</v>
      </c>
      <c r="C180" s="123">
        <v>27.219131000000001</v>
      </c>
      <c r="D180" s="123">
        <v>27.246206000000001</v>
      </c>
      <c r="E180" s="123">
        <v>27.281466000000002</v>
      </c>
      <c r="F180" s="123">
        <v>27.325966000000001</v>
      </c>
      <c r="G180" s="123">
        <v>27.380199000000001</v>
      </c>
      <c r="H180" s="123">
        <v>27.443327</v>
      </c>
      <c r="I180" s="123">
        <v>27.474117</v>
      </c>
      <c r="J180" s="123">
        <v>27.529731999999999</v>
      </c>
      <c r="K180" s="123">
        <v>27.583223</v>
      </c>
      <c r="L180" s="123">
        <v>27.632815999999998</v>
      </c>
      <c r="M180" s="123">
        <v>27.676708000000001</v>
      </c>
      <c r="N180" s="123">
        <v>27.703455000000002</v>
      </c>
      <c r="O180" s="123">
        <v>27.712814000000002</v>
      </c>
      <c r="P180" s="123">
        <v>27.721041</v>
      </c>
      <c r="Q180" s="123">
        <v>27.722708000000001</v>
      </c>
      <c r="R180" s="123">
        <v>27.722674999999999</v>
      </c>
      <c r="S180" s="123">
        <v>27.722640999999999</v>
      </c>
      <c r="T180" s="123">
        <v>27.722618000000001</v>
      </c>
      <c r="U180" s="123">
        <v>27.722601000000001</v>
      </c>
      <c r="V180" s="123">
        <v>27.722587999999998</v>
      </c>
      <c r="W180" s="123">
        <v>27.722577999999999</v>
      </c>
      <c r="X180" s="123">
        <v>27.722570000000001</v>
      </c>
      <c r="Y180" s="123">
        <v>27.722560999999999</v>
      </c>
      <c r="Z180" s="123">
        <v>27.722559</v>
      </c>
      <c r="AA180" s="123">
        <v>27.722549000000001</v>
      </c>
      <c r="AB180" s="123">
        <v>27.722548</v>
      </c>
      <c r="AC180" s="123">
        <v>27.722542000000001</v>
      </c>
      <c r="AD180" s="123">
        <v>27.722543999999999</v>
      </c>
      <c r="AE180" s="123">
        <v>27.722542000000001</v>
      </c>
      <c r="AF180" s="124">
        <v>6.5499999999999998E-4</v>
      </c>
      <c r="AG180" s="115"/>
    </row>
    <row r="181" spans="1:33" ht="12" customHeight="1">
      <c r="A181" s="113" t="s">
        <v>552</v>
      </c>
      <c r="B181" s="122" t="s">
        <v>399</v>
      </c>
      <c r="C181" s="123">
        <v>0</v>
      </c>
      <c r="D181" s="123">
        <v>23.149469</v>
      </c>
      <c r="E181" s="123">
        <v>23.788757</v>
      </c>
      <c r="F181" s="123">
        <v>24.201412000000001</v>
      </c>
      <c r="G181" s="123">
        <v>24.593264000000001</v>
      </c>
      <c r="H181" s="123">
        <v>25.140753</v>
      </c>
      <c r="I181" s="123">
        <v>25.620788999999998</v>
      </c>
      <c r="J181" s="123">
        <v>26.339625999999999</v>
      </c>
      <c r="K181" s="123">
        <v>27.120087000000002</v>
      </c>
      <c r="L181" s="123">
        <v>27.894962</v>
      </c>
      <c r="M181" s="123">
        <v>28.583632999999999</v>
      </c>
      <c r="N181" s="123">
        <v>28.93169</v>
      </c>
      <c r="O181" s="123">
        <v>29.087039999999998</v>
      </c>
      <c r="P181" s="123">
        <v>29.106612999999999</v>
      </c>
      <c r="Q181" s="123">
        <v>29.125404</v>
      </c>
      <c r="R181" s="123">
        <v>29.129776</v>
      </c>
      <c r="S181" s="123">
        <v>29.124500000000001</v>
      </c>
      <c r="T181" s="123">
        <v>29.119802</v>
      </c>
      <c r="U181" s="123">
        <v>29.115503</v>
      </c>
      <c r="V181" s="123">
        <v>29.111118000000001</v>
      </c>
      <c r="W181" s="123">
        <v>29.106992999999999</v>
      </c>
      <c r="X181" s="123">
        <v>29.103442999999999</v>
      </c>
      <c r="Y181" s="123">
        <v>29.100300000000001</v>
      </c>
      <c r="Z181" s="123">
        <v>29.097477000000001</v>
      </c>
      <c r="AA181" s="123">
        <v>29.095098</v>
      </c>
      <c r="AB181" s="123">
        <v>29.093209999999999</v>
      </c>
      <c r="AC181" s="123">
        <v>29.091781999999998</v>
      </c>
      <c r="AD181" s="123">
        <v>29.083096000000001</v>
      </c>
      <c r="AE181" s="123">
        <v>29.086570999999999</v>
      </c>
      <c r="AF181" s="124" t="s">
        <v>400</v>
      </c>
      <c r="AG181" s="115"/>
    </row>
    <row r="182" spans="1:33" ht="12" customHeight="1">
      <c r="A182" s="113" t="s">
        <v>553</v>
      </c>
      <c r="B182" s="122" t="s">
        <v>402</v>
      </c>
      <c r="C182" s="123">
        <v>0</v>
      </c>
      <c r="D182" s="123">
        <v>18.959845000000001</v>
      </c>
      <c r="E182" s="123">
        <v>19.230974</v>
      </c>
      <c r="F182" s="123">
        <v>19.473016999999999</v>
      </c>
      <c r="G182" s="123">
        <v>19.562275</v>
      </c>
      <c r="H182" s="123">
        <v>19.736988</v>
      </c>
      <c r="I182" s="123">
        <v>19.864495999999999</v>
      </c>
      <c r="J182" s="123">
        <v>20.069866000000001</v>
      </c>
      <c r="K182" s="123">
        <v>20.301096000000001</v>
      </c>
      <c r="L182" s="123">
        <v>20.525687999999999</v>
      </c>
      <c r="M182" s="123">
        <v>20.728285</v>
      </c>
      <c r="N182" s="123">
        <v>20.866682000000001</v>
      </c>
      <c r="O182" s="123">
        <v>20.968336000000001</v>
      </c>
      <c r="P182" s="123">
        <v>21.002409</v>
      </c>
      <c r="Q182" s="123">
        <v>21.046901999999999</v>
      </c>
      <c r="R182" s="123">
        <v>21.067965999999998</v>
      </c>
      <c r="S182" s="123">
        <v>21.064533000000001</v>
      </c>
      <c r="T182" s="123">
        <v>21.062408000000001</v>
      </c>
      <c r="U182" s="123">
        <v>21.060576999999999</v>
      </c>
      <c r="V182" s="123">
        <v>21.057089000000001</v>
      </c>
      <c r="W182" s="123">
        <v>21.059256000000001</v>
      </c>
      <c r="X182" s="123">
        <v>21.063654</v>
      </c>
      <c r="Y182" s="123">
        <v>21.017776000000001</v>
      </c>
      <c r="Z182" s="123">
        <v>21.046399999999998</v>
      </c>
      <c r="AA182" s="123">
        <v>21.070132999999998</v>
      </c>
      <c r="AB182" s="123">
        <v>21.104872</v>
      </c>
      <c r="AC182" s="123">
        <v>21.148212000000001</v>
      </c>
      <c r="AD182" s="123">
        <v>21.199916999999999</v>
      </c>
      <c r="AE182" s="123">
        <v>21.257977</v>
      </c>
      <c r="AF182" s="124" t="s">
        <v>400</v>
      </c>
      <c r="AG182" s="115"/>
    </row>
    <row r="183" spans="1:33" ht="15" customHeight="1">
      <c r="A183" s="113" t="s">
        <v>554</v>
      </c>
      <c r="B183" s="122" t="s">
        <v>404</v>
      </c>
      <c r="C183" s="123">
        <v>0</v>
      </c>
      <c r="D183" s="123">
        <v>0</v>
      </c>
      <c r="E183" s="123">
        <v>18.589186000000002</v>
      </c>
      <c r="F183" s="123">
        <v>16.244858000000001</v>
      </c>
      <c r="G183" s="123">
        <v>16.244858000000001</v>
      </c>
      <c r="H183" s="123">
        <v>16.244858000000001</v>
      </c>
      <c r="I183" s="123">
        <v>16.244858000000001</v>
      </c>
      <c r="J183" s="123">
        <v>16.244858000000001</v>
      </c>
      <c r="K183" s="123">
        <v>16.244858000000001</v>
      </c>
      <c r="L183" s="123">
        <v>16.244858000000001</v>
      </c>
      <c r="M183" s="123">
        <v>16.244858000000001</v>
      </c>
      <c r="N183" s="123">
        <v>16.244858000000001</v>
      </c>
      <c r="O183" s="123">
        <v>16.244858000000001</v>
      </c>
      <c r="P183" s="123">
        <v>16.244858000000001</v>
      </c>
      <c r="Q183" s="123">
        <v>16.244858000000001</v>
      </c>
      <c r="R183" s="123">
        <v>16.244858000000001</v>
      </c>
      <c r="S183" s="123">
        <v>16.244858000000001</v>
      </c>
      <c r="T183" s="123">
        <v>16.244858000000001</v>
      </c>
      <c r="U183" s="123">
        <v>16.244858000000001</v>
      </c>
      <c r="V183" s="123">
        <v>16.244858000000001</v>
      </c>
      <c r="W183" s="123">
        <v>16.244858000000001</v>
      </c>
      <c r="X183" s="123">
        <v>16.244858000000001</v>
      </c>
      <c r="Y183" s="123">
        <v>16.244858000000001</v>
      </c>
      <c r="Z183" s="123">
        <v>16.244858000000001</v>
      </c>
      <c r="AA183" s="123">
        <v>16.244858000000001</v>
      </c>
      <c r="AB183" s="123">
        <v>16.244858000000001</v>
      </c>
      <c r="AC183" s="123">
        <v>16.244858000000001</v>
      </c>
      <c r="AD183" s="123">
        <v>16.244858000000001</v>
      </c>
      <c r="AE183" s="123">
        <v>16.244858000000001</v>
      </c>
      <c r="AF183" s="124" t="s">
        <v>400</v>
      </c>
      <c r="AG183" s="115"/>
    </row>
    <row r="184" spans="1:33" ht="15" customHeight="1">
      <c r="A184" s="113" t="s">
        <v>555</v>
      </c>
      <c r="B184" s="122" t="s">
        <v>487</v>
      </c>
      <c r="C184" s="123">
        <v>15.487391000000001</v>
      </c>
      <c r="D184" s="123">
        <v>16.165934</v>
      </c>
      <c r="E184" s="123">
        <v>16.852744999999999</v>
      </c>
      <c r="F184" s="123">
        <v>17.521813999999999</v>
      </c>
      <c r="G184" s="123">
        <v>17.836521000000001</v>
      </c>
      <c r="H184" s="123">
        <v>18.110120999999999</v>
      </c>
      <c r="I184" s="123">
        <v>18.140739</v>
      </c>
      <c r="J184" s="123">
        <v>18.257238000000001</v>
      </c>
      <c r="K184" s="123">
        <v>18.297186</v>
      </c>
      <c r="L184" s="123">
        <v>18.318868999999999</v>
      </c>
      <c r="M184" s="123">
        <v>18.275967000000001</v>
      </c>
      <c r="N184" s="123">
        <v>18.290842000000001</v>
      </c>
      <c r="O184" s="123">
        <v>18.302257999999998</v>
      </c>
      <c r="P184" s="123">
        <v>18.305890999999999</v>
      </c>
      <c r="Q184" s="123">
        <v>18.306034</v>
      </c>
      <c r="R184" s="123">
        <v>18.303612000000001</v>
      </c>
      <c r="S184" s="123">
        <v>18.298258000000001</v>
      </c>
      <c r="T184" s="123">
        <v>18.289453999999999</v>
      </c>
      <c r="U184" s="123">
        <v>18.281590000000001</v>
      </c>
      <c r="V184" s="123">
        <v>18.27459</v>
      </c>
      <c r="W184" s="123">
        <v>18.26857</v>
      </c>
      <c r="X184" s="123">
        <v>18.263286999999998</v>
      </c>
      <c r="Y184" s="123">
        <v>18.258537</v>
      </c>
      <c r="Z184" s="123">
        <v>18.25423</v>
      </c>
      <c r="AA184" s="123">
        <v>18.250519000000001</v>
      </c>
      <c r="AB184" s="123">
        <v>18.247578000000001</v>
      </c>
      <c r="AC184" s="123">
        <v>18.222587999999998</v>
      </c>
      <c r="AD184" s="123">
        <v>18.222778000000002</v>
      </c>
      <c r="AE184" s="123">
        <v>18.224402999999999</v>
      </c>
      <c r="AF184" s="124">
        <v>5.829E-3</v>
      </c>
      <c r="AG184" s="115"/>
    </row>
    <row r="185" spans="1:33" ht="15" customHeight="1">
      <c r="B185" s="121" t="s">
        <v>407</v>
      </c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</row>
    <row r="186" spans="1:33" ht="15" customHeight="1">
      <c r="A186" s="113" t="s">
        <v>556</v>
      </c>
      <c r="B186" s="122" t="s">
        <v>387</v>
      </c>
      <c r="C186" s="123">
        <v>10.573097000000001</v>
      </c>
      <c r="D186" s="123">
        <v>11.142485000000001</v>
      </c>
      <c r="E186" s="123">
        <v>11.550504999999999</v>
      </c>
      <c r="F186" s="123">
        <v>11.977176</v>
      </c>
      <c r="G186" s="123">
        <v>12.42301</v>
      </c>
      <c r="H186" s="123">
        <v>12.830263</v>
      </c>
      <c r="I186" s="123">
        <v>12.987424000000001</v>
      </c>
      <c r="J186" s="123">
        <v>13.305011</v>
      </c>
      <c r="K186" s="123">
        <v>13.589658</v>
      </c>
      <c r="L186" s="123">
        <v>13.852079</v>
      </c>
      <c r="M186" s="123">
        <v>13.977544999999999</v>
      </c>
      <c r="N186" s="123">
        <v>13.952327</v>
      </c>
      <c r="O186" s="123">
        <v>13.932137000000001</v>
      </c>
      <c r="P186" s="123">
        <v>13.905892</v>
      </c>
      <c r="Q186" s="123">
        <v>13.899329</v>
      </c>
      <c r="R186" s="123">
        <v>13.892861</v>
      </c>
      <c r="S186" s="123">
        <v>13.886645</v>
      </c>
      <c r="T186" s="123">
        <v>13.880846999999999</v>
      </c>
      <c r="U186" s="123">
        <v>13.875050999999999</v>
      </c>
      <c r="V186" s="123">
        <v>13.869313</v>
      </c>
      <c r="W186" s="123">
        <v>13.864424</v>
      </c>
      <c r="X186" s="123">
        <v>13.860239</v>
      </c>
      <c r="Y186" s="123">
        <v>13.8566</v>
      </c>
      <c r="Z186" s="123">
        <v>13.853432</v>
      </c>
      <c r="AA186" s="123">
        <v>13.850702</v>
      </c>
      <c r="AB186" s="123">
        <v>13.848376999999999</v>
      </c>
      <c r="AC186" s="123">
        <v>13.846394</v>
      </c>
      <c r="AD186" s="123">
        <v>13.844652999999999</v>
      </c>
      <c r="AE186" s="123">
        <v>13.843116999999999</v>
      </c>
      <c r="AF186" s="124">
        <v>9.6710000000000008E-3</v>
      </c>
      <c r="AG186" s="115"/>
    </row>
    <row r="187" spans="1:33" ht="15" customHeight="1">
      <c r="A187" s="113" t="s">
        <v>557</v>
      </c>
      <c r="B187" s="122" t="s">
        <v>389</v>
      </c>
      <c r="C187" s="123">
        <v>7.5911910000000002</v>
      </c>
      <c r="D187" s="123">
        <v>7.6611630000000002</v>
      </c>
      <c r="E187" s="123">
        <v>7.8782069999999997</v>
      </c>
      <c r="F187" s="123">
        <v>8.1282580000000006</v>
      </c>
      <c r="G187" s="123">
        <v>8.4002669999999995</v>
      </c>
      <c r="H187" s="123">
        <v>8.6649030000000007</v>
      </c>
      <c r="I187" s="123">
        <v>8.7525060000000003</v>
      </c>
      <c r="J187" s="123">
        <v>8.9603819999999992</v>
      </c>
      <c r="K187" s="123">
        <v>9.1422589999999992</v>
      </c>
      <c r="L187" s="123">
        <v>9.3097940000000001</v>
      </c>
      <c r="M187" s="123">
        <v>9.4206289999999999</v>
      </c>
      <c r="N187" s="123">
        <v>9.4643309999999996</v>
      </c>
      <c r="O187" s="123">
        <v>9.4966589999999993</v>
      </c>
      <c r="P187" s="123">
        <v>9.5174789999999998</v>
      </c>
      <c r="Q187" s="123">
        <v>9.5179650000000002</v>
      </c>
      <c r="R187" s="123">
        <v>9.5173430000000003</v>
      </c>
      <c r="S187" s="123">
        <v>9.5168689999999998</v>
      </c>
      <c r="T187" s="123">
        <v>9.5165019999999991</v>
      </c>
      <c r="U187" s="123">
        <v>9.5162209999999998</v>
      </c>
      <c r="V187" s="123">
        <v>9.516</v>
      </c>
      <c r="W187" s="123">
        <v>9.5158260000000006</v>
      </c>
      <c r="X187" s="123">
        <v>9.5156919999999996</v>
      </c>
      <c r="Y187" s="123">
        <v>9.5155860000000008</v>
      </c>
      <c r="Z187" s="123">
        <v>9.5155010000000004</v>
      </c>
      <c r="AA187" s="123">
        <v>9.5154379999999996</v>
      </c>
      <c r="AB187" s="123">
        <v>9.51539</v>
      </c>
      <c r="AC187" s="123">
        <v>9.5153510000000008</v>
      </c>
      <c r="AD187" s="123">
        <v>9.5153219999999994</v>
      </c>
      <c r="AE187" s="123">
        <v>9.5152990000000006</v>
      </c>
      <c r="AF187" s="124">
        <v>8.1010000000000006E-3</v>
      </c>
      <c r="AG187" s="115"/>
    </row>
    <row r="188" spans="1:33" ht="12" customHeight="1">
      <c r="A188" s="113" t="s">
        <v>558</v>
      </c>
      <c r="B188" s="122" t="s">
        <v>391</v>
      </c>
      <c r="C188" s="123">
        <v>7.1242470000000004</v>
      </c>
      <c r="D188" s="123">
        <v>7.2168130000000001</v>
      </c>
      <c r="E188" s="123">
        <v>7.3563900000000002</v>
      </c>
      <c r="F188" s="123">
        <v>7.5275650000000001</v>
      </c>
      <c r="G188" s="123">
        <v>7.7367249999999999</v>
      </c>
      <c r="H188" s="123">
        <v>7.9800310000000003</v>
      </c>
      <c r="I188" s="123">
        <v>8.1323980000000002</v>
      </c>
      <c r="J188" s="123">
        <v>8.3864009999999993</v>
      </c>
      <c r="K188" s="123">
        <v>8.6378269999999997</v>
      </c>
      <c r="L188" s="123">
        <v>8.8904259999999997</v>
      </c>
      <c r="M188" s="123">
        <v>9.1115209999999998</v>
      </c>
      <c r="N188" s="123">
        <v>9.2799289999999992</v>
      </c>
      <c r="O188" s="123">
        <v>9.3770019999999992</v>
      </c>
      <c r="P188" s="123">
        <v>9.4107590000000005</v>
      </c>
      <c r="Q188" s="123">
        <v>9.4246560000000006</v>
      </c>
      <c r="R188" s="123">
        <v>9.4245020000000004</v>
      </c>
      <c r="S188" s="123">
        <v>9.4241159999999997</v>
      </c>
      <c r="T188" s="123">
        <v>9.4238</v>
      </c>
      <c r="U188" s="123">
        <v>9.4235679999999995</v>
      </c>
      <c r="V188" s="123">
        <v>9.4233779999999996</v>
      </c>
      <c r="W188" s="123">
        <v>9.4232479999999992</v>
      </c>
      <c r="X188" s="123">
        <v>9.4231280000000002</v>
      </c>
      <c r="Y188" s="123">
        <v>9.4230619999999998</v>
      </c>
      <c r="Z188" s="123">
        <v>9.423019</v>
      </c>
      <c r="AA188" s="123">
        <v>9.4229979999999998</v>
      </c>
      <c r="AB188" s="123">
        <v>9.4229979999999998</v>
      </c>
      <c r="AC188" s="123">
        <v>9.4230040000000006</v>
      </c>
      <c r="AD188" s="123">
        <v>9.4230070000000001</v>
      </c>
      <c r="AE188" s="123">
        <v>9.4230029999999996</v>
      </c>
      <c r="AF188" s="124">
        <v>1.0038E-2</v>
      </c>
      <c r="AG188" s="115"/>
    </row>
    <row r="189" spans="1:33" ht="15" customHeight="1">
      <c r="A189" s="113" t="s">
        <v>559</v>
      </c>
      <c r="B189" s="122" t="s">
        <v>393</v>
      </c>
      <c r="C189" s="123">
        <v>7.292211</v>
      </c>
      <c r="D189" s="123">
        <v>7.4884079999999997</v>
      </c>
      <c r="E189" s="123">
        <v>7.6983680000000003</v>
      </c>
      <c r="F189" s="123">
        <v>7.9397979999999997</v>
      </c>
      <c r="G189" s="123">
        <v>8.1937759999999997</v>
      </c>
      <c r="H189" s="123">
        <v>8.4428420000000006</v>
      </c>
      <c r="I189" s="123">
        <v>8.5494730000000008</v>
      </c>
      <c r="J189" s="123">
        <v>8.7347490000000008</v>
      </c>
      <c r="K189" s="123">
        <v>8.8995069999999998</v>
      </c>
      <c r="L189" s="123">
        <v>9.0537989999999997</v>
      </c>
      <c r="M189" s="123">
        <v>9.1548890000000007</v>
      </c>
      <c r="N189" s="123">
        <v>9.1676400000000005</v>
      </c>
      <c r="O189" s="123">
        <v>9.1625399999999999</v>
      </c>
      <c r="P189" s="123">
        <v>9.1586540000000003</v>
      </c>
      <c r="Q189" s="123">
        <v>9.1556639999999998</v>
      </c>
      <c r="R189" s="123">
        <v>9.1533379999999998</v>
      </c>
      <c r="S189" s="123">
        <v>9.1515199999999997</v>
      </c>
      <c r="T189" s="123">
        <v>9.1500839999999997</v>
      </c>
      <c r="U189" s="123">
        <v>9.1489410000000007</v>
      </c>
      <c r="V189" s="123">
        <v>9.1480250000000005</v>
      </c>
      <c r="W189" s="123">
        <v>9.1472890000000007</v>
      </c>
      <c r="X189" s="123">
        <v>9.1466879999999993</v>
      </c>
      <c r="Y189" s="123">
        <v>9.1461900000000007</v>
      </c>
      <c r="Z189" s="123">
        <v>9.1457750000000004</v>
      </c>
      <c r="AA189" s="123">
        <v>9.1454409999999999</v>
      </c>
      <c r="AB189" s="123">
        <v>9.1451709999999995</v>
      </c>
      <c r="AC189" s="123">
        <v>9.1449479999999994</v>
      </c>
      <c r="AD189" s="123">
        <v>9.1447570000000002</v>
      </c>
      <c r="AE189" s="123">
        <v>9.1445919999999994</v>
      </c>
      <c r="AF189" s="124">
        <v>8.1169999999999992E-3</v>
      </c>
      <c r="AG189" s="115"/>
    </row>
    <row r="190" spans="1:33" ht="15" customHeight="1">
      <c r="A190" s="113" t="s">
        <v>560</v>
      </c>
      <c r="B190" s="122" t="s">
        <v>395</v>
      </c>
      <c r="C190" s="123">
        <v>7.268243</v>
      </c>
      <c r="D190" s="123">
        <v>7.4635480000000003</v>
      </c>
      <c r="E190" s="123">
        <v>7.6750480000000003</v>
      </c>
      <c r="F190" s="123">
        <v>7.9198219999999999</v>
      </c>
      <c r="G190" s="123">
        <v>8.185416</v>
      </c>
      <c r="H190" s="123">
        <v>8.4430309999999995</v>
      </c>
      <c r="I190" s="123">
        <v>8.5276650000000007</v>
      </c>
      <c r="J190" s="123">
        <v>8.7294079999999994</v>
      </c>
      <c r="K190" s="123">
        <v>8.9058630000000001</v>
      </c>
      <c r="L190" s="123">
        <v>9.0684369999999994</v>
      </c>
      <c r="M190" s="123">
        <v>9.1760070000000002</v>
      </c>
      <c r="N190" s="123">
        <v>9.2184139999999992</v>
      </c>
      <c r="O190" s="123">
        <v>9.2498050000000003</v>
      </c>
      <c r="P190" s="123">
        <v>9.2703319999999998</v>
      </c>
      <c r="Q190" s="123">
        <v>9.2718019999999992</v>
      </c>
      <c r="R190" s="123">
        <v>9.2710109999999997</v>
      </c>
      <c r="S190" s="123">
        <v>9.2704079999999998</v>
      </c>
      <c r="T190" s="123">
        <v>9.269933</v>
      </c>
      <c r="U190" s="123">
        <v>9.2696070000000006</v>
      </c>
      <c r="V190" s="123">
        <v>9.2693589999999997</v>
      </c>
      <c r="W190" s="123">
        <v>9.2692110000000003</v>
      </c>
      <c r="X190" s="123">
        <v>9.2690979999999996</v>
      </c>
      <c r="Y190" s="123">
        <v>9.2690529999999995</v>
      </c>
      <c r="Z190" s="123">
        <v>9.2689599999999999</v>
      </c>
      <c r="AA190" s="123">
        <v>9.2688970000000008</v>
      </c>
      <c r="AB190" s="123">
        <v>9.2687869999999997</v>
      </c>
      <c r="AC190" s="123">
        <v>9.2687290000000004</v>
      </c>
      <c r="AD190" s="123">
        <v>9.2686460000000004</v>
      </c>
      <c r="AE190" s="123">
        <v>9.2686039999999998</v>
      </c>
      <c r="AF190" s="124">
        <v>8.7209999999999996E-3</v>
      </c>
      <c r="AG190" s="115"/>
    </row>
    <row r="191" spans="1:33" ht="15" customHeight="1">
      <c r="A191" s="113" t="s">
        <v>561</v>
      </c>
      <c r="B191" s="122" t="s">
        <v>397</v>
      </c>
      <c r="C191" s="123">
        <v>17.261649999999999</v>
      </c>
      <c r="D191" s="123">
        <v>17.508261000000001</v>
      </c>
      <c r="E191" s="123">
        <v>17.854417999999999</v>
      </c>
      <c r="F191" s="123">
        <v>18.277363000000001</v>
      </c>
      <c r="G191" s="123">
        <v>18.790918000000001</v>
      </c>
      <c r="H191" s="123">
        <v>19.316697999999999</v>
      </c>
      <c r="I191" s="123">
        <v>19.565182</v>
      </c>
      <c r="J191" s="123">
        <v>20.084275999999999</v>
      </c>
      <c r="K191" s="123">
        <v>20.588906999999999</v>
      </c>
      <c r="L191" s="123">
        <v>21.061657</v>
      </c>
      <c r="M191" s="123">
        <v>21.391763999999998</v>
      </c>
      <c r="N191" s="123">
        <v>21.534663999999999</v>
      </c>
      <c r="O191" s="123">
        <v>21.618568</v>
      </c>
      <c r="P191" s="123">
        <v>21.688912999999999</v>
      </c>
      <c r="Q191" s="123">
        <v>21.743261</v>
      </c>
      <c r="R191" s="123">
        <v>21.778696</v>
      </c>
      <c r="S191" s="123">
        <v>21.801825000000001</v>
      </c>
      <c r="T191" s="123">
        <v>21.804839999999999</v>
      </c>
      <c r="U191" s="123">
        <v>21.806774000000001</v>
      </c>
      <c r="V191" s="123">
        <v>21.808716</v>
      </c>
      <c r="W191" s="123">
        <v>21.810666999999999</v>
      </c>
      <c r="X191" s="123">
        <v>21.812643000000001</v>
      </c>
      <c r="Y191" s="123">
        <v>21.814662999999999</v>
      </c>
      <c r="Z191" s="123">
        <v>21.816706</v>
      </c>
      <c r="AA191" s="123">
        <v>21.818787</v>
      </c>
      <c r="AB191" s="123">
        <v>21.821026</v>
      </c>
      <c r="AC191" s="123">
        <v>21.823440999999999</v>
      </c>
      <c r="AD191" s="123">
        <v>21.825979</v>
      </c>
      <c r="AE191" s="123">
        <v>21.828533</v>
      </c>
      <c r="AF191" s="124">
        <v>8.4180000000000001E-3</v>
      </c>
      <c r="AG191" s="115"/>
    </row>
    <row r="192" spans="1:33" ht="15" customHeight="1">
      <c r="A192" s="113" t="s">
        <v>562</v>
      </c>
      <c r="B192" s="122" t="s">
        <v>399</v>
      </c>
      <c r="C192" s="123">
        <v>0</v>
      </c>
      <c r="D192" s="123">
        <v>0</v>
      </c>
      <c r="E192" s="123">
        <v>14.553951</v>
      </c>
      <c r="F192" s="123">
        <v>15.06725</v>
      </c>
      <c r="G192" s="123">
        <v>15.341901</v>
      </c>
      <c r="H192" s="123">
        <v>15.710222999999999</v>
      </c>
      <c r="I192" s="123">
        <v>15.970879</v>
      </c>
      <c r="J192" s="123">
        <v>16.342666999999999</v>
      </c>
      <c r="K192" s="123">
        <v>16.697527000000001</v>
      </c>
      <c r="L192" s="123">
        <v>17.096664000000001</v>
      </c>
      <c r="M192" s="123">
        <v>17.514284</v>
      </c>
      <c r="N192" s="123">
        <v>17.923280999999999</v>
      </c>
      <c r="O192" s="123">
        <v>18.248905000000001</v>
      </c>
      <c r="P192" s="123">
        <v>18.335930000000001</v>
      </c>
      <c r="Q192" s="123">
        <v>18.547796000000002</v>
      </c>
      <c r="R192" s="123">
        <v>18.661673</v>
      </c>
      <c r="S192" s="123">
        <v>18.668140000000001</v>
      </c>
      <c r="T192" s="123">
        <v>18.668623</v>
      </c>
      <c r="U192" s="123">
        <v>18.665022</v>
      </c>
      <c r="V192" s="123">
        <v>18.661655</v>
      </c>
      <c r="W192" s="123">
        <v>18.658579</v>
      </c>
      <c r="X192" s="123">
        <v>18.654143999999999</v>
      </c>
      <c r="Y192" s="123">
        <v>18.648935000000002</v>
      </c>
      <c r="Z192" s="123">
        <v>18.644413</v>
      </c>
      <c r="AA192" s="123">
        <v>18.640536999999998</v>
      </c>
      <c r="AB192" s="123">
        <v>18.637250999999999</v>
      </c>
      <c r="AC192" s="123">
        <v>18.63447</v>
      </c>
      <c r="AD192" s="123">
        <v>18.632059000000002</v>
      </c>
      <c r="AE192" s="123">
        <v>18.629958999999999</v>
      </c>
      <c r="AF192" s="124" t="s">
        <v>400</v>
      </c>
      <c r="AG192" s="115"/>
    </row>
    <row r="193" spans="1:33" ht="15" customHeight="1">
      <c r="A193" s="113" t="s">
        <v>563</v>
      </c>
      <c r="B193" s="122" t="s">
        <v>402</v>
      </c>
      <c r="C193" s="123">
        <v>0</v>
      </c>
      <c r="D193" s="123">
        <v>0</v>
      </c>
      <c r="E193" s="123">
        <v>10.500607</v>
      </c>
      <c r="F193" s="123">
        <v>10.816065</v>
      </c>
      <c r="G193" s="123">
        <v>10.962262000000001</v>
      </c>
      <c r="H193" s="123">
        <v>11.156472000000001</v>
      </c>
      <c r="I193" s="123">
        <v>11.301285999999999</v>
      </c>
      <c r="J193" s="123">
        <v>11.561089000000001</v>
      </c>
      <c r="K193" s="123">
        <v>11.822108999999999</v>
      </c>
      <c r="L193" s="123">
        <v>12.112679</v>
      </c>
      <c r="M193" s="123">
        <v>12.419242000000001</v>
      </c>
      <c r="N193" s="123">
        <v>12.713984999999999</v>
      </c>
      <c r="O193" s="123">
        <v>12.972481999999999</v>
      </c>
      <c r="P193" s="123">
        <v>13.026942</v>
      </c>
      <c r="Q193" s="123">
        <v>13.184941</v>
      </c>
      <c r="R193" s="123">
        <v>13.26976</v>
      </c>
      <c r="S193" s="123">
        <v>13.268578</v>
      </c>
      <c r="T193" s="123">
        <v>13.262771000000001</v>
      </c>
      <c r="U193" s="123">
        <v>13.254457</v>
      </c>
      <c r="V193" s="123">
        <v>13.247040999999999</v>
      </c>
      <c r="W193" s="123">
        <v>13.24062</v>
      </c>
      <c r="X193" s="123">
        <v>13.234921999999999</v>
      </c>
      <c r="Y193" s="123">
        <v>13.230038</v>
      </c>
      <c r="Z193" s="123">
        <v>13.225935</v>
      </c>
      <c r="AA193" s="123">
        <v>13.222815000000001</v>
      </c>
      <c r="AB193" s="123">
        <v>13.220615</v>
      </c>
      <c r="AC193" s="123">
        <v>13.219594000000001</v>
      </c>
      <c r="AD193" s="123">
        <v>13.219208999999999</v>
      </c>
      <c r="AE193" s="123">
        <v>13.183807</v>
      </c>
      <c r="AF193" s="124" t="s">
        <v>400</v>
      </c>
      <c r="AG193" s="115"/>
    </row>
    <row r="194" spans="1:33" ht="12" customHeight="1">
      <c r="A194" s="113" t="s">
        <v>564</v>
      </c>
      <c r="B194" s="122" t="s">
        <v>404</v>
      </c>
      <c r="C194" s="123">
        <v>0</v>
      </c>
      <c r="D194" s="123">
        <v>0</v>
      </c>
      <c r="E194" s="123">
        <v>11.516576000000001</v>
      </c>
      <c r="F194" s="123">
        <v>11.5169</v>
      </c>
      <c r="G194" s="123">
        <v>11.51685</v>
      </c>
      <c r="H194" s="123">
        <v>11.516837000000001</v>
      </c>
      <c r="I194" s="123">
        <v>11.516859</v>
      </c>
      <c r="J194" s="123">
        <v>11.51688</v>
      </c>
      <c r="K194" s="123">
        <v>11.516907</v>
      </c>
      <c r="L194" s="123">
        <v>11.516935</v>
      </c>
      <c r="M194" s="123">
        <v>11.516961999999999</v>
      </c>
      <c r="N194" s="123">
        <v>11.516977000000001</v>
      </c>
      <c r="O194" s="123">
        <v>11.516978999999999</v>
      </c>
      <c r="P194" s="123">
        <v>11.51695</v>
      </c>
      <c r="Q194" s="123">
        <v>11.51689</v>
      </c>
      <c r="R194" s="123">
        <v>11.516907</v>
      </c>
      <c r="S194" s="123">
        <v>11.516923999999999</v>
      </c>
      <c r="T194" s="123">
        <v>11.516938</v>
      </c>
      <c r="U194" s="123">
        <v>11.516947999999999</v>
      </c>
      <c r="V194" s="123">
        <v>11.516954999999999</v>
      </c>
      <c r="W194" s="123">
        <v>11.516959999999999</v>
      </c>
      <c r="X194" s="123">
        <v>11.516964</v>
      </c>
      <c r="Y194" s="123">
        <v>11.516964</v>
      </c>
      <c r="Z194" s="123">
        <v>11.516968</v>
      </c>
      <c r="AA194" s="123">
        <v>11.516969</v>
      </c>
      <c r="AB194" s="123">
        <v>11.516973</v>
      </c>
      <c r="AC194" s="123">
        <v>11.516973999999999</v>
      </c>
      <c r="AD194" s="123">
        <v>11.516978</v>
      </c>
      <c r="AE194" s="123">
        <v>11.516980999999999</v>
      </c>
      <c r="AF194" s="124" t="s">
        <v>400</v>
      </c>
      <c r="AG194" s="115"/>
    </row>
    <row r="195" spans="1:33" ht="15" customHeight="1">
      <c r="A195" s="113" t="s">
        <v>565</v>
      </c>
      <c r="B195" s="122" t="s">
        <v>498</v>
      </c>
      <c r="C195" s="123">
        <v>9.5247820000000001</v>
      </c>
      <c r="D195" s="123">
        <v>9.8885430000000003</v>
      </c>
      <c r="E195" s="123">
        <v>10.224921</v>
      </c>
      <c r="F195" s="123">
        <v>10.587244999999999</v>
      </c>
      <c r="G195" s="123">
        <v>10.97054</v>
      </c>
      <c r="H195" s="123">
        <v>11.328587000000001</v>
      </c>
      <c r="I195" s="123">
        <v>11.461983</v>
      </c>
      <c r="J195" s="123">
        <v>11.742497999999999</v>
      </c>
      <c r="K195" s="123">
        <v>11.992036000000001</v>
      </c>
      <c r="L195" s="123">
        <v>12.222080999999999</v>
      </c>
      <c r="M195" s="123">
        <v>12.347753000000001</v>
      </c>
      <c r="N195" s="123">
        <v>12.356037000000001</v>
      </c>
      <c r="O195" s="123">
        <v>12.361373</v>
      </c>
      <c r="P195" s="123">
        <v>12.357457</v>
      </c>
      <c r="Q195" s="123">
        <v>12.355285</v>
      </c>
      <c r="R195" s="123">
        <v>12.352421</v>
      </c>
      <c r="S195" s="123">
        <v>12.349617</v>
      </c>
      <c r="T195" s="123">
        <v>12.34694</v>
      </c>
      <c r="U195" s="123">
        <v>12.344196</v>
      </c>
      <c r="V195" s="123">
        <v>12.341397000000001</v>
      </c>
      <c r="W195" s="123">
        <v>12.33905</v>
      </c>
      <c r="X195" s="123">
        <v>12.337028</v>
      </c>
      <c r="Y195" s="123">
        <v>12.335281999999999</v>
      </c>
      <c r="Z195" s="123">
        <v>12.333774</v>
      </c>
      <c r="AA195" s="123">
        <v>12.332497999999999</v>
      </c>
      <c r="AB195" s="123">
        <v>12.33145</v>
      </c>
      <c r="AC195" s="123">
        <v>12.330605</v>
      </c>
      <c r="AD195" s="123">
        <v>12.329912999999999</v>
      </c>
      <c r="AE195" s="123">
        <v>12.329328</v>
      </c>
      <c r="AF195" s="124">
        <v>9.2599999999999991E-3</v>
      </c>
      <c r="AG195" s="115"/>
    </row>
    <row r="196" spans="1:33" ht="15" customHeight="1">
      <c r="B196" s="121" t="s">
        <v>419</v>
      </c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</row>
    <row r="197" spans="1:33" ht="15" customHeight="1">
      <c r="A197" s="113" t="s">
        <v>566</v>
      </c>
      <c r="B197" s="122" t="s">
        <v>387</v>
      </c>
      <c r="C197" s="123">
        <v>6.6741390000000003</v>
      </c>
      <c r="D197" s="123">
        <v>6.8852849999999997</v>
      </c>
      <c r="E197" s="123">
        <v>7.1006530000000003</v>
      </c>
      <c r="F197" s="123">
        <v>7.3028760000000004</v>
      </c>
      <c r="G197" s="123">
        <v>7.4948119999999996</v>
      </c>
      <c r="H197" s="123">
        <v>7.663227</v>
      </c>
      <c r="I197" s="123">
        <v>7.7350300000000001</v>
      </c>
      <c r="J197" s="123">
        <v>7.8437489999999999</v>
      </c>
      <c r="K197" s="123">
        <v>7.9559100000000003</v>
      </c>
      <c r="L197" s="123">
        <v>8.0614980000000003</v>
      </c>
      <c r="M197" s="123">
        <v>8.1245209999999997</v>
      </c>
      <c r="N197" s="123">
        <v>8.1302219999999998</v>
      </c>
      <c r="O197" s="123">
        <v>8.1312309999999997</v>
      </c>
      <c r="P197" s="123">
        <v>8.1314919999999997</v>
      </c>
      <c r="Q197" s="123">
        <v>8.1320390000000007</v>
      </c>
      <c r="R197" s="123">
        <v>8.132225</v>
      </c>
      <c r="S197" s="123">
        <v>8.1321949999999994</v>
      </c>
      <c r="T197" s="123">
        <v>8.1307700000000001</v>
      </c>
      <c r="U197" s="123">
        <v>8.1306799999999999</v>
      </c>
      <c r="V197" s="123">
        <v>8.1299430000000008</v>
      </c>
      <c r="W197" s="123">
        <v>8.1248360000000002</v>
      </c>
      <c r="X197" s="123">
        <v>8.1218679999999992</v>
      </c>
      <c r="Y197" s="123">
        <v>8.1227850000000004</v>
      </c>
      <c r="Z197" s="123">
        <v>8.1243200000000009</v>
      </c>
      <c r="AA197" s="123">
        <v>8.1272590000000005</v>
      </c>
      <c r="AB197" s="123">
        <v>8.1302529999999997</v>
      </c>
      <c r="AC197" s="123">
        <v>8.1340679999999992</v>
      </c>
      <c r="AD197" s="123">
        <v>8.1372649999999993</v>
      </c>
      <c r="AE197" s="123">
        <v>8.1407100000000003</v>
      </c>
      <c r="AF197" s="124">
        <v>7.1190000000000003E-3</v>
      </c>
      <c r="AG197" s="115"/>
    </row>
    <row r="198" spans="1:33" ht="15" customHeight="1">
      <c r="A198" s="113" t="s">
        <v>567</v>
      </c>
      <c r="B198" s="122" t="s">
        <v>389</v>
      </c>
      <c r="C198" s="123">
        <v>6.9596289999999996</v>
      </c>
      <c r="D198" s="123">
        <v>5.9529370000000004</v>
      </c>
      <c r="E198" s="123">
        <v>6.0073610000000004</v>
      </c>
      <c r="F198" s="123">
        <v>6.0720479999999997</v>
      </c>
      <c r="G198" s="123">
        <v>6.1373980000000001</v>
      </c>
      <c r="H198" s="123">
        <v>6.2228519999999996</v>
      </c>
      <c r="I198" s="123">
        <v>6.2788729999999999</v>
      </c>
      <c r="J198" s="123">
        <v>6.3708169999999997</v>
      </c>
      <c r="K198" s="123">
        <v>6.4585290000000004</v>
      </c>
      <c r="L198" s="123">
        <v>6.5475839999999996</v>
      </c>
      <c r="M198" s="123">
        <v>6.6296109999999997</v>
      </c>
      <c r="N198" s="123">
        <v>6.6995250000000004</v>
      </c>
      <c r="O198" s="123">
        <v>6.7108980000000003</v>
      </c>
      <c r="P198" s="123">
        <v>6.7106630000000003</v>
      </c>
      <c r="Q198" s="123">
        <v>6.7066330000000001</v>
      </c>
      <c r="R198" s="123">
        <v>6.7053219999999998</v>
      </c>
      <c r="S198" s="123">
        <v>6.7082680000000003</v>
      </c>
      <c r="T198" s="123">
        <v>6.711773</v>
      </c>
      <c r="U198" s="123">
        <v>6.7035689999999999</v>
      </c>
      <c r="V198" s="123">
        <v>6.7096999999999998</v>
      </c>
      <c r="W198" s="123">
        <v>6.7159459999999997</v>
      </c>
      <c r="X198" s="123">
        <v>6.7233270000000003</v>
      </c>
      <c r="Y198" s="123">
        <v>6.7327940000000002</v>
      </c>
      <c r="Z198" s="123">
        <v>6.7314930000000004</v>
      </c>
      <c r="AA198" s="123">
        <v>6.7413860000000003</v>
      </c>
      <c r="AB198" s="123">
        <v>6.7536569999999996</v>
      </c>
      <c r="AC198" s="123">
        <v>6.7673569999999996</v>
      </c>
      <c r="AD198" s="123">
        <v>6.7780480000000001</v>
      </c>
      <c r="AE198" s="123">
        <v>6.7935040000000004</v>
      </c>
      <c r="AF198" s="124">
        <v>-8.6200000000000003E-4</v>
      </c>
      <c r="AG198" s="115"/>
    </row>
    <row r="199" spans="1:33" ht="15" customHeight="1">
      <c r="A199" s="113" t="s">
        <v>568</v>
      </c>
      <c r="B199" s="122" t="s">
        <v>391</v>
      </c>
      <c r="C199" s="123">
        <v>6.8185469999999997</v>
      </c>
      <c r="D199" s="123">
        <v>5.9032249999999999</v>
      </c>
      <c r="E199" s="123">
        <v>5.9652900000000004</v>
      </c>
      <c r="F199" s="123">
        <v>6.0359860000000003</v>
      </c>
      <c r="G199" s="123">
        <v>6.1126189999999996</v>
      </c>
      <c r="H199" s="123">
        <v>6.2137469999999997</v>
      </c>
      <c r="I199" s="123">
        <v>6.279903</v>
      </c>
      <c r="J199" s="123">
        <v>6.3897709999999996</v>
      </c>
      <c r="K199" s="123">
        <v>6.5028079999999999</v>
      </c>
      <c r="L199" s="123">
        <v>6.6191000000000004</v>
      </c>
      <c r="M199" s="123">
        <v>6.7335399999999996</v>
      </c>
      <c r="N199" s="123">
        <v>6.8337839999999996</v>
      </c>
      <c r="O199" s="123">
        <v>6.8738299999999999</v>
      </c>
      <c r="P199" s="123">
        <v>6.8977680000000001</v>
      </c>
      <c r="Q199" s="123">
        <v>6.9141079999999997</v>
      </c>
      <c r="R199" s="123">
        <v>6.9316990000000001</v>
      </c>
      <c r="S199" s="123">
        <v>6.9468240000000003</v>
      </c>
      <c r="T199" s="123">
        <v>6.9481419999999998</v>
      </c>
      <c r="U199" s="123">
        <v>6.9544230000000002</v>
      </c>
      <c r="V199" s="123">
        <v>6.9588419999999998</v>
      </c>
      <c r="W199" s="123">
        <v>6.9626419999999998</v>
      </c>
      <c r="X199" s="123">
        <v>6.9627559999999997</v>
      </c>
      <c r="Y199" s="123">
        <v>6.967187</v>
      </c>
      <c r="Z199" s="123">
        <v>6.9683719999999996</v>
      </c>
      <c r="AA199" s="123">
        <v>6.9689730000000001</v>
      </c>
      <c r="AB199" s="123">
        <v>6.9715740000000004</v>
      </c>
      <c r="AC199" s="123">
        <v>6.9744000000000002</v>
      </c>
      <c r="AD199" s="123">
        <v>6.9764480000000004</v>
      </c>
      <c r="AE199" s="123">
        <v>6.9796610000000001</v>
      </c>
      <c r="AF199" s="124">
        <v>8.34E-4</v>
      </c>
      <c r="AG199" s="115"/>
    </row>
    <row r="200" spans="1:33" ht="12" customHeight="1">
      <c r="A200" s="113" t="s">
        <v>569</v>
      </c>
      <c r="B200" s="122" t="s">
        <v>393</v>
      </c>
      <c r="C200" s="123">
        <v>6.2555990000000001</v>
      </c>
      <c r="D200" s="123">
        <v>6.4593990000000003</v>
      </c>
      <c r="E200" s="123">
        <v>6.6792319999999998</v>
      </c>
      <c r="F200" s="123">
        <v>6.8722630000000002</v>
      </c>
      <c r="G200" s="123">
        <v>7.0303750000000003</v>
      </c>
      <c r="H200" s="123">
        <v>7.197673</v>
      </c>
      <c r="I200" s="123">
        <v>7.2429790000000001</v>
      </c>
      <c r="J200" s="123">
        <v>7.3378269999999999</v>
      </c>
      <c r="K200" s="123">
        <v>7.4347209999999997</v>
      </c>
      <c r="L200" s="123">
        <v>7.5286330000000001</v>
      </c>
      <c r="M200" s="123">
        <v>7.5792349999999997</v>
      </c>
      <c r="N200" s="123">
        <v>7.5904689999999997</v>
      </c>
      <c r="O200" s="123">
        <v>7.592085</v>
      </c>
      <c r="P200" s="123">
        <v>7.5954969999999999</v>
      </c>
      <c r="Q200" s="123">
        <v>7.5945070000000001</v>
      </c>
      <c r="R200" s="123">
        <v>7.5939490000000003</v>
      </c>
      <c r="S200" s="123">
        <v>7.5919169999999996</v>
      </c>
      <c r="T200" s="123">
        <v>7.5879479999999999</v>
      </c>
      <c r="U200" s="123">
        <v>7.5832319999999998</v>
      </c>
      <c r="V200" s="123">
        <v>7.5789249999999999</v>
      </c>
      <c r="W200" s="123">
        <v>7.5766530000000003</v>
      </c>
      <c r="X200" s="123">
        <v>7.5721049999999996</v>
      </c>
      <c r="Y200" s="123">
        <v>7.5735400000000004</v>
      </c>
      <c r="Z200" s="123">
        <v>7.5757190000000003</v>
      </c>
      <c r="AA200" s="123">
        <v>7.5675840000000001</v>
      </c>
      <c r="AB200" s="123">
        <v>7.5741889999999996</v>
      </c>
      <c r="AC200" s="123">
        <v>7.5766689999999999</v>
      </c>
      <c r="AD200" s="123">
        <v>7.5783950000000004</v>
      </c>
      <c r="AE200" s="123">
        <v>7.5872270000000004</v>
      </c>
      <c r="AF200" s="124">
        <v>6.9160000000000003E-3</v>
      </c>
      <c r="AG200" s="115"/>
    </row>
    <row r="201" spans="1:33" ht="15" customHeight="1">
      <c r="A201" s="113" t="s">
        <v>570</v>
      </c>
      <c r="B201" s="122" t="s">
        <v>395</v>
      </c>
      <c r="C201" s="123">
        <v>0</v>
      </c>
      <c r="D201" s="123">
        <v>0</v>
      </c>
      <c r="E201" s="123">
        <v>0</v>
      </c>
      <c r="F201" s="123">
        <v>0</v>
      </c>
      <c r="G201" s="123">
        <v>0</v>
      </c>
      <c r="H201" s="123">
        <v>0</v>
      </c>
      <c r="I201" s="123">
        <v>0</v>
      </c>
      <c r="J201" s="123">
        <v>0</v>
      </c>
      <c r="K201" s="123">
        <v>0</v>
      </c>
      <c r="L201" s="123">
        <v>0</v>
      </c>
      <c r="M201" s="123">
        <v>0</v>
      </c>
      <c r="N201" s="123">
        <v>0</v>
      </c>
      <c r="O201" s="123">
        <v>0</v>
      </c>
      <c r="P201" s="123">
        <v>0</v>
      </c>
      <c r="Q201" s="123">
        <v>0</v>
      </c>
      <c r="R201" s="123">
        <v>0</v>
      </c>
      <c r="S201" s="123">
        <v>0</v>
      </c>
      <c r="T201" s="123">
        <v>0</v>
      </c>
      <c r="U201" s="123">
        <v>0</v>
      </c>
      <c r="V201" s="123">
        <v>0</v>
      </c>
      <c r="W201" s="123">
        <v>0</v>
      </c>
      <c r="X201" s="123">
        <v>0</v>
      </c>
      <c r="Y201" s="123">
        <v>0</v>
      </c>
      <c r="Z201" s="123">
        <v>0</v>
      </c>
      <c r="AA201" s="123">
        <v>0</v>
      </c>
      <c r="AB201" s="123">
        <v>0</v>
      </c>
      <c r="AC201" s="123">
        <v>0</v>
      </c>
      <c r="AD201" s="123">
        <v>0</v>
      </c>
      <c r="AE201" s="123">
        <v>0</v>
      </c>
      <c r="AF201" s="124" t="s">
        <v>400</v>
      </c>
      <c r="AG201" s="115"/>
    </row>
    <row r="202" spans="1:33" ht="15" customHeight="1">
      <c r="A202" s="113" t="s">
        <v>571</v>
      </c>
      <c r="B202" s="122" t="s">
        <v>397</v>
      </c>
      <c r="C202" s="123">
        <v>10.834061999999999</v>
      </c>
      <c r="D202" s="123">
        <v>10.882393</v>
      </c>
      <c r="E202" s="123">
        <v>10.964416999999999</v>
      </c>
      <c r="F202" s="123">
        <v>11.061455</v>
      </c>
      <c r="G202" s="123">
        <v>11.153900999999999</v>
      </c>
      <c r="H202" s="123">
        <v>11.253285</v>
      </c>
      <c r="I202" s="123">
        <v>11.296942</v>
      </c>
      <c r="J202" s="123">
        <v>11.379332</v>
      </c>
      <c r="K202" s="123">
        <v>11.454438</v>
      </c>
      <c r="L202" s="123">
        <v>11.507104</v>
      </c>
      <c r="M202" s="123">
        <v>11.546773</v>
      </c>
      <c r="N202" s="123">
        <v>11.565410999999999</v>
      </c>
      <c r="O202" s="123">
        <v>11.569518</v>
      </c>
      <c r="P202" s="123">
        <v>11.570686</v>
      </c>
      <c r="Q202" s="123">
        <v>11.571607</v>
      </c>
      <c r="R202" s="123">
        <v>11.572569</v>
      </c>
      <c r="S202" s="123">
        <v>11.573530999999999</v>
      </c>
      <c r="T202" s="123">
        <v>11.574866</v>
      </c>
      <c r="U202" s="123">
        <v>11.57612</v>
      </c>
      <c r="V202" s="123">
        <v>11.575917</v>
      </c>
      <c r="W202" s="123">
        <v>11.578455</v>
      </c>
      <c r="X202" s="123">
        <v>11.581327</v>
      </c>
      <c r="Y202" s="123">
        <v>11.584543</v>
      </c>
      <c r="Z202" s="123">
        <v>11.58811</v>
      </c>
      <c r="AA202" s="123">
        <v>11.592025</v>
      </c>
      <c r="AB202" s="123">
        <v>11.596264</v>
      </c>
      <c r="AC202" s="123">
        <v>11.600784000000001</v>
      </c>
      <c r="AD202" s="123">
        <v>11.605504</v>
      </c>
      <c r="AE202" s="123">
        <v>11.610388</v>
      </c>
      <c r="AF202" s="124">
        <v>2.4750000000000002E-3</v>
      </c>
      <c r="AG202" s="115"/>
    </row>
    <row r="203" spans="1:33" ht="15" customHeight="1">
      <c r="A203" s="113" t="s">
        <v>572</v>
      </c>
      <c r="B203" s="122" t="s">
        <v>399</v>
      </c>
      <c r="C203" s="123">
        <v>0</v>
      </c>
      <c r="D203" s="123">
        <v>0</v>
      </c>
      <c r="E203" s="123">
        <v>1.546108</v>
      </c>
      <c r="F203" s="123">
        <v>9.1605530000000002</v>
      </c>
      <c r="G203" s="123">
        <v>9.3005800000000001</v>
      </c>
      <c r="H203" s="123">
        <v>9.4671909999999997</v>
      </c>
      <c r="I203" s="123">
        <v>9.5727759999999993</v>
      </c>
      <c r="J203" s="123">
        <v>9.7524759999999997</v>
      </c>
      <c r="K203" s="123">
        <v>9.9656310000000001</v>
      </c>
      <c r="L203" s="123">
        <v>10.195888999999999</v>
      </c>
      <c r="M203" s="123">
        <v>10.426992</v>
      </c>
      <c r="N203" s="123">
        <v>10.635256999999999</v>
      </c>
      <c r="O203" s="123">
        <v>10.808609000000001</v>
      </c>
      <c r="P203" s="123">
        <v>10.854663</v>
      </c>
      <c r="Q203" s="123">
        <v>10.974729</v>
      </c>
      <c r="R203" s="123">
        <v>11.053928000000001</v>
      </c>
      <c r="S203" s="123">
        <v>11.057185</v>
      </c>
      <c r="T203" s="123">
        <v>11.058393000000001</v>
      </c>
      <c r="U203" s="123">
        <v>11.058843</v>
      </c>
      <c r="V203" s="123">
        <v>11.059227999999999</v>
      </c>
      <c r="W203" s="123">
        <v>11.059545999999999</v>
      </c>
      <c r="X203" s="123">
        <v>11.059043000000001</v>
      </c>
      <c r="Y203" s="123">
        <v>11.057752000000001</v>
      </c>
      <c r="Z203" s="123">
        <v>11.056799</v>
      </c>
      <c r="AA203" s="123">
        <v>11.056058999999999</v>
      </c>
      <c r="AB203" s="123">
        <v>11.055630000000001</v>
      </c>
      <c r="AC203" s="123">
        <v>11.055448999999999</v>
      </c>
      <c r="AD203" s="123">
        <v>11.055422999999999</v>
      </c>
      <c r="AE203" s="123">
        <v>11.055533</v>
      </c>
      <c r="AF203" s="124" t="s">
        <v>400</v>
      </c>
      <c r="AG203" s="115"/>
    </row>
    <row r="204" spans="1:33" ht="12" customHeight="1">
      <c r="A204" s="113" t="s">
        <v>573</v>
      </c>
      <c r="B204" s="122" t="s">
        <v>402</v>
      </c>
      <c r="C204" s="123">
        <v>0</v>
      </c>
      <c r="D204" s="123">
        <v>0</v>
      </c>
      <c r="E204" s="123">
        <v>1.475894</v>
      </c>
      <c r="F204" s="123">
        <v>9.1378389999999996</v>
      </c>
      <c r="G204" s="123">
        <v>9.2392439999999993</v>
      </c>
      <c r="H204" s="123">
        <v>9.3649430000000002</v>
      </c>
      <c r="I204" s="123">
        <v>9.4529390000000006</v>
      </c>
      <c r="J204" s="123">
        <v>9.6037499999999998</v>
      </c>
      <c r="K204" s="123">
        <v>9.7867789999999992</v>
      </c>
      <c r="L204" s="123">
        <v>9.9874130000000001</v>
      </c>
      <c r="M204" s="123">
        <v>10.191250999999999</v>
      </c>
      <c r="N204" s="123">
        <v>10.398272</v>
      </c>
      <c r="O204" s="123">
        <v>10.578143000000001</v>
      </c>
      <c r="P204" s="123">
        <v>10.638639</v>
      </c>
      <c r="Q204" s="123">
        <v>10.754894</v>
      </c>
      <c r="R204" s="123">
        <v>10.829401000000001</v>
      </c>
      <c r="S204" s="123">
        <v>10.826708999999999</v>
      </c>
      <c r="T204" s="123">
        <v>10.823515</v>
      </c>
      <c r="U204" s="123">
        <v>10.820962</v>
      </c>
      <c r="V204" s="123">
        <v>10.818721999999999</v>
      </c>
      <c r="W204" s="123">
        <v>10.816976</v>
      </c>
      <c r="X204" s="123">
        <v>10.815467999999999</v>
      </c>
      <c r="Y204" s="123">
        <v>10.814412000000001</v>
      </c>
      <c r="Z204" s="123">
        <v>10.81321</v>
      </c>
      <c r="AA204" s="123">
        <v>10.812366000000001</v>
      </c>
      <c r="AB204" s="123">
        <v>10.811446</v>
      </c>
      <c r="AC204" s="123">
        <v>10.811028</v>
      </c>
      <c r="AD204" s="123">
        <v>10.810542</v>
      </c>
      <c r="AE204" s="123">
        <v>10.81532</v>
      </c>
      <c r="AF204" s="124" t="s">
        <v>400</v>
      </c>
      <c r="AG204" s="115"/>
    </row>
    <row r="205" spans="1:33" ht="15" customHeight="1">
      <c r="A205" s="113" t="s">
        <v>574</v>
      </c>
      <c r="B205" s="122" t="s">
        <v>404</v>
      </c>
      <c r="C205" s="123">
        <v>0</v>
      </c>
      <c r="D205" s="123">
        <v>0</v>
      </c>
      <c r="E205" s="123">
        <v>7.1006340000000003</v>
      </c>
      <c r="F205" s="123">
        <v>7.1107129999999996</v>
      </c>
      <c r="G205" s="123">
        <v>7.1105650000000002</v>
      </c>
      <c r="H205" s="123">
        <v>7.1104979999999998</v>
      </c>
      <c r="I205" s="123">
        <v>7.1103259999999997</v>
      </c>
      <c r="J205" s="123">
        <v>7.1101960000000002</v>
      </c>
      <c r="K205" s="123">
        <v>7.1098470000000002</v>
      </c>
      <c r="L205" s="123">
        <v>7.1094480000000004</v>
      </c>
      <c r="M205" s="123">
        <v>7.1093760000000001</v>
      </c>
      <c r="N205" s="123">
        <v>7.1094819999999999</v>
      </c>
      <c r="O205" s="123">
        <v>7.1096539999999999</v>
      </c>
      <c r="P205" s="123">
        <v>7.1098749999999997</v>
      </c>
      <c r="Q205" s="123">
        <v>7.1101169999999998</v>
      </c>
      <c r="R205" s="123">
        <v>7.110366</v>
      </c>
      <c r="S205" s="123">
        <v>7.110633</v>
      </c>
      <c r="T205" s="123">
        <v>7.1109080000000002</v>
      </c>
      <c r="U205" s="123">
        <v>7.1111890000000004</v>
      </c>
      <c r="V205" s="123">
        <v>7.1114670000000002</v>
      </c>
      <c r="W205" s="123">
        <v>7.1117710000000001</v>
      </c>
      <c r="X205" s="123">
        <v>7.112063</v>
      </c>
      <c r="Y205" s="123">
        <v>7.1123690000000002</v>
      </c>
      <c r="Z205" s="123">
        <v>7.1126670000000001</v>
      </c>
      <c r="AA205" s="123">
        <v>7.1129499999999997</v>
      </c>
      <c r="AB205" s="123">
        <v>7.1132410000000004</v>
      </c>
      <c r="AC205" s="123">
        <v>7.113537</v>
      </c>
      <c r="AD205" s="123">
        <v>7.1138349999999999</v>
      </c>
      <c r="AE205" s="123">
        <v>7.1141290000000001</v>
      </c>
      <c r="AF205" s="124" t="s">
        <v>400</v>
      </c>
      <c r="AG205" s="115"/>
    </row>
    <row r="206" spans="1:33" ht="15" customHeight="1">
      <c r="A206" s="113" t="s">
        <v>575</v>
      </c>
      <c r="B206" s="122" t="s">
        <v>509</v>
      </c>
      <c r="C206" s="123">
        <v>6.6682579999999998</v>
      </c>
      <c r="D206" s="123">
        <v>6.8778709999999998</v>
      </c>
      <c r="E206" s="123">
        <v>7.093121</v>
      </c>
      <c r="F206" s="123">
        <v>7.29514</v>
      </c>
      <c r="G206" s="123">
        <v>7.4865729999999999</v>
      </c>
      <c r="H206" s="123">
        <v>7.6551429999999998</v>
      </c>
      <c r="I206" s="123">
        <v>7.7268739999999996</v>
      </c>
      <c r="J206" s="123">
        <v>7.8356810000000001</v>
      </c>
      <c r="K206" s="123">
        <v>7.9478730000000004</v>
      </c>
      <c r="L206" s="123">
        <v>8.0532990000000009</v>
      </c>
      <c r="M206" s="123">
        <v>8.1160700000000006</v>
      </c>
      <c r="N206" s="123">
        <v>8.1216530000000002</v>
      </c>
      <c r="O206" s="123">
        <v>8.1223130000000001</v>
      </c>
      <c r="P206" s="123">
        <v>8.1222189999999994</v>
      </c>
      <c r="Q206" s="123">
        <v>8.1223200000000002</v>
      </c>
      <c r="R206" s="123">
        <v>8.1220510000000008</v>
      </c>
      <c r="S206" s="123">
        <v>8.1215309999999992</v>
      </c>
      <c r="T206" s="123">
        <v>8.1195880000000002</v>
      </c>
      <c r="U206" s="123">
        <v>8.1188830000000003</v>
      </c>
      <c r="V206" s="123">
        <v>8.1175420000000003</v>
      </c>
      <c r="W206" s="123">
        <v>8.1119409999999998</v>
      </c>
      <c r="X206" s="123">
        <v>8.1083350000000003</v>
      </c>
      <c r="Y206" s="123">
        <v>8.1086290000000005</v>
      </c>
      <c r="Z206" s="123">
        <v>8.1095199999999998</v>
      </c>
      <c r="AA206" s="123">
        <v>8.1115200000000005</v>
      </c>
      <c r="AB206" s="123">
        <v>8.1139039999999998</v>
      </c>
      <c r="AC206" s="123">
        <v>8.1169639999999994</v>
      </c>
      <c r="AD206" s="123">
        <v>8.1193819999999999</v>
      </c>
      <c r="AE206" s="123">
        <v>8.1222469999999998</v>
      </c>
      <c r="AF206" s="124">
        <v>7.0689999999999998E-3</v>
      </c>
      <c r="AG206" s="115"/>
    </row>
    <row r="207" spans="1:33" ht="15" customHeight="1">
      <c r="A207" s="113" t="s">
        <v>576</v>
      </c>
      <c r="B207" s="121" t="s">
        <v>511</v>
      </c>
      <c r="C207" s="125">
        <v>7.9143220000000003</v>
      </c>
      <c r="D207" s="125">
        <v>8.2052589999999999</v>
      </c>
      <c r="E207" s="125">
        <v>8.5296900000000004</v>
      </c>
      <c r="F207" s="125">
        <v>8.8359380000000005</v>
      </c>
      <c r="G207" s="125">
        <v>9.0870700000000006</v>
      </c>
      <c r="H207" s="125">
        <v>9.2903500000000001</v>
      </c>
      <c r="I207" s="125">
        <v>9.3778360000000003</v>
      </c>
      <c r="J207" s="125">
        <v>9.5450739999999996</v>
      </c>
      <c r="K207" s="125">
        <v>9.7218040000000006</v>
      </c>
      <c r="L207" s="125">
        <v>9.8842239999999997</v>
      </c>
      <c r="M207" s="125">
        <v>9.9741850000000003</v>
      </c>
      <c r="N207" s="125">
        <v>9.9937349999999991</v>
      </c>
      <c r="O207" s="125">
        <v>10.014434</v>
      </c>
      <c r="P207" s="125">
        <v>10.036740999999999</v>
      </c>
      <c r="Q207" s="125">
        <v>10.062286</v>
      </c>
      <c r="R207" s="125">
        <v>10.086017</v>
      </c>
      <c r="S207" s="125">
        <v>10.112781999999999</v>
      </c>
      <c r="T207" s="125">
        <v>10.137606</v>
      </c>
      <c r="U207" s="125">
        <v>10.162179999999999</v>
      </c>
      <c r="V207" s="125">
        <v>10.179931</v>
      </c>
      <c r="W207" s="125">
        <v>10.198067999999999</v>
      </c>
      <c r="X207" s="125">
        <v>10.214041</v>
      </c>
      <c r="Y207" s="125">
        <v>10.242611</v>
      </c>
      <c r="Z207" s="125">
        <v>10.288869</v>
      </c>
      <c r="AA207" s="125">
        <v>10.332796999999999</v>
      </c>
      <c r="AB207" s="125">
        <v>10.365648999999999</v>
      </c>
      <c r="AC207" s="125">
        <v>10.388572999999999</v>
      </c>
      <c r="AD207" s="125">
        <v>10.421341999999999</v>
      </c>
      <c r="AE207" s="125">
        <v>10.451606999999999</v>
      </c>
      <c r="AF207" s="126">
        <v>9.9810000000000003E-3</v>
      </c>
      <c r="AG207" s="115"/>
    </row>
    <row r="208" spans="1:33" ht="15" customHeight="1"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</row>
    <row r="209" spans="1:33" ht="12" customHeight="1">
      <c r="B209" s="121" t="s">
        <v>577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</row>
    <row r="210" spans="1:33" ht="15" customHeight="1">
      <c r="B210" s="121" t="s">
        <v>385</v>
      </c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</row>
    <row r="211" spans="1:33" ht="15" customHeight="1">
      <c r="A211" s="113" t="s">
        <v>578</v>
      </c>
      <c r="B211" s="122" t="s">
        <v>387</v>
      </c>
      <c r="C211" s="123">
        <v>136.77049299999999</v>
      </c>
      <c r="D211" s="123">
        <v>142.56779499999999</v>
      </c>
      <c r="E211" s="123">
        <v>150.771683</v>
      </c>
      <c r="F211" s="123">
        <v>157.08109999999999</v>
      </c>
      <c r="G211" s="123">
        <v>160.30355800000001</v>
      </c>
      <c r="H211" s="123">
        <v>162.00412</v>
      </c>
      <c r="I211" s="123">
        <v>163.38394199999999</v>
      </c>
      <c r="J211" s="123">
        <v>165.319534</v>
      </c>
      <c r="K211" s="123">
        <v>166.83865399999999</v>
      </c>
      <c r="L211" s="123">
        <v>168.393936</v>
      </c>
      <c r="M211" s="123">
        <v>170.32385300000001</v>
      </c>
      <c r="N211" s="123">
        <v>171.88102699999999</v>
      </c>
      <c r="O211" s="123">
        <v>174.06727599999999</v>
      </c>
      <c r="P211" s="123">
        <v>177.34086600000001</v>
      </c>
      <c r="Q211" s="123">
        <v>181.10180700000001</v>
      </c>
      <c r="R211" s="123">
        <v>184.59545900000001</v>
      </c>
      <c r="S211" s="123">
        <v>188.38859600000001</v>
      </c>
      <c r="T211" s="123">
        <v>191.97610499999999</v>
      </c>
      <c r="U211" s="123">
        <v>195.80365</v>
      </c>
      <c r="V211" s="123">
        <v>198.572205</v>
      </c>
      <c r="W211" s="123">
        <v>201.28009</v>
      </c>
      <c r="X211" s="123">
        <v>203.783401</v>
      </c>
      <c r="Y211" s="123">
        <v>206.34025600000001</v>
      </c>
      <c r="Z211" s="123">
        <v>210.204849</v>
      </c>
      <c r="AA211" s="123">
        <v>213.990906</v>
      </c>
      <c r="AB211" s="123">
        <v>217.19418300000001</v>
      </c>
      <c r="AC211" s="123">
        <v>219.837097</v>
      </c>
      <c r="AD211" s="123">
        <v>223.46331799999999</v>
      </c>
      <c r="AE211" s="123">
        <v>227.60270700000001</v>
      </c>
      <c r="AF211" s="124">
        <v>1.8356000000000001E-2</v>
      </c>
      <c r="AG211" s="115"/>
    </row>
    <row r="212" spans="1:33" ht="15" customHeight="1">
      <c r="A212" s="113" t="s">
        <v>579</v>
      </c>
      <c r="B212" s="122" t="s">
        <v>389</v>
      </c>
      <c r="C212" s="123">
        <v>103.59671</v>
      </c>
      <c r="D212" s="123">
        <v>106.848747</v>
      </c>
      <c r="E212" s="123">
        <v>111.904686</v>
      </c>
      <c r="F212" s="123">
        <v>115.554222</v>
      </c>
      <c r="G212" s="123">
        <v>116.96676600000001</v>
      </c>
      <c r="H212" s="123">
        <v>117.32727800000001</v>
      </c>
      <c r="I212" s="123">
        <v>117.518852</v>
      </c>
      <c r="J212" s="123">
        <v>118.16703</v>
      </c>
      <c r="K212" s="123">
        <v>118.568787</v>
      </c>
      <c r="L212" s="123">
        <v>119.044769</v>
      </c>
      <c r="M212" s="123">
        <v>119.82862900000001</v>
      </c>
      <c r="N212" s="123">
        <v>120.389702</v>
      </c>
      <c r="O212" s="123">
        <v>121.42692599999999</v>
      </c>
      <c r="P212" s="123">
        <v>123.25087000000001</v>
      </c>
      <c r="Q212" s="123">
        <v>125.43590500000001</v>
      </c>
      <c r="R212" s="123">
        <v>127.456306</v>
      </c>
      <c r="S212" s="123">
        <v>129.702652</v>
      </c>
      <c r="T212" s="123">
        <v>131.82530199999999</v>
      </c>
      <c r="U212" s="123">
        <v>134.129547</v>
      </c>
      <c r="V212" s="123">
        <v>135.72537199999999</v>
      </c>
      <c r="W212" s="123">
        <v>137.29719499999999</v>
      </c>
      <c r="X212" s="123">
        <v>138.74612400000001</v>
      </c>
      <c r="Y212" s="123">
        <v>140.24710099999999</v>
      </c>
      <c r="Z212" s="123">
        <v>142.65003999999999</v>
      </c>
      <c r="AA212" s="123">
        <v>145.01057399999999</v>
      </c>
      <c r="AB212" s="123">
        <v>146.987076</v>
      </c>
      <c r="AC212" s="123">
        <v>148.59549000000001</v>
      </c>
      <c r="AD212" s="123">
        <v>150.87861599999999</v>
      </c>
      <c r="AE212" s="123">
        <v>153.516571</v>
      </c>
      <c r="AF212" s="124">
        <v>1.4146000000000001E-2</v>
      </c>
      <c r="AG212" s="115"/>
    </row>
    <row r="213" spans="1:33" ht="15" customHeight="1">
      <c r="A213" s="113" t="s">
        <v>580</v>
      </c>
      <c r="B213" s="122" t="s">
        <v>391</v>
      </c>
      <c r="C213" s="123">
        <v>0</v>
      </c>
      <c r="D213" s="123">
        <v>0.27569399999999999</v>
      </c>
      <c r="E213" s="123">
        <v>0.28487499999999999</v>
      </c>
      <c r="F213" s="123">
        <v>0.28564000000000001</v>
      </c>
      <c r="G213" s="123">
        <v>0.29235</v>
      </c>
      <c r="H213" s="123">
        <v>0.29807899999999998</v>
      </c>
      <c r="I213" s="123">
        <v>0.303676</v>
      </c>
      <c r="J213" s="123">
        <v>0.31213600000000002</v>
      </c>
      <c r="K213" s="123">
        <v>0.32277899999999998</v>
      </c>
      <c r="L213" s="123">
        <v>0.33666600000000002</v>
      </c>
      <c r="M213" s="123">
        <v>0.35173100000000002</v>
      </c>
      <c r="N213" s="123">
        <v>0.36679499999999998</v>
      </c>
      <c r="O213" s="123">
        <v>0.38325999999999999</v>
      </c>
      <c r="P213" s="123">
        <v>0.40495500000000001</v>
      </c>
      <c r="Q213" s="123">
        <v>0.43248700000000001</v>
      </c>
      <c r="R213" s="123">
        <v>0.46502100000000002</v>
      </c>
      <c r="S213" s="123">
        <v>0.50168199999999996</v>
      </c>
      <c r="T213" s="123">
        <v>0.54403000000000001</v>
      </c>
      <c r="U213" s="123">
        <v>0.59080999999999995</v>
      </c>
      <c r="V213" s="123">
        <v>0.64069900000000002</v>
      </c>
      <c r="W213" s="123">
        <v>0.693214</v>
      </c>
      <c r="X213" s="123">
        <v>0.75207100000000005</v>
      </c>
      <c r="Y213" s="123">
        <v>0.81472999999999995</v>
      </c>
      <c r="Z213" s="123">
        <v>0.88600299999999999</v>
      </c>
      <c r="AA213" s="123">
        <v>0.95893600000000001</v>
      </c>
      <c r="AB213" s="123">
        <v>1.030097</v>
      </c>
      <c r="AC213" s="123">
        <v>1.0986610000000001</v>
      </c>
      <c r="AD213" s="123">
        <v>1.166161</v>
      </c>
      <c r="AE213" s="123">
        <v>1.234235</v>
      </c>
      <c r="AF213" s="124" t="s">
        <v>400</v>
      </c>
      <c r="AG213" s="115"/>
    </row>
    <row r="214" spans="1:33" ht="15" customHeight="1">
      <c r="A214" s="113" t="s">
        <v>581</v>
      </c>
      <c r="B214" s="122" t="s">
        <v>393</v>
      </c>
      <c r="C214" s="123">
        <v>0</v>
      </c>
      <c r="D214" s="123">
        <v>0</v>
      </c>
      <c r="E214" s="123">
        <v>0</v>
      </c>
      <c r="F214" s="123">
        <v>0</v>
      </c>
      <c r="G214" s="123">
        <v>0</v>
      </c>
      <c r="H214" s="123">
        <v>0</v>
      </c>
      <c r="I214" s="123">
        <v>0</v>
      </c>
      <c r="J214" s="123">
        <v>0</v>
      </c>
      <c r="K214" s="123">
        <v>0</v>
      </c>
      <c r="L214" s="123">
        <v>0</v>
      </c>
      <c r="M214" s="123">
        <v>0</v>
      </c>
      <c r="N214" s="123">
        <v>0</v>
      </c>
      <c r="O214" s="123">
        <v>0</v>
      </c>
      <c r="P214" s="123">
        <v>0</v>
      </c>
      <c r="Q214" s="123">
        <v>0</v>
      </c>
      <c r="R214" s="123">
        <v>0</v>
      </c>
      <c r="S214" s="123">
        <v>0</v>
      </c>
      <c r="T214" s="123">
        <v>0</v>
      </c>
      <c r="U214" s="123">
        <v>0</v>
      </c>
      <c r="V214" s="123">
        <v>0</v>
      </c>
      <c r="W214" s="123">
        <v>0</v>
      </c>
      <c r="X214" s="123">
        <v>0</v>
      </c>
      <c r="Y214" s="123">
        <v>0</v>
      </c>
      <c r="Z214" s="123">
        <v>0</v>
      </c>
      <c r="AA214" s="123">
        <v>0</v>
      </c>
      <c r="AB214" s="123">
        <v>0</v>
      </c>
      <c r="AC214" s="123">
        <v>0</v>
      </c>
      <c r="AD214" s="123">
        <v>0</v>
      </c>
      <c r="AE214" s="123">
        <v>0</v>
      </c>
      <c r="AF214" s="124" t="s">
        <v>400</v>
      </c>
      <c r="AG214" s="115"/>
    </row>
    <row r="215" spans="1:33" ht="15" customHeight="1">
      <c r="A215" s="113" t="s">
        <v>582</v>
      </c>
      <c r="B215" s="122" t="s">
        <v>395</v>
      </c>
      <c r="C215" s="123">
        <v>11.755768</v>
      </c>
      <c r="D215" s="123">
        <v>11.862360000000001</v>
      </c>
      <c r="E215" s="123">
        <v>12.543434</v>
      </c>
      <c r="F215" s="123">
        <v>12.408045</v>
      </c>
      <c r="G215" s="123">
        <v>12.201530999999999</v>
      </c>
      <c r="H215" s="123">
        <v>12.086430999999999</v>
      </c>
      <c r="I215" s="123">
        <v>11.693008000000001</v>
      </c>
      <c r="J215" s="123">
        <v>11.609571000000001</v>
      </c>
      <c r="K215" s="123">
        <v>11.587203000000001</v>
      </c>
      <c r="L215" s="123">
        <v>11.766098</v>
      </c>
      <c r="M215" s="123">
        <v>11.835867</v>
      </c>
      <c r="N215" s="123">
        <v>12.092966000000001</v>
      </c>
      <c r="O215" s="123">
        <v>12.317826999999999</v>
      </c>
      <c r="P215" s="123">
        <v>12.631629</v>
      </c>
      <c r="Q215" s="123">
        <v>12.885059999999999</v>
      </c>
      <c r="R215" s="123">
        <v>13.143001999999999</v>
      </c>
      <c r="S215" s="123">
        <v>13.377981</v>
      </c>
      <c r="T215" s="123">
        <v>13.633929999999999</v>
      </c>
      <c r="U215" s="123">
        <v>13.884437</v>
      </c>
      <c r="V215" s="123">
        <v>14.094258</v>
      </c>
      <c r="W215" s="123">
        <v>14.300129999999999</v>
      </c>
      <c r="X215" s="123">
        <v>14.546765000000001</v>
      </c>
      <c r="Y215" s="123">
        <v>14.697861</v>
      </c>
      <c r="Z215" s="123">
        <v>14.965305000000001</v>
      </c>
      <c r="AA215" s="123">
        <v>15.107173</v>
      </c>
      <c r="AB215" s="123">
        <v>15.276312000000001</v>
      </c>
      <c r="AC215" s="123">
        <v>15.38072</v>
      </c>
      <c r="AD215" s="123">
        <v>15.579879</v>
      </c>
      <c r="AE215" s="123">
        <v>15.731930999999999</v>
      </c>
      <c r="AF215" s="124">
        <v>1.0460000000000001E-2</v>
      </c>
      <c r="AG215" s="115"/>
    </row>
    <row r="216" spans="1:33" ht="15" customHeight="1">
      <c r="A216" s="113" t="s">
        <v>583</v>
      </c>
      <c r="B216" s="122" t="s">
        <v>397</v>
      </c>
      <c r="C216" s="123">
        <v>0</v>
      </c>
      <c r="D216" s="123">
        <v>0</v>
      </c>
      <c r="E216" s="123">
        <v>0</v>
      </c>
      <c r="F216" s="123">
        <v>0</v>
      </c>
      <c r="G216" s="123">
        <v>0</v>
      </c>
      <c r="H216" s="123">
        <v>0</v>
      </c>
      <c r="I216" s="123">
        <v>0</v>
      </c>
      <c r="J216" s="123">
        <v>0</v>
      </c>
      <c r="K216" s="123">
        <v>0</v>
      </c>
      <c r="L216" s="123">
        <v>0</v>
      </c>
      <c r="M216" s="123">
        <v>0</v>
      </c>
      <c r="N216" s="123">
        <v>0</v>
      </c>
      <c r="O216" s="123">
        <v>0</v>
      </c>
      <c r="P216" s="123">
        <v>0</v>
      </c>
      <c r="Q216" s="123">
        <v>0</v>
      </c>
      <c r="R216" s="123">
        <v>0</v>
      </c>
      <c r="S216" s="123">
        <v>0</v>
      </c>
      <c r="T216" s="123">
        <v>0</v>
      </c>
      <c r="U216" s="123">
        <v>0</v>
      </c>
      <c r="V216" s="123">
        <v>0</v>
      </c>
      <c r="W216" s="123">
        <v>0</v>
      </c>
      <c r="X216" s="123">
        <v>0</v>
      </c>
      <c r="Y216" s="123">
        <v>0</v>
      </c>
      <c r="Z216" s="123">
        <v>0</v>
      </c>
      <c r="AA216" s="123">
        <v>0</v>
      </c>
      <c r="AB216" s="123">
        <v>0</v>
      </c>
      <c r="AC216" s="123">
        <v>0</v>
      </c>
      <c r="AD216" s="123">
        <v>0</v>
      </c>
      <c r="AE216" s="123">
        <v>0</v>
      </c>
      <c r="AF216" s="124" t="s">
        <v>400</v>
      </c>
      <c r="AG216" s="115"/>
    </row>
    <row r="217" spans="1:33" ht="15" customHeight="1">
      <c r="A217" s="113" t="s">
        <v>584</v>
      </c>
      <c r="B217" s="122" t="s">
        <v>399</v>
      </c>
      <c r="C217" s="123">
        <v>0</v>
      </c>
      <c r="D217" s="123">
        <v>0.31605299999999997</v>
      </c>
      <c r="E217" s="123">
        <v>0.33107700000000001</v>
      </c>
      <c r="F217" s="123">
        <v>0.34040199999999998</v>
      </c>
      <c r="G217" s="123">
        <v>0.349107</v>
      </c>
      <c r="H217" s="123">
        <v>0.35911599999999999</v>
      </c>
      <c r="I217" s="123">
        <v>0.37227199999999999</v>
      </c>
      <c r="J217" s="123">
        <v>0.39096999999999998</v>
      </c>
      <c r="K217" s="123">
        <v>0.41283500000000001</v>
      </c>
      <c r="L217" s="123">
        <v>0.43845699999999999</v>
      </c>
      <c r="M217" s="123">
        <v>0.46888299999999999</v>
      </c>
      <c r="N217" s="123">
        <v>0.50065899999999997</v>
      </c>
      <c r="O217" s="123">
        <v>0.53854100000000005</v>
      </c>
      <c r="P217" s="123">
        <v>0.585642</v>
      </c>
      <c r="Q217" s="123">
        <v>0.64264399999999999</v>
      </c>
      <c r="R217" s="123">
        <v>0.70755999999999997</v>
      </c>
      <c r="S217" s="123">
        <v>0.78264699999999998</v>
      </c>
      <c r="T217" s="123">
        <v>0.86579399999999995</v>
      </c>
      <c r="U217" s="123">
        <v>0.95799100000000004</v>
      </c>
      <c r="V217" s="123">
        <v>1.0510919999999999</v>
      </c>
      <c r="W217" s="123">
        <v>1.1473150000000001</v>
      </c>
      <c r="X217" s="123">
        <v>1.243325</v>
      </c>
      <c r="Y217" s="123">
        <v>1.3379430000000001</v>
      </c>
      <c r="Z217" s="123">
        <v>1.437713</v>
      </c>
      <c r="AA217" s="123">
        <v>1.532467</v>
      </c>
      <c r="AB217" s="123">
        <v>1.6170869999999999</v>
      </c>
      <c r="AC217" s="123">
        <v>1.6923090000000001</v>
      </c>
      <c r="AD217" s="123">
        <v>1.7661230000000001</v>
      </c>
      <c r="AE217" s="123">
        <v>1.8381050000000001</v>
      </c>
      <c r="AF217" s="124" t="s">
        <v>400</v>
      </c>
      <c r="AG217" s="115"/>
    </row>
    <row r="218" spans="1:33" ht="15" customHeight="1">
      <c r="A218" s="113" t="s">
        <v>585</v>
      </c>
      <c r="B218" s="122" t="s">
        <v>402</v>
      </c>
      <c r="C218" s="123">
        <v>0</v>
      </c>
      <c r="D218" s="123">
        <v>0.32879999999999998</v>
      </c>
      <c r="E218" s="123">
        <v>0.34547</v>
      </c>
      <c r="F218" s="123">
        <v>0.34941499999999998</v>
      </c>
      <c r="G218" s="123">
        <v>0.35311300000000001</v>
      </c>
      <c r="H218" s="123">
        <v>0.35725600000000002</v>
      </c>
      <c r="I218" s="123">
        <v>0.36241400000000001</v>
      </c>
      <c r="J218" s="123">
        <v>0.37389899999999998</v>
      </c>
      <c r="K218" s="123">
        <v>0.391291</v>
      </c>
      <c r="L218" s="123">
        <v>0.41677700000000001</v>
      </c>
      <c r="M218" s="123">
        <v>0.44823800000000003</v>
      </c>
      <c r="N218" s="123">
        <v>0.48479499999999998</v>
      </c>
      <c r="O218" s="123">
        <v>0.52864800000000001</v>
      </c>
      <c r="P218" s="123">
        <v>0.58403799999999995</v>
      </c>
      <c r="Q218" s="123">
        <v>0.64941700000000002</v>
      </c>
      <c r="R218" s="123">
        <v>0.72499999999999998</v>
      </c>
      <c r="S218" s="123">
        <v>0.81109100000000001</v>
      </c>
      <c r="T218" s="123">
        <v>0.90827100000000005</v>
      </c>
      <c r="U218" s="123">
        <v>1.0153730000000001</v>
      </c>
      <c r="V218" s="123">
        <v>1.125429</v>
      </c>
      <c r="W218" s="123">
        <v>1.239638</v>
      </c>
      <c r="X218" s="123">
        <v>1.3565320000000001</v>
      </c>
      <c r="Y218" s="123">
        <v>1.4644839999999999</v>
      </c>
      <c r="Z218" s="123">
        <v>1.5821670000000001</v>
      </c>
      <c r="AA218" s="123">
        <v>1.6880930000000001</v>
      </c>
      <c r="AB218" s="123">
        <v>1.7864690000000001</v>
      </c>
      <c r="AC218" s="123">
        <v>1.8713010000000001</v>
      </c>
      <c r="AD218" s="123">
        <v>1.9580740000000001</v>
      </c>
      <c r="AE218" s="123">
        <v>2.0376029999999998</v>
      </c>
      <c r="AF218" s="124" t="s">
        <v>400</v>
      </c>
      <c r="AG218" s="115"/>
    </row>
    <row r="219" spans="1:33" ht="15" customHeight="1">
      <c r="A219" s="113" t="s">
        <v>586</v>
      </c>
      <c r="B219" s="122" t="s">
        <v>404</v>
      </c>
      <c r="C219" s="123">
        <v>0</v>
      </c>
      <c r="D219" s="123">
        <v>0</v>
      </c>
      <c r="E219" s="123">
        <v>1.0399999999999999E-4</v>
      </c>
      <c r="F219" s="123">
        <v>1.07E-4</v>
      </c>
      <c r="G219" s="123">
        <v>1.0900000000000001E-4</v>
      </c>
      <c r="H219" s="123">
        <v>1.0900000000000001E-4</v>
      </c>
      <c r="I219" s="123">
        <v>1.0900000000000001E-4</v>
      </c>
      <c r="J219" s="123">
        <v>1.1E-4</v>
      </c>
      <c r="K219" s="123">
        <v>1.1E-4</v>
      </c>
      <c r="L219" s="123">
        <v>1.1E-4</v>
      </c>
      <c r="M219" s="123">
        <v>1.1E-4</v>
      </c>
      <c r="N219" s="123">
        <v>1.0900000000000001E-4</v>
      </c>
      <c r="O219" s="123">
        <v>1.0900000000000001E-4</v>
      </c>
      <c r="P219" s="123">
        <v>1.0900000000000001E-4</v>
      </c>
      <c r="Q219" s="123">
        <v>1.08E-4</v>
      </c>
      <c r="R219" s="123">
        <v>1.07E-4</v>
      </c>
      <c r="S219" s="123">
        <v>1.06E-4</v>
      </c>
      <c r="T219" s="123">
        <v>1.0399999999999999E-4</v>
      </c>
      <c r="U219" s="123">
        <v>1.01E-4</v>
      </c>
      <c r="V219" s="123">
        <v>9.7E-5</v>
      </c>
      <c r="W219" s="123">
        <v>9.2E-5</v>
      </c>
      <c r="X219" s="123">
        <v>8.6000000000000003E-5</v>
      </c>
      <c r="Y219" s="123">
        <v>8.0000000000000007E-5</v>
      </c>
      <c r="Z219" s="123">
        <v>7.3999999999999996E-5</v>
      </c>
      <c r="AA219" s="123">
        <v>6.7999999999999999E-5</v>
      </c>
      <c r="AB219" s="123">
        <v>6.0999999999999999E-5</v>
      </c>
      <c r="AC219" s="123">
        <v>5.3999999999999998E-5</v>
      </c>
      <c r="AD219" s="123">
        <v>4.8000000000000001E-5</v>
      </c>
      <c r="AE219" s="123">
        <v>4.1999999999999998E-5</v>
      </c>
      <c r="AF219" s="124" t="s">
        <v>400</v>
      </c>
      <c r="AG219" s="115"/>
    </row>
    <row r="220" spans="1:33" ht="15" customHeight="1">
      <c r="A220" s="113" t="s">
        <v>587</v>
      </c>
      <c r="B220" s="122" t="s">
        <v>406</v>
      </c>
      <c r="C220" s="123">
        <v>252.12297100000001</v>
      </c>
      <c r="D220" s="123">
        <v>262.199432</v>
      </c>
      <c r="E220" s="123">
        <v>276.18127399999997</v>
      </c>
      <c r="F220" s="123">
        <v>286.01892099999998</v>
      </c>
      <c r="G220" s="123">
        <v>290.46655299999998</v>
      </c>
      <c r="H220" s="123">
        <v>292.43240400000002</v>
      </c>
      <c r="I220" s="123">
        <v>293.63424700000002</v>
      </c>
      <c r="J220" s="123">
        <v>296.173248</v>
      </c>
      <c r="K220" s="123">
        <v>298.12170400000002</v>
      </c>
      <c r="L220" s="123">
        <v>300.39685100000003</v>
      </c>
      <c r="M220" s="123">
        <v>303.257294</v>
      </c>
      <c r="N220" s="123">
        <v>305.71603399999998</v>
      </c>
      <c r="O220" s="123">
        <v>309.26257299999997</v>
      </c>
      <c r="P220" s="123">
        <v>314.79812600000002</v>
      </c>
      <c r="Q220" s="123">
        <v>321.14746100000002</v>
      </c>
      <c r="R220" s="123">
        <v>327.09249899999998</v>
      </c>
      <c r="S220" s="123">
        <v>333.56478900000002</v>
      </c>
      <c r="T220" s="123">
        <v>339.75351000000001</v>
      </c>
      <c r="U220" s="123">
        <v>346.38189699999998</v>
      </c>
      <c r="V220" s="123">
        <v>351.209137</v>
      </c>
      <c r="W220" s="123">
        <v>355.95761099999999</v>
      </c>
      <c r="X220" s="123">
        <v>360.42837500000002</v>
      </c>
      <c r="Y220" s="123">
        <v>364.902466</v>
      </c>
      <c r="Z220" s="123">
        <v>371.72610500000002</v>
      </c>
      <c r="AA220" s="123">
        <v>378.28823899999998</v>
      </c>
      <c r="AB220" s="123">
        <v>383.89129600000001</v>
      </c>
      <c r="AC220" s="123">
        <v>388.47567700000002</v>
      </c>
      <c r="AD220" s="123">
        <v>394.81222500000001</v>
      </c>
      <c r="AE220" s="123">
        <v>401.96115099999997</v>
      </c>
      <c r="AF220" s="124">
        <v>1.6798E-2</v>
      </c>
      <c r="AG220" s="115"/>
    </row>
    <row r="221" spans="1:33" ht="15" customHeight="1">
      <c r="B221" s="121" t="s">
        <v>407</v>
      </c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</row>
    <row r="222" spans="1:33" ht="15" customHeight="1">
      <c r="A222" s="113" t="s">
        <v>588</v>
      </c>
      <c r="B222" s="122" t="s">
        <v>387</v>
      </c>
      <c r="C222" s="123">
        <v>108.315331</v>
      </c>
      <c r="D222" s="123">
        <v>111.86180899999999</v>
      </c>
      <c r="E222" s="123">
        <v>112.663895</v>
      </c>
      <c r="F222" s="123">
        <v>113.75501300000001</v>
      </c>
      <c r="G222" s="123">
        <v>116.360794</v>
      </c>
      <c r="H222" s="123">
        <v>120.664314</v>
      </c>
      <c r="I222" s="123">
        <v>123.277176</v>
      </c>
      <c r="J222" s="123">
        <v>123.222191</v>
      </c>
      <c r="K222" s="123">
        <v>121.07485200000001</v>
      </c>
      <c r="L222" s="123">
        <v>119.570702</v>
      </c>
      <c r="M222" s="123">
        <v>120.336288</v>
      </c>
      <c r="N222" s="123">
        <v>121.886032</v>
      </c>
      <c r="O222" s="123">
        <v>123.167618</v>
      </c>
      <c r="P222" s="123">
        <v>124.72809599999999</v>
      </c>
      <c r="Q222" s="123">
        <v>126.319824</v>
      </c>
      <c r="R222" s="123">
        <v>127.848488</v>
      </c>
      <c r="S222" s="123">
        <v>129.178223</v>
      </c>
      <c r="T222" s="123">
        <v>130.386765</v>
      </c>
      <c r="U222" s="123">
        <v>131.92759699999999</v>
      </c>
      <c r="V222" s="123">
        <v>133.48138399999999</v>
      </c>
      <c r="W222" s="123">
        <v>134.51525899999999</v>
      </c>
      <c r="X222" s="123">
        <v>135.85908499999999</v>
      </c>
      <c r="Y222" s="123">
        <v>136.21057099999999</v>
      </c>
      <c r="Z222" s="123">
        <v>135.419983</v>
      </c>
      <c r="AA222" s="123">
        <v>135.072632</v>
      </c>
      <c r="AB222" s="123">
        <v>135.62127699999999</v>
      </c>
      <c r="AC222" s="123">
        <v>136.81350699999999</v>
      </c>
      <c r="AD222" s="123">
        <v>137.64428699999999</v>
      </c>
      <c r="AE222" s="123">
        <v>139.15571600000001</v>
      </c>
      <c r="AF222" s="124">
        <v>8.9879999999999995E-3</v>
      </c>
      <c r="AG222" s="115"/>
    </row>
    <row r="223" spans="1:33" ht="15" customHeight="1">
      <c r="A223" s="113" t="s">
        <v>589</v>
      </c>
      <c r="B223" s="122" t="s">
        <v>389</v>
      </c>
      <c r="C223" s="123">
        <v>68.839256000000006</v>
      </c>
      <c r="D223" s="123">
        <v>70.735229000000004</v>
      </c>
      <c r="E223" s="123">
        <v>70.912659000000005</v>
      </c>
      <c r="F223" s="123">
        <v>71.294334000000006</v>
      </c>
      <c r="G223" s="123">
        <v>72.641609000000003</v>
      </c>
      <c r="H223" s="123">
        <v>75.056540999999996</v>
      </c>
      <c r="I223" s="123">
        <v>76.427368000000001</v>
      </c>
      <c r="J223" s="123">
        <v>76.160088000000002</v>
      </c>
      <c r="K223" s="123">
        <v>74.622658000000001</v>
      </c>
      <c r="L223" s="123">
        <v>73.505134999999996</v>
      </c>
      <c r="M223" s="123">
        <v>73.799858</v>
      </c>
      <c r="N223" s="123">
        <v>74.586723000000006</v>
      </c>
      <c r="O223" s="123">
        <v>75.219261000000003</v>
      </c>
      <c r="P223" s="123">
        <v>76.031173999999993</v>
      </c>
      <c r="Q223" s="123">
        <v>76.870277000000002</v>
      </c>
      <c r="R223" s="123">
        <v>77.678650000000005</v>
      </c>
      <c r="S223" s="123">
        <v>78.373497</v>
      </c>
      <c r="T223" s="123">
        <v>79.001953</v>
      </c>
      <c r="U223" s="123">
        <v>79.838211000000001</v>
      </c>
      <c r="V223" s="123">
        <v>80.688086999999996</v>
      </c>
      <c r="W223" s="123">
        <v>81.229370000000003</v>
      </c>
      <c r="X223" s="123">
        <v>81.963241999999994</v>
      </c>
      <c r="Y223" s="123">
        <v>82.103797999999998</v>
      </c>
      <c r="Z223" s="123">
        <v>81.561913000000004</v>
      </c>
      <c r="AA223" s="123">
        <v>81.292777999999998</v>
      </c>
      <c r="AB223" s="123">
        <v>81.567595999999995</v>
      </c>
      <c r="AC223" s="123">
        <v>82.233161999999993</v>
      </c>
      <c r="AD223" s="123">
        <v>82.684783999999993</v>
      </c>
      <c r="AE223" s="123">
        <v>83.548218000000006</v>
      </c>
      <c r="AF223" s="124">
        <v>6.94E-3</v>
      </c>
      <c r="AG223" s="115"/>
    </row>
    <row r="224" spans="1:33" ht="15" customHeight="1">
      <c r="A224" s="113" t="s">
        <v>590</v>
      </c>
      <c r="B224" s="122" t="s">
        <v>391</v>
      </c>
      <c r="C224" s="123">
        <v>0.19042999999999999</v>
      </c>
      <c r="D224" s="123">
        <v>0.19422300000000001</v>
      </c>
      <c r="E224" s="123">
        <v>0.19656999999999999</v>
      </c>
      <c r="F224" s="123">
        <v>0.196077</v>
      </c>
      <c r="G224" s="123">
        <v>0.20480999999999999</v>
      </c>
      <c r="H224" s="123">
        <v>0.21737600000000001</v>
      </c>
      <c r="I224" s="123">
        <v>0.22798099999999999</v>
      </c>
      <c r="J224" s="123">
        <v>0.23441400000000001</v>
      </c>
      <c r="K224" s="123">
        <v>0.23872599999999999</v>
      </c>
      <c r="L224" s="123">
        <v>0.247721</v>
      </c>
      <c r="M224" s="123">
        <v>0.263905</v>
      </c>
      <c r="N224" s="123">
        <v>0.28577399999999997</v>
      </c>
      <c r="O224" s="123">
        <v>0.307006</v>
      </c>
      <c r="P224" s="123">
        <v>0.33141100000000001</v>
      </c>
      <c r="Q224" s="123">
        <v>0.35905500000000001</v>
      </c>
      <c r="R224" s="123">
        <v>0.39071699999999998</v>
      </c>
      <c r="S224" s="123">
        <v>0.42327700000000001</v>
      </c>
      <c r="T224" s="123">
        <v>0.45851599999999998</v>
      </c>
      <c r="U224" s="123">
        <v>0.49489499999999997</v>
      </c>
      <c r="V224" s="123">
        <v>0.53306299999999995</v>
      </c>
      <c r="W224" s="123">
        <v>0.56726100000000002</v>
      </c>
      <c r="X224" s="123">
        <v>0.60443800000000003</v>
      </c>
      <c r="Y224" s="123">
        <v>0.63577700000000004</v>
      </c>
      <c r="Z224" s="123">
        <v>0.65985499999999997</v>
      </c>
      <c r="AA224" s="123">
        <v>0.68360100000000001</v>
      </c>
      <c r="AB224" s="123">
        <v>0.70903000000000005</v>
      </c>
      <c r="AC224" s="123">
        <v>0.73458299999999999</v>
      </c>
      <c r="AD224" s="123">
        <v>0.75465000000000004</v>
      </c>
      <c r="AE224" s="123">
        <v>0.77672799999999997</v>
      </c>
      <c r="AF224" s="124">
        <v>5.1489E-2</v>
      </c>
      <c r="AG224" s="115"/>
    </row>
    <row r="225" spans="1:33" ht="15" customHeight="1">
      <c r="A225" s="113" t="s">
        <v>591</v>
      </c>
      <c r="B225" s="122" t="s">
        <v>393</v>
      </c>
      <c r="C225" s="123">
        <v>8.8756000000000002E-2</v>
      </c>
      <c r="D225" s="123">
        <v>8.0241000000000007E-2</v>
      </c>
      <c r="E225" s="123">
        <v>7.1048E-2</v>
      </c>
      <c r="F225" s="123">
        <v>6.2378000000000003E-2</v>
      </c>
      <c r="G225" s="123">
        <v>5.543E-2</v>
      </c>
      <c r="H225" s="123">
        <v>4.9847000000000002E-2</v>
      </c>
      <c r="I225" s="123">
        <v>4.4072E-2</v>
      </c>
      <c r="J225" s="123">
        <v>3.8059999999999997E-2</v>
      </c>
      <c r="K225" s="123">
        <v>3.2244000000000002E-2</v>
      </c>
      <c r="L225" s="123">
        <v>2.7390000000000001E-2</v>
      </c>
      <c r="M225" s="123">
        <v>2.3635E-2</v>
      </c>
      <c r="N225" s="123">
        <v>2.0455000000000001E-2</v>
      </c>
      <c r="O225" s="123">
        <v>1.7596000000000001E-2</v>
      </c>
      <c r="P225" s="123">
        <v>1.512E-2</v>
      </c>
      <c r="Q225" s="123">
        <v>1.2947999999999999E-2</v>
      </c>
      <c r="R225" s="123">
        <v>1.1051E-2</v>
      </c>
      <c r="S225" s="123">
        <v>9.3919999999999993E-3</v>
      </c>
      <c r="T225" s="123">
        <v>7.9559999999999995E-3</v>
      </c>
      <c r="U225" s="123">
        <v>6.7409999999999996E-3</v>
      </c>
      <c r="V225" s="123">
        <v>5.7010000000000003E-3</v>
      </c>
      <c r="W225" s="123">
        <v>4.7920000000000003E-3</v>
      </c>
      <c r="X225" s="123">
        <v>4.0299999999999997E-3</v>
      </c>
      <c r="Y225" s="123">
        <v>3.3570000000000002E-3</v>
      </c>
      <c r="Z225" s="123">
        <v>2.7699999999999999E-3</v>
      </c>
      <c r="AA225" s="123">
        <v>2.2889999999999998E-3</v>
      </c>
      <c r="AB225" s="123">
        <v>1.9040000000000001E-3</v>
      </c>
      <c r="AC225" s="123">
        <v>1.5900000000000001E-3</v>
      </c>
      <c r="AD225" s="123">
        <v>1.323E-3</v>
      </c>
      <c r="AE225" s="123">
        <v>1.106E-3</v>
      </c>
      <c r="AF225" s="124">
        <v>-0.144952</v>
      </c>
      <c r="AG225" s="115"/>
    </row>
    <row r="226" spans="1:33" ht="15" customHeight="1">
      <c r="A226" s="113" t="s">
        <v>592</v>
      </c>
      <c r="B226" s="122" t="s">
        <v>395</v>
      </c>
      <c r="C226" s="123">
        <v>3.1209169999999999</v>
      </c>
      <c r="D226" s="123">
        <v>3.562824</v>
      </c>
      <c r="E226" s="123">
        <v>4.1059590000000004</v>
      </c>
      <c r="F226" s="123">
        <v>4.4477089999999997</v>
      </c>
      <c r="G226" s="123">
        <v>4.9635889999999998</v>
      </c>
      <c r="H226" s="123">
        <v>5.6116510000000002</v>
      </c>
      <c r="I226" s="123">
        <v>6.101458</v>
      </c>
      <c r="J226" s="123">
        <v>6.5357409999999998</v>
      </c>
      <c r="K226" s="123">
        <v>6.9304500000000004</v>
      </c>
      <c r="L226" s="123">
        <v>7.5008939999999997</v>
      </c>
      <c r="M226" s="123">
        <v>8.2456250000000004</v>
      </c>
      <c r="N226" s="123">
        <v>9.1310850000000006</v>
      </c>
      <c r="O226" s="123">
        <v>9.9110980000000009</v>
      </c>
      <c r="P226" s="123">
        <v>10.721723000000001</v>
      </c>
      <c r="Q226" s="123">
        <v>11.346403</v>
      </c>
      <c r="R226" s="123">
        <v>11.955226</v>
      </c>
      <c r="S226" s="123">
        <v>12.458663</v>
      </c>
      <c r="T226" s="123">
        <v>12.958193</v>
      </c>
      <c r="U226" s="123">
        <v>13.419568999999999</v>
      </c>
      <c r="V226" s="123">
        <v>13.88363</v>
      </c>
      <c r="W226" s="123">
        <v>14.252980000000001</v>
      </c>
      <c r="X226" s="123">
        <v>14.691565000000001</v>
      </c>
      <c r="Y226" s="123">
        <v>14.861463000000001</v>
      </c>
      <c r="Z226" s="123">
        <v>14.905587000000001</v>
      </c>
      <c r="AA226" s="123">
        <v>14.814135</v>
      </c>
      <c r="AB226" s="123">
        <v>14.890703999999999</v>
      </c>
      <c r="AC226" s="123">
        <v>14.942218</v>
      </c>
      <c r="AD226" s="123">
        <v>15.033702999999999</v>
      </c>
      <c r="AE226" s="123">
        <v>15.088609</v>
      </c>
      <c r="AF226" s="124">
        <v>5.7893E-2</v>
      </c>
      <c r="AG226" s="115"/>
    </row>
    <row r="227" spans="1:33" ht="15" customHeight="1">
      <c r="A227" s="113" t="s">
        <v>593</v>
      </c>
      <c r="B227" s="122" t="s">
        <v>397</v>
      </c>
      <c r="C227" s="123">
        <v>6.5137E-2</v>
      </c>
      <c r="D227" s="123">
        <v>5.9175999999999999E-2</v>
      </c>
      <c r="E227" s="123">
        <v>5.2366000000000003E-2</v>
      </c>
      <c r="F227" s="123">
        <v>4.6144999999999999E-2</v>
      </c>
      <c r="G227" s="123">
        <v>4.1158E-2</v>
      </c>
      <c r="H227" s="123">
        <v>3.7145999999999998E-2</v>
      </c>
      <c r="I227" s="123">
        <v>3.2967000000000003E-2</v>
      </c>
      <c r="J227" s="123">
        <v>2.8586E-2</v>
      </c>
      <c r="K227" s="123">
        <v>2.4323000000000001E-2</v>
      </c>
      <c r="L227" s="123">
        <v>2.0753000000000001E-2</v>
      </c>
      <c r="M227" s="123">
        <v>1.7988000000000001E-2</v>
      </c>
      <c r="N227" s="123">
        <v>1.5639E-2</v>
      </c>
      <c r="O227" s="123">
        <v>1.3513000000000001E-2</v>
      </c>
      <c r="P227" s="123">
        <v>1.1663E-2</v>
      </c>
      <c r="Q227" s="123">
        <v>1.0030000000000001E-2</v>
      </c>
      <c r="R227" s="123">
        <v>8.5970000000000005E-3</v>
      </c>
      <c r="S227" s="123">
        <v>7.3359999999999996E-3</v>
      </c>
      <c r="T227" s="123">
        <v>6.241E-3</v>
      </c>
      <c r="U227" s="123">
        <v>5.3090000000000004E-3</v>
      </c>
      <c r="V227" s="123">
        <v>4.5069999999999997E-3</v>
      </c>
      <c r="W227" s="123">
        <v>3.8040000000000001E-3</v>
      </c>
      <c r="X227" s="123">
        <v>3.212E-3</v>
      </c>
      <c r="Y227" s="123">
        <v>2.6870000000000002E-3</v>
      </c>
      <c r="Z227" s="123">
        <v>2.2260000000000001E-3</v>
      </c>
      <c r="AA227" s="123">
        <v>1.8489999999999999E-3</v>
      </c>
      <c r="AB227" s="123">
        <v>1.5460000000000001E-3</v>
      </c>
      <c r="AC227" s="123">
        <v>1.2979999999999999E-3</v>
      </c>
      <c r="AD227" s="123">
        <v>1.0870000000000001E-3</v>
      </c>
      <c r="AE227" s="123">
        <v>9.1399999999999999E-4</v>
      </c>
      <c r="AF227" s="124">
        <v>-0.141343</v>
      </c>
      <c r="AG227" s="115"/>
    </row>
    <row r="228" spans="1:33" ht="15" customHeight="1">
      <c r="A228" s="113" t="s">
        <v>594</v>
      </c>
      <c r="B228" s="122" t="s">
        <v>399</v>
      </c>
      <c r="C228" s="123">
        <v>0</v>
      </c>
      <c r="D228" s="123">
        <v>0</v>
      </c>
      <c r="E228" s="123">
        <v>0.22504299999999999</v>
      </c>
      <c r="F228" s="123">
        <v>0.22714799999999999</v>
      </c>
      <c r="G228" s="123">
        <v>0.23027900000000001</v>
      </c>
      <c r="H228" s="123">
        <v>0.23857500000000001</v>
      </c>
      <c r="I228" s="123">
        <v>0.24623999999999999</v>
      </c>
      <c r="J228" s="123">
        <v>0.24834500000000001</v>
      </c>
      <c r="K228" s="123">
        <v>0.247229</v>
      </c>
      <c r="L228" s="123">
        <v>0.249005</v>
      </c>
      <c r="M228" s="123">
        <v>0.25837700000000002</v>
      </c>
      <c r="N228" s="123">
        <v>0.27263700000000002</v>
      </c>
      <c r="O228" s="123">
        <v>0.28715600000000002</v>
      </c>
      <c r="P228" s="123">
        <v>0.30215799999999998</v>
      </c>
      <c r="Q228" s="123">
        <v>0.320687</v>
      </c>
      <c r="R228" s="123">
        <v>0.34081499999999998</v>
      </c>
      <c r="S228" s="123">
        <v>0.36212299999999997</v>
      </c>
      <c r="T228" s="123">
        <v>0.38599099999999997</v>
      </c>
      <c r="U228" s="123">
        <v>0.41384599999999999</v>
      </c>
      <c r="V228" s="123">
        <v>0.44478200000000001</v>
      </c>
      <c r="W228" s="123">
        <v>0.47659899999999999</v>
      </c>
      <c r="X228" s="123">
        <v>0.51157799999999998</v>
      </c>
      <c r="Y228" s="123">
        <v>0.54397300000000004</v>
      </c>
      <c r="Z228" s="123">
        <v>0.57172999999999996</v>
      </c>
      <c r="AA228" s="123">
        <v>0.60040700000000002</v>
      </c>
      <c r="AB228" s="123">
        <v>0.631637</v>
      </c>
      <c r="AC228" s="123">
        <v>0.66413</v>
      </c>
      <c r="AD228" s="123">
        <v>0.69267100000000004</v>
      </c>
      <c r="AE228" s="123">
        <v>0.72231699999999999</v>
      </c>
      <c r="AF228" s="124" t="s">
        <v>400</v>
      </c>
      <c r="AG228" s="115"/>
    </row>
    <row r="229" spans="1:33" ht="15" customHeight="1">
      <c r="A229" s="113" t="s">
        <v>595</v>
      </c>
      <c r="B229" s="122" t="s">
        <v>402</v>
      </c>
      <c r="C229" s="123">
        <v>0</v>
      </c>
      <c r="D229" s="123">
        <v>0</v>
      </c>
      <c r="E229" s="123">
        <v>0.21895000000000001</v>
      </c>
      <c r="F229" s="123">
        <v>0.21643299999999999</v>
      </c>
      <c r="G229" s="123">
        <v>0.21639600000000001</v>
      </c>
      <c r="H229" s="123">
        <v>0.22101599999999999</v>
      </c>
      <c r="I229" s="123">
        <v>0.22417100000000001</v>
      </c>
      <c r="J229" s="123">
        <v>0.224302</v>
      </c>
      <c r="K229" s="123">
        <v>0.22405600000000001</v>
      </c>
      <c r="L229" s="123">
        <v>0.22989499999999999</v>
      </c>
      <c r="M229" s="123">
        <v>0.244149</v>
      </c>
      <c r="N229" s="123">
        <v>0.265212</v>
      </c>
      <c r="O229" s="123">
        <v>0.28737600000000002</v>
      </c>
      <c r="P229" s="123">
        <v>0.31066100000000002</v>
      </c>
      <c r="Q229" s="123">
        <v>0.33900400000000003</v>
      </c>
      <c r="R229" s="123">
        <v>0.37101699999999999</v>
      </c>
      <c r="S229" s="123">
        <v>0.404947</v>
      </c>
      <c r="T229" s="123">
        <v>0.44428299999999998</v>
      </c>
      <c r="U229" s="123">
        <v>0.48955100000000001</v>
      </c>
      <c r="V229" s="123">
        <v>0.54082399999999997</v>
      </c>
      <c r="W229" s="123">
        <v>0.59456699999999996</v>
      </c>
      <c r="X229" s="123">
        <v>0.65479900000000002</v>
      </c>
      <c r="Y229" s="123">
        <v>0.70982199999999995</v>
      </c>
      <c r="Z229" s="123">
        <v>0.75931499999999996</v>
      </c>
      <c r="AA229" s="123">
        <v>0.80587200000000003</v>
      </c>
      <c r="AB229" s="123">
        <v>0.85718000000000005</v>
      </c>
      <c r="AC229" s="123">
        <v>0.90732199999999996</v>
      </c>
      <c r="AD229" s="123">
        <v>0.95350299999999999</v>
      </c>
      <c r="AE229" s="123">
        <v>0.99503299999999995</v>
      </c>
      <c r="AF229" s="124" t="s">
        <v>400</v>
      </c>
      <c r="AG229" s="115"/>
    </row>
    <row r="230" spans="1:33" ht="15" customHeight="1">
      <c r="A230" s="113" t="s">
        <v>596</v>
      </c>
      <c r="B230" s="122" t="s">
        <v>404</v>
      </c>
      <c r="C230" s="123">
        <v>0</v>
      </c>
      <c r="D230" s="123">
        <v>0</v>
      </c>
      <c r="E230" s="123">
        <v>0.37634600000000001</v>
      </c>
      <c r="F230" s="123">
        <v>0.38173499999999999</v>
      </c>
      <c r="G230" s="123">
        <v>0.39291799999999999</v>
      </c>
      <c r="H230" s="123">
        <v>0.410806</v>
      </c>
      <c r="I230" s="123">
        <v>0.42415799999999998</v>
      </c>
      <c r="J230" s="123">
        <v>0.42967499999999997</v>
      </c>
      <c r="K230" s="123">
        <v>0.42928899999999998</v>
      </c>
      <c r="L230" s="123">
        <v>0.43275599999999997</v>
      </c>
      <c r="M230" s="123">
        <v>0.44654500000000003</v>
      </c>
      <c r="N230" s="123">
        <v>0.46606599999999998</v>
      </c>
      <c r="O230" s="123">
        <v>0.487985</v>
      </c>
      <c r="P230" s="123">
        <v>0.515046</v>
      </c>
      <c r="Q230" s="123">
        <v>0.54696100000000003</v>
      </c>
      <c r="R230" s="123">
        <v>0.58394299999999999</v>
      </c>
      <c r="S230" s="123">
        <v>0.62582199999999999</v>
      </c>
      <c r="T230" s="123">
        <v>0.67317400000000005</v>
      </c>
      <c r="U230" s="123">
        <v>0.72845700000000002</v>
      </c>
      <c r="V230" s="123">
        <v>0.789906</v>
      </c>
      <c r="W230" s="123">
        <v>0.85352700000000004</v>
      </c>
      <c r="X230" s="123">
        <v>0.92321799999999998</v>
      </c>
      <c r="Y230" s="123">
        <v>0.98855099999999996</v>
      </c>
      <c r="Z230" s="123">
        <v>1.0453749999999999</v>
      </c>
      <c r="AA230" s="123">
        <v>1.1034539999999999</v>
      </c>
      <c r="AB230" s="123">
        <v>1.1658329999999999</v>
      </c>
      <c r="AC230" s="123">
        <v>1.2301740000000001</v>
      </c>
      <c r="AD230" s="123">
        <v>1.2869170000000001</v>
      </c>
      <c r="AE230" s="123">
        <v>1.345232</v>
      </c>
      <c r="AF230" s="124" t="s">
        <v>400</v>
      </c>
      <c r="AG230" s="115"/>
    </row>
    <row r="231" spans="1:33" ht="15" customHeight="1">
      <c r="A231" s="113" t="s">
        <v>597</v>
      </c>
      <c r="B231" s="122" t="s">
        <v>418</v>
      </c>
      <c r="C231" s="123">
        <v>180.61982699999999</v>
      </c>
      <c r="D231" s="123">
        <v>186.49350000000001</v>
      </c>
      <c r="E231" s="123">
        <v>188.82283000000001</v>
      </c>
      <c r="F231" s="123">
        <v>190.626938</v>
      </c>
      <c r="G231" s="123">
        <v>195.106979</v>
      </c>
      <c r="H231" s="123">
        <v>202.50727800000001</v>
      </c>
      <c r="I231" s="123">
        <v>207.005585</v>
      </c>
      <c r="J231" s="123">
        <v>207.12138400000001</v>
      </c>
      <c r="K231" s="123">
        <v>203.823837</v>
      </c>
      <c r="L231" s="123">
        <v>201.78428600000001</v>
      </c>
      <c r="M231" s="123">
        <v>203.63635300000001</v>
      </c>
      <c r="N231" s="123">
        <v>206.92961099999999</v>
      </c>
      <c r="O231" s="123">
        <v>209.69859299999999</v>
      </c>
      <c r="P231" s="123">
        <v>212.967072</v>
      </c>
      <c r="Q231" s="123">
        <v>216.125214</v>
      </c>
      <c r="R231" s="123">
        <v>219.188492</v>
      </c>
      <c r="S231" s="123">
        <v>221.84333799999999</v>
      </c>
      <c r="T231" s="123">
        <v>224.323059</v>
      </c>
      <c r="U231" s="123">
        <v>227.32418799999999</v>
      </c>
      <c r="V231" s="123">
        <v>230.371872</v>
      </c>
      <c r="W231" s="123">
        <v>232.498154</v>
      </c>
      <c r="X231" s="123">
        <v>235.21517900000001</v>
      </c>
      <c r="Y231" s="123">
        <v>236.05999800000001</v>
      </c>
      <c r="Z231" s="123">
        <v>234.92872600000001</v>
      </c>
      <c r="AA231" s="123">
        <v>234.37702899999999</v>
      </c>
      <c r="AB231" s="123">
        <v>235.44674699999999</v>
      </c>
      <c r="AC231" s="123">
        <v>237.52796900000001</v>
      </c>
      <c r="AD231" s="123">
        <v>239.052933</v>
      </c>
      <c r="AE231" s="123">
        <v>241.633881</v>
      </c>
      <c r="AF231" s="124">
        <v>1.0448000000000001E-2</v>
      </c>
      <c r="AG231" s="115"/>
    </row>
    <row r="232" spans="1:33" ht="15" customHeight="1">
      <c r="B232" s="121" t="s">
        <v>419</v>
      </c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</row>
    <row r="233" spans="1:33" ht="15" customHeight="1">
      <c r="A233" s="113" t="s">
        <v>598</v>
      </c>
      <c r="B233" s="122" t="s">
        <v>387</v>
      </c>
      <c r="C233" s="123">
        <v>273.15377799999999</v>
      </c>
      <c r="D233" s="123">
        <v>277.07376099999999</v>
      </c>
      <c r="E233" s="123">
        <v>274.69210800000002</v>
      </c>
      <c r="F233" s="123">
        <v>272.49237099999999</v>
      </c>
      <c r="G233" s="123">
        <v>274.15902699999998</v>
      </c>
      <c r="H233" s="123">
        <v>279.90683000000001</v>
      </c>
      <c r="I233" s="123">
        <v>281.52694700000001</v>
      </c>
      <c r="J233" s="123">
        <v>277.27740499999999</v>
      </c>
      <c r="K233" s="123">
        <v>268.671448</v>
      </c>
      <c r="L233" s="123">
        <v>261.83212300000002</v>
      </c>
      <c r="M233" s="123">
        <v>260.10656699999998</v>
      </c>
      <c r="N233" s="123">
        <v>260.1875</v>
      </c>
      <c r="O233" s="123">
        <v>259.58990499999999</v>
      </c>
      <c r="P233" s="123">
        <v>259.61502100000001</v>
      </c>
      <c r="Q233" s="123">
        <v>259.50140399999998</v>
      </c>
      <c r="R233" s="123">
        <v>259.26907299999999</v>
      </c>
      <c r="S233" s="123">
        <v>258.56124899999998</v>
      </c>
      <c r="T233" s="123">
        <v>257.66332999999997</v>
      </c>
      <c r="U233" s="123">
        <v>257.36483800000002</v>
      </c>
      <c r="V233" s="123">
        <v>257.10897799999998</v>
      </c>
      <c r="W233" s="123">
        <v>255.83055100000001</v>
      </c>
      <c r="X233" s="123">
        <v>255.20024100000001</v>
      </c>
      <c r="Y233" s="123">
        <v>252.56401099999999</v>
      </c>
      <c r="Z233" s="123">
        <v>247.90344200000001</v>
      </c>
      <c r="AA233" s="123">
        <v>243.960342</v>
      </c>
      <c r="AB233" s="123">
        <v>241.76246599999999</v>
      </c>
      <c r="AC233" s="123">
        <v>240.633118</v>
      </c>
      <c r="AD233" s="123">
        <v>238.96373</v>
      </c>
      <c r="AE233" s="123">
        <v>238.36341899999999</v>
      </c>
      <c r="AF233" s="124">
        <v>-4.8539999999999998E-3</v>
      </c>
      <c r="AG233" s="115"/>
    </row>
    <row r="234" spans="1:33" ht="15" customHeight="1">
      <c r="A234" s="113" t="s">
        <v>599</v>
      </c>
      <c r="B234" s="122" t="s">
        <v>389</v>
      </c>
      <c r="C234" s="123">
        <v>1.4683170000000001</v>
      </c>
      <c r="D234" s="123">
        <v>1.4740150000000001</v>
      </c>
      <c r="E234" s="123">
        <v>1.4485300000000001</v>
      </c>
      <c r="F234" s="123">
        <v>1.4262159999999999</v>
      </c>
      <c r="G234" s="123">
        <v>1.425861</v>
      </c>
      <c r="H234" s="123">
        <v>1.447959</v>
      </c>
      <c r="I234" s="123">
        <v>1.44973</v>
      </c>
      <c r="J234" s="123">
        <v>1.4223749999999999</v>
      </c>
      <c r="K234" s="123">
        <v>1.373761</v>
      </c>
      <c r="L234" s="123">
        <v>1.3351310000000001</v>
      </c>
      <c r="M234" s="123">
        <v>1.323261</v>
      </c>
      <c r="N234" s="123">
        <v>1.3210850000000001</v>
      </c>
      <c r="O234" s="123">
        <v>1.315885</v>
      </c>
      <c r="P234" s="123">
        <v>1.314187</v>
      </c>
      <c r="Q234" s="123">
        <v>1.312079</v>
      </c>
      <c r="R234" s="123">
        <v>1.309604</v>
      </c>
      <c r="S234" s="123">
        <v>1.3049500000000001</v>
      </c>
      <c r="T234" s="123">
        <v>1.2995000000000001</v>
      </c>
      <c r="U234" s="123">
        <v>1.2972220000000001</v>
      </c>
      <c r="V234" s="123">
        <v>1.295293</v>
      </c>
      <c r="W234" s="123">
        <v>1.2883119999999999</v>
      </c>
      <c r="X234" s="123">
        <v>1.284683</v>
      </c>
      <c r="Y234" s="123">
        <v>1.2710330000000001</v>
      </c>
      <c r="Z234" s="123">
        <v>1.2472639999999999</v>
      </c>
      <c r="AA234" s="123">
        <v>1.227174</v>
      </c>
      <c r="AB234" s="123">
        <v>1.215902</v>
      </c>
      <c r="AC234" s="123">
        <v>1.2100420000000001</v>
      </c>
      <c r="AD234" s="123">
        <v>1.2014899999999999</v>
      </c>
      <c r="AE234" s="123">
        <v>1.198337</v>
      </c>
      <c r="AF234" s="124">
        <v>-7.2300000000000003E-3</v>
      </c>
      <c r="AG234" s="115"/>
    </row>
    <row r="235" spans="1:33" ht="15" customHeight="1">
      <c r="A235" s="113" t="s">
        <v>600</v>
      </c>
      <c r="B235" s="122" t="s">
        <v>391</v>
      </c>
      <c r="C235" s="123">
        <v>0.173008</v>
      </c>
      <c r="D235" s="123">
        <v>0.17172299999999999</v>
      </c>
      <c r="E235" s="123">
        <v>0.169068</v>
      </c>
      <c r="F235" s="123">
        <v>0.164576</v>
      </c>
      <c r="G235" s="123">
        <v>0.16542399999999999</v>
      </c>
      <c r="H235" s="123">
        <v>0.16841900000000001</v>
      </c>
      <c r="I235" s="123">
        <v>0.168487</v>
      </c>
      <c r="J235" s="123">
        <v>0.164966</v>
      </c>
      <c r="K235" s="123">
        <v>0.158774</v>
      </c>
      <c r="L235" s="123">
        <v>0.15432899999999999</v>
      </c>
      <c r="M235" s="123">
        <v>0.15285599999999999</v>
      </c>
      <c r="N235" s="123">
        <v>0.15282999999999999</v>
      </c>
      <c r="O235" s="123">
        <v>0.15127099999999999</v>
      </c>
      <c r="P235" s="123">
        <v>0.15037500000000001</v>
      </c>
      <c r="Q235" s="123">
        <v>0.14968300000000001</v>
      </c>
      <c r="R235" s="123">
        <v>0.149451</v>
      </c>
      <c r="S235" s="123">
        <v>0.14862800000000001</v>
      </c>
      <c r="T235" s="123">
        <v>0.14777999999999999</v>
      </c>
      <c r="U235" s="123">
        <v>0.14705699999999999</v>
      </c>
      <c r="V235" s="123">
        <v>0.14660300000000001</v>
      </c>
      <c r="W235" s="123">
        <v>0.14538499999999999</v>
      </c>
      <c r="X235" s="123">
        <v>0.14497399999999999</v>
      </c>
      <c r="Y235" s="123">
        <v>0.14352400000000001</v>
      </c>
      <c r="Z235" s="123">
        <v>0.14100499999999999</v>
      </c>
      <c r="AA235" s="123">
        <v>0.13896900000000001</v>
      </c>
      <c r="AB235" s="123">
        <v>0.13796600000000001</v>
      </c>
      <c r="AC235" s="123">
        <v>0.137487</v>
      </c>
      <c r="AD235" s="123">
        <v>0.13655200000000001</v>
      </c>
      <c r="AE235" s="123">
        <v>0.13630700000000001</v>
      </c>
      <c r="AF235" s="124">
        <v>-8.4790000000000004E-3</v>
      </c>
      <c r="AG235" s="115"/>
    </row>
    <row r="236" spans="1:33" ht="15" customHeight="1">
      <c r="A236" s="113" t="s">
        <v>601</v>
      </c>
      <c r="B236" s="122" t="s">
        <v>393</v>
      </c>
      <c r="C236" s="123">
        <v>4.3201349999999996</v>
      </c>
      <c r="D236" s="123">
        <v>4.0431869999999996</v>
      </c>
      <c r="E236" s="123">
        <v>3.9238460000000002</v>
      </c>
      <c r="F236" s="123">
        <v>3.769495</v>
      </c>
      <c r="G236" s="123">
        <v>3.6716500000000001</v>
      </c>
      <c r="H236" s="123">
        <v>3.5551919999999999</v>
      </c>
      <c r="I236" s="123">
        <v>3.410104</v>
      </c>
      <c r="J236" s="123">
        <v>3.1770309999999999</v>
      </c>
      <c r="K236" s="123">
        <v>2.9144230000000002</v>
      </c>
      <c r="L236" s="123">
        <v>2.829548</v>
      </c>
      <c r="M236" s="123">
        <v>2.8854839999999999</v>
      </c>
      <c r="N236" s="123">
        <v>3.0298370000000001</v>
      </c>
      <c r="O236" s="123">
        <v>3.2043180000000002</v>
      </c>
      <c r="P236" s="123">
        <v>3.3965519999999998</v>
      </c>
      <c r="Q236" s="123">
        <v>3.5950709999999999</v>
      </c>
      <c r="R236" s="123">
        <v>3.8028870000000001</v>
      </c>
      <c r="S236" s="123">
        <v>4.0112290000000002</v>
      </c>
      <c r="T236" s="123">
        <v>4.2221770000000003</v>
      </c>
      <c r="U236" s="123">
        <v>4.4554580000000001</v>
      </c>
      <c r="V236" s="123">
        <v>4.7012130000000001</v>
      </c>
      <c r="W236" s="123">
        <v>4.9360179999999998</v>
      </c>
      <c r="X236" s="123">
        <v>5.2028869999999996</v>
      </c>
      <c r="Y236" s="123">
        <v>5.4368910000000001</v>
      </c>
      <c r="Z236" s="123">
        <v>5.6219320000000002</v>
      </c>
      <c r="AA236" s="123">
        <v>5.8171609999999996</v>
      </c>
      <c r="AB236" s="123">
        <v>6.0639770000000004</v>
      </c>
      <c r="AC236" s="123">
        <v>6.339137</v>
      </c>
      <c r="AD236" s="123">
        <v>6.6010340000000003</v>
      </c>
      <c r="AE236" s="123">
        <v>6.8982409999999996</v>
      </c>
      <c r="AF236" s="124">
        <v>1.6854000000000001E-2</v>
      </c>
      <c r="AG236" s="115"/>
    </row>
    <row r="237" spans="1:33" ht="15" customHeight="1">
      <c r="A237" s="113" t="s">
        <v>602</v>
      </c>
      <c r="B237" s="122" t="s">
        <v>395</v>
      </c>
      <c r="C237" s="123">
        <v>0</v>
      </c>
      <c r="D237" s="123">
        <v>0</v>
      </c>
      <c r="E237" s="123">
        <v>0</v>
      </c>
      <c r="F237" s="123">
        <v>0</v>
      </c>
      <c r="G237" s="123">
        <v>0</v>
      </c>
      <c r="H237" s="123">
        <v>0</v>
      </c>
      <c r="I237" s="123">
        <v>0</v>
      </c>
      <c r="J237" s="123">
        <v>0</v>
      </c>
      <c r="K237" s="123">
        <v>0</v>
      </c>
      <c r="L237" s="123">
        <v>0</v>
      </c>
      <c r="M237" s="123">
        <v>0</v>
      </c>
      <c r="N237" s="123">
        <v>0</v>
      </c>
      <c r="O237" s="123">
        <v>0</v>
      </c>
      <c r="P237" s="123">
        <v>0</v>
      </c>
      <c r="Q237" s="123">
        <v>0</v>
      </c>
      <c r="R237" s="123">
        <v>0</v>
      </c>
      <c r="S237" s="123">
        <v>0</v>
      </c>
      <c r="T237" s="123">
        <v>0</v>
      </c>
      <c r="U237" s="123">
        <v>0</v>
      </c>
      <c r="V237" s="123">
        <v>0</v>
      </c>
      <c r="W237" s="123">
        <v>0</v>
      </c>
      <c r="X237" s="123">
        <v>0</v>
      </c>
      <c r="Y237" s="123">
        <v>0</v>
      </c>
      <c r="Z237" s="123">
        <v>0</v>
      </c>
      <c r="AA237" s="123">
        <v>0</v>
      </c>
      <c r="AB237" s="123">
        <v>0</v>
      </c>
      <c r="AC237" s="123">
        <v>0</v>
      </c>
      <c r="AD237" s="123">
        <v>0</v>
      </c>
      <c r="AE237" s="123">
        <v>0</v>
      </c>
      <c r="AF237" s="124" t="s">
        <v>400</v>
      </c>
      <c r="AG237" s="115"/>
    </row>
    <row r="238" spans="1:33" ht="15" customHeight="1">
      <c r="A238" s="113" t="s">
        <v>603</v>
      </c>
      <c r="B238" s="122" t="s">
        <v>397</v>
      </c>
      <c r="C238" s="123">
        <v>4.6861E-2</v>
      </c>
      <c r="D238" s="123">
        <v>4.2104000000000003E-2</v>
      </c>
      <c r="E238" s="123">
        <v>3.7054999999999998E-2</v>
      </c>
      <c r="F238" s="123">
        <v>3.2542000000000001E-2</v>
      </c>
      <c r="G238" s="123">
        <v>2.8996999999999998E-2</v>
      </c>
      <c r="H238" s="123">
        <v>2.6221999999999999E-2</v>
      </c>
      <c r="I238" s="123">
        <v>2.3376999999999998E-2</v>
      </c>
      <c r="J238" s="123">
        <v>2.0413000000000001E-2</v>
      </c>
      <c r="K238" s="123">
        <v>1.7541000000000001E-2</v>
      </c>
      <c r="L238" s="123">
        <v>1.5166000000000001E-2</v>
      </c>
      <c r="M238" s="123">
        <v>1.3365999999999999E-2</v>
      </c>
      <c r="N238" s="123">
        <v>1.1858E-2</v>
      </c>
      <c r="O238" s="123">
        <v>1.0488000000000001E-2</v>
      </c>
      <c r="P238" s="123">
        <v>9.2910000000000006E-3</v>
      </c>
      <c r="Q238" s="123">
        <v>8.2199999999999999E-3</v>
      </c>
      <c r="R238" s="123">
        <v>7.2639999999999996E-3</v>
      </c>
      <c r="S238" s="123">
        <v>6.4009999999999996E-3</v>
      </c>
      <c r="T238" s="123">
        <v>5.6319999999999999E-3</v>
      </c>
      <c r="U238" s="123">
        <v>4.9620000000000003E-3</v>
      </c>
      <c r="V238" s="123">
        <v>4.3670000000000002E-3</v>
      </c>
      <c r="W238" s="123">
        <v>3.8249999999999998E-3</v>
      </c>
      <c r="X238" s="123">
        <v>3.3549999999999999E-3</v>
      </c>
      <c r="Y238" s="123">
        <v>2.9150000000000001E-3</v>
      </c>
      <c r="Z238" s="123">
        <v>2.5100000000000001E-3</v>
      </c>
      <c r="AA238" s="123">
        <v>2.1640000000000001E-3</v>
      </c>
      <c r="AB238" s="123">
        <v>1.8760000000000001E-3</v>
      </c>
      <c r="AC238" s="123">
        <v>1.6310000000000001E-3</v>
      </c>
      <c r="AD238" s="123">
        <v>1.413E-3</v>
      </c>
      <c r="AE238" s="123">
        <v>1.2279999999999999E-3</v>
      </c>
      <c r="AF238" s="124">
        <v>-0.121974</v>
      </c>
      <c r="AG238" s="115"/>
    </row>
    <row r="239" spans="1:33" ht="15" customHeight="1">
      <c r="A239" s="113" t="s">
        <v>604</v>
      </c>
      <c r="B239" s="122" t="s">
        <v>399</v>
      </c>
      <c r="C239" s="123">
        <v>0</v>
      </c>
      <c r="D239" s="123">
        <v>0</v>
      </c>
      <c r="E239" s="123">
        <v>0.124004</v>
      </c>
      <c r="F239" s="123">
        <v>0.12336999999999999</v>
      </c>
      <c r="G239" s="123">
        <v>0.123497</v>
      </c>
      <c r="H239" s="123">
        <v>0.12639400000000001</v>
      </c>
      <c r="I239" s="123">
        <v>0.12881799999999999</v>
      </c>
      <c r="J239" s="123">
        <v>0.12857199999999999</v>
      </c>
      <c r="K239" s="123">
        <v>0.12715799999999999</v>
      </c>
      <c r="L239" s="123">
        <v>0.127133</v>
      </c>
      <c r="M239" s="123">
        <v>0.13075700000000001</v>
      </c>
      <c r="N239" s="123">
        <v>0.13653799999999999</v>
      </c>
      <c r="O239" s="123">
        <v>0.14230000000000001</v>
      </c>
      <c r="P239" s="123">
        <v>0.14810699999999999</v>
      </c>
      <c r="Q239" s="123">
        <v>0.155443</v>
      </c>
      <c r="R239" s="123">
        <v>0.16337199999999999</v>
      </c>
      <c r="S239" s="123">
        <v>0.17139299999999999</v>
      </c>
      <c r="T239" s="123">
        <v>0.18044499999999999</v>
      </c>
      <c r="U239" s="123">
        <v>0.191217</v>
      </c>
      <c r="V239" s="123">
        <v>0.203458</v>
      </c>
      <c r="W239" s="123">
        <v>0.21637600000000001</v>
      </c>
      <c r="X239" s="123">
        <v>0.231353</v>
      </c>
      <c r="Y239" s="123">
        <v>0.24589900000000001</v>
      </c>
      <c r="Z239" s="123">
        <v>0.25953599999999999</v>
      </c>
      <c r="AA239" s="123">
        <v>0.27476200000000001</v>
      </c>
      <c r="AB239" s="123">
        <v>0.29278399999999999</v>
      </c>
      <c r="AC239" s="123">
        <v>0.31290899999999999</v>
      </c>
      <c r="AD239" s="123">
        <v>0.332872</v>
      </c>
      <c r="AE239" s="123">
        <v>0.35465200000000002</v>
      </c>
      <c r="AF239" s="124" t="s">
        <v>400</v>
      </c>
      <c r="AG239" s="115"/>
    </row>
    <row r="240" spans="1:33" ht="15" customHeight="1">
      <c r="A240" s="113" t="s">
        <v>605</v>
      </c>
      <c r="B240" s="122" t="s">
        <v>402</v>
      </c>
      <c r="C240" s="123">
        <v>0</v>
      </c>
      <c r="D240" s="123">
        <v>0</v>
      </c>
      <c r="E240" s="123">
        <v>0.27505000000000002</v>
      </c>
      <c r="F240" s="123">
        <v>0.26865899999999998</v>
      </c>
      <c r="G240" s="123">
        <v>0.26628800000000002</v>
      </c>
      <c r="H240" s="123">
        <v>0.268984</v>
      </c>
      <c r="I240" s="123">
        <v>0.26871</v>
      </c>
      <c r="J240" s="123">
        <v>0.26366499999999998</v>
      </c>
      <c r="K240" s="123">
        <v>0.257156</v>
      </c>
      <c r="L240" s="123">
        <v>0.255056</v>
      </c>
      <c r="M240" s="123">
        <v>0.25977699999999998</v>
      </c>
      <c r="N240" s="123">
        <v>0.26896799999999998</v>
      </c>
      <c r="O240" s="123">
        <v>0.27766999999999997</v>
      </c>
      <c r="P240" s="123">
        <v>0.28694399999999998</v>
      </c>
      <c r="Q240" s="123">
        <v>0.297906</v>
      </c>
      <c r="R240" s="123">
        <v>0.31016899999999997</v>
      </c>
      <c r="S240" s="123">
        <v>0.32225300000000001</v>
      </c>
      <c r="T240" s="123">
        <v>0.33644299999999999</v>
      </c>
      <c r="U240" s="123">
        <v>0.35324499999999998</v>
      </c>
      <c r="V240" s="123">
        <v>0.37246200000000002</v>
      </c>
      <c r="W240" s="123">
        <v>0.39206400000000002</v>
      </c>
      <c r="X240" s="123">
        <v>0.41481699999999999</v>
      </c>
      <c r="Y240" s="123">
        <v>0.43431999999999998</v>
      </c>
      <c r="Z240" s="123">
        <v>0.45070199999999999</v>
      </c>
      <c r="AA240" s="123">
        <v>0.46655400000000002</v>
      </c>
      <c r="AB240" s="123">
        <v>0.48563899999999999</v>
      </c>
      <c r="AC240" s="123">
        <v>0.504992</v>
      </c>
      <c r="AD240" s="123">
        <v>0.52243700000000004</v>
      </c>
      <c r="AE240" s="123">
        <v>0.53968000000000005</v>
      </c>
      <c r="AF240" s="124" t="s">
        <v>400</v>
      </c>
      <c r="AG240" s="115"/>
    </row>
    <row r="241" spans="1:33" ht="15" customHeight="1">
      <c r="A241" s="113" t="s">
        <v>606</v>
      </c>
      <c r="B241" s="122" t="s">
        <v>404</v>
      </c>
      <c r="C241" s="123">
        <v>0</v>
      </c>
      <c r="D241" s="123">
        <v>0</v>
      </c>
      <c r="E241" s="123">
        <v>0.41006300000000001</v>
      </c>
      <c r="F241" s="123">
        <v>0.41000599999999998</v>
      </c>
      <c r="G241" s="123">
        <v>0.41621000000000002</v>
      </c>
      <c r="H241" s="123">
        <v>0.42923</v>
      </c>
      <c r="I241" s="123">
        <v>0.43662499999999999</v>
      </c>
      <c r="J241" s="123">
        <v>0.435529</v>
      </c>
      <c r="K241" s="123">
        <v>0.42805599999999999</v>
      </c>
      <c r="L241" s="123">
        <v>0.42384300000000003</v>
      </c>
      <c r="M241" s="123">
        <v>0.42857499999999998</v>
      </c>
      <c r="N241" s="123">
        <v>0.43723400000000001</v>
      </c>
      <c r="O241" s="123">
        <v>0.445851</v>
      </c>
      <c r="P241" s="123">
        <v>0.45676800000000001</v>
      </c>
      <c r="Q241" s="123">
        <v>0.46883200000000003</v>
      </c>
      <c r="R241" s="123">
        <v>0.48222100000000001</v>
      </c>
      <c r="S241" s="123">
        <v>0.49639699999999998</v>
      </c>
      <c r="T241" s="123">
        <v>0.51200900000000005</v>
      </c>
      <c r="U241" s="123">
        <v>0.53081999999999996</v>
      </c>
      <c r="V241" s="123">
        <v>0.55196599999999996</v>
      </c>
      <c r="W241" s="123">
        <v>0.57327099999999998</v>
      </c>
      <c r="X241" s="123">
        <v>0.59853599999999996</v>
      </c>
      <c r="Y241" s="123">
        <v>0.62161699999999998</v>
      </c>
      <c r="Z241" s="123">
        <v>0.64187300000000003</v>
      </c>
      <c r="AA241" s="123">
        <v>0.66601399999999999</v>
      </c>
      <c r="AB241" s="123">
        <v>0.69730700000000001</v>
      </c>
      <c r="AC241" s="123">
        <v>0.73452300000000004</v>
      </c>
      <c r="AD241" s="123">
        <v>0.77302800000000005</v>
      </c>
      <c r="AE241" s="123">
        <v>0.81800399999999995</v>
      </c>
      <c r="AF241" s="124" t="s">
        <v>400</v>
      </c>
      <c r="AG241" s="115"/>
    </row>
    <row r="242" spans="1:33" ht="15" customHeight="1">
      <c r="A242" s="113" t="s">
        <v>607</v>
      </c>
      <c r="B242" s="122" t="s">
        <v>430</v>
      </c>
      <c r="C242" s="123">
        <v>279.16204800000003</v>
      </c>
      <c r="D242" s="123">
        <v>282.80480999999997</v>
      </c>
      <c r="E242" s="123">
        <v>281.07968099999999</v>
      </c>
      <c r="F242" s="123">
        <v>278.68725599999999</v>
      </c>
      <c r="G242" s="123">
        <v>280.256958</v>
      </c>
      <c r="H242" s="123">
        <v>285.92919899999998</v>
      </c>
      <c r="I242" s="123">
        <v>287.41281099999998</v>
      </c>
      <c r="J242" s="123">
        <v>282.88992300000001</v>
      </c>
      <c r="K242" s="123">
        <v>273.94830300000001</v>
      </c>
      <c r="L242" s="123">
        <v>266.97226000000001</v>
      </c>
      <c r="M242" s="123">
        <v>265.300659</v>
      </c>
      <c r="N242" s="123">
        <v>265.54583700000001</v>
      </c>
      <c r="O242" s="123">
        <v>265.13763399999999</v>
      </c>
      <c r="P242" s="123">
        <v>265.377228</v>
      </c>
      <c r="Q242" s="123">
        <v>265.48864700000001</v>
      </c>
      <c r="R242" s="123">
        <v>265.49408</v>
      </c>
      <c r="S242" s="123">
        <v>265.022491</v>
      </c>
      <c r="T242" s="123">
        <v>264.367279</v>
      </c>
      <c r="U242" s="123">
        <v>264.34481799999998</v>
      </c>
      <c r="V242" s="123">
        <v>264.38436899999999</v>
      </c>
      <c r="W242" s="123">
        <v>263.38577299999997</v>
      </c>
      <c r="X242" s="123">
        <v>263.080872</v>
      </c>
      <c r="Y242" s="123">
        <v>260.720215</v>
      </c>
      <c r="Z242" s="123">
        <v>256.26821899999999</v>
      </c>
      <c r="AA242" s="123">
        <v>252.55316199999999</v>
      </c>
      <c r="AB242" s="123">
        <v>250.65791300000001</v>
      </c>
      <c r="AC242" s="123">
        <v>249.87380999999999</v>
      </c>
      <c r="AD242" s="123">
        <v>248.53254699999999</v>
      </c>
      <c r="AE242" s="123">
        <v>248.30985999999999</v>
      </c>
      <c r="AF242" s="124">
        <v>-4.1739999999999998E-3</v>
      </c>
      <c r="AG242" s="115"/>
    </row>
    <row r="243" spans="1:33" ht="15" customHeight="1">
      <c r="A243" s="113" t="s">
        <v>608</v>
      </c>
      <c r="B243" s="121" t="s">
        <v>609</v>
      </c>
      <c r="C243" s="125">
        <v>711.90508999999997</v>
      </c>
      <c r="D243" s="125">
        <v>731.49768100000006</v>
      </c>
      <c r="E243" s="125">
        <v>746.08410600000002</v>
      </c>
      <c r="F243" s="125">
        <v>755.33306900000002</v>
      </c>
      <c r="G243" s="125">
        <v>765.83038299999998</v>
      </c>
      <c r="H243" s="125">
        <v>780.86895800000002</v>
      </c>
      <c r="I243" s="125">
        <v>788.05279499999995</v>
      </c>
      <c r="J243" s="125">
        <v>786.18463099999997</v>
      </c>
      <c r="K243" s="125">
        <v>775.89386000000002</v>
      </c>
      <c r="L243" s="125">
        <v>769.153503</v>
      </c>
      <c r="M243" s="125">
        <v>772.19421399999999</v>
      </c>
      <c r="N243" s="125">
        <v>778.19146699999999</v>
      </c>
      <c r="O243" s="125">
        <v>784.09899900000005</v>
      </c>
      <c r="P243" s="125">
        <v>793.142517</v>
      </c>
      <c r="Q243" s="125">
        <v>802.76110800000004</v>
      </c>
      <c r="R243" s="125">
        <v>811.77514599999995</v>
      </c>
      <c r="S243" s="125">
        <v>820.43054199999995</v>
      </c>
      <c r="T243" s="125">
        <v>828.44409199999996</v>
      </c>
      <c r="U243" s="125">
        <v>838.05096400000002</v>
      </c>
      <c r="V243" s="125">
        <v>845.96551499999998</v>
      </c>
      <c r="W243" s="125">
        <v>851.84161400000005</v>
      </c>
      <c r="X243" s="125">
        <v>858.72430399999996</v>
      </c>
      <c r="Y243" s="125">
        <v>861.682861</v>
      </c>
      <c r="Z243" s="125">
        <v>862.92309599999999</v>
      </c>
      <c r="AA243" s="125">
        <v>865.21826199999998</v>
      </c>
      <c r="AB243" s="125">
        <v>869.99597200000005</v>
      </c>
      <c r="AC243" s="125">
        <v>875.87756300000001</v>
      </c>
      <c r="AD243" s="125">
        <v>882.39776600000005</v>
      </c>
      <c r="AE243" s="125">
        <v>891.90478499999995</v>
      </c>
      <c r="AF243" s="126">
        <v>8.0829999999999999E-3</v>
      </c>
      <c r="AG243" s="115"/>
    </row>
    <row r="244" spans="1:33" ht="15" customHeight="1"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</row>
    <row r="245" spans="1:33" ht="15" customHeight="1"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</row>
    <row r="246" spans="1:33" ht="15" customHeight="1"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</row>
    <row r="247" spans="1:33" ht="15" customHeight="1">
      <c r="B247" s="121" t="s">
        <v>610</v>
      </c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</row>
    <row r="248" spans="1:33" ht="12" customHeight="1">
      <c r="A248" s="113" t="s">
        <v>611</v>
      </c>
      <c r="B248" s="122" t="s">
        <v>612</v>
      </c>
      <c r="C248" s="132">
        <v>1620.4948730000001</v>
      </c>
      <c r="D248" s="132">
        <v>1600.1008300000001</v>
      </c>
      <c r="E248" s="132">
        <v>1666.9197999999999</v>
      </c>
      <c r="F248" s="132">
        <v>1628.408447</v>
      </c>
      <c r="G248" s="132">
        <v>1561.420654</v>
      </c>
      <c r="H248" s="132">
        <v>1509.649414</v>
      </c>
      <c r="I248" s="132">
        <v>1489.7312010000001</v>
      </c>
      <c r="J248" s="132">
        <v>1507.5151370000001</v>
      </c>
      <c r="K248" s="132">
        <v>1500.1649170000001</v>
      </c>
      <c r="L248" s="132">
        <v>1506.952393</v>
      </c>
      <c r="M248" s="132">
        <v>1522.1982419999999</v>
      </c>
      <c r="N248" s="132">
        <v>1534.73938</v>
      </c>
      <c r="O248" s="132">
        <v>1543.237427</v>
      </c>
      <c r="P248" s="132">
        <v>1554.590698</v>
      </c>
      <c r="Q248" s="132">
        <v>1557.5253909999999</v>
      </c>
      <c r="R248" s="132">
        <v>1562.481567</v>
      </c>
      <c r="S248" s="132">
        <v>1568.966064</v>
      </c>
      <c r="T248" s="132">
        <v>1568.3394780000001</v>
      </c>
      <c r="U248" s="132">
        <v>1571.777466</v>
      </c>
      <c r="V248" s="132">
        <v>1585.611206</v>
      </c>
      <c r="W248" s="132">
        <v>1597.3070070000001</v>
      </c>
      <c r="X248" s="132">
        <v>1600.190918</v>
      </c>
      <c r="Y248" s="132">
        <v>1601.832764</v>
      </c>
      <c r="Z248" s="132">
        <v>1602.998779</v>
      </c>
      <c r="AA248" s="132">
        <v>1608.1293949999999</v>
      </c>
      <c r="AB248" s="132">
        <v>1618.0823969999999</v>
      </c>
      <c r="AC248" s="132">
        <v>1630.8079829999999</v>
      </c>
      <c r="AD248" s="132">
        <v>1636.8905030000001</v>
      </c>
      <c r="AE248" s="132">
        <v>1649.469482</v>
      </c>
      <c r="AF248" s="124">
        <v>6.3299999999999999E-4</v>
      </c>
      <c r="AG248" s="115"/>
    </row>
    <row r="249" spans="1:33" ht="15" customHeight="1">
      <c r="A249" s="113" t="s">
        <v>613</v>
      </c>
      <c r="B249" s="122" t="s">
        <v>614</v>
      </c>
      <c r="C249" s="123">
        <v>3.3663400000000001</v>
      </c>
      <c r="D249" s="123">
        <v>3.3698929999999998</v>
      </c>
      <c r="E249" s="123">
        <v>3.3734500000000001</v>
      </c>
      <c r="F249" s="123">
        <v>3.3770099999999998</v>
      </c>
      <c r="G249" s="123">
        <v>3.3805740000000002</v>
      </c>
      <c r="H249" s="123">
        <v>3.3841420000000002</v>
      </c>
      <c r="I249" s="123">
        <v>3.3877130000000002</v>
      </c>
      <c r="J249" s="123">
        <v>3.391289</v>
      </c>
      <c r="K249" s="123">
        <v>3.3948680000000002</v>
      </c>
      <c r="L249" s="123">
        <v>3.3984510000000001</v>
      </c>
      <c r="M249" s="123">
        <v>3.402037</v>
      </c>
      <c r="N249" s="123">
        <v>3.4056280000000001</v>
      </c>
      <c r="O249" s="123">
        <v>3.4092220000000002</v>
      </c>
      <c r="P249" s="123">
        <v>3.41282</v>
      </c>
      <c r="Q249" s="123">
        <v>3.4164219999999998</v>
      </c>
      <c r="R249" s="123">
        <v>3.4200270000000002</v>
      </c>
      <c r="S249" s="123">
        <v>3.4236369999999998</v>
      </c>
      <c r="T249" s="123">
        <v>3.4272499999999999</v>
      </c>
      <c r="U249" s="123">
        <v>3.4308670000000001</v>
      </c>
      <c r="V249" s="123">
        <v>3.434488</v>
      </c>
      <c r="W249" s="123">
        <v>3.438113</v>
      </c>
      <c r="X249" s="123">
        <v>3.4417409999999999</v>
      </c>
      <c r="Y249" s="123">
        <v>3.445373</v>
      </c>
      <c r="Z249" s="123">
        <v>3.4490099999999999</v>
      </c>
      <c r="AA249" s="123">
        <v>3.4526490000000001</v>
      </c>
      <c r="AB249" s="123">
        <v>3.4562930000000001</v>
      </c>
      <c r="AC249" s="123">
        <v>3.4599410000000002</v>
      </c>
      <c r="AD249" s="123">
        <v>3.4635929999999999</v>
      </c>
      <c r="AE249" s="123">
        <v>3.4672480000000001</v>
      </c>
      <c r="AF249" s="124">
        <v>1.0549999999999999E-3</v>
      </c>
      <c r="AG249" s="115"/>
    </row>
    <row r="250" spans="1:33" ht="15" customHeight="1">
      <c r="B250" s="121" t="s">
        <v>615</v>
      </c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  <c r="AD250" s="115"/>
      <c r="AE250" s="115"/>
      <c r="AF250" s="115"/>
      <c r="AG250" s="115"/>
    </row>
    <row r="251" spans="1:33" ht="15" customHeight="1">
      <c r="A251" s="113" t="s">
        <v>616</v>
      </c>
      <c r="B251" s="122" t="s">
        <v>617</v>
      </c>
      <c r="C251" s="123">
        <v>480.86654700000003</v>
      </c>
      <c r="D251" s="123">
        <v>473.79251099999999</v>
      </c>
      <c r="E251" s="123">
        <v>492.51501500000001</v>
      </c>
      <c r="F251" s="123">
        <v>480.10034200000001</v>
      </c>
      <c r="G251" s="123">
        <v>459.17535400000003</v>
      </c>
      <c r="H251" s="123">
        <v>442.59573399999999</v>
      </c>
      <c r="I251" s="123">
        <v>435.204926</v>
      </c>
      <c r="J251" s="123">
        <v>438.61608899999999</v>
      </c>
      <c r="K251" s="123">
        <v>434.49127199999998</v>
      </c>
      <c r="L251" s="123">
        <v>434.25302099999999</v>
      </c>
      <c r="M251" s="123">
        <v>435.99301100000002</v>
      </c>
      <c r="N251" s="123">
        <v>436.48690800000003</v>
      </c>
      <c r="O251" s="123">
        <v>435.37204000000003</v>
      </c>
      <c r="P251" s="123">
        <v>434.60772700000001</v>
      </c>
      <c r="Q251" s="123">
        <v>431.05429099999998</v>
      </c>
      <c r="R251" s="123">
        <v>427.65039100000001</v>
      </c>
      <c r="S251" s="123">
        <v>424.25372299999998</v>
      </c>
      <c r="T251" s="123">
        <v>418.55365</v>
      </c>
      <c r="U251" s="123">
        <v>413.58151199999998</v>
      </c>
      <c r="V251" s="123">
        <v>410.946777</v>
      </c>
      <c r="W251" s="123">
        <v>407.33846999999997</v>
      </c>
      <c r="X251" s="123">
        <v>401.121399</v>
      </c>
      <c r="Y251" s="123">
        <v>394.29074100000003</v>
      </c>
      <c r="Z251" s="123">
        <v>387.06680299999999</v>
      </c>
      <c r="AA251" s="123">
        <v>380.52633700000001</v>
      </c>
      <c r="AB251" s="123">
        <v>373.70101899999997</v>
      </c>
      <c r="AC251" s="123">
        <v>367.609375</v>
      </c>
      <c r="AD251" s="123">
        <v>360.13336199999998</v>
      </c>
      <c r="AE251" s="123">
        <v>354.19946299999998</v>
      </c>
      <c r="AF251" s="124">
        <v>-1.0859000000000001E-2</v>
      </c>
      <c r="AG251" s="115"/>
    </row>
    <row r="252" spans="1:33" ht="12" customHeight="1">
      <c r="A252" s="113" t="s">
        <v>618</v>
      </c>
      <c r="B252" s="122" t="s">
        <v>619</v>
      </c>
      <c r="C252" s="123">
        <v>0</v>
      </c>
      <c r="D252" s="123">
        <v>0</v>
      </c>
      <c r="E252" s="123">
        <v>0</v>
      </c>
      <c r="F252" s="123">
        <v>0</v>
      </c>
      <c r="G252" s="123">
        <v>0</v>
      </c>
      <c r="H252" s="123">
        <v>0</v>
      </c>
      <c r="I252" s="123">
        <v>0</v>
      </c>
      <c r="J252" s="123">
        <v>0</v>
      </c>
      <c r="K252" s="123">
        <v>0</v>
      </c>
      <c r="L252" s="123">
        <v>0</v>
      </c>
      <c r="M252" s="123">
        <v>0</v>
      </c>
      <c r="N252" s="123">
        <v>0</v>
      </c>
      <c r="O252" s="123">
        <v>0</v>
      </c>
      <c r="P252" s="123">
        <v>0</v>
      </c>
      <c r="Q252" s="123">
        <v>0</v>
      </c>
      <c r="R252" s="123">
        <v>0</v>
      </c>
      <c r="S252" s="123">
        <v>0</v>
      </c>
      <c r="T252" s="123">
        <v>0</v>
      </c>
      <c r="U252" s="123">
        <v>0</v>
      </c>
      <c r="V252" s="123">
        <v>0</v>
      </c>
      <c r="W252" s="123">
        <v>0</v>
      </c>
      <c r="X252" s="123">
        <v>0</v>
      </c>
      <c r="Y252" s="123">
        <v>0</v>
      </c>
      <c r="Z252" s="123">
        <v>0</v>
      </c>
      <c r="AA252" s="123">
        <v>0</v>
      </c>
      <c r="AB252" s="123">
        <v>0</v>
      </c>
      <c r="AC252" s="123">
        <v>0</v>
      </c>
      <c r="AD252" s="123">
        <v>0</v>
      </c>
      <c r="AE252" s="123">
        <v>0</v>
      </c>
      <c r="AF252" s="124" t="s">
        <v>400</v>
      </c>
      <c r="AG252" s="115"/>
    </row>
    <row r="253" spans="1:33" ht="15" customHeight="1">
      <c r="A253" s="113" t="s">
        <v>620</v>
      </c>
      <c r="B253" s="122" t="s">
        <v>621</v>
      </c>
      <c r="C253" s="123">
        <v>0</v>
      </c>
      <c r="D253" s="123">
        <v>0</v>
      </c>
      <c r="E253" s="123">
        <v>0</v>
      </c>
      <c r="F253" s="123">
        <v>0</v>
      </c>
      <c r="G253" s="123">
        <v>0</v>
      </c>
      <c r="H253" s="123">
        <v>0</v>
      </c>
      <c r="I253" s="123">
        <v>0</v>
      </c>
      <c r="J253" s="123">
        <v>0</v>
      </c>
      <c r="K253" s="123">
        <v>0</v>
      </c>
      <c r="L253" s="123">
        <v>0</v>
      </c>
      <c r="M253" s="123">
        <v>0</v>
      </c>
      <c r="N253" s="123">
        <v>0</v>
      </c>
      <c r="O253" s="123">
        <v>0</v>
      </c>
      <c r="P253" s="123">
        <v>0</v>
      </c>
      <c r="Q253" s="123">
        <v>0</v>
      </c>
      <c r="R253" s="123">
        <v>0</v>
      </c>
      <c r="S253" s="123">
        <v>0</v>
      </c>
      <c r="T253" s="123">
        <v>0</v>
      </c>
      <c r="U253" s="123">
        <v>0</v>
      </c>
      <c r="V253" s="123">
        <v>0</v>
      </c>
      <c r="W253" s="123">
        <v>0</v>
      </c>
      <c r="X253" s="123">
        <v>0</v>
      </c>
      <c r="Y253" s="123">
        <v>0</v>
      </c>
      <c r="Z253" s="123">
        <v>0</v>
      </c>
      <c r="AA253" s="123">
        <v>0</v>
      </c>
      <c r="AB253" s="123">
        <v>0</v>
      </c>
      <c r="AC253" s="123">
        <v>0</v>
      </c>
      <c r="AD253" s="123">
        <v>0</v>
      </c>
      <c r="AE253" s="123">
        <v>0</v>
      </c>
      <c r="AF253" s="124" t="s">
        <v>400</v>
      </c>
      <c r="AG253" s="115"/>
    </row>
    <row r="254" spans="1:33" ht="15" customHeight="1">
      <c r="A254" s="113" t="s">
        <v>622</v>
      </c>
      <c r="B254" s="122" t="s">
        <v>623</v>
      </c>
      <c r="C254" s="123">
        <v>0.51516300000000004</v>
      </c>
      <c r="D254" s="123">
        <v>1.02989</v>
      </c>
      <c r="E254" s="123">
        <v>1.6141289999999999</v>
      </c>
      <c r="F254" s="123">
        <v>2.1038670000000002</v>
      </c>
      <c r="G254" s="123">
        <v>2.7049910000000001</v>
      </c>
      <c r="H254" s="123">
        <v>3.499511</v>
      </c>
      <c r="I254" s="123">
        <v>4.5404369999999998</v>
      </c>
      <c r="J254" s="123">
        <v>5.9096029999999997</v>
      </c>
      <c r="K254" s="123">
        <v>7.4006509999999999</v>
      </c>
      <c r="L254" s="123">
        <v>9.1702840000000005</v>
      </c>
      <c r="M254" s="123">
        <v>11.444215</v>
      </c>
      <c r="N254" s="123">
        <v>14.161068</v>
      </c>
      <c r="O254" s="123">
        <v>17.293554</v>
      </c>
      <c r="P254" s="123">
        <v>20.907318</v>
      </c>
      <c r="Q254" s="123">
        <v>24.839417000000001</v>
      </c>
      <c r="R254" s="123">
        <v>29.211893</v>
      </c>
      <c r="S254" s="123">
        <v>34.020896999999998</v>
      </c>
      <c r="T254" s="123">
        <v>39.055110999999997</v>
      </c>
      <c r="U254" s="123">
        <v>44.546832999999999</v>
      </c>
      <c r="V254" s="123">
        <v>50.726470999999997</v>
      </c>
      <c r="W254" s="123">
        <v>57.249889000000003</v>
      </c>
      <c r="X254" s="123">
        <v>63.815086000000001</v>
      </c>
      <c r="Y254" s="123">
        <v>70.632087999999996</v>
      </c>
      <c r="Z254" s="123">
        <v>77.703888000000006</v>
      </c>
      <c r="AA254" s="123">
        <v>85.240448000000001</v>
      </c>
      <c r="AB254" s="123">
        <v>94.454329999999999</v>
      </c>
      <c r="AC254" s="123">
        <v>103.730484</v>
      </c>
      <c r="AD254" s="123">
        <v>112.465706</v>
      </c>
      <c r="AE254" s="123">
        <v>121.52919799999999</v>
      </c>
      <c r="AF254" s="124">
        <v>0.21546000000000001</v>
      </c>
      <c r="AG254" s="115"/>
    </row>
    <row r="255" spans="1:33" ht="15" customHeight="1"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</row>
    <row r="256" spans="1:33" ht="12" customHeight="1">
      <c r="B256" s="121" t="s">
        <v>624</v>
      </c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</row>
    <row r="257" spans="1:33" ht="15" customHeight="1">
      <c r="A257" s="113" t="s">
        <v>625</v>
      </c>
      <c r="B257" s="122" t="s">
        <v>626</v>
      </c>
      <c r="C257" s="132">
        <v>444.898865</v>
      </c>
      <c r="D257" s="132">
        <v>450.42761200000001</v>
      </c>
      <c r="E257" s="132">
        <v>448.61004600000001</v>
      </c>
      <c r="F257" s="132">
        <v>446.74627700000002</v>
      </c>
      <c r="G257" s="132">
        <v>445.22772200000003</v>
      </c>
      <c r="H257" s="132">
        <v>442.84777800000001</v>
      </c>
      <c r="I257" s="132">
        <v>440.43005399999998</v>
      </c>
      <c r="J257" s="132">
        <v>437.02459700000003</v>
      </c>
      <c r="K257" s="132">
        <v>434.036407</v>
      </c>
      <c r="L257" s="132">
        <v>431.39211999999998</v>
      </c>
      <c r="M257" s="132">
        <v>429.99737499999998</v>
      </c>
      <c r="N257" s="132">
        <v>428.16067500000003</v>
      </c>
      <c r="O257" s="132">
        <v>426.27862499999998</v>
      </c>
      <c r="P257" s="132">
        <v>424.17816199999999</v>
      </c>
      <c r="Q257" s="132">
        <v>421.71697999999998</v>
      </c>
      <c r="R257" s="132">
        <v>419.81463600000001</v>
      </c>
      <c r="S257" s="132">
        <v>417.567047</v>
      </c>
      <c r="T257" s="132">
        <v>415.80767800000001</v>
      </c>
      <c r="U257" s="132">
        <v>414.04513500000002</v>
      </c>
      <c r="V257" s="132">
        <v>412.52209499999998</v>
      </c>
      <c r="W257" s="132">
        <v>411.24774200000002</v>
      </c>
      <c r="X257" s="132">
        <v>409.97735599999999</v>
      </c>
      <c r="Y257" s="132">
        <v>408.52224699999999</v>
      </c>
      <c r="Z257" s="132">
        <v>406.63034099999999</v>
      </c>
      <c r="AA257" s="132">
        <v>405.358521</v>
      </c>
      <c r="AB257" s="132">
        <v>403.865906</v>
      </c>
      <c r="AC257" s="132">
        <v>401.97906499999999</v>
      </c>
      <c r="AD257" s="132">
        <v>400.55664100000001</v>
      </c>
      <c r="AE257" s="132">
        <v>400.09832799999998</v>
      </c>
      <c r="AF257" s="124">
        <v>-3.7829999999999999E-3</v>
      </c>
      <c r="AG257" s="115"/>
    </row>
    <row r="258" spans="1:33" ht="15" customHeight="1">
      <c r="A258" s="113" t="s">
        <v>627</v>
      </c>
      <c r="B258" s="122" t="s">
        <v>614</v>
      </c>
      <c r="C258" s="123">
        <v>4.8202259999999999</v>
      </c>
      <c r="D258" s="123">
        <v>4.8389660000000001</v>
      </c>
      <c r="E258" s="123">
        <v>4.8577789999999998</v>
      </c>
      <c r="F258" s="123">
        <v>4.876665</v>
      </c>
      <c r="G258" s="123">
        <v>4.8956239999999998</v>
      </c>
      <c r="H258" s="123">
        <v>4.9146570000000001</v>
      </c>
      <c r="I258" s="123">
        <v>4.933764</v>
      </c>
      <c r="J258" s="123">
        <v>4.9529449999999997</v>
      </c>
      <c r="K258" s="123">
        <v>4.9722</v>
      </c>
      <c r="L258" s="123">
        <v>4.9915310000000002</v>
      </c>
      <c r="M258" s="123">
        <v>5.0109370000000002</v>
      </c>
      <c r="N258" s="123">
        <v>5.0304180000000001</v>
      </c>
      <c r="O258" s="123">
        <v>5.0499749999999999</v>
      </c>
      <c r="P258" s="123">
        <v>5.0696079999999997</v>
      </c>
      <c r="Q258" s="123">
        <v>5.0893170000000003</v>
      </c>
      <c r="R258" s="123">
        <v>5.1091030000000002</v>
      </c>
      <c r="S258" s="123">
        <v>5.1289660000000001</v>
      </c>
      <c r="T258" s="123">
        <v>5.1489060000000002</v>
      </c>
      <c r="U258" s="123">
        <v>5.1689230000000004</v>
      </c>
      <c r="V258" s="123">
        <v>5.189019</v>
      </c>
      <c r="W258" s="123">
        <v>5.2091919999999998</v>
      </c>
      <c r="X258" s="123">
        <v>5.2294450000000001</v>
      </c>
      <c r="Y258" s="123">
        <v>5.2497749999999996</v>
      </c>
      <c r="Z258" s="123">
        <v>5.2701849999999997</v>
      </c>
      <c r="AA258" s="123">
        <v>5.2906740000000001</v>
      </c>
      <c r="AB258" s="123">
        <v>5.3112430000000002</v>
      </c>
      <c r="AC258" s="123">
        <v>5.3318919999999999</v>
      </c>
      <c r="AD258" s="123">
        <v>5.3526210000000001</v>
      </c>
      <c r="AE258" s="123">
        <v>5.3734299999999999</v>
      </c>
      <c r="AF258" s="124">
        <v>3.888E-3</v>
      </c>
      <c r="AG258" s="115"/>
    </row>
    <row r="259" spans="1:33" ht="15" customHeight="1">
      <c r="B259" s="133" t="s">
        <v>615</v>
      </c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15"/>
    </row>
    <row r="260" spans="1:33" ht="15" customHeight="1">
      <c r="A260" s="113" t="s">
        <v>628</v>
      </c>
      <c r="B260" s="122" t="s">
        <v>617</v>
      </c>
      <c r="C260" s="123">
        <v>95.724982999999995</v>
      </c>
      <c r="D260" s="123">
        <v>96.410872999999995</v>
      </c>
      <c r="E260" s="123">
        <v>95.648369000000002</v>
      </c>
      <c r="F260" s="123">
        <v>94.922400999999994</v>
      </c>
      <c r="G260" s="123">
        <v>94.299674999999993</v>
      </c>
      <c r="H260" s="123">
        <v>93.480141000000003</v>
      </c>
      <c r="I260" s="123">
        <v>92.663535999999993</v>
      </c>
      <c r="J260" s="123">
        <v>91.636002000000005</v>
      </c>
      <c r="K260" s="123">
        <v>90.709732000000002</v>
      </c>
      <c r="L260" s="123">
        <v>89.864052000000001</v>
      </c>
      <c r="M260" s="123">
        <v>89.271820000000005</v>
      </c>
      <c r="N260" s="123">
        <v>88.583907999999994</v>
      </c>
      <c r="O260" s="123">
        <v>87.881882000000004</v>
      </c>
      <c r="P260" s="123">
        <v>87.154610000000005</v>
      </c>
      <c r="Q260" s="123">
        <v>86.355025999999995</v>
      </c>
      <c r="R260" s="123">
        <v>85.672011999999995</v>
      </c>
      <c r="S260" s="123">
        <v>84.929305999999997</v>
      </c>
      <c r="T260" s="123">
        <v>84.290549999999996</v>
      </c>
      <c r="U260" s="123">
        <v>83.598647999999997</v>
      </c>
      <c r="V260" s="123">
        <v>82.885955999999993</v>
      </c>
      <c r="W260" s="123">
        <v>82.221778999999998</v>
      </c>
      <c r="X260" s="123">
        <v>81.555756000000002</v>
      </c>
      <c r="Y260" s="123">
        <v>80.850998000000004</v>
      </c>
      <c r="Z260" s="123">
        <v>80.058989999999994</v>
      </c>
      <c r="AA260" s="123">
        <v>79.380050999999995</v>
      </c>
      <c r="AB260" s="123">
        <v>78.650115999999997</v>
      </c>
      <c r="AC260" s="123">
        <v>77.846335999999994</v>
      </c>
      <c r="AD260" s="123">
        <v>77.124741</v>
      </c>
      <c r="AE260" s="123">
        <v>76.572761999999997</v>
      </c>
      <c r="AF260" s="124">
        <v>-7.9410000000000001E-3</v>
      </c>
      <c r="AG260" s="115"/>
    </row>
    <row r="261" spans="1:33" ht="15" customHeight="1">
      <c r="A261" s="113" t="s">
        <v>629</v>
      </c>
      <c r="B261" s="122" t="s">
        <v>619</v>
      </c>
      <c r="C261" s="123">
        <v>1.875904</v>
      </c>
      <c r="D261" s="123">
        <v>1.8078829999999999</v>
      </c>
      <c r="E261" s="123">
        <v>1.7136819999999999</v>
      </c>
      <c r="F261" s="123">
        <v>1.621937</v>
      </c>
      <c r="G261" s="123">
        <v>1.5413140000000001</v>
      </c>
      <c r="H261" s="123">
        <v>1.455168</v>
      </c>
      <c r="I261" s="123">
        <v>1.371278</v>
      </c>
      <c r="J261" s="123">
        <v>1.2863249999999999</v>
      </c>
      <c r="K261" s="123">
        <v>1.1999850000000001</v>
      </c>
      <c r="L261" s="123">
        <v>1.1125510000000001</v>
      </c>
      <c r="M261" s="123">
        <v>1.0315639999999999</v>
      </c>
      <c r="N261" s="123">
        <v>0.94839600000000002</v>
      </c>
      <c r="O261" s="123">
        <v>0.86860599999999999</v>
      </c>
      <c r="P261" s="123">
        <v>0.79182399999999997</v>
      </c>
      <c r="Q261" s="123">
        <v>0.72530600000000001</v>
      </c>
      <c r="R261" s="123">
        <v>0.65481</v>
      </c>
      <c r="S261" s="123">
        <v>0.57531900000000002</v>
      </c>
      <c r="T261" s="123">
        <v>0.49192999999999998</v>
      </c>
      <c r="U261" s="123">
        <v>0.417902</v>
      </c>
      <c r="V261" s="123">
        <v>0.41475499999999998</v>
      </c>
      <c r="W261" s="123">
        <v>0.41187499999999999</v>
      </c>
      <c r="X261" s="123">
        <v>0.40901599999999999</v>
      </c>
      <c r="Y261" s="123">
        <v>0.40599000000000002</v>
      </c>
      <c r="Z261" s="123">
        <v>0.40254800000000002</v>
      </c>
      <c r="AA261" s="123">
        <v>0.39974100000000001</v>
      </c>
      <c r="AB261" s="123">
        <v>0.396733</v>
      </c>
      <c r="AC261" s="123">
        <v>0.39335599999999998</v>
      </c>
      <c r="AD261" s="123">
        <v>0.39045299999999999</v>
      </c>
      <c r="AE261" s="123">
        <v>0.38850499999999999</v>
      </c>
      <c r="AF261" s="124">
        <v>-5.4682000000000001E-2</v>
      </c>
      <c r="AG261" s="115"/>
    </row>
    <row r="262" spans="1:33" ht="15" customHeight="1">
      <c r="A262" s="113" t="s">
        <v>630</v>
      </c>
      <c r="B262" s="122" t="s">
        <v>621</v>
      </c>
      <c r="C262" s="123">
        <v>0</v>
      </c>
      <c r="D262" s="123">
        <v>0</v>
      </c>
      <c r="E262" s="123">
        <v>0</v>
      </c>
      <c r="F262" s="123">
        <v>0</v>
      </c>
      <c r="G262" s="123">
        <v>0</v>
      </c>
      <c r="H262" s="123">
        <v>0</v>
      </c>
      <c r="I262" s="123">
        <v>0</v>
      </c>
      <c r="J262" s="123">
        <v>0</v>
      </c>
      <c r="K262" s="123">
        <v>0</v>
      </c>
      <c r="L262" s="123">
        <v>0</v>
      </c>
      <c r="M262" s="123">
        <v>0</v>
      </c>
      <c r="N262" s="123">
        <v>0</v>
      </c>
      <c r="O262" s="123">
        <v>0</v>
      </c>
      <c r="P262" s="123">
        <v>0</v>
      </c>
      <c r="Q262" s="123">
        <v>0</v>
      </c>
      <c r="R262" s="123">
        <v>0</v>
      </c>
      <c r="S262" s="123">
        <v>0</v>
      </c>
      <c r="T262" s="123">
        <v>0</v>
      </c>
      <c r="U262" s="123">
        <v>0</v>
      </c>
      <c r="V262" s="123">
        <v>0</v>
      </c>
      <c r="W262" s="123">
        <v>0</v>
      </c>
      <c r="X262" s="123">
        <v>0</v>
      </c>
      <c r="Y262" s="123">
        <v>0</v>
      </c>
      <c r="Z262" s="123">
        <v>0</v>
      </c>
      <c r="AA262" s="123">
        <v>0</v>
      </c>
      <c r="AB262" s="123">
        <v>0</v>
      </c>
      <c r="AC262" s="123">
        <v>0</v>
      </c>
      <c r="AD262" s="123">
        <v>0</v>
      </c>
      <c r="AE262" s="123">
        <v>0</v>
      </c>
      <c r="AF262" s="124" t="s">
        <v>400</v>
      </c>
      <c r="AG262" s="115"/>
    </row>
    <row r="263" spans="1:33" ht="15" customHeight="1">
      <c r="A263" s="113" t="s">
        <v>631</v>
      </c>
      <c r="B263" s="122" t="s">
        <v>623</v>
      </c>
      <c r="C263" s="123">
        <v>0.638131</v>
      </c>
      <c r="D263" s="123">
        <v>0.70199999999999996</v>
      </c>
      <c r="E263" s="123">
        <v>0.75260700000000003</v>
      </c>
      <c r="F263" s="123">
        <v>0.80172500000000002</v>
      </c>
      <c r="G263" s="123">
        <v>0.84487999999999996</v>
      </c>
      <c r="H263" s="123">
        <v>0.88815699999999997</v>
      </c>
      <c r="I263" s="123">
        <v>0.92988400000000004</v>
      </c>
      <c r="J263" s="123">
        <v>0.96818099999999996</v>
      </c>
      <c r="K263" s="123">
        <v>1.009477</v>
      </c>
      <c r="L263" s="123">
        <v>1.053212</v>
      </c>
      <c r="M263" s="123">
        <v>1.0977250000000001</v>
      </c>
      <c r="N263" s="123">
        <v>1.1419189999999999</v>
      </c>
      <c r="O263" s="123">
        <v>1.183538</v>
      </c>
      <c r="P263" s="123">
        <v>1.2224330000000001</v>
      </c>
      <c r="Q263" s="123">
        <v>1.252678</v>
      </c>
      <c r="R263" s="123">
        <v>1.2881480000000001</v>
      </c>
      <c r="S263" s="123">
        <v>1.3287279999999999</v>
      </c>
      <c r="T263" s="123">
        <v>1.374214</v>
      </c>
      <c r="U263" s="123">
        <v>1.4570460000000001</v>
      </c>
      <c r="V263" s="123">
        <v>1.54541</v>
      </c>
      <c r="W263" s="123">
        <v>1.640115</v>
      </c>
      <c r="X263" s="123">
        <v>1.7406269999999999</v>
      </c>
      <c r="Y263" s="123">
        <v>1.8464670000000001</v>
      </c>
      <c r="Z263" s="123">
        <v>1.956663</v>
      </c>
      <c r="AA263" s="123">
        <v>2.0764179999999999</v>
      </c>
      <c r="AB263" s="123">
        <v>2.2021730000000002</v>
      </c>
      <c r="AC263" s="123">
        <v>2.3334239999999999</v>
      </c>
      <c r="AD263" s="123">
        <v>2.4752070000000002</v>
      </c>
      <c r="AE263" s="123">
        <v>2.6315870000000001</v>
      </c>
      <c r="AF263" s="124">
        <v>5.1901999999999997E-2</v>
      </c>
      <c r="AG263" s="115"/>
    </row>
    <row r="264" spans="1:33" ht="15" customHeight="1"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</row>
    <row r="265" spans="1:33" ht="15" customHeight="1">
      <c r="B265" s="121" t="s">
        <v>632</v>
      </c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  <c r="AF265" s="115"/>
      <c r="AG265" s="115"/>
    </row>
    <row r="266" spans="1:33" ht="15" customHeight="1">
      <c r="A266" s="113" t="s">
        <v>633</v>
      </c>
      <c r="B266" s="122" t="s">
        <v>634</v>
      </c>
      <c r="C266" s="132">
        <v>5234.1591799999997</v>
      </c>
      <c r="D266" s="132">
        <v>5273.296875</v>
      </c>
      <c r="E266" s="132">
        <v>5362.6445309999999</v>
      </c>
      <c r="F266" s="132">
        <v>5516.3344729999999</v>
      </c>
      <c r="G266" s="132">
        <v>5699.1494140000004</v>
      </c>
      <c r="H266" s="132">
        <v>5878.9716799999997</v>
      </c>
      <c r="I266" s="132">
        <v>6041.2578119999998</v>
      </c>
      <c r="J266" s="132">
        <v>6192.2470700000003</v>
      </c>
      <c r="K266" s="132">
        <v>6343.6660160000001</v>
      </c>
      <c r="L266" s="132">
        <v>6511.3486329999996</v>
      </c>
      <c r="M266" s="132">
        <v>6715.9096680000002</v>
      </c>
      <c r="N266" s="132">
        <v>6915.4399409999996</v>
      </c>
      <c r="O266" s="132">
        <v>7116.8901370000003</v>
      </c>
      <c r="P266" s="132">
        <v>7327.4184569999998</v>
      </c>
      <c r="Q266" s="132">
        <v>7523.0537109999996</v>
      </c>
      <c r="R266" s="132">
        <v>7718.1992190000001</v>
      </c>
      <c r="S266" s="132">
        <v>7912.0834960000002</v>
      </c>
      <c r="T266" s="132">
        <v>8137.939453</v>
      </c>
      <c r="U266" s="132">
        <v>8368.4814449999994</v>
      </c>
      <c r="V266" s="132">
        <v>8606.8613280000009</v>
      </c>
      <c r="W266" s="132">
        <v>8874.4423829999996</v>
      </c>
      <c r="X266" s="132">
        <v>9160.3457030000009</v>
      </c>
      <c r="Y266" s="132">
        <v>9472.5527340000008</v>
      </c>
      <c r="Z266" s="132">
        <v>9798.0292969999991</v>
      </c>
      <c r="AA266" s="132">
        <v>10143.948242</v>
      </c>
      <c r="AB266" s="132">
        <v>10485.746094</v>
      </c>
      <c r="AC266" s="132">
        <v>10850.213867</v>
      </c>
      <c r="AD266" s="132">
        <v>11224.771484000001</v>
      </c>
      <c r="AE266" s="132">
        <v>11635.883789</v>
      </c>
      <c r="AF266" s="124">
        <v>2.8943E-2</v>
      </c>
      <c r="AG266" s="115"/>
    </row>
    <row r="267" spans="1:33" ht="15" customHeight="1">
      <c r="A267" s="113" t="s">
        <v>635</v>
      </c>
      <c r="B267" s="122" t="s">
        <v>636</v>
      </c>
      <c r="C267" s="132">
        <v>1831.682251</v>
      </c>
      <c r="D267" s="132">
        <v>1866.1319579999999</v>
      </c>
      <c r="E267" s="132">
        <v>1903.4384769999999</v>
      </c>
      <c r="F267" s="132">
        <v>1962.4832759999999</v>
      </c>
      <c r="G267" s="132">
        <v>2030.4210210000001</v>
      </c>
      <c r="H267" s="132">
        <v>2091.8476559999999</v>
      </c>
      <c r="I267" s="132">
        <v>2140.1359859999998</v>
      </c>
      <c r="J267" s="132">
        <v>2176.3395999999998</v>
      </c>
      <c r="K267" s="132">
        <v>2205.485107</v>
      </c>
      <c r="L267" s="132">
        <v>2234.9177249999998</v>
      </c>
      <c r="M267" s="132">
        <v>2273.3510740000002</v>
      </c>
      <c r="N267" s="132">
        <v>2317.189453</v>
      </c>
      <c r="O267" s="132">
        <v>2363.84375</v>
      </c>
      <c r="P267" s="132">
        <v>2415.5078119999998</v>
      </c>
      <c r="Q267" s="132">
        <v>2471.7585450000001</v>
      </c>
      <c r="R267" s="132">
        <v>2534.2473140000002</v>
      </c>
      <c r="S267" s="132">
        <v>2596.5371089999999</v>
      </c>
      <c r="T267" s="132">
        <v>2674.233643</v>
      </c>
      <c r="U267" s="132">
        <v>2759.7326659999999</v>
      </c>
      <c r="V267" s="132">
        <v>2843.7934570000002</v>
      </c>
      <c r="W267" s="132">
        <v>2937.530518</v>
      </c>
      <c r="X267" s="132">
        <v>3038.2260740000002</v>
      </c>
      <c r="Y267" s="132">
        <v>3149.4558109999998</v>
      </c>
      <c r="Z267" s="132">
        <v>3264.0588379999999</v>
      </c>
      <c r="AA267" s="132">
        <v>3390.117432</v>
      </c>
      <c r="AB267" s="132">
        <v>3513.3171390000002</v>
      </c>
      <c r="AC267" s="132">
        <v>3646.149414</v>
      </c>
      <c r="AD267" s="132">
        <v>3789.6210940000001</v>
      </c>
      <c r="AE267" s="132">
        <v>3944.2458499999998</v>
      </c>
      <c r="AF267" s="124">
        <v>2.7772000000000002E-2</v>
      </c>
      <c r="AG267" s="115"/>
    </row>
    <row r="268" spans="1:33" ht="12" customHeight="1">
      <c r="A268" s="113" t="s">
        <v>637</v>
      </c>
      <c r="B268" s="122" t="s">
        <v>638</v>
      </c>
      <c r="C268" s="132">
        <v>3402.476807</v>
      </c>
      <c r="D268" s="132">
        <v>3407.165039</v>
      </c>
      <c r="E268" s="132">
        <v>3459.2060550000001</v>
      </c>
      <c r="F268" s="132">
        <v>3553.8510740000002</v>
      </c>
      <c r="G268" s="132">
        <v>3668.7282709999999</v>
      </c>
      <c r="H268" s="132">
        <v>3787.123779</v>
      </c>
      <c r="I268" s="132">
        <v>3901.1220699999999</v>
      </c>
      <c r="J268" s="132">
        <v>4015.9077149999998</v>
      </c>
      <c r="K268" s="132">
        <v>4138.1806640000004</v>
      </c>
      <c r="L268" s="132">
        <v>4276.4311520000001</v>
      </c>
      <c r="M268" s="132">
        <v>4442.5585940000001</v>
      </c>
      <c r="N268" s="132">
        <v>4598.2504879999997</v>
      </c>
      <c r="O268" s="132">
        <v>4753.0463870000003</v>
      </c>
      <c r="P268" s="132">
        <v>4911.9106449999999</v>
      </c>
      <c r="Q268" s="132">
        <v>5051.294922</v>
      </c>
      <c r="R268" s="132">
        <v>5183.9516599999997</v>
      </c>
      <c r="S268" s="132">
        <v>5315.5463870000003</v>
      </c>
      <c r="T268" s="132">
        <v>5463.7055659999996</v>
      </c>
      <c r="U268" s="132">
        <v>5608.7485349999997</v>
      </c>
      <c r="V268" s="132">
        <v>5763.0683589999999</v>
      </c>
      <c r="W268" s="132">
        <v>5936.9116210000002</v>
      </c>
      <c r="X268" s="132">
        <v>6122.1201170000004</v>
      </c>
      <c r="Y268" s="132">
        <v>6323.0971680000002</v>
      </c>
      <c r="Z268" s="132">
        <v>6533.9702150000003</v>
      </c>
      <c r="AA268" s="132">
        <v>6753.8305659999996</v>
      </c>
      <c r="AB268" s="132">
        <v>6972.4287109999996</v>
      </c>
      <c r="AC268" s="132">
        <v>7204.064453</v>
      </c>
      <c r="AD268" s="132">
        <v>7435.1499020000001</v>
      </c>
      <c r="AE268" s="132">
        <v>7691.6376950000003</v>
      </c>
      <c r="AF268" s="124">
        <v>2.9558000000000001E-2</v>
      </c>
      <c r="AG268" s="115"/>
    </row>
    <row r="269" spans="1:33" ht="12" customHeight="1">
      <c r="B269" s="121" t="s">
        <v>615</v>
      </c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  <c r="AF269" s="115"/>
      <c r="AG269" s="115"/>
    </row>
    <row r="270" spans="1:33" ht="12" customHeight="1">
      <c r="A270" s="113" t="s">
        <v>639</v>
      </c>
      <c r="B270" s="122" t="s">
        <v>617</v>
      </c>
      <c r="C270" s="123">
        <v>222.93867499999999</v>
      </c>
      <c r="D270" s="123">
        <v>318.21374500000002</v>
      </c>
      <c r="E270" s="123">
        <v>318.50683600000002</v>
      </c>
      <c r="F270" s="123">
        <v>321.42748999999998</v>
      </c>
      <c r="G270" s="123">
        <v>326.40893599999998</v>
      </c>
      <c r="H270" s="123">
        <v>331.75039700000002</v>
      </c>
      <c r="I270" s="123">
        <v>339.13262900000001</v>
      </c>
      <c r="J270" s="123">
        <v>343.65380900000002</v>
      </c>
      <c r="K270" s="123">
        <v>348.44000199999999</v>
      </c>
      <c r="L270" s="123">
        <v>348.61184700000001</v>
      </c>
      <c r="M270" s="123">
        <v>349.93618800000002</v>
      </c>
      <c r="N270" s="123">
        <v>351.71850599999999</v>
      </c>
      <c r="O270" s="123">
        <v>354.40063500000002</v>
      </c>
      <c r="P270" s="123">
        <v>355.17700200000002</v>
      </c>
      <c r="Q270" s="123">
        <v>356.67022700000001</v>
      </c>
      <c r="R270" s="123">
        <v>356.87670900000001</v>
      </c>
      <c r="S270" s="123">
        <v>358.82894900000002</v>
      </c>
      <c r="T270" s="123">
        <v>358.93920900000001</v>
      </c>
      <c r="U270" s="123">
        <v>360.572205</v>
      </c>
      <c r="V270" s="123">
        <v>361.26196299999998</v>
      </c>
      <c r="W270" s="123">
        <v>361.28478999999999</v>
      </c>
      <c r="X270" s="123">
        <v>360.64623999999998</v>
      </c>
      <c r="Y270" s="123">
        <v>360.38775600000002</v>
      </c>
      <c r="Z270" s="123">
        <v>360.05560300000002</v>
      </c>
      <c r="AA270" s="123">
        <v>358.46176100000002</v>
      </c>
      <c r="AB270" s="123">
        <v>357.26376299999998</v>
      </c>
      <c r="AC270" s="123">
        <v>357.07412699999998</v>
      </c>
      <c r="AD270" s="123">
        <v>355.22808800000001</v>
      </c>
      <c r="AE270" s="123">
        <v>354.51147500000002</v>
      </c>
      <c r="AF270" s="124">
        <v>1.6704E-2</v>
      </c>
      <c r="AG270" s="115"/>
    </row>
    <row r="271" spans="1:33" ht="12" customHeight="1">
      <c r="A271" s="113" t="s">
        <v>640</v>
      </c>
      <c r="B271" s="122" t="s">
        <v>619</v>
      </c>
      <c r="C271" s="123">
        <v>685.66516100000001</v>
      </c>
      <c r="D271" s="123">
        <v>532.149719</v>
      </c>
      <c r="E271" s="123">
        <v>519.35320999999999</v>
      </c>
      <c r="F271" s="123">
        <v>520.34844999999996</v>
      </c>
      <c r="G271" s="123">
        <v>497.46441700000003</v>
      </c>
      <c r="H271" s="123">
        <v>487.75363199999998</v>
      </c>
      <c r="I271" s="123">
        <v>469.75631700000002</v>
      </c>
      <c r="J271" s="123">
        <v>458.26986699999998</v>
      </c>
      <c r="K271" s="123">
        <v>449.82733200000001</v>
      </c>
      <c r="L271" s="123">
        <v>449.95632899999998</v>
      </c>
      <c r="M271" s="123">
        <v>449.27517699999999</v>
      </c>
      <c r="N271" s="123">
        <v>449.44375600000001</v>
      </c>
      <c r="O271" s="123">
        <v>447.34497099999999</v>
      </c>
      <c r="P271" s="123">
        <v>447.23684700000001</v>
      </c>
      <c r="Q271" s="123">
        <v>444.02316300000001</v>
      </c>
      <c r="R271" s="123">
        <v>442.96899400000001</v>
      </c>
      <c r="S271" s="123">
        <v>441.815674</v>
      </c>
      <c r="T271" s="123">
        <v>439.63165300000003</v>
      </c>
      <c r="U271" s="123">
        <v>437.97662400000002</v>
      </c>
      <c r="V271" s="123">
        <v>436.76757800000001</v>
      </c>
      <c r="W271" s="123">
        <v>436.80938700000002</v>
      </c>
      <c r="X271" s="123">
        <v>435.24386600000003</v>
      </c>
      <c r="Y271" s="123">
        <v>434.29315200000002</v>
      </c>
      <c r="Z271" s="123">
        <v>432.733093</v>
      </c>
      <c r="AA271" s="123">
        <v>438.45755000000003</v>
      </c>
      <c r="AB271" s="123">
        <v>437.70047</v>
      </c>
      <c r="AC271" s="123">
        <v>432.92089800000002</v>
      </c>
      <c r="AD271" s="123">
        <v>429.24749800000001</v>
      </c>
      <c r="AE271" s="123">
        <v>424.56079099999999</v>
      </c>
      <c r="AF271" s="124">
        <v>-1.6972999999999999E-2</v>
      </c>
      <c r="AG271" s="115"/>
    </row>
    <row r="272" spans="1:33" ht="12" customHeight="1">
      <c r="A272" s="113" t="s">
        <v>641</v>
      </c>
      <c r="B272" s="122" t="s">
        <v>621</v>
      </c>
      <c r="C272" s="123">
        <v>0</v>
      </c>
      <c r="D272" s="123">
        <v>0</v>
      </c>
      <c r="E272" s="123">
        <v>0</v>
      </c>
      <c r="F272" s="123">
        <v>0</v>
      </c>
      <c r="G272" s="123">
        <v>0</v>
      </c>
      <c r="H272" s="123">
        <v>0</v>
      </c>
      <c r="I272" s="123">
        <v>0</v>
      </c>
      <c r="J272" s="123">
        <v>0</v>
      </c>
      <c r="K272" s="123">
        <v>0</v>
      </c>
      <c r="L272" s="123">
        <v>0</v>
      </c>
      <c r="M272" s="123">
        <v>0</v>
      </c>
      <c r="N272" s="123">
        <v>0</v>
      </c>
      <c r="O272" s="123">
        <v>0</v>
      </c>
      <c r="P272" s="123">
        <v>0</v>
      </c>
      <c r="Q272" s="123">
        <v>0</v>
      </c>
      <c r="R272" s="123">
        <v>0</v>
      </c>
      <c r="S272" s="123">
        <v>0</v>
      </c>
      <c r="T272" s="123">
        <v>0</v>
      </c>
      <c r="U272" s="123">
        <v>0</v>
      </c>
      <c r="V272" s="123">
        <v>0</v>
      </c>
      <c r="W272" s="123">
        <v>0</v>
      </c>
      <c r="X272" s="123">
        <v>0</v>
      </c>
      <c r="Y272" s="123">
        <v>0</v>
      </c>
      <c r="Z272" s="123">
        <v>0</v>
      </c>
      <c r="AA272" s="123">
        <v>0</v>
      </c>
      <c r="AB272" s="123">
        <v>0</v>
      </c>
      <c r="AC272" s="123">
        <v>0</v>
      </c>
      <c r="AD272" s="123">
        <v>0</v>
      </c>
      <c r="AE272" s="123">
        <v>0</v>
      </c>
      <c r="AF272" s="124" t="s">
        <v>400</v>
      </c>
      <c r="AG272" s="115"/>
    </row>
    <row r="273" spans="1:34" ht="12" customHeight="1">
      <c r="A273" s="113" t="s">
        <v>642</v>
      </c>
      <c r="B273" s="122" t="s">
        <v>623</v>
      </c>
      <c r="C273" s="123">
        <v>26.423862</v>
      </c>
      <c r="D273" s="123">
        <v>31.466925</v>
      </c>
      <c r="E273" s="123">
        <v>39.867241</v>
      </c>
      <c r="F273" s="123">
        <v>36.828189999999999</v>
      </c>
      <c r="G273" s="123">
        <v>47.376953</v>
      </c>
      <c r="H273" s="123">
        <v>48.944679000000001</v>
      </c>
      <c r="I273" s="123">
        <v>53.800423000000002</v>
      </c>
      <c r="J273" s="123">
        <v>57.218277</v>
      </c>
      <c r="K273" s="123">
        <v>58.367088000000003</v>
      </c>
      <c r="L273" s="123">
        <v>58.568268000000003</v>
      </c>
      <c r="M273" s="123">
        <v>58.225639000000001</v>
      </c>
      <c r="N273" s="123">
        <v>56.838042999999999</v>
      </c>
      <c r="O273" s="123">
        <v>56.014595</v>
      </c>
      <c r="P273" s="123">
        <v>55.804080999999996</v>
      </c>
      <c r="Q273" s="123">
        <v>56.853912000000001</v>
      </c>
      <c r="R273" s="123">
        <v>57.767783999999999</v>
      </c>
      <c r="S273" s="123">
        <v>56.989986000000002</v>
      </c>
      <c r="T273" s="123">
        <v>58.778945999999998</v>
      </c>
      <c r="U273" s="123">
        <v>58.696617000000003</v>
      </c>
      <c r="V273" s="123">
        <v>59.2714</v>
      </c>
      <c r="W273" s="123">
        <v>59.735518999999996</v>
      </c>
      <c r="X273" s="123">
        <v>61.929656999999999</v>
      </c>
      <c r="Y273" s="123">
        <v>63.367027</v>
      </c>
      <c r="Z273" s="123">
        <v>65.278946000000005</v>
      </c>
      <c r="AA273" s="123">
        <v>63.714081</v>
      </c>
      <c r="AB273" s="123">
        <v>65.960021999999995</v>
      </c>
      <c r="AC273" s="123">
        <v>69.839432000000002</v>
      </c>
      <c r="AD273" s="123">
        <v>74.646148999999994</v>
      </c>
      <c r="AE273" s="123">
        <v>79.022368999999998</v>
      </c>
      <c r="AF273" s="124">
        <v>3.9898999999999997E-2</v>
      </c>
      <c r="AG273" s="115"/>
    </row>
    <row r="274" spans="1:34" ht="12" customHeight="1" thickBot="1"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  <c r="AF274" s="115"/>
      <c r="AG274" s="115"/>
    </row>
    <row r="275" spans="1:34" ht="12" customHeight="1">
      <c r="B275" s="135" t="s">
        <v>643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137"/>
    </row>
    <row r="276" spans="1:34" ht="12" customHeight="1">
      <c r="B276" s="115" t="s">
        <v>644</v>
      </c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  <c r="AF276" s="115"/>
      <c r="AG276" s="115"/>
    </row>
    <row r="277" spans="1:34" ht="12" customHeight="1">
      <c r="B277" s="115" t="s">
        <v>645</v>
      </c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  <c r="AA277" s="115"/>
      <c r="AB277" s="115"/>
      <c r="AC277" s="115"/>
      <c r="AD277" s="115"/>
      <c r="AE277" s="115"/>
      <c r="AF277" s="115"/>
      <c r="AG277" s="115"/>
    </row>
    <row r="278" spans="1:34" ht="12" customHeight="1">
      <c r="B278" s="115" t="s">
        <v>646</v>
      </c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  <c r="AA278" s="115"/>
      <c r="AB278" s="115"/>
      <c r="AC278" s="115"/>
      <c r="AD278" s="115"/>
      <c r="AE278" s="115"/>
      <c r="AF278" s="115"/>
      <c r="AG278" s="115"/>
    </row>
    <row r="279" spans="1:34" ht="12" customHeight="1">
      <c r="B279" s="115" t="s">
        <v>647</v>
      </c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  <c r="AA279" s="115"/>
      <c r="AB279" s="115"/>
      <c r="AC279" s="115"/>
      <c r="AD279" s="115"/>
      <c r="AE279" s="115"/>
      <c r="AF279" s="115"/>
      <c r="AG279" s="115"/>
    </row>
    <row r="280" spans="1:34" ht="12" customHeight="1">
      <c r="B280" s="115" t="s">
        <v>648</v>
      </c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</row>
    <row r="281" spans="1:34" ht="12" customHeight="1">
      <c r="B281" s="115" t="s">
        <v>649</v>
      </c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</row>
    <row r="282" spans="1:34" ht="12" customHeight="1">
      <c r="B282" s="115" t="s">
        <v>650</v>
      </c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  <c r="AF282" s="115"/>
      <c r="AG282" s="115"/>
    </row>
    <row r="283" spans="1:34" ht="12" customHeight="1"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  <c r="AA283" s="115"/>
      <c r="AB283" s="115"/>
      <c r="AC283" s="115"/>
      <c r="AD283" s="115"/>
      <c r="AE283" s="115"/>
      <c r="AF283" s="115"/>
      <c r="AG283" s="115"/>
    </row>
    <row r="284" spans="1:34" ht="12" customHeight="1"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</row>
    <row r="285" spans="1:34" ht="12" customHeight="1"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  <c r="AF285" s="115"/>
      <c r="AG285" s="115"/>
    </row>
    <row r="286" spans="1:34" ht="12" customHeight="1"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  <c r="AF286" s="115"/>
      <c r="AG286" s="115"/>
    </row>
    <row r="287" spans="1:34" ht="12" customHeight="1"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  <c r="AA287" s="115"/>
      <c r="AB287" s="115"/>
      <c r="AC287" s="115"/>
      <c r="AD287" s="115"/>
      <c r="AE287" s="115"/>
      <c r="AF287" s="115"/>
      <c r="AG287" s="115"/>
    </row>
    <row r="288" spans="1:34" ht="12" customHeight="1"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  <c r="AA288" s="115"/>
      <c r="AB288" s="115"/>
      <c r="AC288" s="115"/>
      <c r="AD288" s="115"/>
      <c r="AE288" s="115"/>
      <c r="AF288" s="115"/>
      <c r="AG288" s="115"/>
    </row>
    <row r="289" spans="2:33" ht="12" customHeight="1"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5"/>
      <c r="AG289" s="115"/>
    </row>
    <row r="290" spans="2:33" ht="12" customHeight="1"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  <c r="AA290" s="115"/>
      <c r="AB290" s="115"/>
      <c r="AC290" s="115"/>
      <c r="AD290" s="115"/>
      <c r="AE290" s="115"/>
      <c r="AF290" s="115"/>
      <c r="AG290" s="115"/>
    </row>
    <row r="291" spans="2:33" ht="12" customHeight="1"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5"/>
      <c r="AG291" s="115"/>
    </row>
    <row r="292" spans="2:33" ht="12" customHeight="1"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  <c r="AA292" s="115"/>
      <c r="AB292" s="115"/>
      <c r="AC292" s="115"/>
      <c r="AD292" s="115"/>
      <c r="AE292" s="115"/>
      <c r="AF292" s="115"/>
      <c r="AG292" s="115"/>
    </row>
    <row r="293" spans="2:33" ht="12" customHeight="1"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</row>
    <row r="294" spans="2:33" ht="12" customHeight="1"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</row>
    <row r="295" spans="2:33" ht="12" customHeight="1"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  <c r="AF295" s="115"/>
      <c r="AG295" s="115"/>
    </row>
    <row r="296" spans="2:33" ht="12" customHeight="1"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15"/>
      <c r="AC296" s="115"/>
      <c r="AD296" s="115"/>
      <c r="AE296" s="115"/>
      <c r="AF296" s="115"/>
      <c r="AG296" s="115"/>
    </row>
    <row r="297" spans="2:33" ht="12" customHeight="1"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  <c r="AA297" s="115"/>
      <c r="AB297" s="115"/>
      <c r="AC297" s="115"/>
      <c r="AD297" s="115"/>
      <c r="AE297" s="115"/>
      <c r="AF297" s="115"/>
      <c r="AG297" s="115"/>
    </row>
    <row r="298" spans="2:33" ht="12" customHeight="1"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  <c r="AA298" s="115"/>
      <c r="AB298" s="115"/>
      <c r="AC298" s="115"/>
      <c r="AD298" s="115"/>
      <c r="AE298" s="115"/>
      <c r="AF298" s="115"/>
      <c r="AG298" s="115"/>
    </row>
    <row r="299" spans="2:33" ht="12" customHeight="1"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  <c r="AA299" s="115"/>
      <c r="AB299" s="115"/>
      <c r="AC299" s="115"/>
      <c r="AD299" s="115"/>
      <c r="AE299" s="115"/>
      <c r="AF299" s="115"/>
      <c r="AG299" s="115"/>
    </row>
    <row r="300" spans="2:33" ht="15" customHeight="1"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  <c r="AA300" s="115"/>
      <c r="AB300" s="115"/>
      <c r="AC300" s="115"/>
      <c r="AD300" s="115"/>
      <c r="AE300" s="115"/>
      <c r="AF300" s="115"/>
      <c r="AG300" s="115"/>
    </row>
    <row r="301" spans="2:33" ht="15" customHeight="1"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  <c r="AA301" s="115"/>
      <c r="AB301" s="115"/>
      <c r="AC301" s="115"/>
      <c r="AD301" s="115"/>
      <c r="AE301" s="115"/>
      <c r="AF301" s="115"/>
      <c r="AG301" s="115"/>
    </row>
    <row r="302" spans="2:33" ht="15" customHeight="1"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5"/>
      <c r="AG302" s="115"/>
    </row>
    <row r="303" spans="2:33" ht="15" customHeight="1"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  <c r="AF303" s="115"/>
      <c r="AG303" s="115"/>
    </row>
    <row r="304" spans="2:33" ht="15" customHeight="1"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5"/>
      <c r="AD304" s="115"/>
      <c r="AE304" s="115"/>
      <c r="AF304" s="115"/>
      <c r="AG304" s="115"/>
    </row>
    <row r="305" spans="2:33" ht="15" customHeight="1"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</row>
    <row r="306" spans="2:33" ht="15" customHeight="1"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  <c r="AF306" s="115"/>
      <c r="AG306" s="115"/>
    </row>
    <row r="307" spans="2:33" ht="15" customHeight="1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  <c r="AG307" s="115"/>
    </row>
    <row r="308" spans="2:33" ht="15" customHeight="1"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5"/>
      <c r="AG308" s="115"/>
    </row>
    <row r="309" spans="2:33" ht="15" customHeight="1"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  <c r="AA309" s="115"/>
      <c r="AB309" s="115"/>
      <c r="AC309" s="115"/>
      <c r="AD309" s="115"/>
      <c r="AE309" s="115"/>
      <c r="AF309" s="115"/>
      <c r="AG309" s="115"/>
    </row>
    <row r="310" spans="2:33" ht="12" customHeight="1"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  <c r="AA310" s="115"/>
      <c r="AB310" s="115"/>
      <c r="AC310" s="115"/>
      <c r="AD310" s="115"/>
      <c r="AE310" s="115"/>
      <c r="AF310" s="115"/>
      <c r="AG310" s="115"/>
    </row>
    <row r="311" spans="2:33" ht="15" customHeight="1"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5"/>
      <c r="AE311" s="115"/>
      <c r="AF311" s="115"/>
      <c r="AG311" s="115"/>
    </row>
    <row r="312" spans="2:33" ht="15" customHeight="1"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  <c r="AA312" s="115"/>
      <c r="AB312" s="115"/>
      <c r="AC312" s="115"/>
      <c r="AD312" s="115"/>
      <c r="AE312" s="115"/>
      <c r="AF312" s="115"/>
      <c r="AG312" s="115"/>
    </row>
    <row r="313" spans="2:33" ht="15" customHeight="1"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5"/>
      <c r="AE313" s="115"/>
      <c r="AF313" s="115"/>
      <c r="AG313" s="115"/>
    </row>
    <row r="314" spans="2:33" ht="15" customHeight="1"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  <c r="AA314" s="115"/>
      <c r="AB314" s="115"/>
      <c r="AC314" s="115"/>
      <c r="AD314" s="115"/>
      <c r="AE314" s="115"/>
      <c r="AF314" s="115"/>
      <c r="AG314" s="115"/>
    </row>
    <row r="315" spans="2:33" ht="15" customHeight="1"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15"/>
      <c r="AB315" s="115"/>
      <c r="AC315" s="115"/>
      <c r="AD315" s="115"/>
      <c r="AE315" s="115"/>
      <c r="AF315" s="115"/>
      <c r="AG315" s="115"/>
    </row>
    <row r="316" spans="2:33" ht="15" customHeight="1"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5"/>
      <c r="AG316" s="115"/>
    </row>
    <row r="317" spans="2:33" ht="15" customHeight="1"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  <c r="AA317" s="115"/>
      <c r="AB317" s="115"/>
      <c r="AC317" s="115"/>
      <c r="AD317" s="115"/>
      <c r="AE317" s="115"/>
      <c r="AF317" s="115"/>
      <c r="AG317" s="115"/>
    </row>
    <row r="318" spans="2:33" ht="15" customHeight="1"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5"/>
      <c r="AG318" s="115"/>
    </row>
    <row r="319" spans="2:33" ht="15" customHeight="1"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  <c r="AA319" s="115"/>
      <c r="AB319" s="115"/>
      <c r="AC319" s="115"/>
      <c r="AD319" s="115"/>
      <c r="AE319" s="115"/>
      <c r="AF319" s="115"/>
      <c r="AG319" s="115"/>
    </row>
    <row r="320" spans="2:33" ht="15" customHeight="1"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  <c r="AA320" s="115"/>
      <c r="AB320" s="115"/>
      <c r="AC320" s="115"/>
      <c r="AD320" s="115"/>
      <c r="AE320" s="115"/>
      <c r="AF320" s="115"/>
      <c r="AG320" s="115"/>
    </row>
    <row r="321" spans="2:33" ht="15" customHeight="1"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  <c r="AF321" s="115"/>
      <c r="AG321" s="115"/>
    </row>
    <row r="322" spans="2:33" ht="15" customHeight="1"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  <c r="AA322" s="115"/>
      <c r="AB322" s="115"/>
      <c r="AC322" s="115"/>
      <c r="AD322" s="115"/>
      <c r="AE322" s="115"/>
      <c r="AF322" s="115"/>
      <c r="AG322" s="115"/>
    </row>
    <row r="323" spans="2:33" ht="15" customHeight="1"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  <c r="AF323" s="115"/>
      <c r="AG323" s="115"/>
    </row>
    <row r="324" spans="2:33" ht="15" customHeight="1"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  <c r="AF324" s="115"/>
      <c r="AG324" s="115"/>
    </row>
    <row r="325" spans="2:33" ht="15" customHeight="1"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</row>
    <row r="326" spans="2:33" ht="15" customHeight="1"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  <c r="AA326" s="115"/>
      <c r="AB326" s="115"/>
      <c r="AC326" s="115"/>
      <c r="AD326" s="115"/>
      <c r="AE326" s="115"/>
      <c r="AF326" s="115"/>
      <c r="AG326" s="115"/>
    </row>
    <row r="327" spans="2:33" ht="12" customHeight="1"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  <c r="AF327" s="115"/>
      <c r="AG327" s="115"/>
    </row>
    <row r="328" spans="2:33" ht="15" customHeight="1"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</row>
    <row r="329" spans="2:33" ht="12" customHeight="1"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5"/>
      <c r="AG329" s="115"/>
    </row>
    <row r="330" spans="2:33" ht="15" customHeight="1"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  <c r="AF330" s="115"/>
      <c r="AG330" s="115"/>
    </row>
    <row r="331" spans="2:33" ht="15" customHeight="1"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5"/>
      <c r="AG331" s="115"/>
    </row>
    <row r="332" spans="2:33" ht="15" customHeight="1"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  <c r="AA332" s="115"/>
      <c r="AB332" s="115"/>
      <c r="AC332" s="115"/>
      <c r="AD332" s="115"/>
      <c r="AE332" s="115"/>
      <c r="AF332" s="115"/>
      <c r="AG332" s="115"/>
    </row>
    <row r="333" spans="2:33" ht="15" customHeight="1"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5"/>
      <c r="AG333" s="115"/>
    </row>
    <row r="334" spans="2:33" ht="15" customHeight="1"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  <c r="AF334" s="115" t="s">
        <v>651</v>
      </c>
      <c r="AG334" s="115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076:AF3076"/>
    <mergeCell ref="B3393:AF3393"/>
    <mergeCell ref="B3502:AF3502"/>
    <mergeCell ref="B3627:AF3627"/>
    <mergeCell ref="B3752:AF3752"/>
    <mergeCell ref="B3877:AF3877"/>
    <mergeCell ref="B1294:AF1294"/>
    <mergeCell ref="B1590:AF1590"/>
    <mergeCell ref="B1813:AF1813"/>
    <mergeCell ref="B2090:AF2090"/>
    <mergeCell ref="B2425:AF2425"/>
    <mergeCell ref="B2745:AF2745"/>
    <mergeCell ref="B663:AF663"/>
    <mergeCell ref="B735:AF735"/>
    <mergeCell ref="B911:AF911"/>
    <mergeCell ref="B994:AF994"/>
    <mergeCell ref="B1096:AF1096"/>
    <mergeCell ref="B1194:AF1194"/>
    <mergeCell ref="B117:AF117"/>
    <mergeCell ref="B259:AF259"/>
    <mergeCell ref="B275:AG275"/>
    <mergeCell ref="B339:AF339"/>
    <mergeCell ref="B452:AF452"/>
    <mergeCell ref="B565:AF5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topLeftCell="A122" workbookViewId="0">
      <selection activeCell="C107" sqref="C107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76" t="s">
        <v>281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5.75" customHeight="1">
      <c r="A2" s="78"/>
      <c r="B2" s="79">
        <v>2021</v>
      </c>
      <c r="C2" s="79">
        <v>2022</v>
      </c>
      <c r="D2" s="79">
        <v>2023</v>
      </c>
      <c r="E2" s="79">
        <v>2024</v>
      </c>
      <c r="F2" s="79">
        <v>2025</v>
      </c>
      <c r="G2" s="79">
        <v>2026</v>
      </c>
      <c r="H2" s="79">
        <v>2027</v>
      </c>
      <c r="I2" s="79">
        <v>2028</v>
      </c>
      <c r="J2" s="79">
        <v>2029</v>
      </c>
      <c r="K2" s="79">
        <v>2030</v>
      </c>
      <c r="L2" s="79">
        <v>2031</v>
      </c>
      <c r="M2" s="79">
        <v>2032</v>
      </c>
      <c r="N2" s="79">
        <v>2033</v>
      </c>
      <c r="O2" s="79">
        <v>2034</v>
      </c>
      <c r="P2" s="79">
        <v>2035</v>
      </c>
    </row>
    <row r="3" spans="1:16">
      <c r="A3" s="79" t="s">
        <v>282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16">
      <c r="A4" s="80" t="s">
        <v>283</v>
      </c>
      <c r="B4" s="80"/>
      <c r="C4" s="80">
        <v>123014.02814171401</v>
      </c>
      <c r="D4" s="80">
        <v>116891.10064479</v>
      </c>
      <c r="E4" s="80">
        <v>110861.018872339</v>
      </c>
      <c r="F4" s="80">
        <v>105086.28082494601</v>
      </c>
      <c r="G4" s="80">
        <v>99480.616976928504</v>
      </c>
      <c r="H4" s="80">
        <v>94041.791663598196</v>
      </c>
      <c r="I4" s="80">
        <v>88699.548094428494</v>
      </c>
      <c r="J4" s="80">
        <v>83590.763893754396</v>
      </c>
      <c r="K4" s="80">
        <v>78642.067397142804</v>
      </c>
      <c r="L4" s="80">
        <v>77971.135744342799</v>
      </c>
      <c r="M4" s="80">
        <v>77306.302529942797</v>
      </c>
      <c r="N4" s="80">
        <v>76647.5677539428</v>
      </c>
      <c r="O4" s="80">
        <v>75994.931416342806</v>
      </c>
      <c r="P4" s="80">
        <v>75348.393517142802</v>
      </c>
    </row>
    <row r="5" spans="1:16">
      <c r="A5" s="80" t="s">
        <v>284</v>
      </c>
      <c r="B5" s="80"/>
      <c r="C5" s="80">
        <v>159207.807414857</v>
      </c>
      <c r="D5" s="80">
        <v>150762.980531254</v>
      </c>
      <c r="E5" s="80">
        <v>142465.294625482</v>
      </c>
      <c r="F5" s="80">
        <v>134523.43449766</v>
      </c>
      <c r="G5" s="80">
        <v>126825.62026921401</v>
      </c>
      <c r="H5" s="80">
        <v>119368.456662955</v>
      </c>
      <c r="I5" s="80">
        <v>112062.610816714</v>
      </c>
      <c r="J5" s="80">
        <v>105080.852304361</v>
      </c>
      <c r="K5" s="80">
        <v>98329.492008571397</v>
      </c>
      <c r="L5" s="80">
        <v>97356.117983771401</v>
      </c>
      <c r="M5" s="80">
        <v>96392.003173371399</v>
      </c>
      <c r="N5" s="80">
        <v>95437.147577371405</v>
      </c>
      <c r="O5" s="80">
        <v>94491.551195771404</v>
      </c>
      <c r="P5" s="80">
        <v>93555.214028571398</v>
      </c>
    </row>
    <row r="6" spans="1:16">
      <c r="A6" s="80" t="s">
        <v>285</v>
      </c>
      <c r="B6" s="80"/>
      <c r="C6" s="80">
        <v>270108.76006399997</v>
      </c>
      <c r="D6" s="80">
        <v>255656.81353143699</v>
      </c>
      <c r="E6" s="80">
        <v>241481.05590024899</v>
      </c>
      <c r="F6" s="80">
        <v>227934.40233675</v>
      </c>
      <c r="G6" s="80">
        <v>214826.43245699999</v>
      </c>
      <c r="H6" s="80">
        <v>202150.519416625</v>
      </c>
      <c r="I6" s="80">
        <v>189754.51910199999</v>
      </c>
      <c r="J6" s="80">
        <v>177930.10464693699</v>
      </c>
      <c r="K6" s="80">
        <v>166517.73655999999</v>
      </c>
      <c r="L6" s="80">
        <v>164752.88939120001</v>
      </c>
      <c r="M6" s="80">
        <v>163006.1020288</v>
      </c>
      <c r="N6" s="80">
        <v>161277.3744728</v>
      </c>
      <c r="O6" s="80">
        <v>159566.70672320001</v>
      </c>
      <c r="P6" s="80">
        <v>157874.09878</v>
      </c>
    </row>
    <row r="7" spans="1:16">
      <c r="A7" s="80" t="s">
        <v>286</v>
      </c>
      <c r="B7" s="80"/>
      <c r="C7" s="80">
        <v>279260.18559999898</v>
      </c>
      <c r="D7" s="80">
        <v>263473.356940625</v>
      </c>
      <c r="E7" s="80">
        <v>248012.4213625</v>
      </c>
      <c r="F7" s="80">
        <v>233239.7419125</v>
      </c>
      <c r="G7" s="80">
        <v>218958.3682</v>
      </c>
      <c r="H7" s="80">
        <v>205160.76274375001</v>
      </c>
      <c r="I7" s="80">
        <v>191692.3847</v>
      </c>
      <c r="J7" s="80">
        <v>178847.74184062399</v>
      </c>
      <c r="K7" s="80">
        <v>166464.10699999999</v>
      </c>
      <c r="L7" s="80">
        <v>164483.975832</v>
      </c>
      <c r="M7" s="80">
        <v>162524.389708</v>
      </c>
      <c r="N7" s="80">
        <v>160585.34862800001</v>
      </c>
      <c r="O7" s="80">
        <v>158666.85259200001</v>
      </c>
      <c r="P7" s="80">
        <v>156768.90160000001</v>
      </c>
    </row>
    <row r="8" spans="1:16">
      <c r="A8" s="80" t="s">
        <v>287</v>
      </c>
      <c r="B8" s="80"/>
      <c r="C8" s="80">
        <v>514693.025792</v>
      </c>
      <c r="D8" s="80">
        <v>478374.445650562</v>
      </c>
      <c r="E8" s="80">
        <v>443236.40154075</v>
      </c>
      <c r="F8" s="80">
        <v>409916.57607524999</v>
      </c>
      <c r="G8" s="80">
        <v>378042.57344100002</v>
      </c>
      <c r="H8" s="80">
        <v>347585.904687375</v>
      </c>
      <c r="I8" s="80">
        <v>318274.00570600003</v>
      </c>
      <c r="J8" s="80">
        <v>290584.82838206203</v>
      </c>
      <c r="K8" s="80">
        <v>264226.95948000002</v>
      </c>
      <c r="L8" s="80">
        <v>259041.23675519999</v>
      </c>
      <c r="M8" s="80">
        <v>253933.1637608</v>
      </c>
      <c r="N8" s="80">
        <v>248902.74049679999</v>
      </c>
      <c r="O8" s="80">
        <v>243949.96696319999</v>
      </c>
      <c r="P8" s="80">
        <v>239074.84315999999</v>
      </c>
    </row>
    <row r="9" spans="1:16">
      <c r="A9" s="80" t="s">
        <v>288</v>
      </c>
      <c r="B9" s="80"/>
      <c r="C9" s="80">
        <v>352345.79063954199</v>
      </c>
      <c r="D9" s="80">
        <v>336920.40289145103</v>
      </c>
      <c r="E9" s="80">
        <v>321714.49663779198</v>
      </c>
      <c r="F9" s="80">
        <v>307197.76116126397</v>
      </c>
      <c r="G9" s="80">
        <v>293121.27323848498</v>
      </c>
      <c r="H9" s="80">
        <v>279478.32417008199</v>
      </c>
      <c r="I9" s="80">
        <v>266058.17291548499</v>
      </c>
      <c r="J9" s="80">
        <v>253269.417264894</v>
      </c>
      <c r="K9" s="80">
        <v>240893.94282742799</v>
      </c>
      <c r="L9" s="80">
        <v>239120.828568228</v>
      </c>
      <c r="M9" s="80">
        <v>237366.00342662801</v>
      </c>
      <c r="N9" s="80">
        <v>235629.46740262801</v>
      </c>
      <c r="O9" s="80">
        <v>233911.22049622799</v>
      </c>
      <c r="P9" s="80">
        <v>232211.26270742799</v>
      </c>
    </row>
    <row r="10" spans="1:16">
      <c r="A10" s="81" t="s">
        <v>289</v>
      </c>
      <c r="B10" s="81"/>
      <c r="C10" s="81">
        <v>254244.29587332401</v>
      </c>
      <c r="D10" s="81">
        <v>238190.03010017413</v>
      </c>
      <c r="E10" s="81">
        <v>222651.14064541471</v>
      </c>
      <c r="F10" s="81">
        <v>207942.32020082459</v>
      </c>
      <c r="G10" s="81">
        <v>193798.83210084747</v>
      </c>
      <c r="H10" s="81">
        <v>180291.79864733585</v>
      </c>
      <c r="I10" s="81">
        <v>167274.24981139184</v>
      </c>
      <c r="J10" s="81">
        <v>154992.181179804</v>
      </c>
      <c r="K10" s="81">
        <v>143291.09355900332</v>
      </c>
      <c r="L10" s="81">
        <v>141012.55439962645</v>
      </c>
      <c r="M10" s="81">
        <v>138777.42258643205</v>
      </c>
      <c r="N10" s="81">
        <v>136585.20558876757</v>
      </c>
      <c r="O10" s="81">
        <v>134435.41087598051</v>
      </c>
      <c r="P10" s="81">
        <v>132327.54591741826</v>
      </c>
    </row>
    <row r="11" spans="1:16">
      <c r="A11" s="80" t="s">
        <v>290</v>
      </c>
      <c r="B11" s="80"/>
      <c r="C11" s="80">
        <v>122214.21173028499</v>
      </c>
      <c r="D11" s="80">
        <v>117413.976644366</v>
      </c>
      <c r="E11" s="80">
        <v>112666.51620153501</v>
      </c>
      <c r="F11" s="80">
        <v>108136.271422178</v>
      </c>
      <c r="G11" s="80">
        <v>103736.844151571</v>
      </c>
      <c r="H11" s="80">
        <v>99466.245995339297</v>
      </c>
      <c r="I11" s="80">
        <v>95249.444506571395</v>
      </c>
      <c r="J11" s="80">
        <v>91232.695573151796</v>
      </c>
      <c r="K11" s="80">
        <v>87338.771582857094</v>
      </c>
      <c r="L11" s="80">
        <v>86812.205402057094</v>
      </c>
      <c r="M11" s="80">
        <v>86291.055923657099</v>
      </c>
      <c r="N11" s="80">
        <v>85775.323147657095</v>
      </c>
      <c r="O11" s="80">
        <v>85265.007074057095</v>
      </c>
      <c r="P11" s="80">
        <v>84760.107702857102</v>
      </c>
    </row>
    <row r="12" spans="1:16">
      <c r="A12" s="80" t="s">
        <v>291</v>
      </c>
      <c r="B12" s="80"/>
      <c r="C12" s="80">
        <v>450892.87437165697</v>
      </c>
      <c r="D12" s="80">
        <v>434385.76652422902</v>
      </c>
      <c r="E12" s="80">
        <v>418045.41355878202</v>
      </c>
      <c r="F12" s="80">
        <v>402480.97438276</v>
      </c>
      <c r="G12" s="80">
        <v>387372.71199361398</v>
      </c>
      <c r="H12" s="80">
        <v>372713.172470405</v>
      </c>
      <c r="I12" s="80">
        <v>358220.19315511402</v>
      </c>
      <c r="J12" s="80">
        <v>344442.81400393602</v>
      </c>
      <c r="K12" s="80">
        <v>331091.64980057097</v>
      </c>
      <c r="L12" s="80">
        <v>329239.34992377099</v>
      </c>
      <c r="M12" s="80">
        <v>327407.37197737099</v>
      </c>
      <c r="N12" s="80">
        <v>325595.71596137102</v>
      </c>
      <c r="O12" s="80">
        <v>323804.38187577098</v>
      </c>
      <c r="P12" s="80">
        <v>322033.36972057098</v>
      </c>
    </row>
    <row r="13" spans="1:16">
      <c r="A13" s="80" t="s">
        <v>292</v>
      </c>
      <c r="B13" s="80"/>
      <c r="C13" s="80">
        <v>189784.88384365701</v>
      </c>
      <c r="D13" s="80">
        <v>182723.316817135</v>
      </c>
      <c r="E13" s="80">
        <v>175696.32320265699</v>
      </c>
      <c r="F13" s="80">
        <v>168961.49064488499</v>
      </c>
      <c r="G13" s="80">
        <v>162385.75271211399</v>
      </c>
      <c r="H13" s="80">
        <v>155967.40409184201</v>
      </c>
      <c r="I13" s="80">
        <v>149590.02319611399</v>
      </c>
      <c r="J13" s="80">
        <v>143484.56591959199</v>
      </c>
      <c r="K13" s="80">
        <v>137531.34858057101</v>
      </c>
      <c r="L13" s="80">
        <v>136760.20458057101</v>
      </c>
      <c r="M13" s="80">
        <v>135995.25818057099</v>
      </c>
      <c r="N13" s="80">
        <v>135236.50938057099</v>
      </c>
      <c r="O13" s="80">
        <v>134483.958180571</v>
      </c>
      <c r="P13" s="80">
        <v>133737.604580571</v>
      </c>
    </row>
    <row r="14" spans="1:16">
      <c r="A14" s="80" t="s">
        <v>293</v>
      </c>
      <c r="B14" s="80"/>
      <c r="C14" s="80">
        <v>824534.65599999996</v>
      </c>
      <c r="D14" s="80">
        <v>800245.73403125</v>
      </c>
      <c r="E14" s="80">
        <v>775788.07787499996</v>
      </c>
      <c r="F14" s="80">
        <v>752300.28262499999</v>
      </c>
      <c r="G14" s="80">
        <v>729205.34050000005</v>
      </c>
      <c r="H14" s="80">
        <v>706501.54618749896</v>
      </c>
      <c r="I14" s="80">
        <v>683662.91299999994</v>
      </c>
      <c r="J14" s="80">
        <v>661746.40228124999</v>
      </c>
      <c r="K14" s="80">
        <v>640215.89</v>
      </c>
      <c r="L14" s="80">
        <v>637719.42559999996</v>
      </c>
      <c r="M14" s="80">
        <v>635235.356399999</v>
      </c>
      <c r="N14" s="80">
        <v>632763.682399999</v>
      </c>
      <c r="O14" s="80">
        <v>630304.40359999996</v>
      </c>
      <c r="P14" s="80">
        <v>627857.52</v>
      </c>
    </row>
    <row r="15" spans="1:16">
      <c r="A15" s="81" t="s">
        <v>294</v>
      </c>
      <c r="B15" s="81"/>
      <c r="C15" s="81">
        <v>402865.46875217895</v>
      </c>
      <c r="D15" s="81">
        <v>389825.18971002812</v>
      </c>
      <c r="E15" s="81">
        <v>376772.31348939822</v>
      </c>
      <c r="F15" s="81">
        <v>364259.15831143828</v>
      </c>
      <c r="G15" s="81">
        <v>352003.04838521645</v>
      </c>
      <c r="H15" s="81">
        <v>340001.81820427557</v>
      </c>
      <c r="I15" s="81">
        <v>328001.63240464276</v>
      </c>
      <c r="J15" s="81">
        <v>316508.86796336708</v>
      </c>
      <c r="K15" s="81">
        <v>305264.03705494152</v>
      </c>
      <c r="L15" s="81">
        <v>303882.39721301734</v>
      </c>
      <c r="M15" s="81">
        <v>302510.17136795085</v>
      </c>
      <c r="N15" s="81">
        <v>301147.35951930378</v>
      </c>
      <c r="O15" s="81">
        <v>299793.96166663681</v>
      </c>
      <c r="P15" s="81">
        <v>298449.97780951031</v>
      </c>
    </row>
    <row r="18" spans="1:53">
      <c r="A18" s="82" t="s">
        <v>295</v>
      </c>
      <c r="B18" s="83">
        <v>2020</v>
      </c>
      <c r="C18" s="83">
        <v>2021</v>
      </c>
      <c r="D18" s="83">
        <v>2022</v>
      </c>
      <c r="E18" s="83">
        <v>2023</v>
      </c>
      <c r="F18" s="83">
        <v>2024</v>
      </c>
      <c r="G18" s="83">
        <v>2025</v>
      </c>
      <c r="H18" s="83">
        <v>2026</v>
      </c>
      <c r="I18" s="83">
        <v>2027</v>
      </c>
      <c r="J18" s="83">
        <v>2028</v>
      </c>
      <c r="K18" s="83">
        <v>2029</v>
      </c>
      <c r="L18" s="83">
        <v>2030</v>
      </c>
      <c r="M18" s="83">
        <v>2031</v>
      </c>
      <c r="N18" s="83">
        <v>2032</v>
      </c>
      <c r="O18" s="83">
        <v>2033</v>
      </c>
      <c r="P18" s="83">
        <v>2034</v>
      </c>
      <c r="Q18" s="83">
        <v>2035</v>
      </c>
      <c r="R18" s="83">
        <v>2036</v>
      </c>
      <c r="S18" s="83">
        <v>2037</v>
      </c>
      <c r="T18" s="83">
        <v>2038</v>
      </c>
      <c r="U18" s="83">
        <v>2039</v>
      </c>
      <c r="V18" s="83">
        <v>2040</v>
      </c>
      <c r="W18" s="83">
        <v>2041</v>
      </c>
      <c r="X18" s="83">
        <v>2042</v>
      </c>
      <c r="Y18" s="83">
        <v>2043</v>
      </c>
      <c r="Z18" s="83">
        <v>2044</v>
      </c>
      <c r="AA18" s="83">
        <v>2045</v>
      </c>
      <c r="AB18" s="83">
        <v>2046</v>
      </c>
      <c r="AC18" s="83">
        <v>2047</v>
      </c>
      <c r="AD18" s="83">
        <v>2048</v>
      </c>
      <c r="AE18" s="83">
        <v>2049</v>
      </c>
      <c r="AF18" s="83">
        <v>2050</v>
      </c>
    </row>
    <row r="19" spans="1:53">
      <c r="A19" s="84" t="s">
        <v>283</v>
      </c>
      <c r="B19" s="2" cm="1">
        <f t="array" ref="B19">TREND($D19:$H19,$D$18:$H$18,B$18)</f>
        <v>140.5</v>
      </c>
      <c r="C19" s="2" cm="1">
        <f t="array" ref="C19">TREND($D19:$H19,$D$18:$H$18,C$18)</f>
        <v>137.75</v>
      </c>
      <c r="D19" s="85">
        <v>135</v>
      </c>
      <c r="E19" s="85">
        <v>132.25</v>
      </c>
      <c r="F19" s="85">
        <v>129.5</v>
      </c>
      <c r="G19" s="85">
        <v>126.75</v>
      </c>
      <c r="H19" s="85">
        <v>124</v>
      </c>
      <c r="I19" s="85">
        <v>121.25</v>
      </c>
      <c r="J19" s="85">
        <v>118.5</v>
      </c>
      <c r="K19" s="85">
        <v>115.75</v>
      </c>
      <c r="L19" s="85">
        <v>113</v>
      </c>
      <c r="M19" s="85">
        <v>113</v>
      </c>
      <c r="N19" s="85">
        <v>113</v>
      </c>
      <c r="O19" s="85">
        <v>113</v>
      </c>
      <c r="P19" s="85">
        <v>113</v>
      </c>
      <c r="Q19" s="85">
        <v>113</v>
      </c>
      <c r="R19" s="85">
        <v>113</v>
      </c>
      <c r="S19" s="85">
        <v>113</v>
      </c>
      <c r="T19" s="85">
        <v>113</v>
      </c>
      <c r="U19" s="85">
        <v>113</v>
      </c>
      <c r="V19" s="85">
        <v>113</v>
      </c>
      <c r="W19" s="85">
        <v>113</v>
      </c>
      <c r="X19" s="85">
        <v>113</v>
      </c>
      <c r="Y19" s="85">
        <v>113</v>
      </c>
      <c r="Z19" s="85">
        <v>113</v>
      </c>
      <c r="AA19" s="85">
        <v>113</v>
      </c>
      <c r="AB19" s="85">
        <v>113</v>
      </c>
      <c r="AC19" s="85">
        <v>113</v>
      </c>
      <c r="AD19" s="85">
        <v>113</v>
      </c>
      <c r="AE19" s="85">
        <v>113</v>
      </c>
      <c r="AF19" s="85">
        <v>113</v>
      </c>
    </row>
    <row r="20" spans="1:53">
      <c r="A20" s="84" t="s">
        <v>284</v>
      </c>
      <c r="B20" s="2" cm="1">
        <f t="array" ref="B20">TREND($D20:$H20,$D$18:$H$18,B$18)</f>
        <v>213.5</v>
      </c>
      <c r="C20" s="2" cm="1">
        <f t="array" ref="C20">TREND($D20:$H20,$D$18:$H$18,C$18)</f>
        <v>209.25</v>
      </c>
      <c r="D20" s="85">
        <v>205</v>
      </c>
      <c r="E20" s="85">
        <v>200.75</v>
      </c>
      <c r="F20" s="85">
        <v>196.5</v>
      </c>
      <c r="G20" s="85">
        <v>192.25</v>
      </c>
      <c r="H20" s="85">
        <v>188</v>
      </c>
      <c r="I20" s="85">
        <v>183.75</v>
      </c>
      <c r="J20" s="85">
        <v>179.5</v>
      </c>
      <c r="K20" s="85">
        <v>175.25</v>
      </c>
      <c r="L20" s="85">
        <v>171</v>
      </c>
      <c r="M20" s="85">
        <v>171</v>
      </c>
      <c r="N20" s="85">
        <v>171</v>
      </c>
      <c r="O20" s="85">
        <v>171</v>
      </c>
      <c r="P20" s="85">
        <v>171</v>
      </c>
      <c r="Q20" s="85">
        <v>171</v>
      </c>
      <c r="R20" s="85">
        <v>171</v>
      </c>
      <c r="S20" s="85">
        <v>171</v>
      </c>
      <c r="T20" s="85">
        <v>171</v>
      </c>
      <c r="U20" s="85">
        <v>171</v>
      </c>
      <c r="V20" s="85">
        <v>171</v>
      </c>
      <c r="W20" s="85">
        <v>171</v>
      </c>
      <c r="X20" s="85">
        <v>171</v>
      </c>
      <c r="Y20" s="85">
        <v>171</v>
      </c>
      <c r="Z20" s="85">
        <v>171</v>
      </c>
      <c r="AA20" s="85">
        <v>171</v>
      </c>
      <c r="AB20" s="85">
        <v>171</v>
      </c>
      <c r="AC20" s="85">
        <v>171</v>
      </c>
      <c r="AD20" s="85">
        <v>171</v>
      </c>
      <c r="AE20" s="85">
        <v>171</v>
      </c>
      <c r="AF20" s="85">
        <v>171</v>
      </c>
    </row>
    <row r="21" spans="1:53">
      <c r="A21" s="84" t="s">
        <v>285</v>
      </c>
      <c r="B21" s="2" cm="1">
        <f t="array" ref="B21">TREND($D21:$H21,$D$18:$H$18,B$18)</f>
        <v>425</v>
      </c>
      <c r="C21" s="2" cm="1">
        <f t="array" ref="C21">TREND($D21:$H21,$D$18:$H$18,C$18)</f>
        <v>412.5</v>
      </c>
      <c r="D21" s="85">
        <v>400</v>
      </c>
      <c r="E21" s="85">
        <v>387.5</v>
      </c>
      <c r="F21" s="85">
        <v>375</v>
      </c>
      <c r="G21" s="85">
        <v>362.5</v>
      </c>
      <c r="H21" s="85">
        <v>350</v>
      </c>
      <c r="I21" s="85">
        <v>337.5</v>
      </c>
      <c r="J21" s="85">
        <v>325</v>
      </c>
      <c r="K21" s="85">
        <v>312.5</v>
      </c>
      <c r="L21" s="85">
        <v>300</v>
      </c>
      <c r="M21" s="85">
        <v>300</v>
      </c>
      <c r="N21" s="85">
        <v>300</v>
      </c>
      <c r="O21" s="85">
        <v>300</v>
      </c>
      <c r="P21" s="85">
        <v>300</v>
      </c>
      <c r="Q21" s="85">
        <v>300</v>
      </c>
      <c r="R21" s="85">
        <v>300</v>
      </c>
      <c r="S21" s="85">
        <v>300</v>
      </c>
      <c r="T21" s="85">
        <v>300</v>
      </c>
      <c r="U21" s="85">
        <v>300</v>
      </c>
      <c r="V21" s="85">
        <v>300</v>
      </c>
      <c r="W21" s="85">
        <v>300</v>
      </c>
      <c r="X21" s="85">
        <v>300</v>
      </c>
      <c r="Y21" s="85">
        <v>300</v>
      </c>
      <c r="Z21" s="85">
        <v>300</v>
      </c>
      <c r="AA21" s="85">
        <v>300</v>
      </c>
      <c r="AB21" s="85">
        <v>300</v>
      </c>
      <c r="AC21" s="85">
        <v>300</v>
      </c>
      <c r="AD21" s="85">
        <v>300</v>
      </c>
      <c r="AE21" s="85">
        <v>300</v>
      </c>
      <c r="AF21" s="85">
        <v>300</v>
      </c>
    </row>
    <row r="22" spans="1:53">
      <c r="A22" s="84" t="s">
        <v>286</v>
      </c>
      <c r="B22" s="2" cm="1">
        <f t="array" ref="B22">TREND($D22:$H22,$D$18:$H$18,B$18)</f>
        <v>485.5</v>
      </c>
      <c r="C22" s="2" cm="1">
        <f t="array" ref="C22">TREND($D22:$H22,$D$18:$H$18,C$18)</f>
        <v>470.25</v>
      </c>
      <c r="D22" s="85">
        <v>455</v>
      </c>
      <c r="E22" s="85">
        <v>439.75</v>
      </c>
      <c r="F22" s="85">
        <v>424.5</v>
      </c>
      <c r="G22" s="85">
        <v>409.25</v>
      </c>
      <c r="H22" s="85">
        <v>394</v>
      </c>
      <c r="I22" s="85">
        <v>378.75</v>
      </c>
      <c r="J22" s="85">
        <v>363.5</v>
      </c>
      <c r="K22" s="85">
        <v>348.25</v>
      </c>
      <c r="L22" s="85">
        <v>333</v>
      </c>
      <c r="M22" s="85">
        <v>333</v>
      </c>
      <c r="N22" s="85">
        <v>333</v>
      </c>
      <c r="O22" s="85">
        <v>333</v>
      </c>
      <c r="P22" s="85">
        <v>333</v>
      </c>
      <c r="Q22" s="85">
        <v>333</v>
      </c>
      <c r="R22" s="85">
        <v>333</v>
      </c>
      <c r="S22" s="85">
        <v>333</v>
      </c>
      <c r="T22" s="85">
        <v>333</v>
      </c>
      <c r="U22" s="85">
        <v>333</v>
      </c>
      <c r="V22" s="85">
        <v>333</v>
      </c>
      <c r="W22" s="85">
        <v>333</v>
      </c>
      <c r="X22" s="85">
        <v>333</v>
      </c>
      <c r="Y22" s="85">
        <v>333</v>
      </c>
      <c r="Z22" s="85">
        <v>333</v>
      </c>
      <c r="AA22" s="85">
        <v>333</v>
      </c>
      <c r="AB22" s="85">
        <v>333</v>
      </c>
      <c r="AC22" s="85">
        <v>333</v>
      </c>
      <c r="AD22" s="85">
        <v>333</v>
      </c>
      <c r="AE22" s="85">
        <v>333</v>
      </c>
      <c r="AF22" s="85">
        <v>333</v>
      </c>
    </row>
    <row r="23" spans="1:53">
      <c r="A23" s="84" t="s">
        <v>287</v>
      </c>
      <c r="B23" s="2" cm="1">
        <f t="array" ref="B23">TREND($D23:$H23,$D$18:$H$18,B$18)</f>
        <v>984.25</v>
      </c>
      <c r="C23" s="2" cm="1">
        <f t="array" ref="C23">TREND($D23:$H23,$D$18:$H$18,C$18)</f>
        <v>952.125</v>
      </c>
      <c r="D23" s="85">
        <v>920</v>
      </c>
      <c r="E23" s="85">
        <v>887.875</v>
      </c>
      <c r="F23" s="85">
        <v>855.75</v>
      </c>
      <c r="G23" s="85">
        <v>823.625</v>
      </c>
      <c r="H23" s="85">
        <v>791.5</v>
      </c>
      <c r="I23" s="85">
        <v>759.375</v>
      </c>
      <c r="J23" s="85">
        <v>727.25</v>
      </c>
      <c r="K23" s="85">
        <v>695.125</v>
      </c>
      <c r="L23" s="85">
        <v>663</v>
      </c>
      <c r="M23" s="85">
        <v>663</v>
      </c>
      <c r="N23" s="85">
        <v>663</v>
      </c>
      <c r="O23" s="85">
        <v>663</v>
      </c>
      <c r="P23" s="85">
        <v>663</v>
      </c>
      <c r="Q23" s="85">
        <v>663</v>
      </c>
      <c r="R23" s="85">
        <v>663</v>
      </c>
      <c r="S23" s="85">
        <v>663</v>
      </c>
      <c r="T23" s="85">
        <v>663</v>
      </c>
      <c r="U23" s="85">
        <v>663</v>
      </c>
      <c r="V23" s="85">
        <v>663</v>
      </c>
      <c r="W23" s="85">
        <v>663</v>
      </c>
      <c r="X23" s="85">
        <v>663</v>
      </c>
      <c r="Y23" s="85">
        <v>663</v>
      </c>
      <c r="Z23" s="85">
        <v>663</v>
      </c>
      <c r="AA23" s="85">
        <v>663</v>
      </c>
      <c r="AB23" s="85">
        <v>663</v>
      </c>
      <c r="AC23" s="85">
        <v>663</v>
      </c>
      <c r="AD23" s="85">
        <v>663</v>
      </c>
      <c r="AE23" s="85">
        <v>663</v>
      </c>
      <c r="AF23" s="85">
        <v>663</v>
      </c>
    </row>
    <row r="24" spans="1:53">
      <c r="A24" s="84" t="s">
        <v>288</v>
      </c>
      <c r="B24" s="2" cm="1">
        <f t="array" ref="B24">TREND($D24:$H24,$D$18:$H$18,B$18)</f>
        <v>428.25</v>
      </c>
      <c r="C24" s="2" cm="1">
        <f t="array" ref="C24">TREND($D24:$H24,$D$18:$H$18,C$18)</f>
        <v>416.625</v>
      </c>
      <c r="D24" s="85">
        <v>405</v>
      </c>
      <c r="E24" s="85">
        <v>393.375</v>
      </c>
      <c r="F24" s="85">
        <v>381.75</v>
      </c>
      <c r="G24" s="85">
        <v>370.125</v>
      </c>
      <c r="H24" s="85">
        <v>358.5</v>
      </c>
      <c r="I24" s="85">
        <v>346.875</v>
      </c>
      <c r="J24" s="85">
        <v>335.25</v>
      </c>
      <c r="K24" s="85">
        <v>323.625</v>
      </c>
      <c r="L24" s="85">
        <v>312</v>
      </c>
      <c r="M24" s="85">
        <v>312</v>
      </c>
      <c r="N24" s="85">
        <v>312</v>
      </c>
      <c r="O24" s="85">
        <v>312</v>
      </c>
      <c r="P24" s="85">
        <v>312</v>
      </c>
      <c r="Q24" s="85">
        <v>312</v>
      </c>
      <c r="R24" s="85">
        <v>312</v>
      </c>
      <c r="S24" s="85">
        <v>312</v>
      </c>
      <c r="T24" s="85">
        <v>312</v>
      </c>
      <c r="U24" s="85">
        <v>312</v>
      </c>
      <c r="V24" s="85">
        <v>312</v>
      </c>
      <c r="W24" s="85">
        <v>312</v>
      </c>
      <c r="X24" s="85">
        <v>312</v>
      </c>
      <c r="Y24" s="85">
        <v>312</v>
      </c>
      <c r="Z24" s="85">
        <v>312</v>
      </c>
      <c r="AA24" s="85">
        <v>312</v>
      </c>
      <c r="AB24" s="85">
        <v>312</v>
      </c>
      <c r="AC24" s="85">
        <v>312</v>
      </c>
      <c r="AD24" s="85">
        <v>312</v>
      </c>
      <c r="AE24" s="85">
        <v>312</v>
      </c>
      <c r="AF24" s="85">
        <v>312</v>
      </c>
    </row>
    <row r="25" spans="1:53">
      <c r="A25" s="84" t="s">
        <v>290</v>
      </c>
      <c r="B25" s="2" cm="1">
        <f t="array" ref="B25">TREND($D25:$H25,$D$18:$H$18,B$18)</f>
        <v>121.25</v>
      </c>
      <c r="C25" s="2" cm="1">
        <f t="array" ref="C25">TREND($D25:$H25,$D$18:$H$18,C$18)</f>
        <v>120.625</v>
      </c>
      <c r="D25" s="85">
        <v>120</v>
      </c>
      <c r="E25" s="85">
        <v>119.375</v>
      </c>
      <c r="F25" s="85">
        <v>118.75</v>
      </c>
      <c r="G25" s="85">
        <v>118.125</v>
      </c>
      <c r="H25" s="85">
        <v>117.5</v>
      </c>
      <c r="I25" s="85">
        <v>116.875</v>
      </c>
      <c r="J25" s="85">
        <v>116.25</v>
      </c>
      <c r="K25" s="85">
        <v>115.625</v>
      </c>
      <c r="L25" s="85">
        <v>115</v>
      </c>
      <c r="M25" s="85">
        <v>115</v>
      </c>
      <c r="N25" s="85">
        <v>115</v>
      </c>
      <c r="O25" s="85">
        <v>115</v>
      </c>
      <c r="P25" s="85">
        <v>115</v>
      </c>
      <c r="Q25" s="85">
        <v>115</v>
      </c>
      <c r="R25" s="85">
        <v>115</v>
      </c>
      <c r="S25" s="85">
        <v>115</v>
      </c>
      <c r="T25" s="85">
        <v>115</v>
      </c>
      <c r="U25" s="85">
        <v>115</v>
      </c>
      <c r="V25" s="85">
        <v>115</v>
      </c>
      <c r="W25" s="85">
        <v>115</v>
      </c>
      <c r="X25" s="85">
        <v>115</v>
      </c>
      <c r="Y25" s="85">
        <v>115</v>
      </c>
      <c r="Z25" s="85">
        <v>115</v>
      </c>
      <c r="AA25" s="85">
        <v>115</v>
      </c>
      <c r="AB25" s="85">
        <v>115</v>
      </c>
      <c r="AC25" s="85">
        <v>115</v>
      </c>
      <c r="AD25" s="85">
        <v>115</v>
      </c>
      <c r="AE25" s="85">
        <v>115</v>
      </c>
      <c r="AF25" s="85">
        <v>115</v>
      </c>
    </row>
    <row r="26" spans="1:53">
      <c r="A26" s="84" t="s">
        <v>291</v>
      </c>
      <c r="B26" s="2" cm="1">
        <f t="array" ref="B26">TREND($D26:$H26,$D$18:$H$18,B$18)</f>
        <v>455</v>
      </c>
      <c r="C26" s="2" cm="1">
        <f t="array" ref="C26">TREND($D26:$H26,$D$18:$H$18,C$18)</f>
        <v>452.5</v>
      </c>
      <c r="D26" s="85">
        <v>450</v>
      </c>
      <c r="E26" s="85">
        <v>447.5</v>
      </c>
      <c r="F26" s="85">
        <v>445</v>
      </c>
      <c r="G26" s="85">
        <v>442.5</v>
      </c>
      <c r="H26" s="85">
        <v>440</v>
      </c>
      <c r="I26" s="85">
        <v>437.5</v>
      </c>
      <c r="J26" s="85">
        <v>435</v>
      </c>
      <c r="K26" s="85">
        <v>432.5</v>
      </c>
      <c r="L26" s="85">
        <v>430</v>
      </c>
      <c r="M26" s="85">
        <v>430</v>
      </c>
      <c r="N26" s="85">
        <v>430</v>
      </c>
      <c r="O26" s="85">
        <v>430</v>
      </c>
      <c r="P26" s="85">
        <v>430</v>
      </c>
      <c r="Q26" s="85">
        <v>430</v>
      </c>
      <c r="R26" s="85">
        <v>430</v>
      </c>
      <c r="S26" s="85">
        <v>430</v>
      </c>
      <c r="T26" s="85">
        <v>430</v>
      </c>
      <c r="U26" s="85">
        <v>430</v>
      </c>
      <c r="V26" s="85">
        <v>430</v>
      </c>
      <c r="W26" s="85">
        <v>430</v>
      </c>
      <c r="X26" s="85">
        <v>430</v>
      </c>
      <c r="Y26" s="85">
        <v>430</v>
      </c>
      <c r="Z26" s="85">
        <v>430</v>
      </c>
      <c r="AA26" s="85">
        <v>430</v>
      </c>
      <c r="AB26" s="85">
        <v>430</v>
      </c>
      <c r="AC26" s="85">
        <v>430</v>
      </c>
      <c r="AD26" s="85">
        <v>430</v>
      </c>
      <c r="AE26" s="85">
        <v>430</v>
      </c>
      <c r="AF26" s="85">
        <v>430</v>
      </c>
    </row>
    <row r="27" spans="1:53">
      <c r="A27" s="84" t="s">
        <v>292</v>
      </c>
      <c r="B27" s="2" cm="1">
        <f t="array" ref="B27">TREND($D27:$H27,$D$18:$H$18,B$18)</f>
        <v>182.00000000000023</v>
      </c>
      <c r="C27" s="2" cm="1">
        <f t="array" ref="C27">TREND($D27:$H27,$D$18:$H$18,C$18)</f>
        <v>181.00000000000023</v>
      </c>
      <c r="D27" s="85">
        <v>180</v>
      </c>
      <c r="E27" s="85">
        <v>179</v>
      </c>
      <c r="F27" s="85">
        <v>178</v>
      </c>
      <c r="G27" s="85">
        <v>177</v>
      </c>
      <c r="H27" s="85">
        <v>176</v>
      </c>
      <c r="I27" s="85">
        <v>175</v>
      </c>
      <c r="J27" s="85">
        <v>174</v>
      </c>
      <c r="K27" s="85">
        <v>173</v>
      </c>
      <c r="L27" s="85">
        <v>172</v>
      </c>
      <c r="M27" s="85">
        <v>172</v>
      </c>
      <c r="N27" s="85">
        <v>172</v>
      </c>
      <c r="O27" s="85">
        <v>172</v>
      </c>
      <c r="P27" s="85">
        <v>172</v>
      </c>
      <c r="Q27" s="85">
        <v>172</v>
      </c>
      <c r="R27" s="85">
        <v>172</v>
      </c>
      <c r="S27" s="85">
        <v>172</v>
      </c>
      <c r="T27" s="85">
        <v>172</v>
      </c>
      <c r="U27" s="85">
        <v>172</v>
      </c>
      <c r="V27" s="85">
        <v>172</v>
      </c>
      <c r="W27" s="85">
        <v>172</v>
      </c>
      <c r="X27" s="85">
        <v>172</v>
      </c>
      <c r="Y27" s="85">
        <v>172</v>
      </c>
      <c r="Z27" s="85">
        <v>172</v>
      </c>
      <c r="AA27" s="85">
        <v>172</v>
      </c>
      <c r="AB27" s="85">
        <v>172</v>
      </c>
      <c r="AC27" s="85">
        <v>172</v>
      </c>
      <c r="AD27" s="85">
        <v>172</v>
      </c>
      <c r="AE27" s="85">
        <v>172</v>
      </c>
      <c r="AF27" s="85">
        <v>172</v>
      </c>
    </row>
    <row r="28" spans="1:53">
      <c r="A28" s="84" t="s">
        <v>293</v>
      </c>
      <c r="B28" s="2" cm="1">
        <f t="array" ref="B28">TREND($D28:$H28,$D$18:$H$18,B$18)</f>
        <v>683.50000000000091</v>
      </c>
      <c r="C28" s="2" cm="1">
        <f t="array" ref="C28">TREND($D28:$H28,$D$18:$H$18,C$18)</f>
        <v>679.75000000000091</v>
      </c>
      <c r="D28" s="85">
        <v>676</v>
      </c>
      <c r="E28" s="85">
        <v>672.25</v>
      </c>
      <c r="F28" s="85">
        <v>668.5</v>
      </c>
      <c r="G28" s="85">
        <v>664.75</v>
      </c>
      <c r="H28" s="85">
        <v>661</v>
      </c>
      <c r="I28" s="85">
        <v>657.25</v>
      </c>
      <c r="J28" s="85">
        <v>653.5</v>
      </c>
      <c r="K28" s="85">
        <v>649.75</v>
      </c>
      <c r="L28" s="85">
        <v>646</v>
      </c>
      <c r="M28" s="85">
        <v>646</v>
      </c>
      <c r="N28" s="85">
        <v>646</v>
      </c>
      <c r="O28" s="85">
        <v>646</v>
      </c>
      <c r="P28" s="85">
        <v>646</v>
      </c>
      <c r="Q28" s="85">
        <v>646</v>
      </c>
      <c r="R28" s="85">
        <v>646</v>
      </c>
      <c r="S28" s="85">
        <v>646</v>
      </c>
      <c r="T28" s="85">
        <v>646</v>
      </c>
      <c r="U28" s="85">
        <v>646</v>
      </c>
      <c r="V28" s="85">
        <v>646</v>
      </c>
      <c r="W28" s="85">
        <v>646</v>
      </c>
      <c r="X28" s="85">
        <v>646</v>
      </c>
      <c r="Y28" s="85">
        <v>646</v>
      </c>
      <c r="Z28" s="85">
        <v>646</v>
      </c>
      <c r="AA28" s="85">
        <v>646</v>
      </c>
      <c r="AB28" s="85">
        <v>646</v>
      </c>
      <c r="AC28" s="85">
        <v>646</v>
      </c>
      <c r="AD28" s="85">
        <v>646</v>
      </c>
      <c r="AE28" s="85">
        <v>646</v>
      </c>
      <c r="AF28" s="85">
        <v>646</v>
      </c>
    </row>
    <row r="31" spans="1:53">
      <c r="A31" s="79" t="s">
        <v>296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</row>
    <row r="32" spans="1:53">
      <c r="A32" s="78"/>
      <c r="B32" s="79">
        <v>2020</v>
      </c>
      <c r="C32" s="79">
        <v>2021</v>
      </c>
      <c r="D32" s="79">
        <v>2022</v>
      </c>
      <c r="E32" s="79">
        <v>2023</v>
      </c>
      <c r="F32" s="79">
        <v>2024</v>
      </c>
      <c r="G32" s="79">
        <v>2025</v>
      </c>
      <c r="H32" s="79">
        <v>2026</v>
      </c>
      <c r="I32" s="79">
        <v>2027</v>
      </c>
      <c r="J32" s="79">
        <v>2028</v>
      </c>
      <c r="K32" s="79">
        <v>2029</v>
      </c>
      <c r="L32" s="79">
        <v>2030</v>
      </c>
      <c r="M32" s="79">
        <v>2031</v>
      </c>
      <c r="N32" s="79">
        <v>2032</v>
      </c>
      <c r="O32" s="79">
        <v>2033</v>
      </c>
      <c r="P32" s="79">
        <v>2034</v>
      </c>
      <c r="Q32" s="79">
        <v>2035</v>
      </c>
      <c r="R32" s="79">
        <v>2036</v>
      </c>
      <c r="S32" s="79">
        <v>2037</v>
      </c>
      <c r="T32" s="79">
        <v>2038</v>
      </c>
      <c r="U32" s="79">
        <v>2039</v>
      </c>
      <c r="V32" s="79">
        <v>2040</v>
      </c>
      <c r="W32" s="79">
        <v>2041</v>
      </c>
      <c r="X32" s="79">
        <v>2042</v>
      </c>
      <c r="Y32" s="79">
        <v>2043</v>
      </c>
      <c r="Z32" s="79">
        <v>2044</v>
      </c>
      <c r="AA32" s="79">
        <v>2045</v>
      </c>
      <c r="AB32" s="79">
        <v>2046</v>
      </c>
      <c r="AC32" s="79">
        <v>2047</v>
      </c>
      <c r="AD32" s="79">
        <v>2048</v>
      </c>
      <c r="AE32" s="79">
        <v>2049</v>
      </c>
      <c r="AF32" s="79">
        <v>2050</v>
      </c>
      <c r="AG32" s="79">
        <v>2051</v>
      </c>
      <c r="AH32" s="79">
        <v>2052</v>
      </c>
      <c r="AI32" s="79">
        <v>2053</v>
      </c>
      <c r="AJ32" s="79" t="s">
        <v>297</v>
      </c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</row>
    <row r="33" spans="1:53">
      <c r="A33" s="86" t="s">
        <v>298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</row>
    <row r="34" spans="1:53">
      <c r="A34" s="80" t="s">
        <v>283</v>
      </c>
      <c r="B34" s="88">
        <v>116537.59</v>
      </c>
      <c r="C34" s="88">
        <f t="shared" ref="C34:F39" si="0">($G34-$B34)/5+B34</f>
        <v>117344.414</v>
      </c>
      <c r="D34" s="88">
        <f t="shared" si="0"/>
        <v>118151.23800000001</v>
      </c>
      <c r="E34" s="88">
        <f t="shared" si="0"/>
        <v>118958.06200000002</v>
      </c>
      <c r="F34" s="88">
        <f t="shared" si="0"/>
        <v>119764.88600000003</v>
      </c>
      <c r="G34" s="88">
        <v>120571.71</v>
      </c>
      <c r="H34" s="88">
        <f t="shared" ref="H34:K39" si="1">($L34-$G34)/5+G34</f>
        <v>122325.784</v>
      </c>
      <c r="I34" s="88">
        <f t="shared" si="1"/>
        <v>124079.85799999999</v>
      </c>
      <c r="J34" s="88">
        <f t="shared" si="1"/>
        <v>125833.93199999999</v>
      </c>
      <c r="K34" s="88">
        <f t="shared" si="1"/>
        <v>127588.00599999998</v>
      </c>
      <c r="L34" s="88">
        <v>129342.08</v>
      </c>
      <c r="M34" s="88">
        <f t="shared" ref="M34:P39" si="2">($Q34-$L34)/5+L34</f>
        <v>132498.092</v>
      </c>
      <c r="N34" s="88">
        <f t="shared" si="2"/>
        <v>135654.10399999999</v>
      </c>
      <c r="O34" s="88">
        <f t="shared" si="2"/>
        <v>138810.11599999998</v>
      </c>
      <c r="P34" s="88">
        <f t="shared" si="2"/>
        <v>141966.12799999997</v>
      </c>
      <c r="Q34" s="88">
        <v>145122.14000000001</v>
      </c>
      <c r="R34" s="88">
        <f t="shared" ref="R34:U39" si="3">($V34-$Q34)/5+Q34</f>
        <v>148198.992</v>
      </c>
      <c r="S34" s="88">
        <f t="shared" si="3"/>
        <v>151275.84399999998</v>
      </c>
      <c r="T34" s="88">
        <f t="shared" si="3"/>
        <v>154352.69599999997</v>
      </c>
      <c r="U34" s="88">
        <f t="shared" si="3"/>
        <v>157429.54799999995</v>
      </c>
      <c r="V34" s="88">
        <v>160506.4</v>
      </c>
      <c r="W34" s="89" cm="1">
        <f t="array" ref="W34">TREND($M34:$V34,$M$32:$V$32,W$32)</f>
        <v>163688.79866666719</v>
      </c>
      <c r="X34" s="89" cm="1">
        <f t="array" ref="X34">TREND($M34:$V34,$M$32:$V$32,X$32)</f>
        <v>166799.23369697016</v>
      </c>
      <c r="Y34" s="89" cm="1">
        <f t="array" ref="Y34">TREND($M34:$V34,$M$32:$V$32,Y$32)</f>
        <v>169909.66872727312</v>
      </c>
      <c r="Z34" s="89" cm="1">
        <f t="array" ref="Z34">TREND($M34:$V34,$M$32:$V$32,Z$32)</f>
        <v>173020.10375757609</v>
      </c>
      <c r="AA34" s="89" cm="1">
        <f t="array" ref="AA34">TREND($M34:$V34,$M$32:$V$32,AA$32)</f>
        <v>176130.53878787905</v>
      </c>
      <c r="AB34" s="89" cm="1">
        <f t="array" ref="AB34">TREND($M34:$V34,$M$32:$V$32,AB$32)</f>
        <v>179240.97381818201</v>
      </c>
      <c r="AC34" s="89" cm="1">
        <f t="array" ref="AC34">TREND($M34:$V34,$M$32:$V$32,AC$32)</f>
        <v>182351.40884848498</v>
      </c>
      <c r="AD34" s="89" cm="1">
        <f t="array" ref="AD34">TREND($M34:$V34,$M$32:$V$32,AD$32)</f>
        <v>185461.84387878794</v>
      </c>
      <c r="AE34" s="89" cm="1">
        <f t="array" ref="AE34">TREND($M34:$V34,$M$32:$V$32,AE$32)</f>
        <v>188572.27890909091</v>
      </c>
      <c r="AF34" s="89" cm="1">
        <f t="array" ref="AF34">TREND($M34:$V34,$M$32:$V$32,AF$32)</f>
        <v>191682.71393939387</v>
      </c>
      <c r="AG34" s="89" cm="1">
        <f t="array" ref="AG34">TREND($M34:$V34,$M$32:$V$32,AG$32)</f>
        <v>194793.14896969683</v>
      </c>
      <c r="AH34" s="89" cm="1">
        <f t="array" ref="AH34">TREND($M34:$V34,$M$32:$V$32,AH$32)</f>
        <v>197903.5839999998</v>
      </c>
      <c r="AI34" s="89" cm="1">
        <f t="array" ref="AI34">TREND($M34:$V34,$M$32:$V$32,AI$32)</f>
        <v>201014.01903030276</v>
      </c>
      <c r="AJ34" s="80" t="s">
        <v>264</v>
      </c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</row>
    <row r="35" spans="1:53">
      <c r="A35" s="80" t="s">
        <v>284</v>
      </c>
      <c r="B35" s="88">
        <v>118399.012</v>
      </c>
      <c r="C35" s="88">
        <f t="shared" si="0"/>
        <v>119218.6992</v>
      </c>
      <c r="D35" s="88">
        <f t="shared" si="0"/>
        <v>120038.3864</v>
      </c>
      <c r="E35" s="88">
        <f t="shared" si="0"/>
        <v>120858.0736</v>
      </c>
      <c r="F35" s="88">
        <f t="shared" si="0"/>
        <v>121677.7608</v>
      </c>
      <c r="G35" s="88">
        <v>122497.448</v>
      </c>
      <c r="H35" s="88">
        <f t="shared" si="1"/>
        <v>124279.485</v>
      </c>
      <c r="I35" s="88">
        <f t="shared" si="1"/>
        <v>126061.522</v>
      </c>
      <c r="J35" s="88">
        <f t="shared" si="1"/>
        <v>127843.55899999999</v>
      </c>
      <c r="K35" s="88">
        <f t="shared" si="1"/>
        <v>129625.59599999999</v>
      </c>
      <c r="L35" s="88">
        <v>131407.633</v>
      </c>
      <c r="M35" s="88">
        <f t="shared" si="2"/>
        <v>134614.11480000001</v>
      </c>
      <c r="N35" s="88">
        <f t="shared" si="2"/>
        <v>137820.59660000002</v>
      </c>
      <c r="O35" s="88">
        <f t="shared" si="2"/>
        <v>141027.07840000003</v>
      </c>
      <c r="P35" s="88">
        <f t="shared" si="2"/>
        <v>144233.56020000004</v>
      </c>
      <c r="Q35" s="88">
        <v>147440.04199999999</v>
      </c>
      <c r="R35" s="88">
        <f t="shared" si="3"/>
        <v>150566.04759999999</v>
      </c>
      <c r="S35" s="88">
        <f t="shared" si="3"/>
        <v>153692.05319999999</v>
      </c>
      <c r="T35" s="88">
        <f t="shared" si="3"/>
        <v>156818.0588</v>
      </c>
      <c r="U35" s="88">
        <f t="shared" si="3"/>
        <v>159944.0644</v>
      </c>
      <c r="V35" s="88">
        <v>163070.06999999998</v>
      </c>
      <c r="W35" s="89" cm="1">
        <f t="array" ref="W35">TREND($M35:$V35,$M$32:$V$32,W$32)</f>
        <v>166303.37719999999</v>
      </c>
      <c r="X35" s="89" cm="1">
        <f t="array" ref="X35">TREND($M35:$V35,$M$32:$V$32,X$32)</f>
        <v>169463.52421818208</v>
      </c>
      <c r="Y35" s="89" cm="1">
        <f t="array" ref="Y35">TREND($M35:$V35,$M$32:$V$32,Y$32)</f>
        <v>172623.67123636324</v>
      </c>
      <c r="Z35" s="89" cm="1">
        <f t="array" ref="Z35">TREND($M35:$V35,$M$32:$V$32,Z$32)</f>
        <v>175783.81825454533</v>
      </c>
      <c r="AA35" s="89" cm="1">
        <f t="array" ref="AA35">TREND($M35:$V35,$M$32:$V$32,AA$32)</f>
        <v>178943.96527272742</v>
      </c>
      <c r="AB35" s="89" cm="1">
        <f t="array" ref="AB35">TREND($M35:$V35,$M$32:$V$32,AB$32)</f>
        <v>182104.11229090951</v>
      </c>
      <c r="AC35" s="89" cm="1">
        <f t="array" ref="AC35">TREND($M35:$V35,$M$32:$V$32,AC$32)</f>
        <v>185264.25930909067</v>
      </c>
      <c r="AD35" s="89" cm="1">
        <f t="array" ref="AD35">TREND($M35:$V35,$M$32:$V$32,AD$32)</f>
        <v>188424.40632727277</v>
      </c>
      <c r="AE35" s="89" cm="1">
        <f t="array" ref="AE35">TREND($M35:$V35,$M$32:$V$32,AE$32)</f>
        <v>191584.55334545486</v>
      </c>
      <c r="AF35" s="89" cm="1">
        <f t="array" ref="AF35">TREND($M35:$V35,$M$32:$V$32,AF$32)</f>
        <v>194744.70036363602</v>
      </c>
      <c r="AG35" s="89" cm="1">
        <f t="array" ref="AG35">TREND($M35:$V35,$M$32:$V$32,AG$32)</f>
        <v>197904.84738181811</v>
      </c>
      <c r="AH35" s="89" cm="1">
        <f t="array" ref="AH35">TREND($M35:$V35,$M$32:$V$32,AH$32)</f>
        <v>201064.9944000002</v>
      </c>
      <c r="AI35" s="89" cm="1">
        <f t="array" ref="AI35">TREND($M35:$V35,$M$32:$V$32,AI$32)</f>
        <v>204225.14141818229</v>
      </c>
      <c r="AJ35" s="80" t="s">
        <v>264</v>
      </c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</row>
    <row r="36" spans="1:53">
      <c r="A36" s="80" t="s">
        <v>285</v>
      </c>
      <c r="B36" s="88">
        <v>95647.28</v>
      </c>
      <c r="C36" s="88">
        <f t="shared" si="0"/>
        <v>96309.491800000003</v>
      </c>
      <c r="D36" s="88">
        <f t="shared" si="0"/>
        <v>96971.703600000008</v>
      </c>
      <c r="E36" s="88">
        <f t="shared" si="0"/>
        <v>97633.915400000013</v>
      </c>
      <c r="F36" s="88">
        <f t="shared" si="0"/>
        <v>98296.127200000017</v>
      </c>
      <c r="G36" s="88">
        <v>98958.338999999993</v>
      </c>
      <c r="H36" s="88">
        <f t="shared" si="1"/>
        <v>100397.96219999999</v>
      </c>
      <c r="I36" s="88">
        <f t="shared" si="1"/>
        <v>101837.5854</v>
      </c>
      <c r="J36" s="88">
        <f t="shared" si="1"/>
        <v>103277.2086</v>
      </c>
      <c r="K36" s="88">
        <f t="shared" si="1"/>
        <v>104716.8318</v>
      </c>
      <c r="L36" s="88">
        <v>106156.455</v>
      </c>
      <c r="M36" s="88">
        <f t="shared" si="2"/>
        <v>108746.7678</v>
      </c>
      <c r="N36" s="88">
        <f t="shared" si="2"/>
        <v>111337.0806</v>
      </c>
      <c r="O36" s="88">
        <f t="shared" si="2"/>
        <v>113927.3934</v>
      </c>
      <c r="P36" s="88">
        <f t="shared" si="2"/>
        <v>116517.7062</v>
      </c>
      <c r="Q36" s="88">
        <v>119108.019</v>
      </c>
      <c r="R36" s="88">
        <f t="shared" si="3"/>
        <v>121633.35619999999</v>
      </c>
      <c r="S36" s="88">
        <f t="shared" si="3"/>
        <v>124158.69339999999</v>
      </c>
      <c r="T36" s="88">
        <f t="shared" si="3"/>
        <v>126684.03059999998</v>
      </c>
      <c r="U36" s="88">
        <f t="shared" si="3"/>
        <v>129209.36779999998</v>
      </c>
      <c r="V36" s="88">
        <v>131734.70499999999</v>
      </c>
      <c r="W36" s="89" cm="1">
        <f t="array" ref="W36">TREND($M36:$V36,$M$32:$V$32,W$32)</f>
        <v>134346.67633333337</v>
      </c>
      <c r="X36" s="89" cm="1">
        <f t="array" ref="X36">TREND($M36:$V36,$M$32:$V$32,X$32)</f>
        <v>136899.57893939409</v>
      </c>
      <c r="Y36" s="89" cm="1">
        <f t="array" ref="Y36">TREND($M36:$V36,$M$32:$V$32,Y$32)</f>
        <v>139452.48154545482</v>
      </c>
      <c r="Z36" s="89" cm="1">
        <f t="array" ref="Z36">TREND($M36:$V36,$M$32:$V$32,Z$32)</f>
        <v>142005.38415151555</v>
      </c>
      <c r="AA36" s="89" cm="1">
        <f t="array" ref="AA36">TREND($M36:$V36,$M$32:$V$32,AA$32)</f>
        <v>144558.28675757535</v>
      </c>
      <c r="AB36" s="89" cm="1">
        <f t="array" ref="AB36">TREND($M36:$V36,$M$32:$V$32,AB$32)</f>
        <v>147111.18936363608</v>
      </c>
      <c r="AC36" s="89" cm="1">
        <f t="array" ref="AC36">TREND($M36:$V36,$M$32:$V$32,AC$32)</f>
        <v>149664.0919696968</v>
      </c>
      <c r="AD36" s="89" cm="1">
        <f t="array" ref="AD36">TREND($M36:$V36,$M$32:$V$32,AD$32)</f>
        <v>152216.99457575753</v>
      </c>
      <c r="AE36" s="89" cm="1">
        <f t="array" ref="AE36">TREND($M36:$V36,$M$32:$V$32,AE$32)</f>
        <v>154769.89718181826</v>
      </c>
      <c r="AF36" s="89" cm="1">
        <f t="array" ref="AF36">TREND($M36:$V36,$M$32:$V$32,AF$32)</f>
        <v>157322.79978787899</v>
      </c>
      <c r="AG36" s="89" cm="1">
        <f t="array" ref="AG36">TREND($M36:$V36,$M$32:$V$32,AG$32)</f>
        <v>159875.70239393972</v>
      </c>
      <c r="AH36" s="89" cm="1">
        <f t="array" ref="AH36">TREND($M36:$V36,$M$32:$V$32,AH$32)</f>
        <v>162428.60499999952</v>
      </c>
      <c r="AI36" s="89" cm="1">
        <f t="array" ref="AI36">TREND($M36:$V36,$M$32:$V$32,AI$32)</f>
        <v>164981.50760606024</v>
      </c>
      <c r="AJ36" s="80" t="s">
        <v>265</v>
      </c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</row>
    <row r="37" spans="1:53">
      <c r="A37" s="80" t="s">
        <v>286</v>
      </c>
      <c r="B37" s="88">
        <v>55945.25</v>
      </c>
      <c r="C37" s="88">
        <f t="shared" si="0"/>
        <v>55322.91</v>
      </c>
      <c r="D37" s="88">
        <f t="shared" si="0"/>
        <v>54700.570000000007</v>
      </c>
      <c r="E37" s="88">
        <f t="shared" si="0"/>
        <v>54078.23000000001</v>
      </c>
      <c r="F37" s="88">
        <f t="shared" si="0"/>
        <v>53455.890000000014</v>
      </c>
      <c r="G37" s="88">
        <v>52833.55</v>
      </c>
      <c r="H37" s="88">
        <f t="shared" si="1"/>
        <v>52462.840000000004</v>
      </c>
      <c r="I37" s="88">
        <f t="shared" si="1"/>
        <v>52092.130000000005</v>
      </c>
      <c r="J37" s="88">
        <f t="shared" si="1"/>
        <v>51721.420000000006</v>
      </c>
      <c r="K37" s="88">
        <f t="shared" si="1"/>
        <v>51350.710000000006</v>
      </c>
      <c r="L37" s="88">
        <v>50980</v>
      </c>
      <c r="M37" s="88">
        <f t="shared" si="2"/>
        <v>51194.304000000004</v>
      </c>
      <c r="N37" s="88">
        <f t="shared" si="2"/>
        <v>51408.608000000007</v>
      </c>
      <c r="O37" s="88">
        <f t="shared" si="2"/>
        <v>51622.912000000011</v>
      </c>
      <c r="P37" s="88">
        <f t="shared" si="2"/>
        <v>51837.216000000015</v>
      </c>
      <c r="Q37" s="88">
        <v>52051.520000000004</v>
      </c>
      <c r="R37" s="88">
        <f t="shared" si="3"/>
        <v>52259.394</v>
      </c>
      <c r="S37" s="88">
        <f t="shared" si="3"/>
        <v>52467.267999999996</v>
      </c>
      <c r="T37" s="88">
        <f t="shared" si="3"/>
        <v>52675.141999999993</v>
      </c>
      <c r="U37" s="88">
        <f t="shared" si="3"/>
        <v>52883.015999999989</v>
      </c>
      <c r="V37" s="88">
        <v>53090.889999999992</v>
      </c>
      <c r="W37" s="89" cm="1">
        <f t="array" ref="W37">TREND($M37:$V37,$M$32:$V$32,W$32)</f>
        <v>53307.337333333329</v>
      </c>
      <c r="X37" s="89" cm="1">
        <f t="array" ref="X37">TREND($M37:$V37,$M$32:$V$32,X$32)</f>
        <v>53517.939212121186</v>
      </c>
      <c r="Y37" s="89" cm="1">
        <f t="array" ref="Y37">TREND($M37:$V37,$M$32:$V$32,Y$32)</f>
        <v>53728.541090909042</v>
      </c>
      <c r="Z37" s="89" cm="1">
        <f t="array" ref="Z37">TREND($M37:$V37,$M$32:$V$32,Z$32)</f>
        <v>53939.142969696957</v>
      </c>
      <c r="AA37" s="89" cm="1">
        <f t="array" ref="AA37">TREND($M37:$V37,$M$32:$V$32,AA$32)</f>
        <v>54149.744848484814</v>
      </c>
      <c r="AB37" s="89" cm="1">
        <f t="array" ref="AB37">TREND($M37:$V37,$M$32:$V$32,AB$32)</f>
        <v>54360.34672727267</v>
      </c>
      <c r="AC37" s="89" cm="1">
        <f t="array" ref="AC37">TREND($M37:$V37,$M$32:$V$32,AC$32)</f>
        <v>54570.948606060585</v>
      </c>
      <c r="AD37" s="89" cm="1">
        <f t="array" ref="AD37">TREND($M37:$V37,$M$32:$V$32,AD$32)</f>
        <v>54781.550484848442</v>
      </c>
      <c r="AE37" s="89" cm="1">
        <f t="array" ref="AE37">TREND($M37:$V37,$M$32:$V$32,AE$32)</f>
        <v>54992.152363636298</v>
      </c>
      <c r="AF37" s="89" cm="1">
        <f t="array" ref="AF37">TREND($M37:$V37,$M$32:$V$32,AF$32)</f>
        <v>55202.754242424213</v>
      </c>
      <c r="AG37" s="89" cm="1">
        <f t="array" ref="AG37">TREND($M37:$V37,$M$32:$V$32,AG$32)</f>
        <v>55413.356121212069</v>
      </c>
      <c r="AH37" s="89" cm="1">
        <f t="array" ref="AH37">TREND($M37:$V37,$M$32:$V$32,AH$32)</f>
        <v>55623.957999999926</v>
      </c>
      <c r="AI37" s="89" cm="1">
        <f t="array" ref="AI37">TREND($M37:$V37,$M$32:$V$32,AI$32)</f>
        <v>55834.559878787841</v>
      </c>
      <c r="AJ37" s="80" t="s">
        <v>265</v>
      </c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</row>
    <row r="38" spans="1:53">
      <c r="A38" s="80" t="s">
        <v>287</v>
      </c>
      <c r="B38" s="88">
        <v>92843.9</v>
      </c>
      <c r="C38" s="88">
        <f t="shared" si="0"/>
        <v>91811.12</v>
      </c>
      <c r="D38" s="88">
        <f t="shared" si="0"/>
        <v>90778.34</v>
      </c>
      <c r="E38" s="88">
        <f t="shared" si="0"/>
        <v>89745.56</v>
      </c>
      <c r="F38" s="88">
        <f t="shared" si="0"/>
        <v>88712.78</v>
      </c>
      <c r="G38" s="88">
        <v>87680</v>
      </c>
      <c r="H38" s="88">
        <f t="shared" si="1"/>
        <v>87064.76</v>
      </c>
      <c r="I38" s="88">
        <f t="shared" si="1"/>
        <v>86449.51999999999</v>
      </c>
      <c r="J38" s="88">
        <f t="shared" si="1"/>
        <v>85834.279999999984</v>
      </c>
      <c r="K38" s="88">
        <f t="shared" si="1"/>
        <v>85219.039999999979</v>
      </c>
      <c r="L38" s="88">
        <v>84603.8</v>
      </c>
      <c r="M38" s="88">
        <f t="shared" si="2"/>
        <v>84959.44</v>
      </c>
      <c r="N38" s="88">
        <f t="shared" si="2"/>
        <v>85315.08</v>
      </c>
      <c r="O38" s="88">
        <f t="shared" si="2"/>
        <v>85670.720000000001</v>
      </c>
      <c r="P38" s="88">
        <f t="shared" si="2"/>
        <v>86026.36</v>
      </c>
      <c r="Q38" s="88">
        <v>86382</v>
      </c>
      <c r="R38" s="88">
        <f t="shared" si="3"/>
        <v>86726.98</v>
      </c>
      <c r="S38" s="88">
        <f t="shared" si="3"/>
        <v>87071.959999999992</v>
      </c>
      <c r="T38" s="88">
        <f t="shared" si="3"/>
        <v>87416.939999999988</v>
      </c>
      <c r="U38" s="88">
        <f t="shared" si="3"/>
        <v>87761.919999999984</v>
      </c>
      <c r="V38" s="88">
        <v>88106.9</v>
      </c>
      <c r="W38" s="89" cm="1">
        <f t="array" ref="W38">TREND($M38:$V38,$M$32:$V$32,W$32)</f>
        <v>88466.093333333265</v>
      </c>
      <c r="X38" s="89" cm="1">
        <f t="array" ref="X38">TREND($M38:$V38,$M$32:$V$32,X$32)</f>
        <v>88815.595757575706</v>
      </c>
      <c r="Y38" s="89" cm="1">
        <f t="array" ref="Y38">TREND($M38:$V38,$M$32:$V$32,Y$32)</f>
        <v>89165.098181818146</v>
      </c>
      <c r="Z38" s="89" cm="1">
        <f t="array" ref="Z38">TREND($M38:$V38,$M$32:$V$32,Z$32)</f>
        <v>89514.600606060587</v>
      </c>
      <c r="AA38" s="89" cm="1">
        <f t="array" ref="AA38">TREND($M38:$V38,$M$32:$V$32,AA$32)</f>
        <v>89864.103030302911</v>
      </c>
      <c r="AB38" s="89" cm="1">
        <f t="array" ref="AB38">TREND($M38:$V38,$M$32:$V$32,AB$32)</f>
        <v>90213.605454545352</v>
      </c>
      <c r="AC38" s="89" cm="1">
        <f t="array" ref="AC38">TREND($M38:$V38,$M$32:$V$32,AC$32)</f>
        <v>90563.107878787792</v>
      </c>
      <c r="AD38" s="89" cm="1">
        <f t="array" ref="AD38">TREND($M38:$V38,$M$32:$V$32,AD$32)</f>
        <v>90912.610303030233</v>
      </c>
      <c r="AE38" s="89" cm="1">
        <f t="array" ref="AE38">TREND($M38:$V38,$M$32:$V$32,AE$32)</f>
        <v>91262.112727272674</v>
      </c>
      <c r="AF38" s="89" cm="1">
        <f t="array" ref="AF38">TREND($M38:$V38,$M$32:$V$32,AF$32)</f>
        <v>91611.615151515114</v>
      </c>
      <c r="AG38" s="89" cm="1">
        <f t="array" ref="AG38">TREND($M38:$V38,$M$32:$V$32,AG$32)</f>
        <v>91961.117575757555</v>
      </c>
      <c r="AH38" s="89" cm="1">
        <f t="array" ref="AH38">TREND($M38:$V38,$M$32:$V$32,AH$32)</f>
        <v>92310.619999999879</v>
      </c>
      <c r="AI38" s="89" cm="1">
        <f t="array" ref="AI38">TREND($M38:$V38,$M$32:$V$32,AI$32)</f>
        <v>92660.12242424232</v>
      </c>
      <c r="AJ38" s="80" t="s">
        <v>265</v>
      </c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</row>
    <row r="39" spans="1:53">
      <c r="A39" s="80" t="s">
        <v>288</v>
      </c>
      <c r="B39" s="88">
        <v>3614</v>
      </c>
      <c r="C39" s="88">
        <f t="shared" si="0"/>
        <v>3639</v>
      </c>
      <c r="D39" s="88">
        <f t="shared" si="0"/>
        <v>3664</v>
      </c>
      <c r="E39" s="88">
        <f t="shared" si="0"/>
        <v>3689</v>
      </c>
      <c r="F39" s="88">
        <f t="shared" si="0"/>
        <v>3714</v>
      </c>
      <c r="G39" s="88">
        <v>3739</v>
      </c>
      <c r="H39" s="88">
        <f t="shared" si="1"/>
        <v>3793.4</v>
      </c>
      <c r="I39" s="88">
        <f t="shared" si="1"/>
        <v>3847.8</v>
      </c>
      <c r="J39" s="88">
        <f t="shared" si="1"/>
        <v>3902.2000000000003</v>
      </c>
      <c r="K39" s="88">
        <f t="shared" si="1"/>
        <v>3956.6000000000004</v>
      </c>
      <c r="L39" s="88">
        <v>4011</v>
      </c>
      <c r="M39" s="88">
        <f t="shared" si="2"/>
        <v>4108.8</v>
      </c>
      <c r="N39" s="88">
        <f t="shared" si="2"/>
        <v>4206.6000000000004</v>
      </c>
      <c r="O39" s="88">
        <f t="shared" si="2"/>
        <v>4304.4000000000005</v>
      </c>
      <c r="P39" s="88">
        <f t="shared" si="2"/>
        <v>4402.2000000000007</v>
      </c>
      <c r="Q39" s="88">
        <v>4500</v>
      </c>
      <c r="R39" s="88">
        <f t="shared" si="3"/>
        <v>4595.3999999999996</v>
      </c>
      <c r="S39" s="88">
        <f t="shared" si="3"/>
        <v>4690.7999999999993</v>
      </c>
      <c r="T39" s="88">
        <f t="shared" si="3"/>
        <v>4786.1999999999989</v>
      </c>
      <c r="U39" s="88">
        <f t="shared" si="3"/>
        <v>4881.5999999999985</v>
      </c>
      <c r="V39" s="88">
        <v>4977</v>
      </c>
      <c r="W39" s="89" cm="1">
        <f t="array" ref="W39">TREND($M39:$V39,$M$32:$V$32,W$32)</f>
        <v>5075.5999999999767</v>
      </c>
      <c r="X39" s="89" cm="1">
        <f t="array" ref="X39">TREND($M39:$V39,$M$32:$V$32,X$32)</f>
        <v>5172.0181818181591</v>
      </c>
      <c r="Y39" s="89" cm="1">
        <f t="array" ref="Y39">TREND($M39:$V39,$M$32:$V$32,Y$32)</f>
        <v>5268.4363636363414</v>
      </c>
      <c r="Z39" s="89" cm="1">
        <f t="array" ref="Z39">TREND($M39:$V39,$M$32:$V$32,Z$32)</f>
        <v>5364.8545454545238</v>
      </c>
      <c r="AA39" s="89" cm="1">
        <f t="array" ref="AA39">TREND($M39:$V39,$M$32:$V$32,AA$32)</f>
        <v>5461.2727272727061</v>
      </c>
      <c r="AB39" s="89" cm="1">
        <f t="array" ref="AB39">TREND($M39:$V39,$M$32:$V$32,AB$32)</f>
        <v>5557.6909090908885</v>
      </c>
      <c r="AC39" s="89" cm="1">
        <f t="array" ref="AC39">TREND($M39:$V39,$M$32:$V$32,AC$32)</f>
        <v>5654.1090909090708</v>
      </c>
      <c r="AD39" s="89" cm="1">
        <f t="array" ref="AD39">TREND($M39:$V39,$M$32:$V$32,AD$32)</f>
        <v>5750.5272727272531</v>
      </c>
      <c r="AE39" s="89" cm="1">
        <f t="array" ref="AE39">TREND($M39:$V39,$M$32:$V$32,AE$32)</f>
        <v>5846.9454545454355</v>
      </c>
      <c r="AF39" s="89" cm="1">
        <f t="array" ref="AF39">TREND($M39:$V39,$M$32:$V$32,AF$32)</f>
        <v>5943.3636363636178</v>
      </c>
      <c r="AG39" s="89" cm="1">
        <f t="array" ref="AG39">TREND($M39:$V39,$M$32:$V$32,AG$32)</f>
        <v>6039.7818181818002</v>
      </c>
      <c r="AH39" s="89" cm="1">
        <f t="array" ref="AH39">TREND($M39:$V39,$M$32:$V$32,AH$32)</f>
        <v>6136.1999999999825</v>
      </c>
      <c r="AI39" s="89" cm="1">
        <f t="array" ref="AI39">TREND($M39:$V39,$M$32:$V$32,AI$32)</f>
        <v>6232.6181818181649</v>
      </c>
      <c r="AJ39" s="80" t="s">
        <v>265</v>
      </c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</row>
    <row r="40" spans="1:53">
      <c r="A40" s="90" t="s">
        <v>289</v>
      </c>
      <c r="B40" s="91">
        <f>SUM(B34:B39)</f>
        <v>482987.03200000001</v>
      </c>
      <c r="C40" s="91"/>
      <c r="D40" s="91"/>
      <c r="E40" s="91"/>
      <c r="F40" s="91"/>
      <c r="G40" s="91">
        <f>SUM(G34:G39)</f>
        <v>486280.04699999996</v>
      </c>
      <c r="H40" s="91"/>
      <c r="I40" s="91"/>
      <c r="J40" s="91"/>
      <c r="K40" s="91"/>
      <c r="L40" s="91">
        <f>SUM(L34:L39)</f>
        <v>506500.96799999999</v>
      </c>
      <c r="M40" s="91"/>
      <c r="N40" s="91"/>
      <c r="O40" s="91"/>
      <c r="P40" s="91"/>
      <c r="Q40" s="91">
        <f>SUM(Q34:Q39)</f>
        <v>554603.72100000002</v>
      </c>
      <c r="R40" s="91"/>
      <c r="S40" s="91"/>
      <c r="T40" s="91"/>
      <c r="U40" s="91"/>
      <c r="V40" s="91">
        <f>SUM(V34:V39)</f>
        <v>601485.96499999997</v>
      </c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</row>
    <row r="41" spans="1:53">
      <c r="A41" s="80" t="s">
        <v>290</v>
      </c>
      <c r="B41" s="88">
        <v>4754.0109999999995</v>
      </c>
      <c r="C41" s="88">
        <f t="shared" ref="C41:F44" si="4">($G41-$B41)/5+B41</f>
        <v>4754.1695999999993</v>
      </c>
      <c r="D41" s="88">
        <f t="shared" si="4"/>
        <v>4754.328199999999</v>
      </c>
      <c r="E41" s="88">
        <f t="shared" si="4"/>
        <v>4754.4867999999988</v>
      </c>
      <c r="F41" s="88">
        <f t="shared" si="4"/>
        <v>4754.6453999999985</v>
      </c>
      <c r="G41" s="88">
        <v>4754.8040000000001</v>
      </c>
      <c r="H41" s="88">
        <f t="shared" ref="H41:K44" si="5">($L41-$G41)/5+G41</f>
        <v>4784.2997999999998</v>
      </c>
      <c r="I41" s="88">
        <f t="shared" si="5"/>
        <v>4813.7955999999995</v>
      </c>
      <c r="J41" s="88">
        <f t="shared" si="5"/>
        <v>4843.2913999999992</v>
      </c>
      <c r="K41" s="88">
        <f t="shared" si="5"/>
        <v>4872.7871999999988</v>
      </c>
      <c r="L41" s="88">
        <v>4902.2830000000004</v>
      </c>
      <c r="M41" s="88">
        <f t="shared" ref="M41:P44" si="6">($Q41-$L41)/5+L41</f>
        <v>4986.5684000000001</v>
      </c>
      <c r="N41" s="88">
        <f t="shared" si="6"/>
        <v>5070.8537999999999</v>
      </c>
      <c r="O41" s="88">
        <f t="shared" si="6"/>
        <v>5155.1391999999996</v>
      </c>
      <c r="P41" s="88">
        <f t="shared" si="6"/>
        <v>5239.4245999999994</v>
      </c>
      <c r="Q41" s="88">
        <v>5323.7099999999991</v>
      </c>
      <c r="R41" s="88">
        <f t="shared" ref="R41:U44" si="7">($V41-$Q41)/5+Q41</f>
        <v>5405.777399999999</v>
      </c>
      <c r="S41" s="88">
        <f t="shared" si="7"/>
        <v>5487.8447999999989</v>
      </c>
      <c r="T41" s="88">
        <f t="shared" si="7"/>
        <v>5569.9121999999988</v>
      </c>
      <c r="U41" s="88">
        <f t="shared" si="7"/>
        <v>5651.9795999999988</v>
      </c>
      <c r="V41" s="88">
        <v>5734.0469999999996</v>
      </c>
      <c r="W41" s="89" cm="1">
        <f t="array" ref="W41">TREND($M41:$V41,$M$32:$V$32,W$32)</f>
        <v>5819.0717333333159</v>
      </c>
      <c r="X41" s="89" cm="1">
        <f t="array" ref="X41">TREND($M41:$V41,$M$32:$V$32,X$32)</f>
        <v>5902.0801030302828</v>
      </c>
      <c r="Y41" s="89" cm="1">
        <f t="array" ref="Y41">TREND($M41:$V41,$M$32:$V$32,Y$32)</f>
        <v>5985.0884727272787</v>
      </c>
      <c r="Z41" s="89" cm="1">
        <f t="array" ref="Z41">TREND($M41:$V41,$M$32:$V$32,Z$32)</f>
        <v>6068.0968424242456</v>
      </c>
      <c r="AA41" s="89" cm="1">
        <f t="array" ref="AA41">TREND($M41:$V41,$M$32:$V$32,AA$32)</f>
        <v>6151.1052121212124</v>
      </c>
      <c r="AB41" s="89" cm="1">
        <f t="array" ref="AB41">TREND($M41:$V41,$M$32:$V$32,AB$32)</f>
        <v>6234.1135818181792</v>
      </c>
      <c r="AC41" s="89" cm="1">
        <f t="array" ref="AC41">TREND($M41:$V41,$M$32:$V$32,AC$32)</f>
        <v>6317.1219515151461</v>
      </c>
      <c r="AD41" s="89" cm="1">
        <f t="array" ref="AD41">TREND($M41:$V41,$M$32:$V$32,AD$32)</f>
        <v>6400.1303212121129</v>
      </c>
      <c r="AE41" s="89" cm="1">
        <f t="array" ref="AE41">TREND($M41:$V41,$M$32:$V$32,AE$32)</f>
        <v>6483.1386909090797</v>
      </c>
      <c r="AF41" s="89" cm="1">
        <f t="array" ref="AF41">TREND($M41:$V41,$M$32:$V$32,AF$32)</f>
        <v>6566.1470606060466</v>
      </c>
      <c r="AG41" s="89" cm="1">
        <f t="array" ref="AG41">TREND($M41:$V41,$M$32:$V$32,AG$32)</f>
        <v>6649.1554303030134</v>
      </c>
      <c r="AH41" s="89" cm="1">
        <f t="array" ref="AH41">TREND($M41:$V41,$M$32:$V$32,AH$32)</f>
        <v>6732.1637999999803</v>
      </c>
      <c r="AI41" s="89" cm="1">
        <f t="array" ref="AI41">TREND($M41:$V41,$M$32:$V$32,AI$32)</f>
        <v>6815.1721696969471</v>
      </c>
      <c r="AJ41" s="80" t="s">
        <v>299</v>
      </c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</row>
    <row r="42" spans="1:53">
      <c r="A42" s="80" t="s">
        <v>291</v>
      </c>
      <c r="B42" s="88">
        <v>5282.9840000000004</v>
      </c>
      <c r="C42" s="88">
        <f t="shared" si="4"/>
        <v>5283.1580000000004</v>
      </c>
      <c r="D42" s="88">
        <f t="shared" si="4"/>
        <v>5283.3320000000003</v>
      </c>
      <c r="E42" s="88">
        <f t="shared" si="4"/>
        <v>5283.5060000000003</v>
      </c>
      <c r="F42" s="88">
        <f t="shared" si="4"/>
        <v>5283.68</v>
      </c>
      <c r="G42" s="88">
        <v>5283.8539999999994</v>
      </c>
      <c r="H42" s="88">
        <f t="shared" si="5"/>
        <v>5316.6317999999992</v>
      </c>
      <c r="I42" s="88">
        <f t="shared" si="5"/>
        <v>5349.409599999999</v>
      </c>
      <c r="J42" s="88">
        <f t="shared" si="5"/>
        <v>5382.1873999999989</v>
      </c>
      <c r="K42" s="88">
        <f t="shared" si="5"/>
        <v>5414.9651999999987</v>
      </c>
      <c r="L42" s="88">
        <v>5447.7430000000004</v>
      </c>
      <c r="M42" s="88">
        <f t="shared" si="6"/>
        <v>5541.4026000000003</v>
      </c>
      <c r="N42" s="88">
        <f t="shared" si="6"/>
        <v>5635.0622000000003</v>
      </c>
      <c r="O42" s="88">
        <f t="shared" si="6"/>
        <v>5728.7218000000003</v>
      </c>
      <c r="P42" s="88">
        <f t="shared" si="6"/>
        <v>5822.3814000000002</v>
      </c>
      <c r="Q42" s="88">
        <v>5916.0410000000002</v>
      </c>
      <c r="R42" s="88">
        <f t="shared" si="7"/>
        <v>6007.2420000000002</v>
      </c>
      <c r="S42" s="88">
        <f t="shared" si="7"/>
        <v>6098.4430000000002</v>
      </c>
      <c r="T42" s="88">
        <f t="shared" si="7"/>
        <v>6189.6440000000002</v>
      </c>
      <c r="U42" s="88">
        <f t="shared" si="7"/>
        <v>6280.8450000000003</v>
      </c>
      <c r="V42" s="88">
        <v>6372.0460000000003</v>
      </c>
      <c r="W42" s="89" cm="1">
        <f t="array" ref="W42">TREND($M42:$V42,$M$32:$V$32,W$32)</f>
        <v>6466.5251333333435</v>
      </c>
      <c r="X42" s="89" cm="1">
        <f t="array" ref="X42">TREND($M42:$V42,$M$32:$V$32,X$32)</f>
        <v>6558.7691757575958</v>
      </c>
      <c r="Y42" s="89" cm="1">
        <f t="array" ref="Y42">TREND($M42:$V42,$M$32:$V$32,Y$32)</f>
        <v>6651.0132181818481</v>
      </c>
      <c r="Z42" s="89" cm="1">
        <f t="array" ref="Z42">TREND($M42:$V42,$M$32:$V$32,Z$32)</f>
        <v>6743.2572606060712</v>
      </c>
      <c r="AA42" s="89" cm="1">
        <f t="array" ref="AA42">TREND($M42:$V42,$M$32:$V$32,AA$32)</f>
        <v>6835.5013030303235</v>
      </c>
      <c r="AB42" s="89" cm="1">
        <f t="array" ref="AB42">TREND($M42:$V42,$M$32:$V$32,AB$32)</f>
        <v>6927.7453454545757</v>
      </c>
      <c r="AC42" s="89" cm="1">
        <f t="array" ref="AC42">TREND($M42:$V42,$M$32:$V$32,AC$32)</f>
        <v>7019.9893878787989</v>
      </c>
      <c r="AD42" s="89" cm="1">
        <f t="array" ref="AD42">TREND($M42:$V42,$M$32:$V$32,AD$32)</f>
        <v>7112.2334303030511</v>
      </c>
      <c r="AE42" s="89" cm="1">
        <f t="array" ref="AE42">TREND($M42:$V42,$M$32:$V$32,AE$32)</f>
        <v>7204.4774727273034</v>
      </c>
      <c r="AF42" s="89" cm="1">
        <f t="array" ref="AF42">TREND($M42:$V42,$M$32:$V$32,AF$32)</f>
        <v>7296.7215151515265</v>
      </c>
      <c r="AG42" s="89" cm="1">
        <f t="array" ref="AG42">TREND($M42:$V42,$M$32:$V$32,AG$32)</f>
        <v>7388.9655575757788</v>
      </c>
      <c r="AH42" s="89" cm="1">
        <f t="array" ref="AH42">TREND($M42:$V42,$M$32:$V$32,AH$32)</f>
        <v>7481.2096000000311</v>
      </c>
      <c r="AI42" s="89" cm="1">
        <f t="array" ref="AI42">TREND($M42:$V42,$M$32:$V$32,AI$32)</f>
        <v>7573.4536424242542</v>
      </c>
      <c r="AJ42" s="80" t="s">
        <v>299</v>
      </c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</row>
    <row r="43" spans="1:53">
      <c r="A43" s="80" t="s">
        <v>292</v>
      </c>
      <c r="B43" s="88">
        <v>27044.906999999999</v>
      </c>
      <c r="C43" s="88">
        <f t="shared" si="4"/>
        <v>27045.8024</v>
      </c>
      <c r="D43" s="88">
        <f t="shared" si="4"/>
        <v>27046.697800000002</v>
      </c>
      <c r="E43" s="88">
        <f t="shared" si="4"/>
        <v>27047.593200000003</v>
      </c>
      <c r="F43" s="88">
        <f t="shared" si="4"/>
        <v>27048.488600000004</v>
      </c>
      <c r="G43" s="88">
        <v>27049.384000000002</v>
      </c>
      <c r="H43" s="88">
        <f t="shared" si="5"/>
        <v>27217.201800000003</v>
      </c>
      <c r="I43" s="88">
        <f t="shared" si="5"/>
        <v>27385.019600000003</v>
      </c>
      <c r="J43" s="88">
        <f t="shared" si="5"/>
        <v>27552.837400000004</v>
      </c>
      <c r="K43" s="88">
        <f t="shared" si="5"/>
        <v>27720.655200000005</v>
      </c>
      <c r="L43" s="88">
        <v>27888.472999999998</v>
      </c>
      <c r="M43" s="88">
        <f t="shared" si="6"/>
        <v>28367.96</v>
      </c>
      <c r="N43" s="88">
        <f t="shared" si="6"/>
        <v>28847.447</v>
      </c>
      <c r="O43" s="88">
        <f t="shared" si="6"/>
        <v>29326.934000000001</v>
      </c>
      <c r="P43" s="88">
        <f t="shared" si="6"/>
        <v>29806.421000000002</v>
      </c>
      <c r="Q43" s="88">
        <v>30285.907999999999</v>
      </c>
      <c r="R43" s="88">
        <f t="shared" si="7"/>
        <v>30752.794000000002</v>
      </c>
      <c r="S43" s="88">
        <f t="shared" si="7"/>
        <v>31219.680000000004</v>
      </c>
      <c r="T43" s="88">
        <f t="shared" si="7"/>
        <v>31686.566000000006</v>
      </c>
      <c r="U43" s="88">
        <f t="shared" si="7"/>
        <v>32153.452000000008</v>
      </c>
      <c r="V43" s="88">
        <v>32620.338000000003</v>
      </c>
      <c r="W43" s="89" cm="1">
        <f t="array" ref="W43">TREND($M43:$V43,$M$32:$V$32,W$32)</f>
        <v>33104.025333333295</v>
      </c>
      <c r="X43" s="89" cm="1">
        <f t="array" ref="X43">TREND($M43:$V43,$M$32:$V$32,X$32)</f>
        <v>33576.257212121156</v>
      </c>
      <c r="Y43" s="89" cm="1">
        <f t="array" ref="Y43">TREND($M43:$V43,$M$32:$V$32,Y$32)</f>
        <v>34048.489090909017</v>
      </c>
      <c r="Z43" s="89" cm="1">
        <f t="array" ref="Z43">TREND($M43:$V43,$M$32:$V$32,Z$32)</f>
        <v>34520.720969696878</v>
      </c>
      <c r="AA43" s="89" cm="1">
        <f t="array" ref="AA43">TREND($M43:$V43,$M$32:$V$32,AA$32)</f>
        <v>34992.952848484856</v>
      </c>
      <c r="AB43" s="89" cm="1">
        <f t="array" ref="AB43">TREND($M43:$V43,$M$32:$V$32,AB$32)</f>
        <v>35465.184727272717</v>
      </c>
      <c r="AC43" s="89" cm="1">
        <f t="array" ref="AC43">TREND($M43:$V43,$M$32:$V$32,AC$32)</f>
        <v>35937.416606060578</v>
      </c>
      <c r="AD43" s="89" cm="1">
        <f t="array" ref="AD43">TREND($M43:$V43,$M$32:$V$32,AD$32)</f>
        <v>36409.64848484844</v>
      </c>
      <c r="AE43" s="89" cm="1">
        <f t="array" ref="AE43">TREND($M43:$V43,$M$32:$V$32,AE$32)</f>
        <v>36881.880363636301</v>
      </c>
      <c r="AF43" s="89" cm="1">
        <f t="array" ref="AF43">TREND($M43:$V43,$M$32:$V$32,AF$32)</f>
        <v>37354.112242424162</v>
      </c>
      <c r="AG43" s="89" cm="1">
        <f t="array" ref="AG43">TREND($M43:$V43,$M$32:$V$32,AG$32)</f>
        <v>37826.344121212023</v>
      </c>
      <c r="AH43" s="89" cm="1">
        <f t="array" ref="AH43">TREND($M43:$V43,$M$32:$V$32,AH$32)</f>
        <v>38298.576000000001</v>
      </c>
      <c r="AI43" s="89" cm="1">
        <f t="array" ref="AI43">TREND($M43:$V43,$M$32:$V$32,AI$32)</f>
        <v>38770.807878787862</v>
      </c>
      <c r="AJ43" s="80" t="s">
        <v>299</v>
      </c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</row>
    <row r="44" spans="1:53">
      <c r="A44" s="80" t="s">
        <v>293</v>
      </c>
      <c r="B44" s="88">
        <v>16228.913</v>
      </c>
      <c r="C44" s="88">
        <f t="shared" si="4"/>
        <v>16229.455</v>
      </c>
      <c r="D44" s="88">
        <f t="shared" si="4"/>
        <v>16229.996999999999</v>
      </c>
      <c r="E44" s="88">
        <f t="shared" si="4"/>
        <v>16230.538999999999</v>
      </c>
      <c r="F44" s="88">
        <f t="shared" si="4"/>
        <v>16231.080999999998</v>
      </c>
      <c r="G44" s="88">
        <v>16231.623</v>
      </c>
      <c r="H44" s="88">
        <f t="shared" si="5"/>
        <v>16332.3094</v>
      </c>
      <c r="I44" s="88">
        <f t="shared" si="5"/>
        <v>16432.995800000001</v>
      </c>
      <c r="J44" s="88">
        <f t="shared" si="5"/>
        <v>16533.682199999999</v>
      </c>
      <c r="K44" s="88">
        <f t="shared" si="5"/>
        <v>16634.368599999998</v>
      </c>
      <c r="L44" s="88">
        <v>16735.055</v>
      </c>
      <c r="M44" s="88">
        <f t="shared" si="6"/>
        <v>17022.7916</v>
      </c>
      <c r="N44" s="88">
        <f t="shared" si="6"/>
        <v>17310.528200000001</v>
      </c>
      <c r="O44" s="88">
        <f t="shared" si="6"/>
        <v>17598.264800000001</v>
      </c>
      <c r="P44" s="88">
        <f t="shared" si="6"/>
        <v>17886.001400000001</v>
      </c>
      <c r="Q44" s="88">
        <v>18173.738000000001</v>
      </c>
      <c r="R44" s="88">
        <f t="shared" si="7"/>
        <v>18453.896000000001</v>
      </c>
      <c r="S44" s="88">
        <f t="shared" si="7"/>
        <v>18734.054</v>
      </c>
      <c r="T44" s="88">
        <f t="shared" si="7"/>
        <v>19014.212</v>
      </c>
      <c r="U44" s="88">
        <f t="shared" si="7"/>
        <v>19294.37</v>
      </c>
      <c r="V44" s="88">
        <v>19574.527999999998</v>
      </c>
      <c r="W44" s="89" cm="1">
        <f t="array" ref="W44">TREND($M44:$V44,$M$32:$V$32,W$32)</f>
        <v>19864.790800000075</v>
      </c>
      <c r="X44" s="89" cm="1">
        <f t="array" ref="X44">TREND($M44:$V44,$M$32:$V$32,X$32)</f>
        <v>20148.163963636383</v>
      </c>
      <c r="Y44" s="89" cm="1">
        <f t="array" ref="Y44">TREND($M44:$V44,$M$32:$V$32,Y$32)</f>
        <v>20431.537127272808</v>
      </c>
      <c r="Z44" s="89" cm="1">
        <f t="array" ref="Z44">TREND($M44:$V44,$M$32:$V$32,Z$32)</f>
        <v>20714.910290909116</v>
      </c>
      <c r="AA44" s="89" cm="1">
        <f t="array" ref="AA44">TREND($M44:$V44,$M$32:$V$32,AA$32)</f>
        <v>20998.283454545541</v>
      </c>
      <c r="AB44" s="89" cm="1">
        <f t="array" ref="AB44">TREND($M44:$V44,$M$32:$V$32,AB$32)</f>
        <v>21281.656618181849</v>
      </c>
      <c r="AC44" s="89" cm="1">
        <f t="array" ref="AC44">TREND($M44:$V44,$M$32:$V$32,AC$32)</f>
        <v>21565.029781818273</v>
      </c>
      <c r="AD44" s="89" cm="1">
        <f t="array" ref="AD44">TREND($M44:$V44,$M$32:$V$32,AD$32)</f>
        <v>21848.402945454582</v>
      </c>
      <c r="AE44" s="89" cm="1">
        <f t="array" ref="AE44">TREND($M44:$V44,$M$32:$V$32,AE$32)</f>
        <v>22131.77610909089</v>
      </c>
      <c r="AF44" s="89" cm="1">
        <f t="array" ref="AF44">TREND($M44:$V44,$M$32:$V$32,AF$32)</f>
        <v>22415.149272727314</v>
      </c>
      <c r="AG44" s="89" cm="1">
        <f t="array" ref="AG44">TREND($M44:$V44,$M$32:$V$32,AG$32)</f>
        <v>22698.522436363623</v>
      </c>
      <c r="AH44" s="89" cm="1">
        <f t="array" ref="AH44">TREND($M44:$V44,$M$32:$V$32,AH$32)</f>
        <v>22981.895600000047</v>
      </c>
      <c r="AI44" s="89" cm="1">
        <f t="array" ref="AI44">TREND($M44:$V44,$M$32:$V$32,AI$32)</f>
        <v>23265.268763636355</v>
      </c>
      <c r="AJ44" s="80" t="s">
        <v>299</v>
      </c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</row>
    <row r="45" spans="1:53">
      <c r="A45" s="90" t="s">
        <v>294</v>
      </c>
      <c r="B45" s="91">
        <f>SUM(B41:B44)</f>
        <v>53310.815000000002</v>
      </c>
      <c r="C45" s="91"/>
      <c r="D45" s="91"/>
      <c r="E45" s="91"/>
      <c r="F45" s="91"/>
      <c r="G45" s="91">
        <f>SUM(G41:G44)</f>
        <v>53319.665000000001</v>
      </c>
      <c r="H45" s="91"/>
      <c r="I45" s="91"/>
      <c r="J45" s="91"/>
      <c r="K45" s="91"/>
      <c r="L45" s="91">
        <f>SUM(L41:L44)</f>
        <v>54973.553999999996</v>
      </c>
      <c r="M45" s="91"/>
      <c r="N45" s="91"/>
      <c r="O45" s="91"/>
      <c r="P45" s="91"/>
      <c r="Q45" s="91">
        <f>SUM(Q41:Q44)</f>
        <v>59699.396999999997</v>
      </c>
      <c r="R45" s="91"/>
      <c r="S45" s="91"/>
      <c r="T45" s="91"/>
      <c r="U45" s="91"/>
      <c r="V45" s="91">
        <f>SUM(V41:V44)</f>
        <v>64300.959000000003</v>
      </c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</row>
    <row r="48" spans="1:53" ht="33.75">
      <c r="A48" s="92"/>
      <c r="B48" s="93" t="s">
        <v>300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</row>
    <row r="49" spans="1:53" ht="15.75">
      <c r="A49" s="92"/>
      <c r="B49" s="92" t="s">
        <v>301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</row>
    <row r="50" spans="1:53" ht="15.75">
      <c r="A50" s="92"/>
      <c r="B50" s="92" t="s">
        <v>302</v>
      </c>
      <c r="C50" s="92">
        <v>2020</v>
      </c>
      <c r="D50" s="92">
        <v>2021</v>
      </c>
      <c r="E50" s="92">
        <v>2022</v>
      </c>
      <c r="F50" s="92">
        <v>2023</v>
      </c>
      <c r="G50" s="92">
        <v>2024</v>
      </c>
      <c r="H50" s="92">
        <v>2025</v>
      </c>
      <c r="I50" s="92">
        <v>2026</v>
      </c>
      <c r="J50" s="92">
        <v>2027</v>
      </c>
      <c r="K50" s="92">
        <v>2028</v>
      </c>
      <c r="L50" s="92">
        <v>2029</v>
      </c>
      <c r="M50" s="92">
        <v>2030</v>
      </c>
      <c r="N50" s="92">
        <v>2031</v>
      </c>
      <c r="O50" s="92">
        <v>2032</v>
      </c>
      <c r="P50" s="92">
        <v>2033</v>
      </c>
      <c r="Q50" s="92">
        <v>2034</v>
      </c>
      <c r="R50" s="92">
        <v>2035</v>
      </c>
      <c r="S50" s="92">
        <v>2036</v>
      </c>
      <c r="T50" s="92">
        <v>2037</v>
      </c>
      <c r="U50" s="92">
        <v>2038</v>
      </c>
      <c r="V50" s="92">
        <v>2039</v>
      </c>
      <c r="W50" s="92">
        <v>2040</v>
      </c>
      <c r="X50" s="92">
        <v>2041</v>
      </c>
      <c r="Y50" s="92">
        <v>2042</v>
      </c>
      <c r="Z50" s="92">
        <v>2043</v>
      </c>
      <c r="AA50" s="92">
        <v>2044</v>
      </c>
      <c r="AB50" s="92">
        <v>2045</v>
      </c>
      <c r="AC50" s="92">
        <v>2046</v>
      </c>
      <c r="AD50" s="92">
        <v>2047</v>
      </c>
      <c r="AE50" s="92">
        <v>2048</v>
      </c>
      <c r="AF50" s="92">
        <v>2049</v>
      </c>
      <c r="AG50" s="92">
        <v>2050</v>
      </c>
      <c r="AH50" s="92">
        <v>2051</v>
      </c>
      <c r="AI50" s="92">
        <v>2052</v>
      </c>
      <c r="AJ50" s="92">
        <v>2053</v>
      </c>
      <c r="AK50" s="92">
        <v>2054</v>
      </c>
      <c r="AL50" s="92">
        <v>2055</v>
      </c>
      <c r="AM50" s="92">
        <v>2056</v>
      </c>
      <c r="AN50" s="92">
        <v>2057</v>
      </c>
      <c r="AO50" s="92">
        <v>2058</v>
      </c>
      <c r="AP50" s="92">
        <v>2059</v>
      </c>
      <c r="AQ50" s="92">
        <v>2060</v>
      </c>
      <c r="AR50" s="92">
        <v>2061</v>
      </c>
      <c r="AS50" s="92">
        <v>2062</v>
      </c>
      <c r="AT50" s="92">
        <v>2063</v>
      </c>
      <c r="AU50" s="92">
        <v>2064</v>
      </c>
      <c r="AV50" s="92">
        <v>2065</v>
      </c>
      <c r="AW50" s="92">
        <v>2066</v>
      </c>
      <c r="AX50" s="92">
        <v>2067</v>
      </c>
      <c r="AY50" s="92">
        <v>2068</v>
      </c>
      <c r="AZ50" s="92">
        <v>2069</v>
      </c>
      <c r="BA50" s="92">
        <v>2070</v>
      </c>
    </row>
    <row r="51" spans="1:53" ht="15.75">
      <c r="A51" s="92" t="s">
        <v>303</v>
      </c>
      <c r="B51" s="92" t="s">
        <v>304</v>
      </c>
      <c r="C51" s="92">
        <v>7282.1416874353799</v>
      </c>
      <c r="D51" s="92">
        <v>7350.0019452482002</v>
      </c>
      <c r="E51" s="92">
        <v>7417.8622030610204</v>
      </c>
      <c r="F51" s="92">
        <v>7485.7224608738397</v>
      </c>
      <c r="G51" s="92">
        <v>7553.58271868666</v>
      </c>
      <c r="H51" s="92">
        <v>7621.4429764994802</v>
      </c>
      <c r="I51" s="92">
        <v>7849.9524195209297</v>
      </c>
      <c r="J51" s="92">
        <v>8078.46186254237</v>
      </c>
      <c r="K51" s="92">
        <v>8306.9713055638204</v>
      </c>
      <c r="L51" s="92">
        <v>8535.4807485852598</v>
      </c>
      <c r="M51" s="92">
        <v>8763.9901916067101</v>
      </c>
      <c r="N51" s="92">
        <v>8847.3832993936594</v>
      </c>
      <c r="O51" s="92">
        <v>8930.7764071805996</v>
      </c>
      <c r="P51" s="92">
        <v>9014.1695149675397</v>
      </c>
      <c r="Q51" s="92">
        <v>9097.5626227544908</v>
      </c>
      <c r="R51" s="92">
        <v>9180.9557305414291</v>
      </c>
      <c r="S51" s="92">
        <v>9222.1208253382392</v>
      </c>
      <c r="T51" s="92">
        <v>9263.2859201350402</v>
      </c>
      <c r="U51" s="92">
        <v>9304.4510149318503</v>
      </c>
      <c r="V51" s="92">
        <v>9345.6161097286495</v>
      </c>
      <c r="W51" s="92">
        <v>9386.7812045254595</v>
      </c>
      <c r="X51" s="92">
        <v>9369.1215439642492</v>
      </c>
      <c r="Y51" s="92">
        <v>9351.4618834030498</v>
      </c>
      <c r="Z51" s="92">
        <v>9333.8022228418395</v>
      </c>
      <c r="AA51" s="92">
        <v>9316.1425622806291</v>
      </c>
      <c r="AB51" s="92">
        <v>9298.4829017194297</v>
      </c>
      <c r="AC51" s="92">
        <v>9319.9003916430102</v>
      </c>
      <c r="AD51" s="92">
        <v>9341.3178815665997</v>
      </c>
      <c r="AE51" s="92">
        <v>9362.7353714901801</v>
      </c>
      <c r="AF51" s="92">
        <v>9384.1528614137696</v>
      </c>
      <c r="AG51" s="92">
        <v>9405.5703513373501</v>
      </c>
      <c r="AH51" s="92">
        <v>9452.4188033549399</v>
      </c>
      <c r="AI51" s="92">
        <v>9499.2672553725406</v>
      </c>
      <c r="AJ51" s="92">
        <v>9546.1157073901304</v>
      </c>
      <c r="AK51" s="92">
        <v>9592.9641594077293</v>
      </c>
      <c r="AL51" s="92">
        <v>9639.8126114253191</v>
      </c>
      <c r="AM51" s="92">
        <v>9681.9087710619006</v>
      </c>
      <c r="AN51" s="92">
        <v>9724.0049306984802</v>
      </c>
      <c r="AO51" s="92">
        <v>9766.1010903350598</v>
      </c>
      <c r="AP51" s="92">
        <v>9808.1972499716394</v>
      </c>
      <c r="AQ51" s="92">
        <v>9850.2934096082208</v>
      </c>
      <c r="AR51" s="92">
        <v>9850.2934096082208</v>
      </c>
      <c r="AS51" s="92">
        <v>9850.2934096082208</v>
      </c>
      <c r="AT51" s="92">
        <v>9850.2934096082208</v>
      </c>
      <c r="AU51" s="92">
        <v>9850.2934096082208</v>
      </c>
      <c r="AV51" s="92">
        <v>9850.2934096082208</v>
      </c>
      <c r="AW51" s="92">
        <v>9850.2934096082208</v>
      </c>
      <c r="AX51" s="92">
        <v>9850.2934096082208</v>
      </c>
      <c r="AY51" s="92">
        <v>9850.2934096082208</v>
      </c>
      <c r="AZ51" s="92">
        <v>9850.2934096082208</v>
      </c>
      <c r="BA51" s="92">
        <v>9850.2934096082208</v>
      </c>
    </row>
    <row r="52" spans="1:53" ht="15.75">
      <c r="A52" s="92" t="s">
        <v>303</v>
      </c>
      <c r="B52" s="92" t="s">
        <v>305</v>
      </c>
      <c r="C52" s="92">
        <v>8136.7392927447199</v>
      </c>
      <c r="D52" s="92">
        <v>8129.89814642275</v>
      </c>
      <c r="E52" s="92">
        <v>8123.05700010079</v>
      </c>
      <c r="F52" s="92">
        <v>8116.21585377882</v>
      </c>
      <c r="G52" s="92">
        <v>8109.37470745685</v>
      </c>
      <c r="H52" s="92">
        <v>8102.5335611348901</v>
      </c>
      <c r="I52" s="92">
        <v>8172.67728868431</v>
      </c>
      <c r="J52" s="92">
        <v>8242.82101623374</v>
      </c>
      <c r="K52" s="92">
        <v>8312.9647437831609</v>
      </c>
      <c r="L52" s="92">
        <v>8383.1084713325799</v>
      </c>
      <c r="M52" s="92">
        <v>8453.2521988820099</v>
      </c>
      <c r="N52" s="92">
        <v>8557.9386804889291</v>
      </c>
      <c r="O52" s="92">
        <v>8662.6251620958501</v>
      </c>
      <c r="P52" s="92">
        <v>8767.3116437027693</v>
      </c>
      <c r="Q52" s="92">
        <v>8871.9981253096903</v>
      </c>
      <c r="R52" s="92">
        <v>8976.6846069166095</v>
      </c>
      <c r="S52" s="92">
        <v>9033.8403811891603</v>
      </c>
      <c r="T52" s="92">
        <v>9090.9961554617003</v>
      </c>
      <c r="U52" s="92">
        <v>9148.1519297342493</v>
      </c>
      <c r="V52" s="92">
        <v>9205.3077040067892</v>
      </c>
      <c r="W52" s="92">
        <v>9262.4634782793401</v>
      </c>
      <c r="X52" s="92">
        <v>9269.66684530575</v>
      </c>
      <c r="Y52" s="92">
        <v>9276.87021233216</v>
      </c>
      <c r="Z52" s="92">
        <v>9284.07357935857</v>
      </c>
      <c r="AA52" s="92">
        <v>9291.2769463849909</v>
      </c>
      <c r="AB52" s="92">
        <v>9298.4803134114009</v>
      </c>
      <c r="AC52" s="92">
        <v>9319.8974401309006</v>
      </c>
      <c r="AD52" s="92">
        <v>9341.3145668504094</v>
      </c>
      <c r="AE52" s="92">
        <v>9362.7316935699091</v>
      </c>
      <c r="AF52" s="92">
        <v>9384.1488202894197</v>
      </c>
      <c r="AG52" s="92">
        <v>9405.5659470089195</v>
      </c>
      <c r="AH52" s="92">
        <v>9452.4154481758997</v>
      </c>
      <c r="AI52" s="92">
        <v>9499.2649493428798</v>
      </c>
      <c r="AJ52" s="92">
        <v>9546.1144505098691</v>
      </c>
      <c r="AK52" s="92">
        <v>9592.9639516768493</v>
      </c>
      <c r="AL52" s="92">
        <v>9639.8134528438295</v>
      </c>
      <c r="AM52" s="92">
        <v>9681.9106629611397</v>
      </c>
      <c r="AN52" s="92">
        <v>9724.0078730784408</v>
      </c>
      <c r="AO52" s="92">
        <v>9766.1050831957491</v>
      </c>
      <c r="AP52" s="92">
        <v>9808.2022933130593</v>
      </c>
      <c r="AQ52" s="92">
        <v>9850.2995034303694</v>
      </c>
      <c r="AR52" s="92">
        <v>9850.2995034303694</v>
      </c>
      <c r="AS52" s="92">
        <v>9850.2995034303694</v>
      </c>
      <c r="AT52" s="92">
        <v>9850.2995034303694</v>
      </c>
      <c r="AU52" s="92">
        <v>9850.2995034303694</v>
      </c>
      <c r="AV52" s="92">
        <v>9850.2995034303694</v>
      </c>
      <c r="AW52" s="92">
        <v>9850.2995034303694</v>
      </c>
      <c r="AX52" s="92">
        <v>9850.2995034303694</v>
      </c>
      <c r="AY52" s="92">
        <v>9850.2995034303694</v>
      </c>
      <c r="AZ52" s="92">
        <v>9850.2995034303694</v>
      </c>
      <c r="BA52" s="92">
        <v>9850.2995034303694</v>
      </c>
    </row>
    <row r="53" spans="1:53" ht="15.75">
      <c r="A53" s="92" t="s">
        <v>303</v>
      </c>
      <c r="B53" s="92" t="s">
        <v>306</v>
      </c>
      <c r="C53" s="92">
        <v>8719.9366767922602</v>
      </c>
      <c r="D53" s="92">
        <v>8710.9261931227702</v>
      </c>
      <c r="E53" s="92">
        <v>8701.9157094532693</v>
      </c>
      <c r="F53" s="92">
        <v>8692.9052257837793</v>
      </c>
      <c r="G53" s="92">
        <v>8683.8947421142802</v>
      </c>
      <c r="H53" s="92">
        <v>8674.8842584447793</v>
      </c>
      <c r="I53" s="92">
        <v>8710.6315544953795</v>
      </c>
      <c r="J53" s="92">
        <v>8746.3788505459797</v>
      </c>
      <c r="K53" s="92">
        <v>8782.1261465965799</v>
      </c>
      <c r="L53" s="92">
        <v>8817.8734426471801</v>
      </c>
      <c r="M53" s="92">
        <v>8853.6207386977803</v>
      </c>
      <c r="N53" s="92">
        <v>8903.4735663380998</v>
      </c>
      <c r="O53" s="92">
        <v>8953.3263939784301</v>
      </c>
      <c r="P53" s="92">
        <v>9003.1792216187605</v>
      </c>
      <c r="Q53" s="92">
        <v>9053.0320492590909</v>
      </c>
      <c r="R53" s="92">
        <v>9102.8848768994194</v>
      </c>
      <c r="S53" s="92">
        <v>9139.2060599065098</v>
      </c>
      <c r="T53" s="92">
        <v>9175.5272429136003</v>
      </c>
      <c r="U53" s="92">
        <v>9211.8484259206907</v>
      </c>
      <c r="V53" s="92">
        <v>9248.1696089277793</v>
      </c>
      <c r="W53" s="92">
        <v>9284.4907919348807</v>
      </c>
      <c r="X53" s="92">
        <v>9287.2933523149804</v>
      </c>
      <c r="Y53" s="92">
        <v>9290.0959126950893</v>
      </c>
      <c r="Z53" s="92">
        <v>9292.8984730751909</v>
      </c>
      <c r="AA53" s="92">
        <v>9295.7010334552997</v>
      </c>
      <c r="AB53" s="92">
        <v>9298.5035938353994</v>
      </c>
      <c r="AC53" s="92">
        <v>9319.9192845638208</v>
      </c>
      <c r="AD53" s="92">
        <v>9341.3349752922404</v>
      </c>
      <c r="AE53" s="92">
        <v>9362.7506660206509</v>
      </c>
      <c r="AF53" s="92">
        <v>9384.1663567490705</v>
      </c>
      <c r="AG53" s="92">
        <v>9405.5820474774901</v>
      </c>
      <c r="AH53" s="92">
        <v>9452.4314031117792</v>
      </c>
      <c r="AI53" s="92">
        <v>9499.2807587460793</v>
      </c>
      <c r="AJ53" s="92">
        <v>9546.1301143803703</v>
      </c>
      <c r="AK53" s="92">
        <v>9592.9794700146595</v>
      </c>
      <c r="AL53" s="92">
        <v>9639.8288256489595</v>
      </c>
      <c r="AM53" s="92">
        <v>9681.9269695596195</v>
      </c>
      <c r="AN53" s="92">
        <v>9724.0251134702703</v>
      </c>
      <c r="AO53" s="92">
        <v>9766.1232573809302</v>
      </c>
      <c r="AP53" s="92">
        <v>9808.2214012915792</v>
      </c>
      <c r="AQ53" s="92">
        <v>9850.3195452022392</v>
      </c>
      <c r="AR53" s="92">
        <v>9850.3195452022392</v>
      </c>
      <c r="AS53" s="92">
        <v>9850.3195452022392</v>
      </c>
      <c r="AT53" s="92">
        <v>9850.3195452022392</v>
      </c>
      <c r="AU53" s="92">
        <v>9850.3195452022392</v>
      </c>
      <c r="AV53" s="92">
        <v>9850.3195452022392</v>
      </c>
      <c r="AW53" s="92">
        <v>9850.3195452022392</v>
      </c>
      <c r="AX53" s="92">
        <v>9850.3195452022392</v>
      </c>
      <c r="AY53" s="92">
        <v>9850.3195452022392</v>
      </c>
      <c r="AZ53" s="92">
        <v>9850.3195452022392</v>
      </c>
      <c r="BA53" s="92">
        <v>9850.3195452022392</v>
      </c>
    </row>
    <row r="54" spans="1:53" ht="15.75">
      <c r="A54" s="92" t="s">
        <v>303</v>
      </c>
      <c r="B54" s="92" t="s">
        <v>307</v>
      </c>
      <c r="C54" s="92">
        <v>47403.3425431941</v>
      </c>
      <c r="D54" s="92">
        <v>47370.819333551997</v>
      </c>
      <c r="E54" s="92">
        <v>47338.2961239098</v>
      </c>
      <c r="F54" s="92">
        <v>47305.772914267603</v>
      </c>
      <c r="G54" s="92">
        <v>47273.249704625399</v>
      </c>
      <c r="H54" s="92">
        <v>47240.726494983202</v>
      </c>
      <c r="I54" s="92">
        <v>47313.685103101299</v>
      </c>
      <c r="J54" s="92">
        <v>47386.643711219403</v>
      </c>
      <c r="K54" s="92">
        <v>47459.602319337399</v>
      </c>
      <c r="L54" s="92">
        <v>47532.560927455503</v>
      </c>
      <c r="M54" s="92">
        <v>47605.5195355736</v>
      </c>
      <c r="N54" s="92">
        <v>47813.840253793001</v>
      </c>
      <c r="O54" s="92">
        <v>48022.160972012498</v>
      </c>
      <c r="P54" s="92">
        <v>48230.4816902319</v>
      </c>
      <c r="Q54" s="92">
        <v>48438.802408451404</v>
      </c>
      <c r="R54" s="92">
        <v>48647.123126670798</v>
      </c>
      <c r="S54" s="92">
        <v>49000.982680654299</v>
      </c>
      <c r="T54" s="92">
        <v>49354.842234637799</v>
      </c>
      <c r="U54" s="92">
        <v>49708.7017886213</v>
      </c>
      <c r="V54" s="92">
        <v>50062.5613426048</v>
      </c>
      <c r="W54" s="92">
        <v>50416.420896588301</v>
      </c>
      <c r="X54" s="92">
        <v>50436.5317338143</v>
      </c>
      <c r="Y54" s="92">
        <v>50456.642571040204</v>
      </c>
      <c r="Z54" s="92">
        <v>50476.753408266202</v>
      </c>
      <c r="AA54" s="92">
        <v>50496.864245492099</v>
      </c>
      <c r="AB54" s="92">
        <v>50516.975082718098</v>
      </c>
      <c r="AC54" s="92">
        <v>50482.10912501</v>
      </c>
      <c r="AD54" s="92">
        <v>50447.243167301902</v>
      </c>
      <c r="AE54" s="92">
        <v>50412.377209593797</v>
      </c>
      <c r="AF54" s="92">
        <v>50377.5112518858</v>
      </c>
      <c r="AG54" s="92">
        <v>50342.645294177702</v>
      </c>
      <c r="AH54" s="92">
        <v>50354.0822247123</v>
      </c>
      <c r="AI54" s="92">
        <v>50365.519155246897</v>
      </c>
      <c r="AJ54" s="92">
        <v>50376.956085781399</v>
      </c>
      <c r="AK54" s="92">
        <v>50388.393016315997</v>
      </c>
      <c r="AL54" s="92">
        <v>50399.829946850601</v>
      </c>
      <c r="AM54" s="92">
        <v>50409.758310406403</v>
      </c>
      <c r="AN54" s="92">
        <v>50419.686673962198</v>
      </c>
      <c r="AO54" s="92">
        <v>50429.615037518</v>
      </c>
      <c r="AP54" s="92">
        <v>50439.543401073803</v>
      </c>
      <c r="AQ54" s="92">
        <v>50449.471764629598</v>
      </c>
      <c r="AR54" s="92">
        <v>50449.471764629598</v>
      </c>
      <c r="AS54" s="92">
        <v>50449.471764629598</v>
      </c>
      <c r="AT54" s="92">
        <v>50449.471764629598</v>
      </c>
      <c r="AU54" s="92">
        <v>50449.471764629598</v>
      </c>
      <c r="AV54" s="92">
        <v>50449.471764629598</v>
      </c>
      <c r="AW54" s="92">
        <v>50449.471764629598</v>
      </c>
      <c r="AX54" s="92">
        <v>50449.471764629598</v>
      </c>
      <c r="AY54" s="92">
        <v>50449.471764629598</v>
      </c>
      <c r="AZ54" s="92">
        <v>50449.471764629598</v>
      </c>
      <c r="BA54" s="92">
        <v>50449.471764629598</v>
      </c>
    </row>
    <row r="55" spans="1:53" ht="15.75">
      <c r="A55" s="94" t="s">
        <v>293</v>
      </c>
      <c r="B55" s="92" t="s">
        <v>308</v>
      </c>
      <c r="C55" s="92">
        <v>46342.194513281</v>
      </c>
      <c r="D55" s="92">
        <v>46524.799897631303</v>
      </c>
      <c r="E55" s="92">
        <v>46707.405281981599</v>
      </c>
      <c r="F55" s="92">
        <v>46890.010666331997</v>
      </c>
      <c r="G55" s="92">
        <v>47072.6160506823</v>
      </c>
      <c r="H55" s="92">
        <v>47255.221435032698</v>
      </c>
      <c r="I55" s="92">
        <v>47488.017480245799</v>
      </c>
      <c r="J55" s="92">
        <v>47720.813525459002</v>
      </c>
      <c r="K55" s="92">
        <v>47953.609570672197</v>
      </c>
      <c r="L55" s="92">
        <v>48186.405615885298</v>
      </c>
      <c r="M55" s="92">
        <v>48419.201661098501</v>
      </c>
      <c r="N55" s="92">
        <v>48697.120556422902</v>
      </c>
      <c r="O55" s="92">
        <v>48975.039451747398</v>
      </c>
      <c r="P55" s="92">
        <v>49252.958347071799</v>
      </c>
      <c r="Q55" s="92">
        <v>49530.8772423962</v>
      </c>
      <c r="R55" s="92">
        <v>49808.796137720703</v>
      </c>
      <c r="S55" s="92">
        <v>50037.092172565797</v>
      </c>
      <c r="T55" s="92">
        <v>50265.388207411001</v>
      </c>
      <c r="U55" s="92">
        <v>50493.684242256102</v>
      </c>
      <c r="V55" s="92">
        <v>50721.980277101298</v>
      </c>
      <c r="W55" s="92">
        <v>50950.2763119464</v>
      </c>
      <c r="X55" s="92">
        <v>50863.640684938699</v>
      </c>
      <c r="Y55" s="92">
        <v>50777.005057930903</v>
      </c>
      <c r="Z55" s="92">
        <v>50690.3694309231</v>
      </c>
      <c r="AA55" s="92">
        <v>50603.733803915398</v>
      </c>
      <c r="AB55" s="92">
        <v>50517.098176907602</v>
      </c>
      <c r="AC55" s="92">
        <v>50482.235228493199</v>
      </c>
      <c r="AD55" s="92">
        <v>50447.3722800787</v>
      </c>
      <c r="AE55" s="92">
        <v>50412.509331664303</v>
      </c>
      <c r="AF55" s="92">
        <v>50377.646383249899</v>
      </c>
      <c r="AG55" s="92">
        <v>50342.783434835503</v>
      </c>
      <c r="AH55" s="92">
        <v>50354.217722337198</v>
      </c>
      <c r="AI55" s="92">
        <v>50365.652009838799</v>
      </c>
      <c r="AJ55" s="92">
        <v>50377.086297340502</v>
      </c>
      <c r="AK55" s="92">
        <v>50388.520584842197</v>
      </c>
      <c r="AL55" s="92">
        <v>50399.9548723439</v>
      </c>
      <c r="AM55" s="92">
        <v>50409.8910974135</v>
      </c>
      <c r="AN55" s="92">
        <v>50419.827322483201</v>
      </c>
      <c r="AO55" s="92">
        <v>50429.7635475528</v>
      </c>
      <c r="AP55" s="92">
        <v>50439.699772622502</v>
      </c>
      <c r="AQ55" s="92">
        <v>50449.635997692203</v>
      </c>
      <c r="AR55" s="92">
        <v>50449.635997692203</v>
      </c>
      <c r="AS55" s="92">
        <v>50449.635997692203</v>
      </c>
      <c r="AT55" s="92">
        <v>50449.635997692203</v>
      </c>
      <c r="AU55" s="92">
        <v>50449.635997692203</v>
      </c>
      <c r="AV55" s="92">
        <v>50449.635997692203</v>
      </c>
      <c r="AW55" s="92">
        <v>50449.635997692203</v>
      </c>
      <c r="AX55" s="92">
        <v>50449.635997692203</v>
      </c>
      <c r="AY55" s="92">
        <v>50449.635997692203</v>
      </c>
      <c r="AZ55" s="92">
        <v>50449.635997692203</v>
      </c>
      <c r="BA55" s="92">
        <v>50449.635997692203</v>
      </c>
    </row>
    <row r="56" spans="1:53" ht="15.75">
      <c r="A56" s="94" t="s">
        <v>293</v>
      </c>
      <c r="B56" s="92" t="s">
        <v>309</v>
      </c>
      <c r="C56" s="92">
        <v>47278.1584279175</v>
      </c>
      <c r="D56" s="92">
        <v>47569.074100935803</v>
      </c>
      <c r="E56" s="92">
        <v>47859.989773954097</v>
      </c>
      <c r="F56" s="92">
        <v>48150.9054469724</v>
      </c>
      <c r="G56" s="92">
        <v>48441.821119990702</v>
      </c>
      <c r="H56" s="92">
        <v>48732.736793008997</v>
      </c>
      <c r="I56" s="92">
        <v>48956.526623976002</v>
      </c>
      <c r="J56" s="92">
        <v>49180.316454943102</v>
      </c>
      <c r="K56" s="92">
        <v>49404.1062859101</v>
      </c>
      <c r="L56" s="92">
        <v>49627.8961168772</v>
      </c>
      <c r="M56" s="92">
        <v>49851.685947844198</v>
      </c>
      <c r="N56" s="92">
        <v>49992.597794347399</v>
      </c>
      <c r="O56" s="92">
        <v>50133.5096408506</v>
      </c>
      <c r="P56" s="92">
        <v>50274.4214873538</v>
      </c>
      <c r="Q56" s="92">
        <v>50415.333333857001</v>
      </c>
      <c r="R56" s="92">
        <v>50556.245180360202</v>
      </c>
      <c r="S56" s="92">
        <v>50632.372515471499</v>
      </c>
      <c r="T56" s="92">
        <v>50708.499850582797</v>
      </c>
      <c r="U56" s="92">
        <v>50784.627185694102</v>
      </c>
      <c r="V56" s="92">
        <v>50860.7545208054</v>
      </c>
      <c r="W56" s="92">
        <v>50936.881855916698</v>
      </c>
      <c r="X56" s="92">
        <v>50852.920852365198</v>
      </c>
      <c r="Y56" s="92">
        <v>50768.959848813698</v>
      </c>
      <c r="Z56" s="92">
        <v>50684.9988452623</v>
      </c>
      <c r="AA56" s="92">
        <v>50601.0378417108</v>
      </c>
      <c r="AB56" s="92">
        <v>50517.076838159403</v>
      </c>
      <c r="AC56" s="92">
        <v>50482.206494930797</v>
      </c>
      <c r="AD56" s="92">
        <v>50447.3361517023</v>
      </c>
      <c r="AE56" s="92">
        <v>50412.465808473702</v>
      </c>
      <c r="AF56" s="92">
        <v>50377.595465245198</v>
      </c>
      <c r="AG56" s="92">
        <v>50342.725122016702</v>
      </c>
      <c r="AH56" s="92">
        <v>50354.162869706503</v>
      </c>
      <c r="AI56" s="92">
        <v>50365.600617396398</v>
      </c>
      <c r="AJ56" s="92">
        <v>50377.0383650863</v>
      </c>
      <c r="AK56" s="92">
        <v>50388.476112776101</v>
      </c>
      <c r="AL56" s="92">
        <v>50399.913860465997</v>
      </c>
      <c r="AM56" s="92">
        <v>50409.8556951274</v>
      </c>
      <c r="AN56" s="92">
        <v>50419.797529788797</v>
      </c>
      <c r="AO56" s="92">
        <v>50429.739364450201</v>
      </c>
      <c r="AP56" s="92">
        <v>50439.681199111699</v>
      </c>
      <c r="AQ56" s="92">
        <v>50449.623033773103</v>
      </c>
      <c r="AR56" s="92">
        <v>50449.623033773103</v>
      </c>
      <c r="AS56" s="92">
        <v>50449.623033773103</v>
      </c>
      <c r="AT56" s="92">
        <v>50449.623033773103</v>
      </c>
      <c r="AU56" s="92">
        <v>50449.623033773103</v>
      </c>
      <c r="AV56" s="92">
        <v>50449.623033773103</v>
      </c>
      <c r="AW56" s="92">
        <v>50449.623033773103</v>
      </c>
      <c r="AX56" s="92">
        <v>50449.623033773103</v>
      </c>
      <c r="AY56" s="92">
        <v>50449.623033773103</v>
      </c>
      <c r="AZ56" s="92">
        <v>50449.623033773103</v>
      </c>
      <c r="BA56" s="92">
        <v>50449.623033773103</v>
      </c>
    </row>
    <row r="57" spans="1:53" ht="15.75">
      <c r="A57" s="94" t="s">
        <v>290</v>
      </c>
      <c r="B57" s="92" t="s">
        <v>310</v>
      </c>
      <c r="C57" s="92">
        <v>16553.996349754801</v>
      </c>
      <c r="D57" s="92">
        <v>16490.0208218193</v>
      </c>
      <c r="E57" s="92">
        <v>16426.045293883901</v>
      </c>
      <c r="F57" s="92">
        <v>16362.069765948399</v>
      </c>
      <c r="G57" s="92">
        <v>16298.094238013</v>
      </c>
      <c r="H57" s="92">
        <v>16234.118710077601</v>
      </c>
      <c r="I57" s="92">
        <v>16231.1416573607</v>
      </c>
      <c r="J57" s="92">
        <v>16228.1646046439</v>
      </c>
      <c r="K57" s="92">
        <v>16225.187551927</v>
      </c>
      <c r="L57" s="92">
        <v>16222.210499210199</v>
      </c>
      <c r="M57" s="92">
        <v>16219.233446493399</v>
      </c>
      <c r="N57" s="92">
        <v>16279.774472630001</v>
      </c>
      <c r="O57" s="92">
        <v>16340.3154987665</v>
      </c>
      <c r="P57" s="92">
        <v>16400.856524903102</v>
      </c>
      <c r="Q57" s="92">
        <v>16461.397551039699</v>
      </c>
      <c r="R57" s="92">
        <v>16521.938577176301</v>
      </c>
      <c r="S57" s="92">
        <v>16649.0811900755</v>
      </c>
      <c r="T57" s="92">
        <v>16776.223802974699</v>
      </c>
      <c r="U57" s="92">
        <v>16903.366415873901</v>
      </c>
      <c r="V57" s="92">
        <v>17030.5090287731</v>
      </c>
      <c r="W57" s="92">
        <v>17157.651641672299</v>
      </c>
      <c r="X57" s="92">
        <v>17212.593460200598</v>
      </c>
      <c r="Y57" s="92">
        <v>17267.535278728799</v>
      </c>
      <c r="Z57" s="92">
        <v>17322.477097257099</v>
      </c>
      <c r="AA57" s="92">
        <v>17377.418915785402</v>
      </c>
      <c r="AB57" s="92">
        <v>17432.360734313701</v>
      </c>
      <c r="AC57" s="92">
        <v>17419.187550922499</v>
      </c>
      <c r="AD57" s="92">
        <v>17406.014367531399</v>
      </c>
      <c r="AE57" s="92">
        <v>17392.841184140299</v>
      </c>
      <c r="AF57" s="92">
        <v>17379.668000749101</v>
      </c>
      <c r="AG57" s="92">
        <v>17366.494817358001</v>
      </c>
      <c r="AH57" s="92">
        <v>17369.148701652699</v>
      </c>
      <c r="AI57" s="92">
        <v>17371.8025859474</v>
      </c>
      <c r="AJ57" s="92">
        <v>17374.456470242101</v>
      </c>
      <c r="AK57" s="92">
        <v>17377.110354536799</v>
      </c>
      <c r="AL57" s="92">
        <v>17379.7642388315</v>
      </c>
      <c r="AM57" s="92">
        <v>17382.863465345799</v>
      </c>
      <c r="AN57" s="92">
        <v>17385.962691860099</v>
      </c>
      <c r="AO57" s="92">
        <v>17389.061918374398</v>
      </c>
      <c r="AP57" s="92">
        <v>17392.161144888702</v>
      </c>
      <c r="AQ57" s="92">
        <v>17395.260371403001</v>
      </c>
      <c r="AR57" s="92">
        <v>17395.260371403001</v>
      </c>
      <c r="AS57" s="92">
        <v>17395.260371403001</v>
      </c>
      <c r="AT57" s="92">
        <v>17395.260371403001</v>
      </c>
      <c r="AU57" s="92">
        <v>17395.260371403001</v>
      </c>
      <c r="AV57" s="92">
        <v>17395.260371403001</v>
      </c>
      <c r="AW57" s="92">
        <v>17395.260371403001</v>
      </c>
      <c r="AX57" s="92">
        <v>17395.260371403001</v>
      </c>
      <c r="AY57" s="92">
        <v>17395.260371403001</v>
      </c>
      <c r="AZ57" s="92">
        <v>17395.260371403001</v>
      </c>
      <c r="BA57" s="92">
        <v>17395.260371403001</v>
      </c>
    </row>
    <row r="58" spans="1:53" ht="15.75">
      <c r="A58" s="94" t="s">
        <v>292</v>
      </c>
      <c r="B58" s="92" t="s">
        <v>311</v>
      </c>
      <c r="C58" s="92">
        <v>16570.754794578301</v>
      </c>
      <c r="D58" s="92">
        <v>16622.4153990339</v>
      </c>
      <c r="E58" s="92">
        <v>16674.076003489401</v>
      </c>
      <c r="F58" s="92">
        <v>16725.736607945</v>
      </c>
      <c r="G58" s="92">
        <v>16777.3972124006</v>
      </c>
      <c r="H58" s="92">
        <v>16829.057816856101</v>
      </c>
      <c r="I58" s="92">
        <v>16868.7637990484</v>
      </c>
      <c r="J58" s="92">
        <v>16908.469781240699</v>
      </c>
      <c r="K58" s="92">
        <v>16948.175763432999</v>
      </c>
      <c r="L58" s="92">
        <v>16987.881745625298</v>
      </c>
      <c r="M58" s="92">
        <v>17027.587727817601</v>
      </c>
      <c r="N58" s="92">
        <v>17080.179941132999</v>
      </c>
      <c r="O58" s="92">
        <v>17132.772154448401</v>
      </c>
      <c r="P58" s="92">
        <v>17185.364367763799</v>
      </c>
      <c r="Q58" s="92">
        <v>17237.956581079201</v>
      </c>
      <c r="R58" s="92">
        <v>17290.548794394599</v>
      </c>
      <c r="S58" s="92">
        <v>17338.470504758399</v>
      </c>
      <c r="T58" s="92">
        <v>17386.3922151222</v>
      </c>
      <c r="U58" s="92">
        <v>17434.313925485902</v>
      </c>
      <c r="V58" s="92">
        <v>17482.235635849702</v>
      </c>
      <c r="W58" s="92">
        <v>17530.1573462134</v>
      </c>
      <c r="X58" s="92">
        <v>17510.593600268901</v>
      </c>
      <c r="Y58" s="92">
        <v>17491.029854324301</v>
      </c>
      <c r="Z58" s="92">
        <v>17471.466108379798</v>
      </c>
      <c r="AA58" s="92">
        <v>17451.902362435201</v>
      </c>
      <c r="AB58" s="92">
        <v>17432.338616490601</v>
      </c>
      <c r="AC58" s="92">
        <v>17419.1652077334</v>
      </c>
      <c r="AD58" s="92">
        <v>17405.9917989762</v>
      </c>
      <c r="AE58" s="92">
        <v>17392.818390218999</v>
      </c>
      <c r="AF58" s="92">
        <v>17379.644981461701</v>
      </c>
      <c r="AG58" s="92">
        <v>17366.4715727045</v>
      </c>
      <c r="AH58" s="92">
        <v>17369.1280221659</v>
      </c>
      <c r="AI58" s="92">
        <v>17371.784471627299</v>
      </c>
      <c r="AJ58" s="92">
        <v>17374.440921088699</v>
      </c>
      <c r="AK58" s="92">
        <v>17377.097370550098</v>
      </c>
      <c r="AL58" s="92">
        <v>17379.753820011501</v>
      </c>
      <c r="AM58" s="92">
        <v>17382.852288731701</v>
      </c>
      <c r="AN58" s="92">
        <v>17385.950757451799</v>
      </c>
      <c r="AO58" s="92">
        <v>17389.049226171999</v>
      </c>
      <c r="AP58" s="92">
        <v>17392.147694892101</v>
      </c>
      <c r="AQ58" s="92">
        <v>17395.246163612301</v>
      </c>
      <c r="AR58" s="92">
        <v>17395.246163612301</v>
      </c>
      <c r="AS58" s="92">
        <v>17395.246163612301</v>
      </c>
      <c r="AT58" s="92">
        <v>17395.246163612301</v>
      </c>
      <c r="AU58" s="92">
        <v>17395.246163612301</v>
      </c>
      <c r="AV58" s="92">
        <v>17395.246163612301</v>
      </c>
      <c r="AW58" s="92">
        <v>17395.246163612301</v>
      </c>
      <c r="AX58" s="92">
        <v>17395.246163612301</v>
      </c>
      <c r="AY58" s="92">
        <v>17395.246163612301</v>
      </c>
      <c r="AZ58" s="92">
        <v>17395.246163612301</v>
      </c>
      <c r="BA58" s="92">
        <v>17395.246163612301</v>
      </c>
    </row>
    <row r="59" spans="1:53" ht="15.75">
      <c r="A59" s="94" t="s">
        <v>292</v>
      </c>
      <c r="B59" s="92" t="s">
        <v>312</v>
      </c>
      <c r="C59" s="92">
        <v>16704.542098382299</v>
      </c>
      <c r="D59" s="92">
        <v>16744.325322286499</v>
      </c>
      <c r="E59" s="92">
        <v>16784.108546190699</v>
      </c>
      <c r="F59" s="92">
        <v>16823.8917700948</v>
      </c>
      <c r="G59" s="92">
        <v>16863.674993999</v>
      </c>
      <c r="H59" s="92">
        <v>16903.458217903099</v>
      </c>
      <c r="I59" s="92">
        <v>16930.0178621267</v>
      </c>
      <c r="J59" s="92">
        <v>16956.577506350299</v>
      </c>
      <c r="K59" s="92">
        <v>16983.137150573799</v>
      </c>
      <c r="L59" s="92">
        <v>17009.696794797401</v>
      </c>
      <c r="M59" s="92">
        <v>17036.256439020999</v>
      </c>
      <c r="N59" s="92">
        <v>17092.802504269799</v>
      </c>
      <c r="O59" s="92">
        <v>17149.348569518501</v>
      </c>
      <c r="P59" s="92">
        <v>17205.894634767301</v>
      </c>
      <c r="Q59" s="92">
        <v>17262.440700016101</v>
      </c>
      <c r="R59" s="92">
        <v>17318.986765264901</v>
      </c>
      <c r="S59" s="92">
        <v>17364.257959149501</v>
      </c>
      <c r="T59" s="92">
        <v>17409.529153034098</v>
      </c>
      <c r="U59" s="92">
        <v>17454.800346918801</v>
      </c>
      <c r="V59" s="92">
        <v>17500.071540803401</v>
      </c>
      <c r="W59" s="92">
        <v>17545.342734688002</v>
      </c>
      <c r="X59" s="92">
        <v>17522.7431531449</v>
      </c>
      <c r="Y59" s="92">
        <v>17500.143571601799</v>
      </c>
      <c r="Z59" s="92">
        <v>17477.543990058701</v>
      </c>
      <c r="AA59" s="92">
        <v>17454.944408515501</v>
      </c>
      <c r="AB59" s="92">
        <v>17432.344826972399</v>
      </c>
      <c r="AC59" s="92">
        <v>17419.170605622599</v>
      </c>
      <c r="AD59" s="92">
        <v>17405.996384272799</v>
      </c>
      <c r="AE59" s="92">
        <v>17392.822162922999</v>
      </c>
      <c r="AF59" s="92">
        <v>17379.647941573199</v>
      </c>
      <c r="AG59" s="92">
        <v>17366.473720223399</v>
      </c>
      <c r="AH59" s="92">
        <v>17369.1279193954</v>
      </c>
      <c r="AI59" s="92">
        <v>17371.7821185674</v>
      </c>
      <c r="AJ59" s="92">
        <v>17374.436317739401</v>
      </c>
      <c r="AK59" s="92">
        <v>17377.090516911499</v>
      </c>
      <c r="AL59" s="92">
        <v>17379.7447160835</v>
      </c>
      <c r="AM59" s="92">
        <v>17382.842621448199</v>
      </c>
      <c r="AN59" s="92">
        <v>17385.940526812999</v>
      </c>
      <c r="AO59" s="92">
        <v>17389.038432177698</v>
      </c>
      <c r="AP59" s="92">
        <v>17392.136337542499</v>
      </c>
      <c r="AQ59" s="92">
        <v>17395.234242907201</v>
      </c>
      <c r="AR59" s="92">
        <v>17395.234242907201</v>
      </c>
      <c r="AS59" s="92">
        <v>17395.234242907201</v>
      </c>
      <c r="AT59" s="92">
        <v>17395.234242907201</v>
      </c>
      <c r="AU59" s="92">
        <v>17395.234242907201</v>
      </c>
      <c r="AV59" s="92">
        <v>17395.234242907201</v>
      </c>
      <c r="AW59" s="92">
        <v>17395.234242907201</v>
      </c>
      <c r="AX59" s="92">
        <v>17395.234242907201</v>
      </c>
      <c r="AY59" s="92">
        <v>17395.234242907201</v>
      </c>
      <c r="AZ59" s="92">
        <v>17395.234242907201</v>
      </c>
      <c r="BA59" s="92">
        <v>17395.234242907201</v>
      </c>
    </row>
    <row r="60" spans="1:53" ht="15.75">
      <c r="A60" s="94" t="s">
        <v>290</v>
      </c>
      <c r="B60" s="92" t="s">
        <v>313</v>
      </c>
      <c r="C60" s="92">
        <v>48680.059179703101</v>
      </c>
      <c r="D60" s="92">
        <v>48531.565439054502</v>
      </c>
      <c r="E60" s="92">
        <v>48383.071698405802</v>
      </c>
      <c r="F60" s="92">
        <v>48234.577957757203</v>
      </c>
      <c r="G60" s="92">
        <v>48086.084217108597</v>
      </c>
      <c r="H60" s="92">
        <v>47937.590476459998</v>
      </c>
      <c r="I60" s="92">
        <v>47927.115820955602</v>
      </c>
      <c r="J60" s="92">
        <v>47916.641165451198</v>
      </c>
      <c r="K60" s="92">
        <v>47906.166509946699</v>
      </c>
      <c r="L60" s="92">
        <v>47895.691854442302</v>
      </c>
      <c r="M60" s="92">
        <v>47885.217198937899</v>
      </c>
      <c r="N60" s="92">
        <v>47968.700590354703</v>
      </c>
      <c r="O60" s="92">
        <v>48052.183981771501</v>
      </c>
      <c r="P60" s="92">
        <v>48135.667373188298</v>
      </c>
      <c r="Q60" s="92">
        <v>48219.150764605103</v>
      </c>
      <c r="R60" s="92">
        <v>48302.634156021901</v>
      </c>
      <c r="S60" s="92">
        <v>48572.493863907002</v>
      </c>
      <c r="T60" s="92">
        <v>48842.353571792097</v>
      </c>
      <c r="U60" s="92">
        <v>49112.213279677198</v>
      </c>
      <c r="V60" s="92">
        <v>49382.0729875623</v>
      </c>
      <c r="W60" s="92">
        <v>49651.932695447402</v>
      </c>
      <c r="X60" s="92">
        <v>49714.262858998103</v>
      </c>
      <c r="Y60" s="92">
        <v>49776.593022548797</v>
      </c>
      <c r="Z60" s="92">
        <v>49838.923186099499</v>
      </c>
      <c r="AA60" s="92">
        <v>49901.2533496502</v>
      </c>
      <c r="AB60" s="92">
        <v>49963.583513200902</v>
      </c>
      <c r="AC60" s="92">
        <v>49892.910659401299</v>
      </c>
      <c r="AD60" s="92">
        <v>49822.237805601799</v>
      </c>
      <c r="AE60" s="92">
        <v>49751.564951802298</v>
      </c>
      <c r="AF60" s="92">
        <v>49680.892098002798</v>
      </c>
      <c r="AG60" s="92">
        <v>49610.219244203297</v>
      </c>
      <c r="AH60" s="92">
        <v>49619.684017236097</v>
      </c>
      <c r="AI60" s="92">
        <v>49629.148790268999</v>
      </c>
      <c r="AJ60" s="92">
        <v>49638.6135633019</v>
      </c>
      <c r="AK60" s="92">
        <v>49648.078336334802</v>
      </c>
      <c r="AL60" s="92">
        <v>49657.543109367602</v>
      </c>
      <c r="AM60" s="92">
        <v>49669.802400022898</v>
      </c>
      <c r="AN60" s="92">
        <v>49682.061690678202</v>
      </c>
      <c r="AO60" s="92">
        <v>49694.3209813336</v>
      </c>
      <c r="AP60" s="92">
        <v>49706.580271988903</v>
      </c>
      <c r="AQ60" s="92">
        <v>49718.8395626442</v>
      </c>
      <c r="AR60" s="92">
        <v>49718.8395626442</v>
      </c>
      <c r="AS60" s="92">
        <v>49718.8395626442</v>
      </c>
      <c r="AT60" s="92">
        <v>49718.8395626442</v>
      </c>
      <c r="AU60" s="92">
        <v>49718.8395626442</v>
      </c>
      <c r="AV60" s="92">
        <v>49718.8395626442</v>
      </c>
      <c r="AW60" s="92">
        <v>49718.8395626442</v>
      </c>
      <c r="AX60" s="92">
        <v>49718.8395626442</v>
      </c>
      <c r="AY60" s="92">
        <v>49718.8395626442</v>
      </c>
      <c r="AZ60" s="92">
        <v>49718.8395626442</v>
      </c>
      <c r="BA60" s="92">
        <v>49718.8395626442</v>
      </c>
    </row>
    <row r="61" spans="1:53" ht="15.75">
      <c r="A61" s="94" t="s">
        <v>291</v>
      </c>
      <c r="B61" s="92" t="s">
        <v>314</v>
      </c>
      <c r="C61" s="92">
        <v>48928.255233450298</v>
      </c>
      <c r="D61" s="92">
        <v>48905.9512639452</v>
      </c>
      <c r="E61" s="92">
        <v>48883.647294440001</v>
      </c>
      <c r="F61" s="92">
        <v>48861.343324934896</v>
      </c>
      <c r="G61" s="92">
        <v>48839.039355429697</v>
      </c>
      <c r="H61" s="92">
        <v>48816.7353859246</v>
      </c>
      <c r="I61" s="92">
        <v>48853.189681665601</v>
      </c>
      <c r="J61" s="92">
        <v>48889.643977406697</v>
      </c>
      <c r="K61" s="92">
        <v>48926.098273147698</v>
      </c>
      <c r="L61" s="92">
        <v>48962.552568888801</v>
      </c>
      <c r="M61" s="92">
        <v>48999.006864629802</v>
      </c>
      <c r="N61" s="92">
        <v>49142.051968313703</v>
      </c>
      <c r="O61" s="92">
        <v>49285.097071997698</v>
      </c>
      <c r="P61" s="92">
        <v>49428.142175681598</v>
      </c>
      <c r="Q61" s="92">
        <v>49571.187279365498</v>
      </c>
      <c r="R61" s="92">
        <v>49714.232383049399</v>
      </c>
      <c r="S61" s="92">
        <v>49870.381640020802</v>
      </c>
      <c r="T61" s="92">
        <v>50026.530896992299</v>
      </c>
      <c r="U61" s="92">
        <v>50182.680153963702</v>
      </c>
      <c r="V61" s="92">
        <v>50338.829410935097</v>
      </c>
      <c r="W61" s="92">
        <v>50494.9786679065</v>
      </c>
      <c r="X61" s="92">
        <v>50388.725495065999</v>
      </c>
      <c r="Y61" s="92">
        <v>50282.472322225498</v>
      </c>
      <c r="Z61" s="92">
        <v>50176.219149384902</v>
      </c>
      <c r="AA61" s="92">
        <v>50069.965976544401</v>
      </c>
      <c r="AB61" s="92">
        <v>49963.712803703798</v>
      </c>
      <c r="AC61" s="92">
        <v>49893.036372125403</v>
      </c>
      <c r="AD61" s="92">
        <v>49822.359940547001</v>
      </c>
      <c r="AE61" s="92">
        <v>49751.683508968599</v>
      </c>
      <c r="AF61" s="92">
        <v>49681.007077390197</v>
      </c>
      <c r="AG61" s="92">
        <v>49610.3306458117</v>
      </c>
      <c r="AH61" s="92">
        <v>49619.803571141398</v>
      </c>
      <c r="AI61" s="92">
        <v>49629.276496471102</v>
      </c>
      <c r="AJ61" s="92">
        <v>49638.7494218008</v>
      </c>
      <c r="AK61" s="92">
        <v>49648.222347130497</v>
      </c>
      <c r="AL61" s="92">
        <v>49657.695272460202</v>
      </c>
      <c r="AM61" s="92">
        <v>49669.9530566182</v>
      </c>
      <c r="AN61" s="92">
        <v>49682.210840776199</v>
      </c>
      <c r="AO61" s="92">
        <v>49694.468624934198</v>
      </c>
      <c r="AP61" s="92">
        <v>49706.726409092298</v>
      </c>
      <c r="AQ61" s="92">
        <v>49718.984193250297</v>
      </c>
      <c r="AR61" s="92">
        <v>49718.984193250297</v>
      </c>
      <c r="AS61" s="92">
        <v>49718.984193250297</v>
      </c>
      <c r="AT61" s="92">
        <v>49718.984193250297</v>
      </c>
      <c r="AU61" s="92">
        <v>49718.984193250297</v>
      </c>
      <c r="AV61" s="92">
        <v>49718.984193250297</v>
      </c>
      <c r="AW61" s="92">
        <v>49718.984193250297</v>
      </c>
      <c r="AX61" s="92">
        <v>49718.984193250297</v>
      </c>
      <c r="AY61" s="92">
        <v>49718.984193250297</v>
      </c>
      <c r="AZ61" s="92">
        <v>49718.984193250297</v>
      </c>
      <c r="BA61" s="92">
        <v>49718.984193250297</v>
      </c>
    </row>
    <row r="62" spans="1:53" ht="15.75">
      <c r="A62" s="94" t="s">
        <v>291</v>
      </c>
      <c r="B62" s="92" t="s">
        <v>315</v>
      </c>
      <c r="C62" s="92">
        <v>41840.8040271758</v>
      </c>
      <c r="D62" s="92">
        <v>40833.384495642596</v>
      </c>
      <c r="E62" s="92">
        <v>39825.964964109298</v>
      </c>
      <c r="F62" s="92">
        <v>38818.545432576102</v>
      </c>
      <c r="G62" s="92">
        <v>37811.125901042898</v>
      </c>
      <c r="H62" s="92">
        <v>36803.7063695096</v>
      </c>
      <c r="I62" s="92">
        <v>35882.5363325976</v>
      </c>
      <c r="J62" s="92">
        <v>34961.366295685497</v>
      </c>
      <c r="K62" s="92">
        <v>34040.196258773401</v>
      </c>
      <c r="L62" s="92">
        <v>33119.026221861401</v>
      </c>
      <c r="M62" s="92">
        <v>32197.856184949302</v>
      </c>
      <c r="N62" s="92">
        <v>31358.835275197402</v>
      </c>
      <c r="O62" s="92">
        <v>30519.814365445502</v>
      </c>
      <c r="P62" s="92">
        <v>29680.793455693602</v>
      </c>
      <c r="Q62" s="92">
        <v>28841.772545941702</v>
      </c>
      <c r="R62" s="92">
        <v>28002.751636189802</v>
      </c>
      <c r="S62" s="92">
        <v>28002.751636189802</v>
      </c>
      <c r="T62" s="92">
        <v>28002.751636189802</v>
      </c>
      <c r="U62" s="92">
        <v>28002.751636189802</v>
      </c>
      <c r="V62" s="92">
        <v>28002.751636189802</v>
      </c>
      <c r="W62" s="92">
        <v>28002.751636189802</v>
      </c>
      <c r="X62" s="92">
        <v>28002.751636189802</v>
      </c>
      <c r="Y62" s="92">
        <v>28002.751636189802</v>
      </c>
      <c r="Z62" s="92">
        <v>28002.751636189802</v>
      </c>
      <c r="AA62" s="92">
        <v>28002.751636189802</v>
      </c>
      <c r="AB62" s="92">
        <v>28002.751636189802</v>
      </c>
      <c r="AC62" s="92">
        <v>28002.751636189802</v>
      </c>
      <c r="AD62" s="92">
        <v>28002.751636189802</v>
      </c>
      <c r="AE62" s="92">
        <v>28002.751636189802</v>
      </c>
      <c r="AF62" s="92">
        <v>28002.751636189802</v>
      </c>
      <c r="AG62" s="92">
        <v>28002.751636189802</v>
      </c>
      <c r="AH62" s="92">
        <v>28002.751636189802</v>
      </c>
      <c r="AI62" s="92">
        <v>28002.751636189802</v>
      </c>
      <c r="AJ62" s="92">
        <v>28002.751636189802</v>
      </c>
      <c r="AK62" s="92">
        <v>28002.751636189802</v>
      </c>
      <c r="AL62" s="92">
        <v>28002.751636189802</v>
      </c>
      <c r="AM62" s="92">
        <v>28002.751636189802</v>
      </c>
      <c r="AN62" s="92">
        <v>28002.751636189802</v>
      </c>
      <c r="AO62" s="92">
        <v>28002.751636189802</v>
      </c>
      <c r="AP62" s="92">
        <v>28002.751636189802</v>
      </c>
      <c r="AQ62" s="92">
        <v>28002.751636189802</v>
      </c>
      <c r="AR62" s="92">
        <v>28002.751636189802</v>
      </c>
      <c r="AS62" s="92">
        <v>28002.751636189802</v>
      </c>
      <c r="AT62" s="92">
        <v>28002.751636189802</v>
      </c>
      <c r="AU62" s="92">
        <v>28002.751636189802</v>
      </c>
      <c r="AV62" s="92">
        <v>28002.751636189802</v>
      </c>
      <c r="AW62" s="92">
        <v>28002.751636189802</v>
      </c>
      <c r="AX62" s="92">
        <v>28002.751636189802</v>
      </c>
      <c r="AY62" s="92">
        <v>28002.751636189802</v>
      </c>
      <c r="AZ62" s="92">
        <v>28002.751636189802</v>
      </c>
      <c r="BA62" s="92">
        <v>28002.751636189802</v>
      </c>
    </row>
    <row r="63" spans="1:53" ht="15.75">
      <c r="A63" s="92" t="s">
        <v>303</v>
      </c>
      <c r="B63" s="92" t="s">
        <v>316</v>
      </c>
      <c r="C63" s="92">
        <v>50685.4623430063</v>
      </c>
      <c r="D63" s="92">
        <v>50583.8805170345</v>
      </c>
      <c r="E63" s="92">
        <v>50482.298691062599</v>
      </c>
      <c r="F63" s="92">
        <v>50380.716865090799</v>
      </c>
      <c r="G63" s="92">
        <v>50279.135039118897</v>
      </c>
      <c r="H63" s="92">
        <v>50177.553213147097</v>
      </c>
      <c r="I63" s="92">
        <v>50126.056446811002</v>
      </c>
      <c r="J63" s="92">
        <v>50074.559680475002</v>
      </c>
      <c r="K63" s="92">
        <v>50023.0629141389</v>
      </c>
      <c r="L63" s="92">
        <v>49971.566147802798</v>
      </c>
      <c r="M63" s="92">
        <v>49920.069381466797</v>
      </c>
      <c r="N63" s="92">
        <v>49971.697861011198</v>
      </c>
      <c r="O63" s="92">
        <v>50023.326340555599</v>
      </c>
      <c r="P63" s="92">
        <v>50074.954820099898</v>
      </c>
      <c r="Q63" s="92">
        <v>50126.583299644299</v>
      </c>
      <c r="R63" s="92">
        <v>50178.211779188699</v>
      </c>
      <c r="S63" s="92">
        <v>50243.600408327002</v>
      </c>
      <c r="T63" s="92">
        <v>50308.989037465297</v>
      </c>
      <c r="U63" s="92">
        <v>50374.377666603599</v>
      </c>
      <c r="V63" s="92">
        <v>50439.7662957418</v>
      </c>
      <c r="W63" s="92">
        <v>50505.154924880102</v>
      </c>
      <c r="X63" s="92">
        <v>50396.860215410503</v>
      </c>
      <c r="Y63" s="92">
        <v>50288.565505940802</v>
      </c>
      <c r="Z63" s="92">
        <v>50180.270796471203</v>
      </c>
      <c r="AA63" s="92">
        <v>50071.976087001603</v>
      </c>
      <c r="AB63" s="92">
        <v>49963.681377531902</v>
      </c>
      <c r="AC63" s="92">
        <v>49893.016098539498</v>
      </c>
      <c r="AD63" s="92">
        <v>49822.350819546999</v>
      </c>
      <c r="AE63" s="92">
        <v>49751.685540554499</v>
      </c>
      <c r="AF63" s="92">
        <v>49681.020261562102</v>
      </c>
      <c r="AG63" s="92">
        <v>49610.354982569603</v>
      </c>
      <c r="AH63" s="92">
        <v>49619.818479635702</v>
      </c>
      <c r="AI63" s="92">
        <v>49629.281976701699</v>
      </c>
      <c r="AJ63" s="92">
        <v>49638.745473767798</v>
      </c>
      <c r="AK63" s="92">
        <v>49648.208970833897</v>
      </c>
      <c r="AL63" s="92">
        <v>49657.672467899902</v>
      </c>
      <c r="AM63" s="92">
        <v>49669.930950411203</v>
      </c>
      <c r="AN63" s="92">
        <v>49682.189432922401</v>
      </c>
      <c r="AO63" s="92">
        <v>49694.447915433702</v>
      </c>
      <c r="AP63" s="92">
        <v>49706.706397945003</v>
      </c>
      <c r="AQ63" s="92">
        <v>49718.964880456202</v>
      </c>
      <c r="AR63" s="92">
        <v>49718.964880456202</v>
      </c>
      <c r="AS63" s="92">
        <v>49718.964880456202</v>
      </c>
      <c r="AT63" s="92">
        <v>49718.964880456202</v>
      </c>
      <c r="AU63" s="92">
        <v>49718.964880456202</v>
      </c>
      <c r="AV63" s="92">
        <v>49718.964880456202</v>
      </c>
      <c r="AW63" s="92">
        <v>49718.964880456202</v>
      </c>
      <c r="AX63" s="92">
        <v>49718.964880456202</v>
      </c>
      <c r="AY63" s="92">
        <v>49718.964880456202</v>
      </c>
      <c r="AZ63" s="92">
        <v>49718.964880456202</v>
      </c>
      <c r="BA63" s="92">
        <v>49718.964880456202</v>
      </c>
    </row>
    <row r="64" spans="1:53" ht="15.75">
      <c r="A64" s="92" t="s">
        <v>317</v>
      </c>
      <c r="B64" s="92" t="s">
        <v>318</v>
      </c>
      <c r="C64" s="92">
        <v>18168.339556343199</v>
      </c>
      <c r="D64" s="92">
        <v>18087.779843213699</v>
      </c>
      <c r="E64" s="92">
        <v>18007.220130084301</v>
      </c>
      <c r="F64" s="92">
        <v>17926.660416954801</v>
      </c>
      <c r="G64" s="92">
        <v>17846.100703825399</v>
      </c>
      <c r="H64" s="92">
        <v>17765.540990695899</v>
      </c>
      <c r="I64" s="92">
        <v>17855.717347129601</v>
      </c>
      <c r="J64" s="92">
        <v>17945.893703563201</v>
      </c>
      <c r="K64" s="92">
        <v>18036.0700599968</v>
      </c>
      <c r="L64" s="92">
        <v>18126.246416430498</v>
      </c>
      <c r="M64" s="92">
        <v>18216.422772864102</v>
      </c>
      <c r="N64" s="92">
        <v>18333.793370800799</v>
      </c>
      <c r="O64" s="92">
        <v>18451.163968737499</v>
      </c>
      <c r="P64" s="92">
        <v>18568.534566674101</v>
      </c>
      <c r="Q64" s="92">
        <v>18685.905164610798</v>
      </c>
      <c r="R64" s="92">
        <v>18803.275762547499</v>
      </c>
      <c r="S64" s="92">
        <v>18989.4734114286</v>
      </c>
      <c r="T64" s="92">
        <v>19175.671060309702</v>
      </c>
      <c r="U64" s="92">
        <v>19361.8687091908</v>
      </c>
      <c r="V64" s="92">
        <v>19548.066358071999</v>
      </c>
      <c r="W64" s="92">
        <v>19734.264006953101</v>
      </c>
      <c r="X64" s="92">
        <v>19821.558269623201</v>
      </c>
      <c r="Y64" s="92">
        <v>19908.852532293298</v>
      </c>
      <c r="Z64" s="92">
        <v>19996.146794963501</v>
      </c>
      <c r="AA64" s="92">
        <v>20083.441057633601</v>
      </c>
      <c r="AB64" s="92">
        <v>20170.735320303698</v>
      </c>
      <c r="AC64" s="92">
        <v>20216.8878974441</v>
      </c>
      <c r="AD64" s="92">
        <v>20263.040474584599</v>
      </c>
      <c r="AE64" s="92">
        <v>20309.193051725</v>
      </c>
      <c r="AF64" s="92">
        <v>20355.345628865402</v>
      </c>
      <c r="AG64" s="92">
        <v>20401.498206005799</v>
      </c>
      <c r="AH64" s="92">
        <v>20465.361529331502</v>
      </c>
      <c r="AI64" s="92">
        <v>20529.2248526572</v>
      </c>
      <c r="AJ64" s="92">
        <v>20593.088175982801</v>
      </c>
      <c r="AK64" s="92">
        <v>20656.951499308499</v>
      </c>
      <c r="AL64" s="92">
        <v>20720.814822634198</v>
      </c>
      <c r="AM64" s="92">
        <v>20782.652656748</v>
      </c>
      <c r="AN64" s="92">
        <v>20844.490490861801</v>
      </c>
      <c r="AO64" s="92">
        <v>20906.328324975599</v>
      </c>
      <c r="AP64" s="92">
        <v>20968.166159089302</v>
      </c>
      <c r="AQ64" s="92">
        <v>21030.0039932031</v>
      </c>
      <c r="AR64" s="92">
        <v>21030.0039932031</v>
      </c>
      <c r="AS64" s="92">
        <v>21030.0039932031</v>
      </c>
      <c r="AT64" s="92">
        <v>21030.0039932031</v>
      </c>
      <c r="AU64" s="92">
        <v>21030.0039932031</v>
      </c>
      <c r="AV64" s="92">
        <v>21030.0039932031</v>
      </c>
      <c r="AW64" s="92">
        <v>21030.0039932031</v>
      </c>
      <c r="AX64" s="92">
        <v>21030.0039932031</v>
      </c>
      <c r="AY64" s="92">
        <v>21030.0039932031</v>
      </c>
      <c r="AZ64" s="92">
        <v>21030.0039932031</v>
      </c>
      <c r="BA64" s="92">
        <v>21030.0039932031</v>
      </c>
    </row>
    <row r="65" spans="1:53" ht="15.75">
      <c r="A65" s="92" t="s">
        <v>317</v>
      </c>
      <c r="B65" s="92" t="s">
        <v>319</v>
      </c>
      <c r="C65" s="92">
        <v>20917.827201155302</v>
      </c>
      <c r="D65" s="92">
        <v>20769.874522766298</v>
      </c>
      <c r="E65" s="92">
        <v>20621.921844377201</v>
      </c>
      <c r="F65" s="92">
        <v>20473.969165988099</v>
      </c>
      <c r="G65" s="92">
        <v>20326.016487599099</v>
      </c>
      <c r="H65" s="92">
        <v>20178.063809210002</v>
      </c>
      <c r="I65" s="92">
        <v>20110.102201513899</v>
      </c>
      <c r="J65" s="92">
        <v>20042.1405938178</v>
      </c>
      <c r="K65" s="92">
        <v>19974.178986121799</v>
      </c>
      <c r="L65" s="92">
        <v>19906.217378425699</v>
      </c>
      <c r="M65" s="92">
        <v>19838.2557707296</v>
      </c>
      <c r="N65" s="92">
        <v>19789.940504021601</v>
      </c>
      <c r="O65" s="92">
        <v>19741.625237313499</v>
      </c>
      <c r="P65" s="92">
        <v>19693.3099706055</v>
      </c>
      <c r="Q65" s="92">
        <v>19644.994703897399</v>
      </c>
      <c r="R65" s="92">
        <v>19596.679437189301</v>
      </c>
      <c r="S65" s="92">
        <v>19630.934993729701</v>
      </c>
      <c r="T65" s="92">
        <v>19665.190550270101</v>
      </c>
      <c r="U65" s="92">
        <v>19699.446106810399</v>
      </c>
      <c r="V65" s="92">
        <v>19733.701663350799</v>
      </c>
      <c r="W65" s="92">
        <v>19767.957219891101</v>
      </c>
      <c r="X65" s="92">
        <v>19842.261503890299</v>
      </c>
      <c r="Y65" s="92">
        <v>19916.5657878895</v>
      </c>
      <c r="Z65" s="92">
        <v>19990.870071888599</v>
      </c>
      <c r="AA65" s="92">
        <v>20065.174355887801</v>
      </c>
      <c r="AB65" s="92">
        <v>20139.478639886998</v>
      </c>
      <c r="AC65" s="92">
        <v>20205.411162817101</v>
      </c>
      <c r="AD65" s="92">
        <v>20271.343685747201</v>
      </c>
      <c r="AE65" s="92">
        <v>20337.2762086773</v>
      </c>
      <c r="AF65" s="92">
        <v>20403.208731607399</v>
      </c>
      <c r="AG65" s="92">
        <v>20469.141254537499</v>
      </c>
      <c r="AH65" s="92">
        <v>20531.942875398301</v>
      </c>
      <c r="AI65" s="92">
        <v>20594.744496259002</v>
      </c>
      <c r="AJ65" s="92">
        <v>20657.546117119698</v>
      </c>
      <c r="AK65" s="92">
        <v>20720.347737980501</v>
      </c>
      <c r="AL65" s="92">
        <v>20783.149358841201</v>
      </c>
      <c r="AM65" s="92">
        <v>20840.506481954799</v>
      </c>
      <c r="AN65" s="92">
        <v>20897.863605068502</v>
      </c>
      <c r="AO65" s="92">
        <v>20955.220728182099</v>
      </c>
      <c r="AP65" s="92">
        <v>21012.577851295799</v>
      </c>
      <c r="AQ65" s="92">
        <v>21069.9349744094</v>
      </c>
      <c r="AR65" s="92">
        <v>21069.9349744094</v>
      </c>
      <c r="AS65" s="92">
        <v>21069.9349744094</v>
      </c>
      <c r="AT65" s="92">
        <v>21069.9349744094</v>
      </c>
      <c r="AU65" s="92">
        <v>21069.9349744094</v>
      </c>
      <c r="AV65" s="92">
        <v>21069.9349744094</v>
      </c>
      <c r="AW65" s="92">
        <v>21069.9349744094</v>
      </c>
      <c r="AX65" s="92">
        <v>21069.9349744094</v>
      </c>
      <c r="AY65" s="92">
        <v>21069.9349744094</v>
      </c>
      <c r="AZ65" s="92">
        <v>21069.9349744094</v>
      </c>
      <c r="BA65" s="92">
        <v>21069.9349744094</v>
      </c>
    </row>
    <row r="66" spans="1:53" ht="15.75">
      <c r="A66" s="92" t="s">
        <v>317</v>
      </c>
      <c r="B66" s="92" t="s">
        <v>320</v>
      </c>
      <c r="C66" s="92">
        <v>19711.017562032201</v>
      </c>
      <c r="D66" s="92">
        <v>19686.4424373316</v>
      </c>
      <c r="E66" s="92">
        <v>19661.867312630999</v>
      </c>
      <c r="F66" s="92">
        <v>19637.292187930401</v>
      </c>
      <c r="G66" s="92">
        <v>19612.7170632298</v>
      </c>
      <c r="H66" s="92">
        <v>19588.141938529199</v>
      </c>
      <c r="I66" s="92">
        <v>19605.874300359101</v>
      </c>
      <c r="J66" s="92">
        <v>19623.6066621891</v>
      </c>
      <c r="K66" s="92">
        <v>19641.339024018998</v>
      </c>
      <c r="L66" s="92">
        <v>19659.071385849002</v>
      </c>
      <c r="M66" s="92">
        <v>19676.8037476789</v>
      </c>
      <c r="N66" s="92">
        <v>19666.568665689101</v>
      </c>
      <c r="O66" s="92">
        <v>19656.333583699299</v>
      </c>
      <c r="P66" s="92">
        <v>19646.098501709501</v>
      </c>
      <c r="Q66" s="92">
        <v>19635.863419719699</v>
      </c>
      <c r="R66" s="92">
        <v>19625.628337729901</v>
      </c>
      <c r="S66" s="92">
        <v>19664.817091797599</v>
      </c>
      <c r="T66" s="92">
        <v>19704.0058458653</v>
      </c>
      <c r="U66" s="92">
        <v>19743.194599932998</v>
      </c>
      <c r="V66" s="92">
        <v>19782.3833540007</v>
      </c>
      <c r="W66" s="92">
        <v>19821.572108068402</v>
      </c>
      <c r="X66" s="92">
        <v>19877.844543290899</v>
      </c>
      <c r="Y66" s="92">
        <v>19934.116978513401</v>
      </c>
      <c r="Z66" s="92">
        <v>19990.389413735898</v>
      </c>
      <c r="AA66" s="92">
        <v>20046.6618489584</v>
      </c>
      <c r="AB66" s="92">
        <v>20102.934284180901</v>
      </c>
      <c r="AC66" s="92">
        <v>20177.648909189898</v>
      </c>
      <c r="AD66" s="92">
        <v>20252.363534198899</v>
      </c>
      <c r="AE66" s="92">
        <v>20327.0781592079</v>
      </c>
      <c r="AF66" s="92">
        <v>20401.792784216999</v>
      </c>
      <c r="AG66" s="92">
        <v>20476.507409226</v>
      </c>
      <c r="AH66" s="92">
        <v>20541.9653622769</v>
      </c>
      <c r="AI66" s="92">
        <v>20607.4233153278</v>
      </c>
      <c r="AJ66" s="92">
        <v>20672.8812683787</v>
      </c>
      <c r="AK66" s="92">
        <v>20738.3392214296</v>
      </c>
      <c r="AL66" s="92">
        <v>20803.7971744805</v>
      </c>
      <c r="AM66" s="92">
        <v>20861.918369165</v>
      </c>
      <c r="AN66" s="92">
        <v>20920.039563849499</v>
      </c>
      <c r="AO66" s="92">
        <v>20978.160758533999</v>
      </c>
      <c r="AP66" s="92">
        <v>21036.281953218499</v>
      </c>
      <c r="AQ66" s="92">
        <v>21094.403147903002</v>
      </c>
      <c r="AR66" s="92">
        <v>21094.403147903002</v>
      </c>
      <c r="AS66" s="92">
        <v>21094.403147903002</v>
      </c>
      <c r="AT66" s="92">
        <v>21094.403147903002</v>
      </c>
      <c r="AU66" s="92">
        <v>21094.403147903002</v>
      </c>
      <c r="AV66" s="92">
        <v>21094.403147903002</v>
      </c>
      <c r="AW66" s="92">
        <v>21094.403147903002</v>
      </c>
      <c r="AX66" s="92">
        <v>21094.403147903002</v>
      </c>
      <c r="AY66" s="92">
        <v>21094.403147903002</v>
      </c>
      <c r="AZ66" s="92">
        <v>21094.403147903002</v>
      </c>
      <c r="BA66" s="92">
        <v>21094.403147903002</v>
      </c>
    </row>
    <row r="67" spans="1:53" ht="15.75">
      <c r="A67" s="92" t="s">
        <v>317</v>
      </c>
      <c r="B67" s="92" t="s">
        <v>321</v>
      </c>
      <c r="C67" s="92">
        <v>4020.7458490282002</v>
      </c>
      <c r="D67" s="92">
        <v>4009.3755094142798</v>
      </c>
      <c r="E67" s="92">
        <v>3998.0051698003599</v>
      </c>
      <c r="F67" s="92">
        <v>3986.63483018643</v>
      </c>
      <c r="G67" s="92">
        <v>3975.2644905725101</v>
      </c>
      <c r="H67" s="92">
        <v>3963.8941509585902</v>
      </c>
      <c r="I67" s="92">
        <v>3956.4469152118099</v>
      </c>
      <c r="J67" s="92">
        <v>3948.9996794650301</v>
      </c>
      <c r="K67" s="92">
        <v>3941.5524437182598</v>
      </c>
      <c r="L67" s="92">
        <v>3934.10520797148</v>
      </c>
      <c r="M67" s="92">
        <v>3926.6579722247002</v>
      </c>
      <c r="N67" s="92">
        <v>3906.55227623563</v>
      </c>
      <c r="O67" s="92">
        <v>3886.4465802465602</v>
      </c>
      <c r="P67" s="92">
        <v>3866.34088425748</v>
      </c>
      <c r="Q67" s="92">
        <v>3846.2351882684102</v>
      </c>
      <c r="R67" s="92">
        <v>3826.12949227934</v>
      </c>
      <c r="S67" s="92">
        <v>3806.4515496110998</v>
      </c>
      <c r="T67" s="92">
        <v>3786.7736069428702</v>
      </c>
      <c r="U67" s="92">
        <v>3767.0956642746401</v>
      </c>
      <c r="V67" s="92">
        <v>3747.4177216064099</v>
      </c>
      <c r="W67" s="92">
        <v>3727.7397789381698</v>
      </c>
      <c r="X67" s="92">
        <v>3710.80597965675</v>
      </c>
      <c r="Y67" s="92">
        <v>3693.8721803753201</v>
      </c>
      <c r="Z67" s="92">
        <v>3676.9383810938998</v>
      </c>
      <c r="AA67" s="92">
        <v>3660.00458181247</v>
      </c>
      <c r="AB67" s="92">
        <v>3643.0707825310501</v>
      </c>
      <c r="AC67" s="92">
        <v>3634.6787038867601</v>
      </c>
      <c r="AD67" s="92">
        <v>3626.2866252424601</v>
      </c>
      <c r="AE67" s="92">
        <v>3617.8945465981701</v>
      </c>
      <c r="AF67" s="92">
        <v>3609.5024679538801</v>
      </c>
      <c r="AG67" s="92">
        <v>3601.1103893095801</v>
      </c>
      <c r="AH67" s="92">
        <v>3596.2500154659301</v>
      </c>
      <c r="AI67" s="92">
        <v>3591.3896416222801</v>
      </c>
      <c r="AJ67" s="92">
        <v>3586.5292677786301</v>
      </c>
      <c r="AK67" s="92">
        <v>3581.6688939349801</v>
      </c>
      <c r="AL67" s="92">
        <v>3576.8085200913301</v>
      </c>
      <c r="AM67" s="92">
        <v>3571.9814206059</v>
      </c>
      <c r="AN67" s="92">
        <v>3567.1543211204698</v>
      </c>
      <c r="AO67" s="92">
        <v>3562.3272216350401</v>
      </c>
      <c r="AP67" s="92">
        <v>3557.50012214961</v>
      </c>
      <c r="AQ67" s="92">
        <v>3552.6730226641798</v>
      </c>
      <c r="AR67" s="92">
        <v>3552.6730226641798</v>
      </c>
      <c r="AS67" s="92">
        <v>3552.6730226641798</v>
      </c>
      <c r="AT67" s="92">
        <v>3552.6730226641798</v>
      </c>
      <c r="AU67" s="92">
        <v>3552.6730226641798</v>
      </c>
      <c r="AV67" s="92">
        <v>3552.6730226641798</v>
      </c>
      <c r="AW67" s="92">
        <v>3552.6730226641798</v>
      </c>
      <c r="AX67" s="92">
        <v>3552.6730226641798</v>
      </c>
      <c r="AY67" s="92">
        <v>3552.6730226641798</v>
      </c>
      <c r="AZ67" s="92">
        <v>3552.6730226641798</v>
      </c>
      <c r="BA67" s="92">
        <v>3552.6730226641798</v>
      </c>
    </row>
    <row r="68" spans="1:53" ht="15.75">
      <c r="A68" s="92" t="s">
        <v>317</v>
      </c>
      <c r="B68" s="92" t="s">
        <v>322</v>
      </c>
      <c r="C68" s="92">
        <v>17973.6624094611</v>
      </c>
      <c r="D68" s="92">
        <v>17954.289625518501</v>
      </c>
      <c r="E68" s="92">
        <v>17934.916841576</v>
      </c>
      <c r="F68" s="92">
        <v>17915.544057633499</v>
      </c>
      <c r="G68" s="92">
        <v>17896.171273690899</v>
      </c>
      <c r="H68" s="92">
        <v>17876.798489748398</v>
      </c>
      <c r="I68" s="92">
        <v>17935.451709955902</v>
      </c>
      <c r="J68" s="92">
        <v>17994.104930163299</v>
      </c>
      <c r="K68" s="92">
        <v>18052.758150370799</v>
      </c>
      <c r="L68" s="92">
        <v>18111.4113705782</v>
      </c>
      <c r="M68" s="92">
        <v>18170.0645907857</v>
      </c>
      <c r="N68" s="92">
        <v>18231.495605779499</v>
      </c>
      <c r="O68" s="92">
        <v>18292.926620773302</v>
      </c>
      <c r="P68" s="92">
        <v>18354.357635767199</v>
      </c>
      <c r="Q68" s="92">
        <v>18415.788650760998</v>
      </c>
      <c r="R68" s="92">
        <v>18477.219665754801</v>
      </c>
      <c r="S68" s="92">
        <v>18557.101117931001</v>
      </c>
      <c r="T68" s="92">
        <v>18636.9825701072</v>
      </c>
      <c r="U68" s="92">
        <v>18716.864022283498</v>
      </c>
      <c r="V68" s="92">
        <v>18796.745474459702</v>
      </c>
      <c r="W68" s="92">
        <v>18876.626926635901</v>
      </c>
      <c r="X68" s="92">
        <v>18925.201737731099</v>
      </c>
      <c r="Y68" s="92">
        <v>18973.776548826299</v>
      </c>
      <c r="Z68" s="92">
        <v>19022.351359921598</v>
      </c>
      <c r="AA68" s="92">
        <v>19070.926171016799</v>
      </c>
      <c r="AB68" s="92">
        <v>19119.500982112098</v>
      </c>
      <c r="AC68" s="92">
        <v>19157.192925413699</v>
      </c>
      <c r="AD68" s="92">
        <v>19194.884868715399</v>
      </c>
      <c r="AE68" s="92">
        <v>19232.576812017</v>
      </c>
      <c r="AF68" s="92">
        <v>19270.268755318699</v>
      </c>
      <c r="AG68" s="92">
        <v>19307.9606986203</v>
      </c>
      <c r="AH68" s="92">
        <v>19346.846818670299</v>
      </c>
      <c r="AI68" s="92">
        <v>19385.732938720299</v>
      </c>
      <c r="AJ68" s="92">
        <v>19424.619058770299</v>
      </c>
      <c r="AK68" s="92">
        <v>19463.505178820302</v>
      </c>
      <c r="AL68" s="92">
        <v>19502.391298870301</v>
      </c>
      <c r="AM68" s="92">
        <v>19541.963390087101</v>
      </c>
      <c r="AN68" s="92">
        <v>19581.535481303999</v>
      </c>
      <c r="AO68" s="92">
        <v>19621.107572520901</v>
      </c>
      <c r="AP68" s="92">
        <v>19660.679663737701</v>
      </c>
      <c r="AQ68" s="92">
        <v>19700.251754954599</v>
      </c>
      <c r="AR68" s="92">
        <v>19700.251754954599</v>
      </c>
      <c r="AS68" s="92">
        <v>19700.251754954599</v>
      </c>
      <c r="AT68" s="92">
        <v>19700.251754954599</v>
      </c>
      <c r="AU68" s="92">
        <v>19700.251754954599</v>
      </c>
      <c r="AV68" s="92">
        <v>19700.251754954599</v>
      </c>
      <c r="AW68" s="92">
        <v>19700.251754954599</v>
      </c>
      <c r="AX68" s="92">
        <v>19700.251754954599</v>
      </c>
      <c r="AY68" s="92">
        <v>19700.251754954599</v>
      </c>
      <c r="AZ68" s="92">
        <v>19700.251754954599</v>
      </c>
      <c r="BA68" s="92">
        <v>19700.251754954599</v>
      </c>
    </row>
    <row r="69" spans="1:53" ht="15.75">
      <c r="A69" s="92" t="s">
        <v>317</v>
      </c>
      <c r="B69" s="92" t="s">
        <v>323</v>
      </c>
      <c r="C69" s="92">
        <v>17469.851457130699</v>
      </c>
      <c r="D69" s="92">
        <v>17675.241642131401</v>
      </c>
      <c r="E69" s="92">
        <v>17880.6318271321</v>
      </c>
      <c r="F69" s="92">
        <v>18086.022012132798</v>
      </c>
      <c r="G69" s="92">
        <v>18291.412197133501</v>
      </c>
      <c r="H69" s="92">
        <v>18496.802382134199</v>
      </c>
      <c r="I69" s="92">
        <v>18718.869345213701</v>
      </c>
      <c r="J69" s="92">
        <v>18940.936308293301</v>
      </c>
      <c r="K69" s="92">
        <v>19163.003271372902</v>
      </c>
      <c r="L69" s="92">
        <v>19385.070234452502</v>
      </c>
      <c r="M69" s="92">
        <v>19607.137197532102</v>
      </c>
      <c r="N69" s="92">
        <v>19703.901797418999</v>
      </c>
      <c r="O69" s="92">
        <v>19800.666397305999</v>
      </c>
      <c r="P69" s="92">
        <v>19897.4309971929</v>
      </c>
      <c r="Q69" s="92">
        <v>19994.195597079801</v>
      </c>
      <c r="R69" s="92">
        <v>20090.9601969668</v>
      </c>
      <c r="S69" s="92">
        <v>20130.9816244496</v>
      </c>
      <c r="T69" s="92">
        <v>20171.003051932501</v>
      </c>
      <c r="U69" s="92">
        <v>20211.024479415399</v>
      </c>
      <c r="V69" s="92">
        <v>20251.0459068983</v>
      </c>
      <c r="W69" s="92">
        <v>20291.067334381201</v>
      </c>
      <c r="X69" s="92">
        <v>20285.970104992699</v>
      </c>
      <c r="Y69" s="92">
        <v>20280.8728756042</v>
      </c>
      <c r="Z69" s="92">
        <v>20275.775646215701</v>
      </c>
      <c r="AA69" s="92">
        <v>20270.678416827199</v>
      </c>
      <c r="AB69" s="92">
        <v>20265.5811874387</v>
      </c>
      <c r="AC69" s="92">
        <v>20297.143188716102</v>
      </c>
      <c r="AD69" s="92">
        <v>20328.705189993601</v>
      </c>
      <c r="AE69" s="92">
        <v>20360.267191270999</v>
      </c>
      <c r="AF69" s="92">
        <v>20391.829192548401</v>
      </c>
      <c r="AG69" s="92">
        <v>20423.391193825901</v>
      </c>
      <c r="AH69" s="92">
        <v>20485.4421145704</v>
      </c>
      <c r="AI69" s="92">
        <v>20547.493035314899</v>
      </c>
      <c r="AJ69" s="92">
        <v>20609.543956059399</v>
      </c>
      <c r="AK69" s="92">
        <v>20671.594876804</v>
      </c>
      <c r="AL69" s="92">
        <v>20733.645797548499</v>
      </c>
      <c r="AM69" s="92">
        <v>20794.9371745811</v>
      </c>
      <c r="AN69" s="92">
        <v>20856.228551613702</v>
      </c>
      <c r="AO69" s="92">
        <v>20917.519928646299</v>
      </c>
      <c r="AP69" s="92">
        <v>20978.811305678799</v>
      </c>
      <c r="AQ69" s="92">
        <v>21040.1026827114</v>
      </c>
      <c r="AR69" s="92">
        <v>21040.1026827114</v>
      </c>
      <c r="AS69" s="92">
        <v>21040.1026827114</v>
      </c>
      <c r="AT69" s="92">
        <v>21040.1026827114</v>
      </c>
      <c r="AU69" s="92">
        <v>21040.1026827114</v>
      </c>
      <c r="AV69" s="92">
        <v>21040.1026827114</v>
      </c>
      <c r="AW69" s="92">
        <v>21040.1026827114</v>
      </c>
      <c r="AX69" s="92">
        <v>21040.1026827114</v>
      </c>
      <c r="AY69" s="92">
        <v>21040.1026827114</v>
      </c>
      <c r="AZ69" s="92">
        <v>21040.1026827114</v>
      </c>
      <c r="BA69" s="92">
        <v>21040.1026827114</v>
      </c>
    </row>
    <row r="70" spans="1:53" ht="15.75">
      <c r="A70" s="92" t="s">
        <v>317</v>
      </c>
      <c r="B70" s="92" t="s">
        <v>324</v>
      </c>
      <c r="C70" s="92">
        <v>8881.8420615397299</v>
      </c>
      <c r="D70" s="92">
        <v>7546.38357193908</v>
      </c>
      <c r="E70" s="92">
        <v>6210.92508233843</v>
      </c>
      <c r="F70" s="92">
        <v>4875.46659273778</v>
      </c>
      <c r="G70" s="92">
        <v>3540.0081031371301</v>
      </c>
      <c r="H70" s="92">
        <v>2204.5496135364801</v>
      </c>
      <c r="I70" s="92">
        <v>2204.5496135364801</v>
      </c>
      <c r="J70" s="92">
        <v>2204.5496135364801</v>
      </c>
      <c r="K70" s="92">
        <v>2204.5496135364801</v>
      </c>
      <c r="L70" s="92">
        <v>2204.5496135364801</v>
      </c>
      <c r="M70" s="92">
        <v>2204.5496135364801</v>
      </c>
      <c r="N70" s="92">
        <v>2204.5496135364801</v>
      </c>
      <c r="O70" s="92">
        <v>2204.5496135364801</v>
      </c>
      <c r="P70" s="92">
        <v>2204.5496135364801</v>
      </c>
      <c r="Q70" s="92">
        <v>2204.5496135364801</v>
      </c>
      <c r="R70" s="92">
        <v>2204.5496135364801</v>
      </c>
      <c r="S70" s="92">
        <v>2204.5496135364801</v>
      </c>
      <c r="T70" s="92">
        <v>2204.5496135364801</v>
      </c>
      <c r="U70" s="92">
        <v>2204.5496135364801</v>
      </c>
      <c r="V70" s="92">
        <v>2204.5496135364801</v>
      </c>
      <c r="W70" s="92">
        <v>2204.5496135364801</v>
      </c>
      <c r="X70" s="92">
        <v>2204.5496135364801</v>
      </c>
      <c r="Y70" s="92">
        <v>2204.5496135364801</v>
      </c>
      <c r="Z70" s="92">
        <v>2204.5496135364801</v>
      </c>
      <c r="AA70" s="92">
        <v>2204.5496135364801</v>
      </c>
      <c r="AB70" s="92">
        <v>2204.5496135364801</v>
      </c>
      <c r="AC70" s="92">
        <v>2204.5496135364801</v>
      </c>
      <c r="AD70" s="92">
        <v>2204.5496135364801</v>
      </c>
      <c r="AE70" s="92">
        <v>2204.5496135364801</v>
      </c>
      <c r="AF70" s="92">
        <v>2204.5496135364801</v>
      </c>
      <c r="AG70" s="92">
        <v>2204.5496135364801</v>
      </c>
      <c r="AH70" s="92">
        <v>2204.5496135364801</v>
      </c>
      <c r="AI70" s="92">
        <v>2204.5496135364801</v>
      </c>
      <c r="AJ70" s="92">
        <v>2204.5496135364801</v>
      </c>
      <c r="AK70" s="92">
        <v>2204.5496135364801</v>
      </c>
      <c r="AL70" s="92">
        <v>2204.5496135364801</v>
      </c>
      <c r="AM70" s="92">
        <v>2204.5496135364801</v>
      </c>
      <c r="AN70" s="92">
        <v>2204.5496135364801</v>
      </c>
      <c r="AO70" s="92">
        <v>2204.5496135364801</v>
      </c>
      <c r="AP70" s="92">
        <v>2204.5496135364801</v>
      </c>
      <c r="AQ70" s="92">
        <v>2204.5496135364801</v>
      </c>
      <c r="AR70" s="92">
        <v>2204.5496135364801</v>
      </c>
      <c r="AS70" s="92">
        <v>2204.5496135364801</v>
      </c>
      <c r="AT70" s="92">
        <v>2204.5496135364801</v>
      </c>
      <c r="AU70" s="92">
        <v>2204.5496135364801</v>
      </c>
      <c r="AV70" s="92">
        <v>2204.5496135364801</v>
      </c>
      <c r="AW70" s="92">
        <v>2204.5496135364801</v>
      </c>
      <c r="AX70" s="92">
        <v>2204.5496135364801</v>
      </c>
      <c r="AY70" s="92">
        <v>2204.5496135364801</v>
      </c>
      <c r="AZ70" s="92">
        <v>2204.5496135364801</v>
      </c>
      <c r="BA70" s="92">
        <v>2204.5496135364801</v>
      </c>
    </row>
    <row r="71" spans="1:53" ht="15.75">
      <c r="A71" s="92" t="s">
        <v>317</v>
      </c>
      <c r="B71" s="92" t="s">
        <v>325</v>
      </c>
      <c r="C71" s="92">
        <v>9806.50378464393</v>
      </c>
      <c r="D71" s="92">
        <v>9655.4741716267999</v>
      </c>
      <c r="E71" s="92">
        <v>9504.4445586096808</v>
      </c>
      <c r="F71" s="92">
        <v>9353.4149455925508</v>
      </c>
      <c r="G71" s="92">
        <v>9202.3853325754208</v>
      </c>
      <c r="H71" s="92">
        <v>9051.3557195582907</v>
      </c>
      <c r="I71" s="92">
        <v>9051.3557195582907</v>
      </c>
      <c r="J71" s="92">
        <v>9051.3557195582907</v>
      </c>
      <c r="K71" s="92">
        <v>9051.3557195582907</v>
      </c>
      <c r="L71" s="92">
        <v>9051.3557195582907</v>
      </c>
      <c r="M71" s="92">
        <v>9051.3557195582907</v>
      </c>
      <c r="N71" s="92">
        <v>9051.3557195582907</v>
      </c>
      <c r="O71" s="92">
        <v>9051.3557195582907</v>
      </c>
      <c r="P71" s="92">
        <v>9051.3557195582907</v>
      </c>
      <c r="Q71" s="92">
        <v>9051.3557195582907</v>
      </c>
      <c r="R71" s="92">
        <v>9051.3557195582907</v>
      </c>
      <c r="S71" s="92">
        <v>9051.3557195582907</v>
      </c>
      <c r="T71" s="92">
        <v>9051.3557195582907</v>
      </c>
      <c r="U71" s="92">
        <v>9051.3557195582907</v>
      </c>
      <c r="V71" s="92">
        <v>9051.3557195582907</v>
      </c>
      <c r="W71" s="92">
        <v>9051.3557195582907</v>
      </c>
      <c r="X71" s="92">
        <v>9051.3557195582907</v>
      </c>
      <c r="Y71" s="92">
        <v>9051.3557195582907</v>
      </c>
      <c r="Z71" s="92">
        <v>9051.3557195582907</v>
      </c>
      <c r="AA71" s="92">
        <v>9051.3557195582907</v>
      </c>
      <c r="AB71" s="92">
        <v>9051.3557195582907</v>
      </c>
      <c r="AC71" s="92">
        <v>9051.3557195582907</v>
      </c>
      <c r="AD71" s="92">
        <v>9051.3557195582907</v>
      </c>
      <c r="AE71" s="92">
        <v>9051.3557195582907</v>
      </c>
      <c r="AF71" s="92">
        <v>9051.3557195582907</v>
      </c>
      <c r="AG71" s="92">
        <v>9051.3557195582907</v>
      </c>
      <c r="AH71" s="92">
        <v>9051.3557195582907</v>
      </c>
      <c r="AI71" s="92">
        <v>9051.3557195582907</v>
      </c>
      <c r="AJ71" s="92">
        <v>9051.3557195582907</v>
      </c>
      <c r="AK71" s="92">
        <v>9051.3557195582907</v>
      </c>
      <c r="AL71" s="92">
        <v>9051.3557195582907</v>
      </c>
      <c r="AM71" s="92">
        <v>9051.3557195582907</v>
      </c>
      <c r="AN71" s="92">
        <v>9051.3557195582907</v>
      </c>
      <c r="AO71" s="92">
        <v>9051.3557195582907</v>
      </c>
      <c r="AP71" s="92">
        <v>9051.3557195582907</v>
      </c>
      <c r="AQ71" s="92">
        <v>9051.3557195582907</v>
      </c>
      <c r="AR71" s="92">
        <v>9051.3557195582907</v>
      </c>
      <c r="AS71" s="92">
        <v>9051.3557195582907</v>
      </c>
      <c r="AT71" s="92">
        <v>9051.3557195582907</v>
      </c>
      <c r="AU71" s="92">
        <v>9051.3557195582907</v>
      </c>
      <c r="AV71" s="92">
        <v>9051.3557195582907</v>
      </c>
      <c r="AW71" s="92">
        <v>9051.3557195582907</v>
      </c>
      <c r="AX71" s="92">
        <v>9051.3557195582907</v>
      </c>
      <c r="AY71" s="92">
        <v>9051.3557195582907</v>
      </c>
      <c r="AZ71" s="92">
        <v>9051.3557195582907</v>
      </c>
      <c r="BA71" s="92">
        <v>9051.3557195582907</v>
      </c>
    </row>
    <row r="72" spans="1:53" ht="15.75">
      <c r="A72" s="92" t="s">
        <v>317</v>
      </c>
      <c r="B72" s="92" t="s">
        <v>326</v>
      </c>
      <c r="C72" s="92">
        <v>29590.554377012799</v>
      </c>
      <c r="D72" s="92">
        <v>29843.707659375901</v>
      </c>
      <c r="E72" s="92">
        <v>30096.860941739</v>
      </c>
      <c r="F72" s="92">
        <v>30350.014224102099</v>
      </c>
      <c r="G72" s="92">
        <v>30603.167506465201</v>
      </c>
      <c r="H72" s="92">
        <v>30856.320788828201</v>
      </c>
      <c r="I72" s="92">
        <v>31215.788652550498</v>
      </c>
      <c r="J72" s="92">
        <v>31575.256516272701</v>
      </c>
      <c r="K72" s="92">
        <v>31934.724379995001</v>
      </c>
      <c r="L72" s="92">
        <v>32294.1922437172</v>
      </c>
      <c r="M72" s="92">
        <v>32653.660107439398</v>
      </c>
      <c r="N72" s="92">
        <v>32855.763706417398</v>
      </c>
      <c r="O72" s="92">
        <v>33057.867305395303</v>
      </c>
      <c r="P72" s="92">
        <v>33259.970904373302</v>
      </c>
      <c r="Q72" s="92">
        <v>33462.074503351199</v>
      </c>
      <c r="R72" s="92">
        <v>33664.178102329097</v>
      </c>
      <c r="S72" s="92">
        <v>33952.175930452599</v>
      </c>
      <c r="T72" s="92">
        <v>34240.1737585761</v>
      </c>
      <c r="U72" s="92">
        <v>34528.1715866995</v>
      </c>
      <c r="V72" s="92">
        <v>34816.169414823002</v>
      </c>
      <c r="W72" s="92">
        <v>35104.167242946503</v>
      </c>
      <c r="X72" s="92">
        <v>35244.166328981097</v>
      </c>
      <c r="Y72" s="92">
        <v>35384.165415015697</v>
      </c>
      <c r="Z72" s="92">
        <v>35524.164501050298</v>
      </c>
      <c r="AA72" s="92">
        <v>35664.163587084899</v>
      </c>
      <c r="AB72" s="92">
        <v>35804.162673119499</v>
      </c>
      <c r="AC72" s="92">
        <v>35876.120541892902</v>
      </c>
      <c r="AD72" s="92">
        <v>35948.078410666298</v>
      </c>
      <c r="AE72" s="92">
        <v>36020.036279439599</v>
      </c>
      <c r="AF72" s="92">
        <v>36091.994148213002</v>
      </c>
      <c r="AG72" s="92">
        <v>36163.952016986303</v>
      </c>
      <c r="AH72" s="92">
        <v>36287.348008594199</v>
      </c>
      <c r="AI72" s="92">
        <v>36410.744000202198</v>
      </c>
      <c r="AJ72" s="92">
        <v>36534.139991810101</v>
      </c>
      <c r="AK72" s="92">
        <v>36657.535983417998</v>
      </c>
      <c r="AL72" s="92">
        <v>36780.931975025902</v>
      </c>
      <c r="AM72" s="92">
        <v>36913.565554859102</v>
      </c>
      <c r="AN72" s="92">
        <v>37046.199134692397</v>
      </c>
      <c r="AO72" s="92">
        <v>37178.832714525597</v>
      </c>
      <c r="AP72" s="92">
        <v>37311.466294358797</v>
      </c>
      <c r="AQ72" s="92">
        <v>37444.099874192099</v>
      </c>
      <c r="AR72" s="92">
        <v>37444.099874192099</v>
      </c>
      <c r="AS72" s="92">
        <v>37444.099874192099</v>
      </c>
      <c r="AT72" s="92">
        <v>37444.099874192099</v>
      </c>
      <c r="AU72" s="92">
        <v>37444.099874192099</v>
      </c>
      <c r="AV72" s="92">
        <v>37444.099874192099</v>
      </c>
      <c r="AW72" s="92">
        <v>37444.099874192099</v>
      </c>
      <c r="AX72" s="92">
        <v>37444.099874192099</v>
      </c>
      <c r="AY72" s="92">
        <v>37444.099874192099</v>
      </c>
      <c r="AZ72" s="92">
        <v>37444.099874192099</v>
      </c>
      <c r="BA72" s="92">
        <v>37444.099874192099</v>
      </c>
    </row>
    <row r="73" spans="1:53" ht="15.75">
      <c r="A73" s="92" t="s">
        <v>317</v>
      </c>
      <c r="B73" s="92" t="s">
        <v>327</v>
      </c>
      <c r="C73" s="92">
        <v>20601.9178116148</v>
      </c>
      <c r="D73" s="92">
        <v>20613.482334111901</v>
      </c>
      <c r="E73" s="92">
        <v>20625.046856608998</v>
      </c>
      <c r="F73" s="92">
        <v>20636.611379106002</v>
      </c>
      <c r="G73" s="92">
        <v>20648.175901603099</v>
      </c>
      <c r="H73" s="92">
        <v>20659.7404241002</v>
      </c>
      <c r="I73" s="92">
        <v>20848.529148828398</v>
      </c>
      <c r="J73" s="92">
        <v>21037.3178735566</v>
      </c>
      <c r="K73" s="92">
        <v>21226.1065982849</v>
      </c>
      <c r="L73" s="92">
        <v>21414.895323013101</v>
      </c>
      <c r="M73" s="92">
        <v>21603.684047741299</v>
      </c>
      <c r="N73" s="92">
        <v>21736.752972212998</v>
      </c>
      <c r="O73" s="92">
        <v>21869.821896684702</v>
      </c>
      <c r="P73" s="92">
        <v>22002.890821156299</v>
      </c>
      <c r="Q73" s="92">
        <v>22135.959745627999</v>
      </c>
      <c r="R73" s="92">
        <v>22269.0286700996</v>
      </c>
      <c r="S73" s="92">
        <v>22455.030324339499</v>
      </c>
      <c r="T73" s="92">
        <v>22641.031978579402</v>
      </c>
      <c r="U73" s="92">
        <v>22827.033632819301</v>
      </c>
      <c r="V73" s="92">
        <v>23013.035287059101</v>
      </c>
      <c r="W73" s="92">
        <v>23199.036941299</v>
      </c>
      <c r="X73" s="92">
        <v>23288.025731774698</v>
      </c>
      <c r="Y73" s="92">
        <v>23377.014522250302</v>
      </c>
      <c r="Z73" s="92">
        <v>23466.003312725999</v>
      </c>
      <c r="AA73" s="92">
        <v>23554.992103201599</v>
      </c>
      <c r="AB73" s="92">
        <v>23643.980893677301</v>
      </c>
      <c r="AC73" s="92">
        <v>23696.157259764499</v>
      </c>
      <c r="AD73" s="92">
        <v>23748.333625851701</v>
      </c>
      <c r="AE73" s="92">
        <v>23800.509991939001</v>
      </c>
      <c r="AF73" s="92">
        <v>23852.6863580262</v>
      </c>
      <c r="AG73" s="92">
        <v>23904.8627241135</v>
      </c>
      <c r="AH73" s="92">
        <v>23991.679599139399</v>
      </c>
      <c r="AI73" s="92">
        <v>24078.496474165298</v>
      </c>
      <c r="AJ73" s="92">
        <v>24165.313349191201</v>
      </c>
      <c r="AK73" s="92">
        <v>24252.130224217199</v>
      </c>
      <c r="AL73" s="92">
        <v>24338.947099243102</v>
      </c>
      <c r="AM73" s="92">
        <v>24427.752812512401</v>
      </c>
      <c r="AN73" s="92">
        <v>24516.5585257817</v>
      </c>
      <c r="AO73" s="92">
        <v>24605.364239050999</v>
      </c>
      <c r="AP73" s="92">
        <v>24694.169952320299</v>
      </c>
      <c r="AQ73" s="92">
        <v>24782.9756655897</v>
      </c>
      <c r="AR73" s="92">
        <v>24782.9756655897</v>
      </c>
      <c r="AS73" s="92">
        <v>24782.9756655897</v>
      </c>
      <c r="AT73" s="92">
        <v>24782.9756655897</v>
      </c>
      <c r="AU73" s="92">
        <v>24782.9756655897</v>
      </c>
      <c r="AV73" s="92">
        <v>24782.9756655897</v>
      </c>
      <c r="AW73" s="92">
        <v>24782.9756655897</v>
      </c>
      <c r="AX73" s="92">
        <v>24782.9756655897</v>
      </c>
      <c r="AY73" s="92">
        <v>24782.9756655897</v>
      </c>
      <c r="AZ73" s="92">
        <v>24782.9756655897</v>
      </c>
      <c r="BA73" s="92">
        <v>24782.9756655897</v>
      </c>
    </row>
    <row r="74" spans="1:53" ht="15.75">
      <c r="A74" s="94" t="s">
        <v>287</v>
      </c>
      <c r="B74" s="92" t="s">
        <v>328</v>
      </c>
      <c r="C74" s="92">
        <v>190484.51206755501</v>
      </c>
      <c r="D74" s="92">
        <v>185869.99882967299</v>
      </c>
      <c r="E74" s="92">
        <v>181255.48559179201</v>
      </c>
      <c r="F74" s="92">
        <v>176640.972353911</v>
      </c>
      <c r="G74" s="92">
        <v>172026.459116029</v>
      </c>
      <c r="H74" s="92">
        <v>167411.94587814799</v>
      </c>
      <c r="I74" s="92">
        <v>164530.66751514899</v>
      </c>
      <c r="J74" s="92">
        <v>161649.38915214999</v>
      </c>
      <c r="K74" s="92">
        <v>158768.11078915099</v>
      </c>
      <c r="L74" s="92">
        <v>155886.83242615301</v>
      </c>
      <c r="M74" s="92">
        <v>153005.55406315401</v>
      </c>
      <c r="N74" s="92">
        <v>152117.022918339</v>
      </c>
      <c r="O74" s="92">
        <v>151228.491773524</v>
      </c>
      <c r="P74" s="92">
        <v>150339.96062870999</v>
      </c>
      <c r="Q74" s="92">
        <v>149451.42948389499</v>
      </c>
      <c r="R74" s="92">
        <v>148562.89833908001</v>
      </c>
      <c r="S74" s="92">
        <v>148377.44336477001</v>
      </c>
      <c r="T74" s="92">
        <v>148191.98839045901</v>
      </c>
      <c r="U74" s="92">
        <v>148006.533416149</v>
      </c>
      <c r="V74" s="92">
        <v>147821.07844183801</v>
      </c>
      <c r="W74" s="92">
        <v>147635.623467528</v>
      </c>
      <c r="X74" s="92">
        <v>147766.400561377</v>
      </c>
      <c r="Y74" s="92">
        <v>147897.17765522501</v>
      </c>
      <c r="Z74" s="92">
        <v>148027.95474907401</v>
      </c>
      <c r="AA74" s="92">
        <v>148158.73184292301</v>
      </c>
      <c r="AB74" s="92">
        <v>148289.50893677099</v>
      </c>
      <c r="AC74" s="92">
        <v>149440.60907093601</v>
      </c>
      <c r="AD74" s="92">
        <v>150591.70920510101</v>
      </c>
      <c r="AE74" s="92">
        <v>151742.80933926499</v>
      </c>
      <c r="AF74" s="92">
        <v>152893.90947342999</v>
      </c>
      <c r="AG74" s="92">
        <v>154045.00960759501</v>
      </c>
      <c r="AH74" s="92">
        <v>154636.241342714</v>
      </c>
      <c r="AI74" s="92">
        <v>155227.47307783301</v>
      </c>
      <c r="AJ74" s="92">
        <v>155818.704812952</v>
      </c>
      <c r="AK74" s="92">
        <v>156409.93654807101</v>
      </c>
      <c r="AL74" s="92">
        <v>157001.16828319</v>
      </c>
      <c r="AM74" s="92">
        <v>157740.077000555</v>
      </c>
      <c r="AN74" s="92">
        <v>158478.98571791899</v>
      </c>
      <c r="AO74" s="92">
        <v>159217.89443528399</v>
      </c>
      <c r="AP74" s="92">
        <v>159956.803152648</v>
      </c>
      <c r="AQ74" s="92">
        <v>160695.71187001199</v>
      </c>
      <c r="AR74" s="92">
        <v>160695.71187001199</v>
      </c>
      <c r="AS74" s="92">
        <v>160695.71187001199</v>
      </c>
      <c r="AT74" s="92">
        <v>160695.71187001199</v>
      </c>
      <c r="AU74" s="92">
        <v>160695.71187001199</v>
      </c>
      <c r="AV74" s="92">
        <v>160695.71187001199</v>
      </c>
      <c r="AW74" s="92">
        <v>160695.71187001199</v>
      </c>
      <c r="AX74" s="92">
        <v>160695.71187001199</v>
      </c>
      <c r="AY74" s="92">
        <v>160695.71187001199</v>
      </c>
      <c r="AZ74" s="92">
        <v>160695.71187001199</v>
      </c>
      <c r="BA74" s="92">
        <v>160695.71187001199</v>
      </c>
    </row>
    <row r="75" spans="1:53" ht="15.75">
      <c r="A75" s="94" t="s">
        <v>287</v>
      </c>
      <c r="B75" s="92" t="s">
        <v>329</v>
      </c>
      <c r="C75" s="92">
        <v>28394.8576211994</v>
      </c>
      <c r="D75" s="92">
        <v>26500.136287038</v>
      </c>
      <c r="E75" s="92">
        <v>24605.414952876599</v>
      </c>
      <c r="F75" s="92">
        <v>22710.693618715301</v>
      </c>
      <c r="G75" s="92">
        <v>20815.9722845539</v>
      </c>
      <c r="H75" s="92">
        <v>18921.250950392499</v>
      </c>
      <c r="I75" s="92">
        <v>18676.8852736097</v>
      </c>
      <c r="J75" s="92">
        <v>18432.5195968269</v>
      </c>
      <c r="K75" s="92">
        <v>18188.1539200441</v>
      </c>
      <c r="L75" s="92">
        <v>17943.788243261199</v>
      </c>
      <c r="M75" s="92">
        <v>17699.422566478399</v>
      </c>
      <c r="N75" s="92">
        <v>17464.265516594802</v>
      </c>
      <c r="O75" s="92">
        <v>17229.108466711201</v>
      </c>
      <c r="P75" s="92">
        <v>16993.951416827698</v>
      </c>
      <c r="Q75" s="92">
        <v>16758.794366944101</v>
      </c>
      <c r="R75" s="92">
        <v>16523.6373170605</v>
      </c>
      <c r="S75" s="92">
        <v>16523.6373170605</v>
      </c>
      <c r="T75" s="92">
        <v>16523.6373170605</v>
      </c>
      <c r="U75" s="92">
        <v>16523.6373170605</v>
      </c>
      <c r="V75" s="92">
        <v>16523.6373170605</v>
      </c>
      <c r="W75" s="92">
        <v>16523.6373170605</v>
      </c>
      <c r="X75" s="92">
        <v>16523.6373170605</v>
      </c>
      <c r="Y75" s="92">
        <v>16523.6373170605</v>
      </c>
      <c r="Z75" s="92">
        <v>16523.6373170605</v>
      </c>
      <c r="AA75" s="92">
        <v>16523.6373170605</v>
      </c>
      <c r="AB75" s="92">
        <v>16523.6373170605</v>
      </c>
      <c r="AC75" s="92">
        <v>16523.6373170605</v>
      </c>
      <c r="AD75" s="92">
        <v>16523.6373170605</v>
      </c>
      <c r="AE75" s="92">
        <v>16523.6373170605</v>
      </c>
      <c r="AF75" s="92">
        <v>16523.6373170605</v>
      </c>
      <c r="AG75" s="92">
        <v>16523.6373170605</v>
      </c>
      <c r="AH75" s="92">
        <v>16523.6373170605</v>
      </c>
      <c r="AI75" s="92">
        <v>16523.6373170605</v>
      </c>
      <c r="AJ75" s="92">
        <v>16523.6373170605</v>
      </c>
      <c r="AK75" s="92">
        <v>16523.6373170605</v>
      </c>
      <c r="AL75" s="92">
        <v>16523.6373170605</v>
      </c>
      <c r="AM75" s="92">
        <v>16523.6373170605</v>
      </c>
      <c r="AN75" s="92">
        <v>16523.6373170605</v>
      </c>
      <c r="AO75" s="92">
        <v>16523.6373170605</v>
      </c>
      <c r="AP75" s="92">
        <v>16523.6373170605</v>
      </c>
      <c r="AQ75" s="92">
        <v>16523.6373170605</v>
      </c>
      <c r="AR75" s="92">
        <v>16523.6373170605</v>
      </c>
      <c r="AS75" s="92">
        <v>16523.6373170605</v>
      </c>
      <c r="AT75" s="92">
        <v>16523.6373170605</v>
      </c>
      <c r="AU75" s="92">
        <v>16523.6373170605</v>
      </c>
      <c r="AV75" s="92">
        <v>16523.6373170605</v>
      </c>
      <c r="AW75" s="92">
        <v>16523.6373170605</v>
      </c>
      <c r="AX75" s="92">
        <v>16523.6373170605</v>
      </c>
      <c r="AY75" s="92">
        <v>16523.6373170605</v>
      </c>
      <c r="AZ75" s="92">
        <v>16523.6373170605</v>
      </c>
      <c r="BA75" s="92">
        <v>16523.6373170605</v>
      </c>
    </row>
    <row r="76" spans="1:53" ht="15.75">
      <c r="A76" s="94" t="s">
        <v>287</v>
      </c>
      <c r="B76" s="92" t="s">
        <v>330</v>
      </c>
      <c r="C76" s="92">
        <v>138294.38126705101</v>
      </c>
      <c r="D76" s="92">
        <v>139104.112757758</v>
      </c>
      <c r="E76" s="92">
        <v>139913.84424846599</v>
      </c>
      <c r="F76" s="92">
        <v>140723.57573917299</v>
      </c>
      <c r="G76" s="92">
        <v>141533.30722988001</v>
      </c>
      <c r="H76" s="92">
        <v>142343.038720588</v>
      </c>
      <c r="I76" s="92">
        <v>143239.89194552699</v>
      </c>
      <c r="J76" s="92">
        <v>144136.74517046599</v>
      </c>
      <c r="K76" s="92">
        <v>145033.59839540499</v>
      </c>
      <c r="L76" s="92">
        <v>145930.45162034401</v>
      </c>
      <c r="M76" s="92">
        <v>146827.30484528301</v>
      </c>
      <c r="N76" s="92">
        <v>147871.22505721301</v>
      </c>
      <c r="O76" s="92">
        <v>148915.14526914299</v>
      </c>
      <c r="P76" s="92">
        <v>149959.06548107401</v>
      </c>
      <c r="Q76" s="92">
        <v>151002.98569300401</v>
      </c>
      <c r="R76" s="92">
        <v>152046.90590493401</v>
      </c>
      <c r="S76" s="92">
        <v>153172.02501982299</v>
      </c>
      <c r="T76" s="92">
        <v>154297.144134712</v>
      </c>
      <c r="U76" s="92">
        <v>155422.26324959999</v>
      </c>
      <c r="V76" s="92">
        <v>156547.38236448899</v>
      </c>
      <c r="W76" s="92">
        <v>157672.501479378</v>
      </c>
      <c r="X76" s="92">
        <v>158090.231596289</v>
      </c>
      <c r="Y76" s="92">
        <v>158507.9617132</v>
      </c>
      <c r="Z76" s="92">
        <v>158925.691830111</v>
      </c>
      <c r="AA76" s="92">
        <v>159343.42194702101</v>
      </c>
      <c r="AB76" s="92">
        <v>159761.15206393201</v>
      </c>
      <c r="AC76" s="92">
        <v>160280.50917428601</v>
      </c>
      <c r="AD76" s="92">
        <v>160799.86628464001</v>
      </c>
      <c r="AE76" s="92">
        <v>161319.22339499299</v>
      </c>
      <c r="AF76" s="92">
        <v>161838.580505347</v>
      </c>
      <c r="AG76" s="92">
        <v>162357.937615701</v>
      </c>
      <c r="AH76" s="92">
        <v>163001.17365393401</v>
      </c>
      <c r="AI76" s="92">
        <v>163644.40969216701</v>
      </c>
      <c r="AJ76" s="92">
        <v>164287.64573039999</v>
      </c>
      <c r="AK76" s="92">
        <v>164930.881768633</v>
      </c>
      <c r="AL76" s="92">
        <v>165574.11780686601</v>
      </c>
      <c r="AM76" s="92">
        <v>166236.21381735301</v>
      </c>
      <c r="AN76" s="92">
        <v>166898.30982784001</v>
      </c>
      <c r="AO76" s="92">
        <v>167560.40583832699</v>
      </c>
      <c r="AP76" s="92">
        <v>168222.50184881399</v>
      </c>
      <c r="AQ76" s="92">
        <v>168884.59785930099</v>
      </c>
      <c r="AR76" s="92">
        <v>168884.59785930099</v>
      </c>
      <c r="AS76" s="92">
        <v>168884.59785930099</v>
      </c>
      <c r="AT76" s="92">
        <v>168884.59785930099</v>
      </c>
      <c r="AU76" s="92">
        <v>168884.59785930099</v>
      </c>
      <c r="AV76" s="92">
        <v>168884.59785930099</v>
      </c>
      <c r="AW76" s="92">
        <v>168884.59785930099</v>
      </c>
      <c r="AX76" s="92">
        <v>168884.59785930099</v>
      </c>
      <c r="AY76" s="92">
        <v>168884.59785930099</v>
      </c>
      <c r="AZ76" s="92">
        <v>168884.59785930099</v>
      </c>
      <c r="BA76" s="92">
        <v>168884.59785930099</v>
      </c>
    </row>
    <row r="77" spans="1:53" ht="15.75">
      <c r="A77" s="94" t="s">
        <v>286</v>
      </c>
      <c r="B77" s="92" t="s">
        <v>331</v>
      </c>
      <c r="C77" s="92">
        <v>97482.285015364498</v>
      </c>
      <c r="D77" s="92">
        <v>94547.246519103603</v>
      </c>
      <c r="E77" s="92">
        <v>91612.208022842795</v>
      </c>
      <c r="F77" s="92">
        <v>88677.169526582002</v>
      </c>
      <c r="G77" s="92">
        <v>85742.131030321107</v>
      </c>
      <c r="H77" s="92">
        <v>82807.092534060299</v>
      </c>
      <c r="I77" s="92">
        <v>80681.429948827004</v>
      </c>
      <c r="J77" s="92">
        <v>78555.767363593695</v>
      </c>
      <c r="K77" s="92">
        <v>76430.104778360401</v>
      </c>
      <c r="L77" s="92">
        <v>74304.442193127194</v>
      </c>
      <c r="M77" s="92">
        <v>72178.779607893899</v>
      </c>
      <c r="N77" s="92">
        <v>71369.036015554506</v>
      </c>
      <c r="O77" s="92">
        <v>70559.292423215098</v>
      </c>
      <c r="P77" s="92">
        <v>69749.548830875603</v>
      </c>
      <c r="Q77" s="92">
        <v>68939.805238536195</v>
      </c>
      <c r="R77" s="92">
        <v>68130.061646196802</v>
      </c>
      <c r="S77" s="92">
        <v>67922.795119143106</v>
      </c>
      <c r="T77" s="92">
        <v>67715.528592089395</v>
      </c>
      <c r="U77" s="92">
        <v>67508.262065035698</v>
      </c>
      <c r="V77" s="92">
        <v>67300.995537982002</v>
      </c>
      <c r="W77" s="92">
        <v>67093.729010928306</v>
      </c>
      <c r="X77" s="92">
        <v>67012.204587708999</v>
      </c>
      <c r="Y77" s="92">
        <v>66930.680164489604</v>
      </c>
      <c r="Z77" s="92">
        <v>66849.155741270195</v>
      </c>
      <c r="AA77" s="92">
        <v>66767.6313180508</v>
      </c>
      <c r="AB77" s="92">
        <v>66686.106894831493</v>
      </c>
      <c r="AC77" s="92">
        <v>67204.251713669102</v>
      </c>
      <c r="AD77" s="92">
        <v>67722.396532506697</v>
      </c>
      <c r="AE77" s="92">
        <v>68240.541351344305</v>
      </c>
      <c r="AF77" s="92">
        <v>68758.686170182002</v>
      </c>
      <c r="AG77" s="92">
        <v>69276.830989019596</v>
      </c>
      <c r="AH77" s="92">
        <v>69563.164489717296</v>
      </c>
      <c r="AI77" s="92">
        <v>69849.497990414995</v>
      </c>
      <c r="AJ77" s="92">
        <v>70135.831491112694</v>
      </c>
      <c r="AK77" s="92">
        <v>70422.164991810394</v>
      </c>
      <c r="AL77" s="92">
        <v>70708.498492508093</v>
      </c>
      <c r="AM77" s="92">
        <v>71037.151684264696</v>
      </c>
      <c r="AN77" s="92">
        <v>71365.804876021401</v>
      </c>
      <c r="AO77" s="92">
        <v>71694.458067778003</v>
      </c>
      <c r="AP77" s="92">
        <v>72023.111259534693</v>
      </c>
      <c r="AQ77" s="92">
        <v>72351.764451291296</v>
      </c>
      <c r="AR77" s="92">
        <v>72351.764451291296</v>
      </c>
      <c r="AS77" s="92">
        <v>72351.764451291296</v>
      </c>
      <c r="AT77" s="92">
        <v>72351.764451291296</v>
      </c>
      <c r="AU77" s="92">
        <v>72351.764451291296</v>
      </c>
      <c r="AV77" s="92">
        <v>72351.764451291296</v>
      </c>
      <c r="AW77" s="92">
        <v>72351.764451291296</v>
      </c>
      <c r="AX77" s="92">
        <v>72351.764451291296</v>
      </c>
      <c r="AY77" s="92">
        <v>72351.764451291296</v>
      </c>
      <c r="AZ77" s="92">
        <v>72351.764451291296</v>
      </c>
      <c r="BA77" s="92">
        <v>72351.764451291296</v>
      </c>
    </row>
    <row r="78" spans="1:53" ht="15.75">
      <c r="A78" s="94" t="s">
        <v>286</v>
      </c>
      <c r="B78" s="92" t="s">
        <v>332</v>
      </c>
      <c r="C78" s="92">
        <v>59019.370874527798</v>
      </c>
      <c r="D78" s="92">
        <v>60182.230590568302</v>
      </c>
      <c r="E78" s="92">
        <v>61345.090306608901</v>
      </c>
      <c r="F78" s="92">
        <v>62507.950022649398</v>
      </c>
      <c r="G78" s="92">
        <v>63670.809738689903</v>
      </c>
      <c r="H78" s="92">
        <v>64833.669454730501</v>
      </c>
      <c r="I78" s="92">
        <v>65335.714840973502</v>
      </c>
      <c r="J78" s="92">
        <v>65837.760227216495</v>
      </c>
      <c r="K78" s="92">
        <v>66339.805613459495</v>
      </c>
      <c r="L78" s="92">
        <v>66841.850999702496</v>
      </c>
      <c r="M78" s="92">
        <v>67343.896385945598</v>
      </c>
      <c r="N78" s="92">
        <v>67811.559032627905</v>
      </c>
      <c r="O78" s="92">
        <v>68279.2216793103</v>
      </c>
      <c r="P78" s="92">
        <v>68746.884325992607</v>
      </c>
      <c r="Q78" s="92">
        <v>69214.546972675002</v>
      </c>
      <c r="R78" s="92">
        <v>69682.209619357396</v>
      </c>
      <c r="S78" s="92">
        <v>70168.452056750495</v>
      </c>
      <c r="T78" s="92">
        <v>70654.694494143696</v>
      </c>
      <c r="U78" s="92">
        <v>71140.936931536897</v>
      </c>
      <c r="V78" s="92">
        <v>71627.179368929996</v>
      </c>
      <c r="W78" s="92">
        <v>72113.421806323197</v>
      </c>
      <c r="X78" s="92">
        <v>72254.578302727299</v>
      </c>
      <c r="Y78" s="92">
        <v>72395.734799131402</v>
      </c>
      <c r="Z78" s="92">
        <v>72536.891295535403</v>
      </c>
      <c r="AA78" s="92">
        <v>72678.047791939505</v>
      </c>
      <c r="AB78" s="92">
        <v>72819.204288343593</v>
      </c>
      <c r="AC78" s="92">
        <v>73076.874988623793</v>
      </c>
      <c r="AD78" s="92">
        <v>73334.545688903905</v>
      </c>
      <c r="AE78" s="92">
        <v>73592.216389184105</v>
      </c>
      <c r="AF78" s="92">
        <v>73849.887089464304</v>
      </c>
      <c r="AG78" s="92">
        <v>74107.557789744504</v>
      </c>
      <c r="AH78" s="92">
        <v>74403.922994788503</v>
      </c>
      <c r="AI78" s="92">
        <v>74700.288199832605</v>
      </c>
      <c r="AJ78" s="92">
        <v>74996.653404876604</v>
      </c>
      <c r="AK78" s="92">
        <v>75293.018609920604</v>
      </c>
      <c r="AL78" s="92">
        <v>75589.383814964604</v>
      </c>
      <c r="AM78" s="92">
        <v>75876.299282349006</v>
      </c>
      <c r="AN78" s="92">
        <v>76163.214749733394</v>
      </c>
      <c r="AO78" s="92">
        <v>76450.130217117694</v>
      </c>
      <c r="AP78" s="92">
        <v>76737.045684502096</v>
      </c>
      <c r="AQ78" s="92">
        <v>77023.961151886499</v>
      </c>
      <c r="AR78" s="92">
        <v>77023.961151886499</v>
      </c>
      <c r="AS78" s="92">
        <v>77023.961151886499</v>
      </c>
      <c r="AT78" s="92">
        <v>77023.961151886499</v>
      </c>
      <c r="AU78" s="92">
        <v>77023.961151886499</v>
      </c>
      <c r="AV78" s="92">
        <v>77023.961151886499</v>
      </c>
      <c r="AW78" s="92">
        <v>77023.961151886499</v>
      </c>
      <c r="AX78" s="92">
        <v>77023.961151886499</v>
      </c>
      <c r="AY78" s="92">
        <v>77023.961151886499</v>
      </c>
      <c r="AZ78" s="92">
        <v>77023.961151886499</v>
      </c>
      <c r="BA78" s="92">
        <v>77023.961151886499</v>
      </c>
    </row>
    <row r="79" spans="1:53" ht="15.75">
      <c r="A79" s="94" t="s">
        <v>286</v>
      </c>
      <c r="B79" s="92" t="s">
        <v>333</v>
      </c>
      <c r="C79" s="92">
        <v>55872.689100644697</v>
      </c>
      <c r="D79" s="92">
        <v>57397.498968030501</v>
      </c>
      <c r="E79" s="92">
        <v>58922.308835416297</v>
      </c>
      <c r="F79" s="92">
        <v>60447.118702802101</v>
      </c>
      <c r="G79" s="92">
        <v>61971.928570187898</v>
      </c>
      <c r="H79" s="92">
        <v>63496.738437573702</v>
      </c>
      <c r="I79" s="92">
        <v>64360.659543596099</v>
      </c>
      <c r="J79" s="92">
        <v>65224.580649618598</v>
      </c>
      <c r="K79" s="92">
        <v>66088.501755641002</v>
      </c>
      <c r="L79" s="92">
        <v>66952.422861663494</v>
      </c>
      <c r="M79" s="92">
        <v>67816.343967685898</v>
      </c>
      <c r="N79" s="92">
        <v>68250.988822889907</v>
      </c>
      <c r="O79" s="92">
        <v>68685.633678094004</v>
      </c>
      <c r="P79" s="92">
        <v>69120.278533297998</v>
      </c>
      <c r="Q79" s="92">
        <v>69554.923388502095</v>
      </c>
      <c r="R79" s="92">
        <v>69989.568243706104</v>
      </c>
      <c r="S79" s="92">
        <v>70468.787934473003</v>
      </c>
      <c r="T79" s="92">
        <v>70948.007625239901</v>
      </c>
      <c r="U79" s="92">
        <v>71427.2273160068</v>
      </c>
      <c r="V79" s="92">
        <v>71906.4470067738</v>
      </c>
      <c r="W79" s="92">
        <v>72385.666697540699</v>
      </c>
      <c r="X79" s="92">
        <v>72518.591640727798</v>
      </c>
      <c r="Y79" s="92">
        <v>72651.516583914898</v>
      </c>
      <c r="Z79" s="92">
        <v>72784.441527102099</v>
      </c>
      <c r="AA79" s="92">
        <v>72917.366470289198</v>
      </c>
      <c r="AB79" s="92">
        <v>73050.2914134764</v>
      </c>
      <c r="AC79" s="92">
        <v>73295.0666035373</v>
      </c>
      <c r="AD79" s="92">
        <v>73539.8417935982</v>
      </c>
      <c r="AE79" s="92">
        <v>73784.6169836591</v>
      </c>
      <c r="AF79" s="92">
        <v>74029.39217372</v>
      </c>
      <c r="AG79" s="92">
        <v>74274.1673637809</v>
      </c>
      <c r="AH79" s="92">
        <v>74568.931474696903</v>
      </c>
      <c r="AI79" s="92">
        <v>74863.695585612993</v>
      </c>
      <c r="AJ79" s="92">
        <v>75158.459696529098</v>
      </c>
      <c r="AK79" s="92">
        <v>75453.223807445102</v>
      </c>
      <c r="AL79" s="92">
        <v>75747.987918361207</v>
      </c>
      <c r="AM79" s="92">
        <v>76031.667268913705</v>
      </c>
      <c r="AN79" s="92">
        <v>76315.346619466305</v>
      </c>
      <c r="AO79" s="92">
        <v>76599.025970018803</v>
      </c>
      <c r="AP79" s="92">
        <v>76882.705320571404</v>
      </c>
      <c r="AQ79" s="92">
        <v>77166.384671123902</v>
      </c>
      <c r="AR79" s="92">
        <v>77166.384671123902</v>
      </c>
      <c r="AS79" s="92">
        <v>77166.384671123902</v>
      </c>
      <c r="AT79" s="92">
        <v>77166.384671123902</v>
      </c>
      <c r="AU79" s="92">
        <v>77166.384671123902</v>
      </c>
      <c r="AV79" s="92">
        <v>77166.384671123902</v>
      </c>
      <c r="AW79" s="92">
        <v>77166.384671123902</v>
      </c>
      <c r="AX79" s="92">
        <v>77166.384671123902</v>
      </c>
      <c r="AY79" s="92">
        <v>77166.384671123902</v>
      </c>
      <c r="AZ79" s="92">
        <v>77166.384671123902</v>
      </c>
      <c r="BA79" s="92">
        <v>77166.384671123902</v>
      </c>
    </row>
    <row r="80" spans="1:53" ht="15.75">
      <c r="A80" s="94" t="s">
        <v>288</v>
      </c>
      <c r="B80" s="92" t="s">
        <v>334</v>
      </c>
      <c r="C80" s="92">
        <v>9774.9513045954609</v>
      </c>
      <c r="D80" s="92">
        <v>8876.3608749922205</v>
      </c>
      <c r="E80" s="92">
        <v>7977.7704453889701</v>
      </c>
      <c r="F80" s="92">
        <v>7079.1800157857297</v>
      </c>
      <c r="G80" s="92">
        <v>6180.5895861824802</v>
      </c>
      <c r="H80" s="92">
        <v>5281.9991565792297</v>
      </c>
      <c r="I80" s="92">
        <v>5281.9991565792297</v>
      </c>
      <c r="J80" s="92">
        <v>5281.9991565792297</v>
      </c>
      <c r="K80" s="92">
        <v>5281.9991565792297</v>
      </c>
      <c r="L80" s="92">
        <v>5281.9991565792297</v>
      </c>
      <c r="M80" s="92">
        <v>5281.9991565792297</v>
      </c>
      <c r="N80" s="92">
        <v>5281.9991565792297</v>
      </c>
      <c r="O80" s="92">
        <v>5281.9991565792297</v>
      </c>
      <c r="P80" s="92">
        <v>5281.9991565792297</v>
      </c>
      <c r="Q80" s="92">
        <v>5281.9991565792297</v>
      </c>
      <c r="R80" s="92">
        <v>5281.9991565792297</v>
      </c>
      <c r="S80" s="92">
        <v>5281.9991565792297</v>
      </c>
      <c r="T80" s="92">
        <v>5281.9991565792297</v>
      </c>
      <c r="U80" s="92">
        <v>5281.9991565792297</v>
      </c>
      <c r="V80" s="92">
        <v>5281.9991565792297</v>
      </c>
      <c r="W80" s="92">
        <v>5281.9991565792297</v>
      </c>
      <c r="X80" s="92">
        <v>5281.9991565792297</v>
      </c>
      <c r="Y80" s="92">
        <v>5281.9991565792297</v>
      </c>
      <c r="Z80" s="92">
        <v>5281.9991565792297</v>
      </c>
      <c r="AA80" s="92">
        <v>5281.9991565792297</v>
      </c>
      <c r="AB80" s="92">
        <v>5281.9991565792297</v>
      </c>
      <c r="AC80" s="92">
        <v>5281.9991565792297</v>
      </c>
      <c r="AD80" s="92">
        <v>5281.9991565792297</v>
      </c>
      <c r="AE80" s="92">
        <v>5281.9991565792297</v>
      </c>
      <c r="AF80" s="92">
        <v>5281.9991565792297</v>
      </c>
      <c r="AG80" s="92">
        <v>5281.9991565792297</v>
      </c>
      <c r="AH80" s="92">
        <v>5281.9991565792297</v>
      </c>
      <c r="AI80" s="92">
        <v>5281.9991565792297</v>
      </c>
      <c r="AJ80" s="92">
        <v>5281.9991565792297</v>
      </c>
      <c r="AK80" s="92">
        <v>5281.9991565792297</v>
      </c>
      <c r="AL80" s="92">
        <v>5281.9991565792297</v>
      </c>
      <c r="AM80" s="92">
        <v>5281.9991565792297</v>
      </c>
      <c r="AN80" s="92">
        <v>5281.9991565792297</v>
      </c>
      <c r="AO80" s="92">
        <v>5281.9991565792297</v>
      </c>
      <c r="AP80" s="92">
        <v>5281.9991565792297</v>
      </c>
      <c r="AQ80" s="92">
        <v>5281.9991565792297</v>
      </c>
      <c r="AR80" s="92">
        <v>5281.9991565792297</v>
      </c>
      <c r="AS80" s="92">
        <v>5281.9991565792297</v>
      </c>
      <c r="AT80" s="92">
        <v>5281.9991565792297</v>
      </c>
      <c r="AU80" s="92">
        <v>5281.9991565792297</v>
      </c>
      <c r="AV80" s="92">
        <v>5281.9991565792297</v>
      </c>
      <c r="AW80" s="92">
        <v>5281.9991565792297</v>
      </c>
      <c r="AX80" s="92">
        <v>5281.9991565792297</v>
      </c>
      <c r="AY80" s="92">
        <v>5281.9991565792297</v>
      </c>
      <c r="AZ80" s="92">
        <v>5281.9991565792297</v>
      </c>
      <c r="BA80" s="92">
        <v>5281.9991565792297</v>
      </c>
    </row>
    <row r="81" spans="1:53" ht="15.75">
      <c r="A81" s="94" t="s">
        <v>288</v>
      </c>
      <c r="B81" s="92" t="s">
        <v>335</v>
      </c>
      <c r="C81" s="92">
        <v>28293.7961012509</v>
      </c>
      <c r="D81" s="92">
        <v>28394.2099718805</v>
      </c>
      <c r="E81" s="92">
        <v>28494.6238425101</v>
      </c>
      <c r="F81" s="92">
        <v>28595.0377131397</v>
      </c>
      <c r="G81" s="92">
        <v>28695.4515837693</v>
      </c>
      <c r="H81" s="92">
        <v>28795.8654543989</v>
      </c>
      <c r="I81" s="92">
        <v>29125.892695095899</v>
      </c>
      <c r="J81" s="92">
        <v>29455.919935793001</v>
      </c>
      <c r="K81" s="92">
        <v>29785.947176490001</v>
      </c>
      <c r="L81" s="92">
        <v>30115.974417187099</v>
      </c>
      <c r="M81" s="92">
        <v>30446.001657884099</v>
      </c>
      <c r="N81" s="92">
        <v>31110.395693909701</v>
      </c>
      <c r="O81" s="92">
        <v>31774.789729935201</v>
      </c>
      <c r="P81" s="92">
        <v>32439.183765960799</v>
      </c>
      <c r="Q81" s="92">
        <v>33103.577801986401</v>
      </c>
      <c r="R81" s="92">
        <v>33767.971838011901</v>
      </c>
      <c r="S81" s="92">
        <v>34108.489276413296</v>
      </c>
      <c r="T81" s="92">
        <v>34449.006714814699</v>
      </c>
      <c r="U81" s="92">
        <v>34789.524153216204</v>
      </c>
      <c r="V81" s="92">
        <v>35130.041591617599</v>
      </c>
      <c r="W81" s="92">
        <v>35470.559030019002</v>
      </c>
      <c r="X81" s="92">
        <v>35553.576702596103</v>
      </c>
      <c r="Y81" s="92">
        <v>35636.594375173197</v>
      </c>
      <c r="Z81" s="92">
        <v>35719.612047750401</v>
      </c>
      <c r="AA81" s="92">
        <v>35802.629720327503</v>
      </c>
      <c r="AB81" s="92">
        <v>35885.647392904597</v>
      </c>
      <c r="AC81" s="92">
        <v>35942.882074081601</v>
      </c>
      <c r="AD81" s="92">
        <v>36000.116755258503</v>
      </c>
      <c r="AE81" s="92">
        <v>36057.3514364355</v>
      </c>
      <c r="AF81" s="92">
        <v>36114.586117612402</v>
      </c>
      <c r="AG81" s="92">
        <v>36171.820798789398</v>
      </c>
      <c r="AH81" s="92">
        <v>36335.919549424703</v>
      </c>
      <c r="AI81" s="92">
        <v>36500.018300060001</v>
      </c>
      <c r="AJ81" s="92">
        <v>36664.117050695299</v>
      </c>
      <c r="AK81" s="92">
        <v>36828.215801330502</v>
      </c>
      <c r="AL81" s="92">
        <v>36992.314551965799</v>
      </c>
      <c r="AM81" s="92">
        <v>37139.883741300997</v>
      </c>
      <c r="AN81" s="92">
        <v>37287.452930636202</v>
      </c>
      <c r="AO81" s="92">
        <v>37435.022119971298</v>
      </c>
      <c r="AP81" s="92">
        <v>37582.591309306503</v>
      </c>
      <c r="AQ81" s="92">
        <v>37730.160498641599</v>
      </c>
      <c r="AR81" s="92">
        <v>37730.160498641599</v>
      </c>
      <c r="AS81" s="92">
        <v>37730.160498641599</v>
      </c>
      <c r="AT81" s="92">
        <v>37730.160498641599</v>
      </c>
      <c r="AU81" s="92">
        <v>37730.160498641599</v>
      </c>
      <c r="AV81" s="92">
        <v>37730.160498641599</v>
      </c>
      <c r="AW81" s="92">
        <v>37730.160498641599</v>
      </c>
      <c r="AX81" s="92">
        <v>37730.160498641599</v>
      </c>
      <c r="AY81" s="92">
        <v>37730.160498641599</v>
      </c>
      <c r="AZ81" s="92">
        <v>37730.160498641599</v>
      </c>
      <c r="BA81" s="92">
        <v>37730.160498641599</v>
      </c>
    </row>
    <row r="82" spans="1:53" ht="15.75">
      <c r="A82" s="94" t="s">
        <v>288</v>
      </c>
      <c r="B82" s="92" t="s">
        <v>336</v>
      </c>
      <c r="C82" s="92">
        <v>29743.257671373602</v>
      </c>
      <c r="D82" s="92">
        <v>30023.0241217086</v>
      </c>
      <c r="E82" s="92">
        <v>30302.790572043599</v>
      </c>
      <c r="F82" s="92">
        <v>30582.5570223787</v>
      </c>
      <c r="G82" s="92">
        <v>30862.323472713699</v>
      </c>
      <c r="H82" s="92">
        <v>31142.089923048799</v>
      </c>
      <c r="I82" s="92">
        <v>31588.249456296198</v>
      </c>
      <c r="J82" s="92">
        <v>32034.408989543699</v>
      </c>
      <c r="K82" s="92">
        <v>32480.5685227912</v>
      </c>
      <c r="L82" s="92">
        <v>32926.728056038701</v>
      </c>
      <c r="M82" s="92">
        <v>33372.887589286198</v>
      </c>
      <c r="N82" s="92">
        <v>33741.876910819199</v>
      </c>
      <c r="O82" s="92">
        <v>34110.8662323522</v>
      </c>
      <c r="P82" s="92">
        <v>34479.855553885303</v>
      </c>
      <c r="Q82" s="92">
        <v>34848.844875418297</v>
      </c>
      <c r="R82" s="92">
        <v>35217.8341969514</v>
      </c>
      <c r="S82" s="92">
        <v>35407.1533924588</v>
      </c>
      <c r="T82" s="92">
        <v>35596.4725879662</v>
      </c>
      <c r="U82" s="92">
        <v>35785.7917834736</v>
      </c>
      <c r="V82" s="92">
        <v>35975.110978981</v>
      </c>
      <c r="W82" s="92">
        <v>36164.4301744884</v>
      </c>
      <c r="X82" s="92">
        <v>36108.663249625402</v>
      </c>
      <c r="Y82" s="92">
        <v>36052.896324762398</v>
      </c>
      <c r="Z82" s="92">
        <v>35997.129399899401</v>
      </c>
      <c r="AA82" s="92">
        <v>35941.362475036301</v>
      </c>
      <c r="AB82" s="92">
        <v>35885.595550173297</v>
      </c>
      <c r="AC82" s="92">
        <v>35942.827475116297</v>
      </c>
      <c r="AD82" s="92">
        <v>36000.059400059297</v>
      </c>
      <c r="AE82" s="92">
        <v>36057.291325002298</v>
      </c>
      <c r="AF82" s="92">
        <v>36114.523249945298</v>
      </c>
      <c r="AG82" s="92">
        <v>36171.755174888298</v>
      </c>
      <c r="AH82" s="92">
        <v>36335.859731908997</v>
      </c>
      <c r="AI82" s="92">
        <v>36499.964288929703</v>
      </c>
      <c r="AJ82" s="92">
        <v>36664.068845950402</v>
      </c>
      <c r="AK82" s="92">
        <v>36828.173402971101</v>
      </c>
      <c r="AL82" s="92">
        <v>36992.277959991799</v>
      </c>
      <c r="AM82" s="92">
        <v>37139.840213364601</v>
      </c>
      <c r="AN82" s="92">
        <v>37287.402466737301</v>
      </c>
      <c r="AO82" s="92">
        <v>37434.964720110103</v>
      </c>
      <c r="AP82" s="92">
        <v>37582.526973482898</v>
      </c>
      <c r="AQ82" s="92">
        <v>37730.089226855598</v>
      </c>
      <c r="AR82" s="92">
        <v>37730.089226855598</v>
      </c>
      <c r="AS82" s="92">
        <v>37730.089226855598</v>
      </c>
      <c r="AT82" s="92">
        <v>37730.089226855598</v>
      </c>
      <c r="AU82" s="92">
        <v>37730.089226855598</v>
      </c>
      <c r="AV82" s="92">
        <v>37730.089226855598</v>
      </c>
      <c r="AW82" s="92">
        <v>37730.089226855598</v>
      </c>
      <c r="AX82" s="92">
        <v>37730.089226855598</v>
      </c>
      <c r="AY82" s="92">
        <v>37730.089226855598</v>
      </c>
      <c r="AZ82" s="92">
        <v>37730.089226855598</v>
      </c>
      <c r="BA82" s="92">
        <v>37730.089226855598</v>
      </c>
    </row>
    <row r="83" spans="1:53" ht="15.75">
      <c r="A83" s="94" t="s">
        <v>283</v>
      </c>
      <c r="B83" s="92" t="s">
        <v>337</v>
      </c>
      <c r="C83" s="92">
        <v>33506.174613714997</v>
      </c>
      <c r="D83" s="92">
        <v>33567.945136029201</v>
      </c>
      <c r="E83" s="92">
        <v>33629.715658343302</v>
      </c>
      <c r="F83" s="92">
        <v>33691.486180657499</v>
      </c>
      <c r="G83" s="92">
        <v>33753.256702971601</v>
      </c>
      <c r="H83" s="92">
        <v>33815.027225285798</v>
      </c>
      <c r="I83" s="92">
        <v>33563.849751429203</v>
      </c>
      <c r="J83" s="92">
        <v>33312.672277572601</v>
      </c>
      <c r="K83" s="92">
        <v>33061.494803715999</v>
      </c>
      <c r="L83" s="92">
        <v>32810.317329859499</v>
      </c>
      <c r="M83" s="92">
        <v>32559.139856002901</v>
      </c>
      <c r="N83" s="92">
        <v>32888.823987353098</v>
      </c>
      <c r="O83" s="92">
        <v>33218.508118703401</v>
      </c>
      <c r="P83" s="92">
        <v>33548.192250053602</v>
      </c>
      <c r="Q83" s="92">
        <v>33877.876381403898</v>
      </c>
      <c r="R83" s="92">
        <v>34207.560512754098</v>
      </c>
      <c r="S83" s="92">
        <v>34394.800427427297</v>
      </c>
      <c r="T83" s="92">
        <v>34582.040342100503</v>
      </c>
      <c r="U83" s="92">
        <v>34769.280256773702</v>
      </c>
      <c r="V83" s="92">
        <v>34956.5201714469</v>
      </c>
      <c r="W83" s="92">
        <v>35143.760086119997</v>
      </c>
      <c r="X83" s="92">
        <v>35275.832030121303</v>
      </c>
      <c r="Y83" s="92">
        <v>35407.903974122601</v>
      </c>
      <c r="Z83" s="92">
        <v>35539.975918123899</v>
      </c>
      <c r="AA83" s="92">
        <v>35672.047862125197</v>
      </c>
      <c r="AB83" s="92">
        <v>35804.119806126502</v>
      </c>
      <c r="AC83" s="92">
        <v>35876.0838533231</v>
      </c>
      <c r="AD83" s="92">
        <v>35948.047900519698</v>
      </c>
      <c r="AE83" s="92">
        <v>36020.011947716303</v>
      </c>
      <c r="AF83" s="92">
        <v>36091.9759949129</v>
      </c>
      <c r="AG83" s="92">
        <v>36163.940042109498</v>
      </c>
      <c r="AH83" s="92">
        <v>36287.331365920501</v>
      </c>
      <c r="AI83" s="92">
        <v>36410.722689731498</v>
      </c>
      <c r="AJ83" s="92">
        <v>36534.114013542501</v>
      </c>
      <c r="AK83" s="92">
        <v>36657.505337353497</v>
      </c>
      <c r="AL83" s="92">
        <v>36780.896661164501</v>
      </c>
      <c r="AM83" s="92">
        <v>36913.529601854199</v>
      </c>
      <c r="AN83" s="92">
        <v>37046.162542544</v>
      </c>
      <c r="AO83" s="92">
        <v>37178.795483233698</v>
      </c>
      <c r="AP83" s="92">
        <v>37311.428423923397</v>
      </c>
      <c r="AQ83" s="92">
        <v>37444.061364613197</v>
      </c>
      <c r="AR83" s="92">
        <v>37444.061364613197</v>
      </c>
      <c r="AS83" s="92">
        <v>37444.061364613197</v>
      </c>
      <c r="AT83" s="92">
        <v>37444.061364613197</v>
      </c>
      <c r="AU83" s="92">
        <v>37444.061364613197</v>
      </c>
      <c r="AV83" s="92">
        <v>37444.061364613197</v>
      </c>
      <c r="AW83" s="92">
        <v>37444.061364613197</v>
      </c>
      <c r="AX83" s="92">
        <v>37444.061364613197</v>
      </c>
      <c r="AY83" s="92">
        <v>37444.061364613197</v>
      </c>
      <c r="AZ83" s="92">
        <v>37444.061364613197</v>
      </c>
      <c r="BA83" s="92">
        <v>37444.061364613197</v>
      </c>
    </row>
    <row r="84" spans="1:53" ht="15.75">
      <c r="A84" s="94" t="s">
        <v>284</v>
      </c>
      <c r="B84" s="92" t="s">
        <v>338</v>
      </c>
      <c r="C84" s="92">
        <v>33346.165253846499</v>
      </c>
      <c r="D84" s="92">
        <v>33196.863402926603</v>
      </c>
      <c r="E84" s="92">
        <v>33047.5615520067</v>
      </c>
      <c r="F84" s="92">
        <v>32898.259701086798</v>
      </c>
      <c r="G84" s="92">
        <v>32748.957850166898</v>
      </c>
      <c r="H84" s="92">
        <v>32599.655999246999</v>
      </c>
      <c r="I84" s="92">
        <v>32842.649489881202</v>
      </c>
      <c r="J84" s="92">
        <v>33085.642980515498</v>
      </c>
      <c r="K84" s="92">
        <v>33328.636471149803</v>
      </c>
      <c r="L84" s="92">
        <v>33571.6299617841</v>
      </c>
      <c r="M84" s="92">
        <v>33814.623452418396</v>
      </c>
      <c r="N84" s="92">
        <v>34018.455779169803</v>
      </c>
      <c r="O84" s="92">
        <v>34222.288105921303</v>
      </c>
      <c r="P84" s="92">
        <v>34426.120432672702</v>
      </c>
      <c r="Q84" s="92">
        <v>34629.952759424203</v>
      </c>
      <c r="R84" s="92">
        <v>34833.785086175601</v>
      </c>
      <c r="S84" s="92">
        <v>35044.833122538897</v>
      </c>
      <c r="T84" s="92">
        <v>35255.881158902099</v>
      </c>
      <c r="U84" s="92">
        <v>35466.9291952653</v>
      </c>
      <c r="V84" s="92">
        <v>35677.977231628502</v>
      </c>
      <c r="W84" s="92">
        <v>35889.025267991703</v>
      </c>
      <c r="X84" s="92">
        <v>35872.046367672701</v>
      </c>
      <c r="Y84" s="92">
        <v>35855.067467353598</v>
      </c>
      <c r="Z84" s="92">
        <v>35838.088567034501</v>
      </c>
      <c r="AA84" s="92">
        <v>35821.1096667155</v>
      </c>
      <c r="AB84" s="92">
        <v>35804.130766396403</v>
      </c>
      <c r="AC84" s="92">
        <v>35876.088240460398</v>
      </c>
      <c r="AD84" s="92">
        <v>35948.045714524298</v>
      </c>
      <c r="AE84" s="92">
        <v>36020.0031885883</v>
      </c>
      <c r="AF84" s="92">
        <v>36091.960662652302</v>
      </c>
      <c r="AG84" s="92">
        <v>36163.918136716296</v>
      </c>
      <c r="AH84" s="92">
        <v>36287.315730036702</v>
      </c>
      <c r="AI84" s="92">
        <v>36410.713323357202</v>
      </c>
      <c r="AJ84" s="92">
        <v>36534.110916677702</v>
      </c>
      <c r="AK84" s="92">
        <v>36657.508509998101</v>
      </c>
      <c r="AL84" s="92">
        <v>36780.906103318601</v>
      </c>
      <c r="AM84" s="92">
        <v>36913.536544001203</v>
      </c>
      <c r="AN84" s="92">
        <v>37046.166984683798</v>
      </c>
      <c r="AO84" s="92">
        <v>37178.7974253664</v>
      </c>
      <c r="AP84" s="92">
        <v>37311.427866049002</v>
      </c>
      <c r="AQ84" s="92">
        <v>37444.058306731597</v>
      </c>
      <c r="AR84" s="92">
        <v>37444.058306731597</v>
      </c>
      <c r="AS84" s="92">
        <v>37444.058306731597</v>
      </c>
      <c r="AT84" s="92">
        <v>37444.058306731597</v>
      </c>
      <c r="AU84" s="92">
        <v>37444.058306731597</v>
      </c>
      <c r="AV84" s="92">
        <v>37444.058306731597</v>
      </c>
      <c r="AW84" s="92">
        <v>37444.058306731597</v>
      </c>
      <c r="AX84" s="92">
        <v>37444.058306731597</v>
      </c>
      <c r="AY84" s="92">
        <v>37444.058306731597</v>
      </c>
      <c r="AZ84" s="92">
        <v>37444.058306731597</v>
      </c>
      <c r="BA84" s="92">
        <v>37444.058306731597</v>
      </c>
    </row>
    <row r="85" spans="1:53" ht="15.75">
      <c r="A85" s="94" t="s">
        <v>285</v>
      </c>
      <c r="B85" s="92" t="s">
        <v>339</v>
      </c>
      <c r="C85" s="92">
        <v>34768.761814708399</v>
      </c>
      <c r="D85" s="92">
        <v>34874.359196547302</v>
      </c>
      <c r="E85" s="92">
        <v>34979.956578386104</v>
      </c>
      <c r="F85" s="92">
        <v>35085.553960224897</v>
      </c>
      <c r="G85" s="92">
        <v>35191.1513420638</v>
      </c>
      <c r="H85" s="92">
        <v>35296.748723902601</v>
      </c>
      <c r="I85" s="92">
        <v>35258.3694670431</v>
      </c>
      <c r="J85" s="92">
        <v>35219.9902101837</v>
      </c>
      <c r="K85" s="92">
        <v>35181.610953324198</v>
      </c>
      <c r="L85" s="92">
        <v>35143.231696464703</v>
      </c>
      <c r="M85" s="92">
        <v>35104.852439605202</v>
      </c>
      <c r="N85" s="92">
        <v>35196.179680737703</v>
      </c>
      <c r="O85" s="92">
        <v>35287.506921870197</v>
      </c>
      <c r="P85" s="92">
        <v>35378.834163002699</v>
      </c>
      <c r="Q85" s="92">
        <v>35470.161404135099</v>
      </c>
      <c r="R85" s="92">
        <v>35561.4886452676</v>
      </c>
      <c r="S85" s="92">
        <v>35651.631605449198</v>
      </c>
      <c r="T85" s="92">
        <v>35741.774565630702</v>
      </c>
      <c r="U85" s="92">
        <v>35831.9175258123</v>
      </c>
      <c r="V85" s="92">
        <v>35922.060485993898</v>
      </c>
      <c r="W85" s="92">
        <v>36012.203446175503</v>
      </c>
      <c r="X85" s="92">
        <v>35970.592426470401</v>
      </c>
      <c r="Y85" s="92">
        <v>35928.981406765299</v>
      </c>
      <c r="Z85" s="92">
        <v>35887.370387060197</v>
      </c>
      <c r="AA85" s="92">
        <v>35845.759367355102</v>
      </c>
      <c r="AB85" s="92">
        <v>35804.148347650102</v>
      </c>
      <c r="AC85" s="92">
        <v>35876.111654955297</v>
      </c>
      <c r="AD85" s="92">
        <v>35948.074962260602</v>
      </c>
      <c r="AE85" s="92">
        <v>36020.038269565899</v>
      </c>
      <c r="AF85" s="92">
        <v>36092.001576871102</v>
      </c>
      <c r="AG85" s="92">
        <v>36163.964884176399</v>
      </c>
      <c r="AH85" s="92">
        <v>36287.359135307503</v>
      </c>
      <c r="AI85" s="92">
        <v>36410.753386438599</v>
      </c>
      <c r="AJ85" s="92">
        <v>36534.147637569797</v>
      </c>
      <c r="AK85" s="92">
        <v>36657.5418887009</v>
      </c>
      <c r="AL85" s="92">
        <v>36780.936139832003</v>
      </c>
      <c r="AM85" s="92">
        <v>36913.564143494397</v>
      </c>
      <c r="AN85" s="92">
        <v>37046.1921471569</v>
      </c>
      <c r="AO85" s="92">
        <v>37178.820150819301</v>
      </c>
      <c r="AP85" s="92">
        <v>37311.448154481703</v>
      </c>
      <c r="AQ85" s="92">
        <v>37444.076158144198</v>
      </c>
      <c r="AR85" s="92">
        <v>37444.076158144198</v>
      </c>
      <c r="AS85" s="92">
        <v>37444.076158144198</v>
      </c>
      <c r="AT85" s="92">
        <v>37444.076158144198</v>
      </c>
      <c r="AU85" s="92">
        <v>37444.076158144198</v>
      </c>
      <c r="AV85" s="92">
        <v>37444.076158144198</v>
      </c>
      <c r="AW85" s="92">
        <v>37444.076158144198</v>
      </c>
      <c r="AX85" s="92">
        <v>37444.076158144198</v>
      </c>
      <c r="AY85" s="92">
        <v>37444.076158144198</v>
      </c>
      <c r="AZ85" s="92">
        <v>37444.076158144198</v>
      </c>
      <c r="BA85" s="92">
        <v>37444.076158144198</v>
      </c>
    </row>
    <row r="86" spans="1:53" ht="15.75">
      <c r="A86" s="94" t="s">
        <v>283</v>
      </c>
      <c r="B86" s="92" t="s">
        <v>340</v>
      </c>
      <c r="C86" s="92">
        <v>21091.627394977299</v>
      </c>
      <c r="D86" s="92">
        <v>21037.2655284008</v>
      </c>
      <c r="E86" s="92">
        <v>20982.903661824399</v>
      </c>
      <c r="F86" s="92">
        <v>20928.5417952479</v>
      </c>
      <c r="G86" s="92">
        <v>20874.1799286715</v>
      </c>
      <c r="H86" s="92">
        <v>20819.818062095001</v>
      </c>
      <c r="I86" s="92">
        <v>20953.839773384399</v>
      </c>
      <c r="J86" s="92">
        <v>21087.861484673798</v>
      </c>
      <c r="K86" s="92">
        <v>21221.883195963299</v>
      </c>
      <c r="L86" s="92">
        <v>21355.904907252701</v>
      </c>
      <c r="M86" s="92">
        <v>21489.9266185421</v>
      </c>
      <c r="N86" s="92">
        <v>21724.936820316099</v>
      </c>
      <c r="O86" s="92">
        <v>21959.9470220902</v>
      </c>
      <c r="P86" s="92">
        <v>22194.957223864199</v>
      </c>
      <c r="Q86" s="92">
        <v>22429.967425638199</v>
      </c>
      <c r="R86" s="92">
        <v>22664.9776274123</v>
      </c>
      <c r="S86" s="92">
        <v>22777.3993085865</v>
      </c>
      <c r="T86" s="92">
        <v>22889.820989760701</v>
      </c>
      <c r="U86" s="92">
        <v>23002.2426709348</v>
      </c>
      <c r="V86" s="92">
        <v>23114.664352109001</v>
      </c>
      <c r="W86" s="92">
        <v>23227.086033283202</v>
      </c>
      <c r="X86" s="92">
        <v>23310.4589883958</v>
      </c>
      <c r="Y86" s="92">
        <v>23393.831943508401</v>
      </c>
      <c r="Z86" s="92">
        <v>23477.204898620901</v>
      </c>
      <c r="AA86" s="92">
        <v>23560.577853733499</v>
      </c>
      <c r="AB86" s="92">
        <v>23643.950808846101</v>
      </c>
      <c r="AC86" s="92">
        <v>23696.126683395501</v>
      </c>
      <c r="AD86" s="92">
        <v>23748.302557944899</v>
      </c>
      <c r="AE86" s="92">
        <v>23800.478432494299</v>
      </c>
      <c r="AF86" s="92">
        <v>23852.6543070437</v>
      </c>
      <c r="AG86" s="92">
        <v>23904.830181593101</v>
      </c>
      <c r="AH86" s="92">
        <v>23991.649797753798</v>
      </c>
      <c r="AI86" s="92">
        <v>24078.469413914601</v>
      </c>
      <c r="AJ86" s="92">
        <v>24165.289030075299</v>
      </c>
      <c r="AK86" s="92">
        <v>24252.108646236</v>
      </c>
      <c r="AL86" s="92">
        <v>24338.928262396701</v>
      </c>
      <c r="AM86" s="92">
        <v>24427.7320157084</v>
      </c>
      <c r="AN86" s="92">
        <v>24516.535769020102</v>
      </c>
      <c r="AO86" s="92">
        <v>24605.339522331698</v>
      </c>
      <c r="AP86" s="92">
        <v>24694.143275643401</v>
      </c>
      <c r="AQ86" s="92">
        <v>24782.947028955099</v>
      </c>
      <c r="AR86" s="92">
        <v>24782.947028955099</v>
      </c>
      <c r="AS86" s="92">
        <v>24782.947028955099</v>
      </c>
      <c r="AT86" s="92">
        <v>24782.947028955099</v>
      </c>
      <c r="AU86" s="92">
        <v>24782.947028955099</v>
      </c>
      <c r="AV86" s="92">
        <v>24782.947028955099</v>
      </c>
      <c r="AW86" s="92">
        <v>24782.947028955099</v>
      </c>
      <c r="AX86" s="92">
        <v>24782.947028955099</v>
      </c>
      <c r="AY86" s="92">
        <v>24782.947028955099</v>
      </c>
      <c r="AZ86" s="92">
        <v>24782.947028955099</v>
      </c>
      <c r="BA86" s="92">
        <v>24782.947028955099</v>
      </c>
    </row>
    <row r="87" spans="1:53" ht="15.75">
      <c r="A87" s="94" t="s">
        <v>284</v>
      </c>
      <c r="B87" s="92" t="s">
        <v>341</v>
      </c>
      <c r="C87" s="92">
        <v>21659.777928002099</v>
      </c>
      <c r="D87" s="92">
        <v>21791.387955775499</v>
      </c>
      <c r="E87" s="92">
        <v>21922.997983548899</v>
      </c>
      <c r="F87" s="92">
        <v>22054.6080113223</v>
      </c>
      <c r="G87" s="92">
        <v>22186.218039095598</v>
      </c>
      <c r="H87" s="92">
        <v>22317.828066868999</v>
      </c>
      <c r="I87" s="92">
        <v>22305.2654963194</v>
      </c>
      <c r="J87" s="92">
        <v>22292.702925769801</v>
      </c>
      <c r="K87" s="92">
        <v>22280.140355220199</v>
      </c>
      <c r="L87" s="92">
        <v>22267.577784670499</v>
      </c>
      <c r="M87" s="92">
        <v>22255.0152141209</v>
      </c>
      <c r="N87" s="92">
        <v>22421.279904337502</v>
      </c>
      <c r="O87" s="92">
        <v>22587.544594554001</v>
      </c>
      <c r="P87" s="92">
        <v>22753.809284770599</v>
      </c>
      <c r="Q87" s="92">
        <v>22920.073974987201</v>
      </c>
      <c r="R87" s="92">
        <v>23086.338665203701</v>
      </c>
      <c r="S87" s="92">
        <v>23225.269035171699</v>
      </c>
      <c r="T87" s="92">
        <v>23364.199405139701</v>
      </c>
      <c r="U87" s="92">
        <v>23503.1297751077</v>
      </c>
      <c r="V87" s="92">
        <v>23642.0601450756</v>
      </c>
      <c r="W87" s="92">
        <v>23780.990515043599</v>
      </c>
      <c r="X87" s="92">
        <v>23753.581778601299</v>
      </c>
      <c r="Y87" s="92">
        <v>23726.173042158902</v>
      </c>
      <c r="Z87" s="92">
        <v>23698.764305716599</v>
      </c>
      <c r="AA87" s="92">
        <v>23671.355569274201</v>
      </c>
      <c r="AB87" s="92">
        <v>23643.946832831902</v>
      </c>
      <c r="AC87" s="92">
        <v>23696.121758489699</v>
      </c>
      <c r="AD87" s="92">
        <v>23748.296684147499</v>
      </c>
      <c r="AE87" s="92">
        <v>23800.4716098053</v>
      </c>
      <c r="AF87" s="92">
        <v>23852.6465354631</v>
      </c>
      <c r="AG87" s="92">
        <v>23904.8214611209</v>
      </c>
      <c r="AH87" s="92">
        <v>23991.640895692701</v>
      </c>
      <c r="AI87" s="92">
        <v>24078.460330264399</v>
      </c>
      <c r="AJ87" s="92">
        <v>24165.279764836199</v>
      </c>
      <c r="AK87" s="92">
        <v>24252.099199408</v>
      </c>
      <c r="AL87" s="92">
        <v>24338.918633979702</v>
      </c>
      <c r="AM87" s="92">
        <v>24427.724380483702</v>
      </c>
      <c r="AN87" s="92">
        <v>24516.5301269878</v>
      </c>
      <c r="AO87" s="92">
        <v>24605.3358734918</v>
      </c>
      <c r="AP87" s="92">
        <v>24694.1416199958</v>
      </c>
      <c r="AQ87" s="92">
        <v>24782.9473664998</v>
      </c>
      <c r="AR87" s="92">
        <v>24782.9473664998</v>
      </c>
      <c r="AS87" s="92">
        <v>24782.9473664998</v>
      </c>
      <c r="AT87" s="92">
        <v>24782.9473664998</v>
      </c>
      <c r="AU87" s="92">
        <v>24782.9473664998</v>
      </c>
      <c r="AV87" s="92">
        <v>24782.9473664998</v>
      </c>
      <c r="AW87" s="92">
        <v>24782.9473664998</v>
      </c>
      <c r="AX87" s="92">
        <v>24782.9473664998</v>
      </c>
      <c r="AY87" s="92">
        <v>24782.9473664998</v>
      </c>
      <c r="AZ87" s="92">
        <v>24782.9473664998</v>
      </c>
      <c r="BA87" s="92">
        <v>24782.9473664998</v>
      </c>
    </row>
    <row r="88" spans="1:53" ht="15.75">
      <c r="A88" s="94" t="s">
        <v>285</v>
      </c>
      <c r="B88" s="92" t="s">
        <v>342</v>
      </c>
      <c r="C88" s="92">
        <v>22089.612400879501</v>
      </c>
      <c r="D88" s="92">
        <v>22254.830516849201</v>
      </c>
      <c r="E88" s="92">
        <v>22420.048632819002</v>
      </c>
      <c r="F88" s="92">
        <v>22585.266748788701</v>
      </c>
      <c r="G88" s="92">
        <v>22750.484864758499</v>
      </c>
      <c r="H88" s="92">
        <v>22915.702980728202</v>
      </c>
      <c r="I88" s="92">
        <v>22961.0601345865</v>
      </c>
      <c r="J88" s="92">
        <v>23006.4172884447</v>
      </c>
      <c r="K88" s="92">
        <v>23051.7744423029</v>
      </c>
      <c r="L88" s="92">
        <v>23097.1315961611</v>
      </c>
      <c r="M88" s="92">
        <v>23142.488750019402</v>
      </c>
      <c r="N88" s="92">
        <v>23237.1787034726</v>
      </c>
      <c r="O88" s="92">
        <v>23331.868656925799</v>
      </c>
      <c r="P88" s="92">
        <v>23426.558610379001</v>
      </c>
      <c r="Q88" s="92">
        <v>23521.2485638322</v>
      </c>
      <c r="R88" s="92">
        <v>23615.938517285402</v>
      </c>
      <c r="S88" s="92">
        <v>23667.042041819201</v>
      </c>
      <c r="T88" s="92">
        <v>23718.145566353101</v>
      </c>
      <c r="U88" s="92">
        <v>23769.2490908869</v>
      </c>
      <c r="V88" s="92">
        <v>23820.352615420699</v>
      </c>
      <c r="W88" s="92">
        <v>23871.456139954498</v>
      </c>
      <c r="X88" s="92">
        <v>23825.9595253433</v>
      </c>
      <c r="Y88" s="92">
        <v>23780.4629107322</v>
      </c>
      <c r="Z88" s="92">
        <v>23734.966296121002</v>
      </c>
      <c r="AA88" s="92">
        <v>23689.4696815098</v>
      </c>
      <c r="AB88" s="92">
        <v>23643.973066898601</v>
      </c>
      <c r="AC88" s="92">
        <v>23696.145507457801</v>
      </c>
      <c r="AD88" s="92">
        <v>23748.317948017</v>
      </c>
      <c r="AE88" s="92">
        <v>23800.490388576301</v>
      </c>
      <c r="AF88" s="92">
        <v>23852.662829135501</v>
      </c>
      <c r="AG88" s="92">
        <v>23904.8352696947</v>
      </c>
      <c r="AH88" s="92">
        <v>23991.6580708851</v>
      </c>
      <c r="AI88" s="92">
        <v>24078.480872075401</v>
      </c>
      <c r="AJ88" s="92">
        <v>24165.3036732658</v>
      </c>
      <c r="AK88" s="92">
        <v>24252.1264744562</v>
      </c>
      <c r="AL88" s="92">
        <v>24338.949275646501</v>
      </c>
      <c r="AM88" s="92">
        <v>24427.753076080298</v>
      </c>
      <c r="AN88" s="92">
        <v>24516.5568765141</v>
      </c>
      <c r="AO88" s="92">
        <v>24605.360676947999</v>
      </c>
      <c r="AP88" s="92">
        <v>24694.164477381801</v>
      </c>
      <c r="AQ88" s="92">
        <v>24782.968277815598</v>
      </c>
      <c r="AR88" s="92">
        <v>24782.968277815598</v>
      </c>
      <c r="AS88" s="92">
        <v>24782.968277815598</v>
      </c>
      <c r="AT88" s="92">
        <v>24782.968277815598</v>
      </c>
      <c r="AU88" s="92">
        <v>24782.968277815598</v>
      </c>
      <c r="AV88" s="92">
        <v>24782.968277815598</v>
      </c>
      <c r="AW88" s="92">
        <v>24782.968277815598</v>
      </c>
      <c r="AX88" s="92">
        <v>24782.968277815598</v>
      </c>
      <c r="AY88" s="92">
        <v>24782.968277815598</v>
      </c>
      <c r="AZ88" s="92">
        <v>24782.968277815598</v>
      </c>
      <c r="BA88" s="92">
        <v>24782.968277815598</v>
      </c>
    </row>
    <row r="89" spans="1:53" ht="15.75">
      <c r="A89" s="92"/>
      <c r="B89" s="92" t="s">
        <v>343</v>
      </c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</row>
    <row r="90" spans="1:53" ht="15.75">
      <c r="A90" s="92"/>
      <c r="B90" s="92" t="s">
        <v>344</v>
      </c>
      <c r="C90" s="92">
        <v>36212.917622817593</v>
      </c>
      <c r="D90" s="92">
        <v>35995.436443432634</v>
      </c>
      <c r="E90" s="92">
        <v>35777.955264047698</v>
      </c>
      <c r="F90" s="92">
        <v>35560.474084662776</v>
      </c>
      <c r="G90" s="92">
        <v>35342.992905277788</v>
      </c>
      <c r="H90" s="92">
        <v>35125.511725892873</v>
      </c>
      <c r="I90" s="92">
        <v>35092.616355598533</v>
      </c>
      <c r="J90" s="92">
        <v>35059.72098530423</v>
      </c>
      <c r="K90" s="92">
        <v>35026.82561500989</v>
      </c>
      <c r="L90" s="92">
        <v>34993.930244715593</v>
      </c>
      <c r="M90" s="92">
        <v>34961.034874421275</v>
      </c>
      <c r="N90" s="92">
        <v>35044.534078823126</v>
      </c>
      <c r="O90" s="92">
        <v>35128.033283224977</v>
      </c>
      <c r="P90" s="92">
        <v>35211.532487626893</v>
      </c>
      <c r="Q90" s="92">
        <v>35295.031692028722</v>
      </c>
      <c r="R90" s="92">
        <v>35378.53089643058</v>
      </c>
      <c r="S90" s="92">
        <v>35519.507405075063</v>
      </c>
      <c r="T90" s="92">
        <v>35660.483913719538</v>
      </c>
      <c r="U90" s="92">
        <v>35801.460422363969</v>
      </c>
      <c r="V90" s="92">
        <v>35942.436931008444</v>
      </c>
      <c r="W90" s="92">
        <v>36083.413439652904</v>
      </c>
      <c r="X90" s="92">
        <v>36110.468399902995</v>
      </c>
      <c r="Y90" s="92">
        <v>36137.52336015302</v>
      </c>
      <c r="Z90" s="92">
        <v>36164.578320403096</v>
      </c>
      <c r="AA90" s="92">
        <v>36191.633280653135</v>
      </c>
      <c r="AB90" s="92">
        <v>36218.68824090319</v>
      </c>
      <c r="AC90" s="92">
        <v>36304.420718144684</v>
      </c>
      <c r="AD90" s="92">
        <v>36390.153195386178</v>
      </c>
      <c r="AE90" s="92">
        <v>36475.885672627621</v>
      </c>
      <c r="AF90" s="92">
        <v>36561.618149869115</v>
      </c>
      <c r="AG90" s="92">
        <v>36647.350627110602</v>
      </c>
      <c r="AH90" s="92">
        <v>36746.835188994162</v>
      </c>
      <c r="AI90" s="92">
        <v>36846.319750877708</v>
      </c>
      <c r="AJ90" s="92">
        <v>36945.804312761255</v>
      </c>
      <c r="AK90" s="92">
        <v>37045.288874644808</v>
      </c>
      <c r="AL90" s="92">
        <v>37144.773436528369</v>
      </c>
      <c r="AM90" s="92">
        <v>37248.895799007085</v>
      </c>
      <c r="AN90" s="92">
        <v>37353.018161485779</v>
      </c>
      <c r="AO90" s="92">
        <v>37457.140523964496</v>
      </c>
      <c r="AP90" s="92">
        <v>37561.262886443212</v>
      </c>
      <c r="AQ90" s="92">
        <v>37665.385248921906</v>
      </c>
      <c r="AR90" s="92">
        <v>37665.385248921906</v>
      </c>
      <c r="AS90" s="92">
        <v>37665.385248921906</v>
      </c>
      <c r="AT90" s="92">
        <v>37665.385248921906</v>
      </c>
      <c r="AU90" s="92">
        <v>37665.385248921906</v>
      </c>
      <c r="AV90" s="92">
        <v>37665.385248921906</v>
      </c>
      <c r="AW90" s="92">
        <v>37665.385248921906</v>
      </c>
      <c r="AX90" s="92">
        <v>37665.385248921906</v>
      </c>
      <c r="AY90" s="92">
        <v>37665.385248921906</v>
      </c>
      <c r="AZ90" s="92">
        <v>37665.385248921906</v>
      </c>
      <c r="BA90" s="92">
        <v>37665.385248921906</v>
      </c>
    </row>
    <row r="91" spans="1:53" ht="15.7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</row>
    <row r="92" spans="1:53" ht="15.7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</row>
    <row r="93" spans="1:53" ht="15.75">
      <c r="A93" s="82" t="s">
        <v>345</v>
      </c>
      <c r="B93" s="92" t="s">
        <v>346</v>
      </c>
      <c r="C93" s="95">
        <v>2020</v>
      </c>
      <c r="D93" s="95">
        <v>2021</v>
      </c>
      <c r="E93" s="95">
        <v>2022</v>
      </c>
      <c r="F93" s="95">
        <v>2023</v>
      </c>
      <c r="G93" s="95">
        <v>2024</v>
      </c>
      <c r="H93" s="95">
        <v>2025</v>
      </c>
      <c r="I93" s="95">
        <v>2026</v>
      </c>
      <c r="J93" s="95">
        <v>2027</v>
      </c>
      <c r="K93" s="95">
        <v>2028</v>
      </c>
      <c r="L93" s="95">
        <v>2029</v>
      </c>
      <c r="M93" s="95">
        <v>2030</v>
      </c>
      <c r="N93" s="95">
        <v>2031</v>
      </c>
      <c r="O93" s="95">
        <v>2032</v>
      </c>
      <c r="P93" s="95">
        <v>2033</v>
      </c>
      <c r="Q93" s="95">
        <v>2034</v>
      </c>
      <c r="R93" s="95">
        <v>2035</v>
      </c>
      <c r="S93" s="95">
        <v>2036</v>
      </c>
      <c r="T93" s="95">
        <v>2037</v>
      </c>
      <c r="U93" s="95">
        <v>2038</v>
      </c>
      <c r="V93" s="95">
        <v>2039</v>
      </c>
      <c r="W93" s="95">
        <v>2040</v>
      </c>
      <c r="X93" s="95">
        <v>2041</v>
      </c>
      <c r="Y93" s="95">
        <v>2042</v>
      </c>
      <c r="Z93" s="95">
        <v>2043</v>
      </c>
      <c r="AA93" s="95">
        <v>2044</v>
      </c>
      <c r="AB93" s="95">
        <v>2045</v>
      </c>
      <c r="AC93" s="95">
        <v>2046</v>
      </c>
      <c r="AD93" s="95">
        <v>2047</v>
      </c>
      <c r="AE93" s="95">
        <v>2048</v>
      </c>
      <c r="AF93" s="95">
        <v>2049</v>
      </c>
      <c r="AG93" s="95">
        <v>2050</v>
      </c>
      <c r="AH93" s="95"/>
      <c r="AI93" s="95"/>
      <c r="AJ93" s="95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</row>
    <row r="94" spans="1:53" ht="15.75">
      <c r="A94" s="94" t="s">
        <v>283</v>
      </c>
      <c r="B94" s="92" t="str">
        <f t="shared" ref="B94:B103" si="8">INDEX($AJ$34:$AJ$45,MATCH(A94,$A$34:$A$45,0),1)</f>
        <v>Freight LDV</v>
      </c>
      <c r="C94" s="96" cm="1">
        <f t="array" ref="C94">SUMPRODUCT(IF($A$51:$A$88=$A94,C$51:C$88),IF($A$51:$A$88=$A94,C$51:C$88))/SUMIF($A$51:$A$88,$A94,C$51:C$88)</f>
        <v>28710.322132816953</v>
      </c>
      <c r="D94" s="96" cm="1">
        <f t="array" ref="D94">SUMPRODUCT(IF($A$51:$A$88=$A94,D$51:D$88),IF($A$51:$A$88=$A94,D$51:D$88))/SUMIF($A$51:$A$88,$A94,D$51:D$88)</f>
        <v>28740.361267211476</v>
      </c>
      <c r="E94" s="96" cm="1">
        <f t="array" ref="E94">SUMPRODUCT(IF($A$51:$A$88=$A94,E$51:E$88),IF($A$51:$A$88=$A94,E$51:E$88))/SUMIF($A$51:$A$88,$A94,E$51:E$88)</f>
        <v>28770.640209197707</v>
      </c>
      <c r="F94" s="96" cm="1">
        <f t="array" ref="F94">SUMPRODUCT(IF($A$51:$A$88=$A94,F$51:F$88),IF($A$51:$A$88=$A94,F$51:F$88))/SUMIF($A$51:$A$88,$A94,F$51:F$88)</f>
        <v>28801.158861193297</v>
      </c>
      <c r="G94" s="96" cm="1">
        <f t="array" ref="G94">SUMPRODUCT(IF($A$51:$A$88=$A94,G$51:G$88),IF($A$51:$A$88=$A94,G$51:G$88))/SUMIF($A$51:$A$88,$A94,G$51:G$88)</f>
        <v>28831.917125668646</v>
      </c>
      <c r="H94" s="96" cm="1">
        <f t="array" ref="H94">SUMPRODUCT(IF($A$51:$A$88=$A94,H$51:H$88),IF($A$51:$A$88=$A94,H$51:H$88))/SUMIF($A$51:$A$88,$A94,H$51:H$88)</f>
        <v>28862.914905147245</v>
      </c>
      <c r="I94" s="96" cm="1">
        <f t="array" ref="I94">SUMPRODUCT(IF($A$51:$A$88=$A94,I$51:I$88),IF($A$51:$A$88=$A94,I$51:I$88))/SUMIF($A$51:$A$88,$A94,I$51:I$88)</f>
        <v>28717.200325824579</v>
      </c>
      <c r="J94" s="96" cm="1">
        <f t="array" ref="J94">SUMPRODUCT(IF($A$51:$A$88=$A94,J$51:J$88),IF($A$51:$A$88=$A94,J$51:J$88))/SUMIF($A$51:$A$88,$A94,J$51:J$88)</f>
        <v>28573.837952827373</v>
      </c>
      <c r="K94" s="96" cm="1">
        <f t="array" ref="K94">SUMPRODUCT(IF($A$51:$A$88=$A94,K$51:K$88),IF($A$51:$A$88=$A94,K$51:K$88))/SUMIF($A$51:$A$88,$A94,K$51:K$88)</f>
        <v>28432.843015929622</v>
      </c>
      <c r="L94" s="96" cm="1">
        <f t="array" ref="L94">SUMPRODUCT(IF($A$51:$A$88=$A94,L$51:L$88),IF($A$51:$A$88=$A94,L$51:L$88))/SUMIF($A$51:$A$88,$A94,L$51:L$88)</f>
        <v>28294.23087666685</v>
      </c>
      <c r="M94" s="96" cm="1">
        <f t="array" ref="M94">SUMPRODUCT(IF($A$51:$A$88=$A94,M$51:M$88),IF($A$51:$A$88=$A94,M$51:M$88))/SUMIF($A$51:$A$88,$A94,M$51:M$88)</f>
        <v>28158.017029763927</v>
      </c>
      <c r="N94" s="96" cm="1">
        <f t="array" ref="N94">SUMPRODUCT(IF($A$51:$A$88=$A94,N$51:N$88),IF($A$51:$A$88=$A94,N$51:N$88))/SUMIF($A$51:$A$88,$A94,N$51:N$88)</f>
        <v>28447.914960283164</v>
      </c>
      <c r="O94" s="96" cm="1">
        <f t="array" ref="O94">SUMPRODUCT(IF($A$51:$A$88=$A94,O$51:O$88),IF($A$51:$A$88=$A94,O$51:O$88))/SUMIF($A$51:$A$88,$A94,O$51:O$88)</f>
        <v>28737.820781666884</v>
      </c>
      <c r="P94" s="96" cm="1">
        <f t="array" ref="P94">SUMPRODUCT(IF($A$51:$A$88=$A94,P$51:P$88),IF($A$51:$A$88=$A94,P$51:P$88))/SUMIF($A$51:$A$88,$A94,P$51:P$88)</f>
        <v>29027.734254104627</v>
      </c>
      <c r="Q94" s="96" cm="1">
        <f t="array" ref="Q94">SUMPRODUCT(IF($A$51:$A$88=$A94,Q$51:Q$88),IF($A$51:$A$88=$A94,Q$51:Q$88))/SUMIF($A$51:$A$88,$A94,Q$51:Q$88)</f>
        <v>29317.655147406247</v>
      </c>
      <c r="R94" s="96" cm="1">
        <f t="array" ref="R94">SUMPRODUCT(IF($A$51:$A$88=$A94,R$51:R$88),IF($A$51:$A$88=$A94,R$51:R$88))/SUMIF($A$51:$A$88,$A94,R$51:R$88)</f>
        <v>29607.583240523665</v>
      </c>
      <c r="S94" s="96" cm="1">
        <f t="array" ref="S94">SUMPRODUCT(IF($A$51:$A$88=$A94,S$51:S$88),IF($A$51:$A$88=$A94,S$51:S$88))/SUMIF($A$51:$A$88,$A94,S$51:S$88)</f>
        <v>29766.428851142275</v>
      </c>
      <c r="T94" s="96" cm="1">
        <f t="array" ref="T94">SUMPRODUCT(IF($A$51:$A$88=$A94,T$51:T$88),IF($A$51:$A$88=$A94,T$51:T$88))/SUMIF($A$51:$A$88,$A94,T$51:T$88)</f>
        <v>29925.277854408047</v>
      </c>
      <c r="U94" s="96" cm="1">
        <f t="array" ref="U94">SUMPRODUCT(IF($A$51:$A$88=$A94,U$51:U$88),IF($A$51:$A$88=$A94,U$51:U$88))/SUMIF($A$51:$A$88,$A94,U$51:U$88)</f>
        <v>30084.130197527837</v>
      </c>
      <c r="V94" s="96" cm="1">
        <f t="array" ref="V94">SUMPRODUCT(IF($A$51:$A$88=$A94,V$51:V$88),IF($A$51:$A$88=$A94,V$51:V$88))/SUMIF($A$51:$A$88,$A94,V$51:V$88)</f>
        <v>30242.985828798304</v>
      </c>
      <c r="W94" s="96" cm="1">
        <f t="array" ref="W94">SUMPRODUCT(IF($A$51:$A$88=$A94,W$51:W$88),IF($A$51:$A$88=$A94,W$51:W$88))/SUMIF($A$51:$A$88,$A94,W$51:W$88)</f>
        <v>30401.844697577679</v>
      </c>
      <c r="X94" s="96" cm="1">
        <f t="array" ref="X94">SUMPRODUCT(IF($A$51:$A$88=$A94,X$51:X$88),IF($A$51:$A$88=$A94,X$51:X$88))/SUMIF($A$51:$A$88,$A94,X$51:X$88)</f>
        <v>30515.019684416697</v>
      </c>
      <c r="Y94" s="96" cm="1">
        <f t="array" ref="Y94">SUMPRODUCT(IF($A$51:$A$88=$A94,Y$51:Y$88),IF($A$51:$A$88=$A94,Y$51:Y$88))/SUMIF($A$51:$A$88,$A94,Y$51:Y$88)</f>
        <v>30628.195047925372</v>
      </c>
      <c r="Z94" s="96" cm="1">
        <f t="array" ref="Z94">SUMPRODUCT(IF($A$51:$A$88=$A94,Z$51:Z$88),IF($A$51:$A$88=$A94,Z$51:Z$88))/SUMIF($A$51:$A$88,$A94,Z$51:Z$88)</f>
        <v>30741.370783978513</v>
      </c>
      <c r="AA94" s="96" cm="1">
        <f t="array" ref="AA94">SUMPRODUCT(IF($A$51:$A$88=$A94,AA$51:AA$88),IF($A$51:$A$88=$A94,AA$51:AA$88))/SUMIF($A$51:$A$88,$A94,AA$51:AA$88)</f>
        <v>30854.546888511064</v>
      </c>
      <c r="AB94" s="96" cm="1">
        <f t="array" ref="AB94">SUMPRODUCT(IF($A$51:$A$88=$A94,AB$51:AB$88),IF($A$51:$A$88=$A94,AB$51:AB$88))/SUMIF($A$51:$A$88,$A94,AB$51:AB$88)</f>
        <v>30967.723357516781</v>
      </c>
      <c r="AC94" s="96" cm="1">
        <f t="array" ref="AC94">SUMPRODUCT(IF($A$51:$A$88=$A94,AC$51:AC$88),IF($A$51:$A$88=$A94,AC$51:AC$88))/SUMIF($A$51:$A$88,$A94,AC$51:AC$88)</f>
        <v>31031.244195760959</v>
      </c>
      <c r="AD94" s="96" cm="1">
        <f t="array" ref="AD94">SUMPRODUCT(IF($A$51:$A$88=$A94,AD$51:AD$88),IF($A$51:$A$88=$A94,AD$51:AD$88))/SUMIF($A$51:$A$88,$A94,AD$51:AD$88)</f>
        <v>31094.765559132204</v>
      </c>
      <c r="AE94" s="96" cm="1">
        <f t="array" ref="AE94">SUMPRODUCT(IF($A$51:$A$88=$A94,AE$51:AE$88),IF($A$51:$A$88=$A94,AE$51:AE$88))/SUMIF($A$51:$A$88,$A94,AE$51:AE$88)</f>
        <v>31158.287444361296</v>
      </c>
      <c r="AF94" s="96" cm="1">
        <f t="array" ref="AF94">SUMPRODUCT(IF($A$51:$A$88=$A94,AF$51:AF$88),IF($A$51:$A$88=$A94,AF$51:AF$88))/SUMIF($A$51:$A$88,$A94,AF$51:AF$88)</f>
        <v>31221.809848206052</v>
      </c>
      <c r="AG94" s="96" cm="1">
        <f t="array" ref="AG94">SUMPRODUCT(IF($A$51:$A$88=$A94,AG$51:AG$88),IF($A$51:$A$88=$A94,AG$51:AG$88))/SUMIF($A$51:$A$88,$A94,AG$51:AG$88)</f>
        <v>31285.332767451124</v>
      </c>
      <c r="AH94" s="96"/>
      <c r="AI94" s="96"/>
      <c r="AJ94" s="96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</row>
    <row r="95" spans="1:53" ht="15.75">
      <c r="A95" s="94" t="s">
        <v>284</v>
      </c>
      <c r="B95" s="92" t="str">
        <f t="shared" si="8"/>
        <v>Freight LDV</v>
      </c>
      <c r="C95" s="96" cm="1">
        <f t="array" ref="C95">SUMPRODUCT(IF($A$51:$A$88=$A95,C$51:C$88),IF($A$51:$A$88=$A95,C$51:C$88))/SUMIF($A$51:$A$88,$A95,C$51:C$88)</f>
        <v>28744.397888062351</v>
      </c>
      <c r="D95" s="96" cm="1">
        <f t="array" ref="D95">SUMPRODUCT(IF($A$51:$A$88=$A95,D$51:D$88),IF($A$51:$A$88=$A95,D$51:D$88))/SUMIF($A$51:$A$88,$A95,D$51:D$88)</f>
        <v>28676.968077147903</v>
      </c>
      <c r="E95" s="96" cm="1">
        <f t="array" ref="E95">SUMPRODUCT(IF($A$51:$A$88=$A95,E$51:E$88),IF($A$51:$A$88=$A95,E$51:E$88))/SUMIF($A$51:$A$88,$A95,E$51:E$88)</f>
        <v>28610.93607939504</v>
      </c>
      <c r="F95" s="96" cm="1">
        <f t="array" ref="F95">SUMPRODUCT(IF($A$51:$A$88=$A95,F$51:F$88),IF($A$51:$A$88=$A95,F$51:F$88))/SUMIF($A$51:$A$88,$A95,F$51:F$88)</f>
        <v>28546.303244862313</v>
      </c>
      <c r="G95" s="96" cm="1">
        <f t="array" ref="G95">SUMPRODUCT(IF($A$51:$A$88=$A95,G$51:G$88),IF($A$51:$A$88=$A95,G$51:G$88))/SUMIF($A$51:$A$88,$A95,G$51:G$88)</f>
        <v>28483.07092534742</v>
      </c>
      <c r="H95" s="96" cm="1">
        <f t="array" ref="H95">SUMPRODUCT(IF($A$51:$A$88=$A95,H$51:H$88),IF($A$51:$A$88=$A95,H$51:H$88))/SUMIF($A$51:$A$88,$A95,H$51:H$88)</f>
        <v>28421.240474390048</v>
      </c>
      <c r="I95" s="96" cm="1">
        <f t="array" ref="I95">SUMPRODUCT(IF($A$51:$A$88=$A95,I$51:I$88),IF($A$51:$A$88=$A95,I$51:I$88))/SUMIF($A$51:$A$88,$A95,I$51:I$88)</f>
        <v>28580.672447378776</v>
      </c>
      <c r="J95" s="96" cm="1">
        <f t="array" ref="J95">SUMPRODUCT(IF($A$51:$A$88=$A95,J$51:J$88),IF($A$51:$A$88=$A95,J$51:J$88))/SUMIF($A$51:$A$88,$A95,J$51:J$88)</f>
        <v>28740.915769933003</v>
      </c>
      <c r="K95" s="96" cm="1">
        <f t="array" ref="K95">SUMPRODUCT(IF($A$51:$A$88=$A95,K$51:K$88),IF($A$51:$A$88=$A95,K$51:K$88))/SUMIF($A$51:$A$88,$A95,K$51:K$88)</f>
        <v>28901.960355873602</v>
      </c>
      <c r="L95" s="96" cm="1">
        <f t="array" ref="L95">SUMPRODUCT(IF($A$51:$A$88=$A95,L$51:L$88),IF($A$51:$A$88=$A95,L$51:L$88))/SUMIF($A$51:$A$88,$A95,L$51:L$88)</f>
        <v>29063.796285511478</v>
      </c>
      <c r="M95" s="96" cm="1">
        <f t="array" ref="M95">SUMPRODUCT(IF($A$51:$A$88=$A95,M$51:M$88),IF($A$51:$A$88=$A95,M$51:M$88))/SUMIF($A$51:$A$88,$A95,M$51:M$88)</f>
        <v>29226.413802226503</v>
      </c>
      <c r="N95" s="96" cm="1">
        <f t="array" ref="N95">SUMPRODUCT(IF($A$51:$A$88=$A95,N$51:N$88),IF($A$51:$A$88=$A95,N$51:N$88))/SUMIF($A$51:$A$88,$A95,N$51:N$88)</f>
        <v>29411.355422648674</v>
      </c>
      <c r="O95" s="96" cm="1">
        <f t="array" ref="O95">SUMPRODUCT(IF($A$51:$A$88=$A95,O$51:O$88),IF($A$51:$A$88=$A95,O$51:O$88))/SUMIF($A$51:$A$88,$A95,O$51:O$88)</f>
        <v>29596.323278761934</v>
      </c>
      <c r="P95" s="96" cm="1">
        <f t="array" ref="P95">SUMPRODUCT(IF($A$51:$A$88=$A95,P$51:P$88),IF($A$51:$A$88=$A95,P$51:P$88))/SUMIF($A$51:$A$88,$A95,P$51:P$88)</f>
        <v>29781.316861134808</v>
      </c>
      <c r="Q95" s="96" cm="1">
        <f t="array" ref="Q95">SUMPRODUCT(IF($A$51:$A$88=$A95,Q$51:Q$88),IF($A$51:$A$88=$A95,Q$51:Q$88))/SUMIF($A$51:$A$88,$A95,Q$51:Q$88)</f>
        <v>29966.335673440339</v>
      </c>
      <c r="R95" s="96" cm="1">
        <f t="array" ref="R95">SUMPRODUCT(IF($A$51:$A$88=$A95,R$51:R$88),IF($A$51:$A$88=$A95,R$51:R$88))/SUMIF($A$51:$A$88,$A95,R$51:R$88)</f>
        <v>30151.379232036968</v>
      </c>
      <c r="S95" s="96" cm="1">
        <f t="array" ref="S95">SUMPRODUCT(IF($A$51:$A$88=$A95,S$51:S$88),IF($A$51:$A$88=$A95,S$51:S$88))/SUMIF($A$51:$A$88,$A95,S$51:S$88)</f>
        <v>30333.797005516542</v>
      </c>
      <c r="T95" s="96" cm="1">
        <f t="array" ref="T95">SUMPRODUCT(IF($A$51:$A$88=$A95,T$51:T$88),IF($A$51:$A$88=$A95,T$51:T$88))/SUMIF($A$51:$A$88,$A95,T$51:T$88)</f>
        <v>30516.214800821454</v>
      </c>
      <c r="U95" s="96" cm="1">
        <f t="array" ref="U95">SUMPRODUCT(IF($A$51:$A$88=$A95,U$51:U$88),IF($A$51:$A$88=$A95,U$51:U$88))/SUMIF($A$51:$A$88,$A95,U$51:U$88)</f>
        <v>30698.632617563169</v>
      </c>
      <c r="V95" s="96" cm="1">
        <f t="array" ref="V95">SUMPRODUCT(IF($A$51:$A$88=$A95,V$51:V$88),IF($A$51:$A$88=$A95,V$51:V$88))/SUMIF($A$51:$A$88,$A95,V$51:V$88)</f>
        <v>30881.050455362249</v>
      </c>
      <c r="W95" s="96" cm="1">
        <f t="array" ref="W95">SUMPRODUCT(IF($A$51:$A$88=$A95,W$51:W$88),IF($A$51:$A$88=$A95,W$51:W$88))/SUMIF($A$51:$A$88,$A95,W$51:W$88)</f>
        <v>31063.468313848229</v>
      </c>
      <c r="X95" s="96" cm="1">
        <f t="array" ref="X95">SUMPRODUCT(IF($A$51:$A$88=$A95,X$51:X$88),IF($A$51:$A$88=$A95,X$51:X$88))/SUMIF($A$51:$A$88,$A95,X$51:X$88)</f>
        <v>31044.307883452144</v>
      </c>
      <c r="Y95" s="96" cm="1">
        <f t="array" ref="Y95">SUMPRODUCT(IF($A$51:$A$88=$A95,Y$51:Y$88),IF($A$51:$A$88=$A95,Y$51:Y$88))/SUMIF($A$51:$A$88,$A95,Y$51:Y$88)</f>
        <v>31025.15379853193</v>
      </c>
      <c r="Z95" s="96" cm="1">
        <f t="array" ref="Z95">SUMPRODUCT(IF($A$51:$A$88=$A95,Z$51:Z$88),IF($A$51:$A$88=$A95,Z$51:Z$88))/SUMIF($A$51:$A$88,$A95,Z$51:Z$88)</f>
        <v>31006.006073280296</v>
      </c>
      <c r="AA95" s="96" cm="1">
        <f t="array" ref="AA95">SUMPRODUCT(IF($A$51:$A$88=$A95,AA$51:AA$88),IF($A$51:$A$88=$A95,AA$51:AA$88))/SUMIF($A$51:$A$88,$A95,AA$51:AA$88)</f>
        <v>30986.864721932208</v>
      </c>
      <c r="AB95" s="96" cm="1">
        <f t="array" ref="AB95">SUMPRODUCT(IF($A$51:$A$88=$A95,AB$51:AB$88),IF($A$51:$A$88=$A95,AB$51:AB$88))/SUMIF($A$51:$A$88,$A95,AB$51:AB$88)</f>
        <v>30967.729758765032</v>
      </c>
      <c r="AC95" s="96" cm="1">
        <f t="array" ref="AC95">SUMPRODUCT(IF($A$51:$A$88=$A95,AC$51:AC$88),IF($A$51:$A$88=$A95,AC$51:AC$88))/SUMIF($A$51:$A$88,$A95,AC$51:AC$88)</f>
        <v>31031.245842030195</v>
      </c>
      <c r="AD95" s="96" cm="1">
        <f t="array" ref="AD95">SUMPRODUCT(IF($A$51:$A$88=$A95,AD$51:AD$88),IF($A$51:$A$88=$A95,AD$51:AD$88))/SUMIF($A$51:$A$88,$A95,AD$51:AD$88)</f>
        <v>31094.762451193659</v>
      </c>
      <c r="AE95" s="96" cm="1">
        <f t="array" ref="AE95">SUMPRODUCT(IF($A$51:$A$88=$A95,AE$51:AE$88),IF($A$51:$A$88=$A95,AE$51:AE$88))/SUMIF($A$51:$A$88,$A95,AE$51:AE$88)</f>
        <v>31158.279582981715</v>
      </c>
      <c r="AF95" s="96" cm="1">
        <f t="array" ref="AF95">SUMPRODUCT(IF($A$51:$A$88=$A95,AF$51:AF$88),IF($A$51:$A$88=$A95,AF$51:AF$88))/SUMIF($A$51:$A$88,$A95,AF$51:AF$88)</f>
        <v>31221.797234147554</v>
      </c>
      <c r="AG95" s="96" cm="1">
        <f t="array" ref="AG95">SUMPRODUCT(IF($A$51:$A$88=$A95,AG$51:AG$88),IF($A$51:$A$88=$A95,AG$51:AG$88))/SUMIF($A$51:$A$88,$A95,AG$51:AG$88)</f>
        <v>31285.315401471289</v>
      </c>
      <c r="AH95" s="96"/>
      <c r="AI95" s="96"/>
      <c r="AJ95" s="96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</row>
    <row r="96" spans="1:53" ht="15.75">
      <c r="A96" s="94" t="s">
        <v>285</v>
      </c>
      <c r="B96" s="92" t="str">
        <f t="shared" si="8"/>
        <v>Freight HDV</v>
      </c>
      <c r="C96" s="96" cm="1">
        <f t="array" ref="C96">SUMPRODUCT(IF($A$51:$A$88=$A96,C$51:C$88),IF($A$51:$A$88=$A96,C$51:C$88))/SUMIF($A$51:$A$88,$A96,C$51:C$88)</f>
        <v>29842.882382026088</v>
      </c>
      <c r="D96" s="96" cm="1">
        <f t="array" ref="D96">SUMPRODUCT(IF($A$51:$A$88=$A96,D$51:D$88),IF($A$51:$A$88=$A96,D$51:D$88))/SUMIF($A$51:$A$88,$A96,D$51:D$88)</f>
        <v>29958.387634931714</v>
      </c>
      <c r="E96" s="96" cm="1">
        <f t="array" ref="E96">SUMPRODUCT(IF($A$51:$A$88=$A96,E$51:E$88),IF($A$51:$A$88=$A96,E$51:E$88))/SUMIF($A$51:$A$88,$A96,E$51:E$88)</f>
        <v>30074.142616746009</v>
      </c>
      <c r="F96" s="96" cm="1">
        <f t="array" ref="F96">SUMPRODUCT(IF($A$51:$A$88=$A96,F$51:F$88),IF($A$51:$A$88=$A96,F$51:F$88))/SUMIF($A$51:$A$88,$A96,F$51:F$88)</f>
        <v>30190.143809374844</v>
      </c>
      <c r="G96" s="96" cm="1">
        <f t="array" ref="G96">SUMPRODUCT(IF($A$51:$A$88=$A96,G$51:G$88),IF($A$51:$A$88=$A96,G$51:G$88))/SUMIF($A$51:$A$88,$A96,G$51:G$88)</f>
        <v>30306.387760497608</v>
      </c>
      <c r="H96" s="96" cm="1">
        <f t="array" ref="H96">SUMPRODUCT(IF($A$51:$A$88=$A96,H$51:H$88),IF($A$51:$A$88=$A96,H$51:H$88))/SUMIF($A$51:$A$88,$A96,H$51:H$88)</f>
        <v>30422.871082036781</v>
      </c>
      <c r="I96" s="96" cm="1">
        <f t="array" ref="I96">SUMPRODUCT(IF($A$51:$A$88=$A96,I$51:I$88),IF($A$51:$A$88=$A96,I$51:I$88))/SUMIF($A$51:$A$88,$A96,I$51:I$88)</f>
        <v>30408.454910885299</v>
      </c>
      <c r="J96" s="96" cm="1">
        <f t="array" ref="J96">SUMPRODUCT(IF($A$51:$A$88=$A96,J$51:J$88),IF($A$51:$A$88=$A96,J$51:J$88))/SUMIF($A$51:$A$88,$A96,J$51:J$88)</f>
        <v>30394.163454050838</v>
      </c>
      <c r="K96" s="96" cm="1">
        <f t="array" ref="K96">SUMPRODUCT(IF($A$51:$A$88=$A96,K$51:K$88),IF($A$51:$A$88=$A96,K$51:K$88))/SUMIF($A$51:$A$88,$A96,K$51:K$88)</f>
        <v>30379.996666701074</v>
      </c>
      <c r="L96" s="96" cm="1">
        <f t="array" ref="L96">SUMPRODUCT(IF($A$51:$A$88=$A96,L$51:L$88),IF($A$51:$A$88=$A96,L$51:L$88))/SUMIF($A$51:$A$88,$A96,L$51:L$88)</f>
        <v>30365.95450402538</v>
      </c>
      <c r="M96" s="96" cm="1">
        <f t="array" ref="M96">SUMPRODUCT(IF($A$51:$A$88=$A96,M$51:M$88),IF($A$51:$A$88=$A96,M$51:M$88))/SUMIF($A$51:$A$88,$A96,M$51:M$88)</f>
        <v>30352.036921234514</v>
      </c>
      <c r="N96" s="96" cm="1">
        <f t="array" ref="N96">SUMPRODUCT(IF($A$51:$A$88=$A96,N$51:N$88),IF($A$51:$A$88=$A96,N$51:N$88))/SUMIF($A$51:$A$88,$A96,N$51:N$88)</f>
        <v>30440.446816702897</v>
      </c>
      <c r="O96" s="96" cm="1">
        <f t="array" ref="O96">SUMPRODUCT(IF($A$51:$A$88=$A96,O$51:O$88),IF($A$51:$A$88=$A96,O$51:O$88))/SUMIF($A$51:$A$88,$A96,O$51:O$88)</f>
        <v>30528.886091246739</v>
      </c>
      <c r="P96" s="96" cm="1">
        <f t="array" ref="P96">SUMPRODUCT(IF($A$51:$A$88=$A96,P$51:P$88),IF($A$51:$A$88=$A96,P$51:P$88))/SUMIF($A$51:$A$88,$A96,P$51:P$88)</f>
        <v>30617.3544660644</v>
      </c>
      <c r="Q96" s="96" cm="1">
        <f t="array" ref="Q96">SUMPRODUCT(IF($A$51:$A$88=$A96,Q$51:Q$88),IF($A$51:$A$88=$A96,Q$51:Q$88))/SUMIF($A$51:$A$88,$A96,Q$51:Q$88)</f>
        <v>30705.851665870759</v>
      </c>
      <c r="R96" s="96" cm="1">
        <f t="array" ref="R96">SUMPRODUCT(IF($A$51:$A$88=$A96,R$51:R$88),IF($A$51:$A$88=$A96,R$51:R$88))/SUMIF($A$51:$A$88,$A96,R$51:R$88)</f>
        <v>30794.377418842192</v>
      </c>
      <c r="S96" s="96" cm="1">
        <f t="array" ref="S96">SUMPRODUCT(IF($A$51:$A$88=$A96,S$51:S$88),IF($A$51:$A$88=$A96,S$51:S$88))/SUMIF($A$51:$A$88,$A96,S$51:S$88)</f>
        <v>30870.004377183614</v>
      </c>
      <c r="T96" s="96" cm="1">
        <f t="array" ref="T96">SUMPRODUCT(IF($A$51:$A$88=$A96,T$51:T$88),IF($A$51:$A$88=$A96,T$51:T$88))/SUMIF($A$51:$A$88,$A96,T$51:T$88)</f>
        <v>30945.633194978374</v>
      </c>
      <c r="U96" s="96" cm="1">
        <f t="array" ref="U96">SUMPRODUCT(IF($A$51:$A$88=$A96,U$51:U$88),IF($A$51:$A$88=$A96,U$51:U$88))/SUMIF($A$51:$A$88,$A96,U$51:U$88)</f>
        <v>31021.263859006613</v>
      </c>
      <c r="V96" s="96" cm="1">
        <f t="array" ref="V96">SUMPRODUCT(IF($A$51:$A$88=$A96,V$51:V$88),IF($A$51:$A$88=$A96,V$51:V$88))/SUMIF($A$51:$A$88,$A96,V$51:V$88)</f>
        <v>31096.896356173373</v>
      </c>
      <c r="W96" s="96" cm="1">
        <f t="array" ref="W96">SUMPRODUCT(IF($A$51:$A$88=$A96,W$51:W$88),IF($A$51:$A$88=$A96,W$51:W$88))/SUMIF($A$51:$A$88,$A96,W$51:W$88)</f>
        <v>31172.530673507281</v>
      </c>
      <c r="X96" s="96" cm="1">
        <f t="array" ref="X96">SUMPRODUCT(IF($A$51:$A$88=$A96,X$51:X$88),IF($A$51:$A$88=$A96,X$51:X$88))/SUMIF($A$51:$A$88,$A96,X$51:X$88)</f>
        <v>31131.558694465555</v>
      </c>
      <c r="Y96" s="96" cm="1">
        <f t="array" ref="Y96">SUMPRODUCT(IF($A$51:$A$88=$A96,Y$51:Y$88),IF($A$51:$A$88=$A96,Y$51:Y$88))/SUMIF($A$51:$A$88,$A96,Y$51:Y$88)</f>
        <v>31090.594501352422</v>
      </c>
      <c r="Z96" s="96" cm="1">
        <f t="array" ref="Z96">SUMPRODUCT(IF($A$51:$A$88=$A96,Z$51:Z$88),IF($A$51:$A$88=$A96,Z$51:Z$88))/SUMIF($A$51:$A$88,$A96,Z$51:Z$88)</f>
        <v>31049.638128293333</v>
      </c>
      <c r="AA96" s="96" cm="1">
        <f t="array" ref="AA96">SUMPRODUCT(IF($A$51:$A$88=$A96,AA$51:AA$88),IF($A$51:$A$88=$A96,AA$51:AA$88))/SUMIF($A$51:$A$88,$A96,AA$51:AA$88)</f>
        <v>31008.689609613521</v>
      </c>
      <c r="AB96" s="96" cm="1">
        <f t="array" ref="AB96">SUMPRODUCT(IF($A$51:$A$88=$A96,AB$51:AB$88),IF($A$51:$A$88=$A96,AB$51:AB$88))/SUMIF($A$51:$A$88,$A96,AB$51:AB$88)</f>
        <v>30967.748979839445</v>
      </c>
      <c r="AC96" s="96" cm="1">
        <f t="array" ref="AC96">SUMPRODUCT(IF($A$51:$A$88=$A96,AC$51:AC$88),IF($A$51:$A$88=$A96,AC$51:AC$88))/SUMIF($A$51:$A$88,$A96,AC$51:AC$88)</f>
        <v>31031.268369596062</v>
      </c>
      <c r="AD96" s="96" cm="1">
        <f t="array" ref="AD96">SUMPRODUCT(IF($A$51:$A$88=$A96,AD$51:AD$88),IF($A$51:$A$88=$A96,AD$51:AD$88))/SUMIF($A$51:$A$88,$A96,AD$51:AD$88)</f>
        <v>31094.788283813279</v>
      </c>
      <c r="AE96" s="96" cm="1">
        <f t="array" ref="AE96">SUMPRODUCT(IF($A$51:$A$88=$A96,AE$51:AE$88),IF($A$51:$A$88=$A96,AE$51:AE$88))/SUMIF($A$51:$A$88,$A96,AE$51:AE$88)</f>
        <v>31158.308719226068</v>
      </c>
      <c r="AF96" s="96" cm="1">
        <f t="array" ref="AF96">SUMPRODUCT(IF($A$51:$A$88=$A96,AF$51:AF$88),IF($A$51:$A$88=$A96,AF$51:AF$88))/SUMIF($A$51:$A$88,$A96,AF$51:AF$88)</f>
        <v>31221.82967259637</v>
      </c>
      <c r="AG96" s="96" cm="1">
        <f t="array" ref="AG96">SUMPRODUCT(IF($A$51:$A$88=$A96,AG$51:AG$88),IF($A$51:$A$88=$A96,AG$51:AG$88))/SUMIF($A$51:$A$88,$A96,AG$51:AG$88)</f>
        <v>31285.351140713188</v>
      </c>
      <c r="AH96" s="96"/>
      <c r="AI96" s="96"/>
      <c r="AJ96" s="96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</row>
    <row r="97" spans="1:53" ht="15.75">
      <c r="A97" s="94" t="s">
        <v>286</v>
      </c>
      <c r="B97" s="92" t="str">
        <f t="shared" si="8"/>
        <v>Freight HDV</v>
      </c>
      <c r="C97" s="96" cm="1">
        <f t="array" ref="C97">SUMPRODUCT(IF($A$51:$A$88=$A97,C$51:C$88),IF($A$51:$A$88=$A97,C$51:C$88))/SUMIF($A$51:$A$88,$A97,C$51:C$88)</f>
        <v>75846.446604917626</v>
      </c>
      <c r="D97" s="96" cm="1">
        <f t="array" ref="D97">SUMPRODUCT(IF($A$51:$A$88=$A97,D$51:D$88),IF($A$51:$A$88=$A97,D$51:D$88))/SUMIF($A$51:$A$88,$A97,D$51:D$88)</f>
        <v>74745.588157432809</v>
      </c>
      <c r="E97" s="96" cm="1">
        <f t="array" ref="E97">SUMPRODUCT(IF($A$51:$A$88=$A97,E$51:E$88),IF($A$51:$A$88=$A97,E$51:E$88))/SUMIF($A$51:$A$88,$A97,E$51:E$88)</f>
        <v>73758.184901119035</v>
      </c>
      <c r="F97" s="96" cm="1">
        <f t="array" ref="F97">SUMPRODUCT(IF($A$51:$A$88=$A97,F$51:F$88),IF($A$51:$A$88=$A97,F$51:F$88))/SUMIF($A$51:$A$88,$A97,F$51:F$88)</f>
        <v>72884.634676411981</v>
      </c>
      <c r="G97" s="96" cm="1">
        <f t="array" ref="G97">SUMPRODUCT(IF($A$51:$A$88=$A97,G$51:G$88),IF($A$51:$A$88=$A97,G$51:G$88))/SUMIF($A$51:$A$88,$A97,G$51:G$88)</f>
        <v>72125.337186006625</v>
      </c>
      <c r="H97" s="96" cm="1">
        <f t="array" ref="H97">SUMPRODUCT(IF($A$51:$A$88=$A97,H$51:H$88),IF($A$51:$A$88=$A97,H$51:H$88))/SUMIF($A$51:$A$88,$A97,H$51:H$88)</f>
        <v>71480.694005766389</v>
      </c>
      <c r="I97" s="96" cm="1">
        <f t="array" ref="I97">SUMPRODUCT(IF($A$51:$A$88=$A97,I$51:I$88),IF($A$51:$A$88=$A97,I$51:I$88))/SUMIF($A$51:$A$88,$A97,I$51:I$88)</f>
        <v>70922.611425347015</v>
      </c>
      <c r="J97" s="96" cm="1">
        <f t="array" ref="J97">SUMPRODUCT(IF($A$51:$A$88=$A97,J$51:J$88),IF($A$51:$A$88=$A97,J$51:J$88))/SUMIF($A$51:$A$88,$A97,J$51:J$88)</f>
        <v>70413.120806379782</v>
      </c>
      <c r="K97" s="96" cm="1">
        <f t="array" ref="K97">SUMPRODUCT(IF($A$51:$A$88=$A97,K$51:K$88),IF($A$51:$A$88=$A97,K$51:K$88))/SUMIF($A$51:$A$88,$A97,K$51:K$88)</f>
        <v>69952.752390230788</v>
      </c>
      <c r="L97" s="96" cm="1">
        <f t="array" ref="L97">SUMPRODUCT(IF($A$51:$A$88=$A97,L$51:L$88),IF($A$51:$A$88=$A97,L$51:L$88))/SUMIF($A$51:$A$88,$A97,L$51:L$88)</f>
        <v>69542.04416117417</v>
      </c>
      <c r="M97" s="96" cm="1">
        <f t="array" ref="M97">SUMPRODUCT(IF($A$51:$A$88=$A97,M$51:M$88),IF($A$51:$A$88=$A97,M$51:M$88))/SUMIF($A$51:$A$88,$A97,M$51:M$88)</f>
        <v>69181.54198824281</v>
      </c>
      <c r="N97" s="96" cm="1">
        <f t="array" ref="N97">SUMPRODUCT(IF($A$51:$A$88=$A97,N$51:N$88),IF($A$51:$A$88=$A97,N$51:N$88))/SUMIF($A$51:$A$88,$A97,N$51:N$88)</f>
        <v>69180.131818530455</v>
      </c>
      <c r="O97" s="96" cm="1">
        <f t="array" ref="O97">SUMPRODUCT(IF($A$51:$A$88=$A97,O$51:O$88),IF($A$51:$A$88=$A97,O$51:O$88))/SUMIF($A$51:$A$88,$A97,O$51:O$88)</f>
        <v>69188.970477484938</v>
      </c>
      <c r="P97" s="96" cm="1">
        <f t="array" ref="P97">SUMPRODUCT(IF($A$51:$A$88=$A97,P$51:P$88),IF($A$51:$A$88=$A97,P$51:P$88))/SUMIF($A$51:$A$88,$A97,P$51:P$88)</f>
        <v>69208.044257081739</v>
      </c>
      <c r="Q97" s="96" cm="1">
        <f t="array" ref="Q97">SUMPRODUCT(IF($A$51:$A$88=$A97,Q$51:Q$88),IF($A$51:$A$88=$A97,Q$51:Q$88))/SUMIF($A$51:$A$88,$A97,Q$51:Q$88)</f>
        <v>69237.339473732121</v>
      </c>
      <c r="R97" s="96" cm="1">
        <f t="array" ref="R97">SUMPRODUCT(IF($A$51:$A$88=$A97,R$51:R$88),IF($A$51:$A$88=$A97,R$51:R$88))/SUMIF($A$51:$A$88,$A97,R$51:R$88)</f>
        <v>69276.84246822806</v>
      </c>
      <c r="S97" s="96" cm="1">
        <f t="array" ref="S97">SUMPRODUCT(IF($A$51:$A$88=$A97,S$51:S$88),IF($A$51:$A$88=$A97,S$51:S$88))/SUMIF($A$51:$A$88,$A97,S$51:S$88)</f>
        <v>69538.575912286236</v>
      </c>
      <c r="T97" s="96" cm="1">
        <f t="array" ref="T97">SUMPRODUCT(IF($A$51:$A$88=$A97,T$51:T$88),IF($A$51:$A$88=$A97,T$51:T$88))/SUMIF($A$51:$A$88,$A97,T$51:T$88)</f>
        <v>69803.277062369627</v>
      </c>
      <c r="U97" s="96" cm="1">
        <f t="array" ref="U97">SUMPRODUCT(IF($A$51:$A$88=$A97,U$51:U$88),IF($A$51:$A$88=$A97,U$51:U$88))/SUMIF($A$51:$A$88,$A97,U$51:U$88)</f>
        <v>70070.913785863042</v>
      </c>
      <c r="V97" s="96" cm="1">
        <f t="array" ref="V97">SUMPRODUCT(IF($A$51:$A$88=$A97,V$51:V$88),IF($A$51:$A$88=$A97,V$51:V$88))/SUMIF($A$51:$A$88,$A97,V$51:V$88)</f>
        <v>70341.454412367704</v>
      </c>
      <c r="W97" s="96" cm="1">
        <f t="array" ref="W97">SUMPRODUCT(IF($A$51:$A$88=$A97,W$51:W$88),IF($A$51:$A$88=$A97,W$51:W$88))/SUMIF($A$51:$A$88,$A97,W$51:W$88)</f>
        <v>70614.86772542019</v>
      </c>
      <c r="X97" s="96" cm="1">
        <f t="array" ref="X97">SUMPRODUCT(IF($A$51:$A$88=$A97,X$51:X$88),IF($A$51:$A$88=$A97,X$51:X$88))/SUMIF($A$51:$A$88,$A97,X$51:X$88)</f>
        <v>70686.211529501437</v>
      </c>
      <c r="Y97" s="96" cm="1">
        <f t="array" ref="Y97">SUMPRODUCT(IF($A$51:$A$88=$A97,Y$51:Y$88),IF($A$51:$A$88=$A97,Y$51:Y$88))/SUMIF($A$51:$A$88,$A97,Y$51:Y$88)</f>
        <v>70757.843124658903</v>
      </c>
      <c r="Z97" s="96" cm="1">
        <f t="array" ref="Z97">SUMPRODUCT(IF($A$51:$A$88=$A97,Z$51:Z$88),IF($A$51:$A$88=$A97,Z$51:Z$88))/SUMIF($A$51:$A$88,$A97,Z$51:Z$88)</f>
        <v>70829.761727331352</v>
      </c>
      <c r="AA97" s="96" cm="1">
        <f t="array" ref="AA97">SUMPRODUCT(IF($A$51:$A$88=$A97,AA$51:AA$88),IF($A$51:$A$88=$A97,AA$51:AA$88))/SUMIF($A$51:$A$88,$A97,AA$51:AA$88)</f>
        <v>70901.966556799467</v>
      </c>
      <c r="AB97" s="96" cm="1">
        <f t="array" ref="AB97">SUMPRODUCT(IF($A$51:$A$88=$A97,AB$51:AB$88),IF($A$51:$A$88=$A97,AB$51:AB$88))/SUMIF($A$51:$A$88,$A97,AB$51:AB$88)</f>
        <v>70974.456835173027</v>
      </c>
      <c r="AC97" s="96" cm="1">
        <f t="array" ref="AC97">SUMPRODUCT(IF($A$51:$A$88=$A97,AC$51:AC$88),IF($A$51:$A$88=$A97,AC$51:AC$88))/SUMIF($A$51:$A$88,$A97,AC$51:AC$88)</f>
        <v>71303.864251888983</v>
      </c>
      <c r="AD97" s="96" cm="1">
        <f t="array" ref="AD97">SUMPRODUCT(IF($A$51:$A$88=$A97,AD$51:AD$88),IF($A$51:$A$88=$A97,AD$51:AD$88))/SUMIF($A$51:$A$88,$A97,AD$51:AD$88)</f>
        <v>71633.817743775333</v>
      </c>
      <c r="AE97" s="96" cm="1">
        <f t="array" ref="AE97">SUMPRODUCT(IF($A$51:$A$88=$A97,AE$51:AE$88),IF($A$51:$A$88=$A97,AE$51:AE$88))/SUMIF($A$51:$A$88,$A97,AE$51:AE$88)</f>
        <v>71964.309556551074</v>
      </c>
      <c r="AF97" s="96" cm="1">
        <f t="array" ref="AF97">SUMPRODUCT(IF($A$51:$A$88=$A97,AF$51:AF$88),IF($A$51:$A$88=$A97,AF$51:AF$88))/SUMIF($A$51:$A$88,$A97,AF$51:AF$88)</f>
        <v>72295.332082058099</v>
      </c>
      <c r="AG97" s="96" cm="1">
        <f t="array" ref="AG97">SUMPRODUCT(IF($A$51:$A$88=$A97,AG$51:AG$88),IF($A$51:$A$88=$A97,AG$51:AG$88))/SUMIF($A$51:$A$88,$A97,AG$51:AG$88)</f>
        <v>72626.877854835358</v>
      </c>
      <c r="AH97" s="96"/>
      <c r="AI97" s="96"/>
      <c r="AJ97" s="96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</row>
    <row r="98" spans="1:53" ht="15.75">
      <c r="A98" s="94" t="s">
        <v>287</v>
      </c>
      <c r="B98" s="92" t="str">
        <f t="shared" si="8"/>
        <v>Freight HDV</v>
      </c>
      <c r="C98" s="96" cm="1">
        <f t="array" ref="C98">SUMPRODUCT(IF($A$51:$A$88=$A98,C$51:C$88),IF($A$51:$A$88=$A98,C$51:C$88))/SUMIF($A$51:$A$88,$A98,C$51:C$88)</f>
        <v>157391.05412014163</v>
      </c>
      <c r="D98" s="96" cm="1">
        <f t="array" ref="D98">SUMPRODUCT(IF($A$51:$A$88=$A98,D$51:D$88),IF($A$51:$A$88=$A98,D$51:D$88))/SUMIF($A$51:$A$88,$A98,D$51:D$88)</f>
        <v>155345.28690078575</v>
      </c>
      <c r="E98" s="96" cm="1">
        <f t="array" ref="E98">SUMPRODUCT(IF($A$51:$A$88=$A98,E$51:E$88),IF($A$51:$A$88=$A98,E$51:E$88))/SUMIF($A$51:$A$88,$A98,E$51:E$88)</f>
        <v>153379.80032703816</v>
      </c>
      <c r="F98" s="96" cm="1">
        <f t="array" ref="F98">SUMPRODUCT(IF($A$51:$A$88=$A98,F$51:F$88),IF($A$51:$A$88=$A98,F$51:F$88))/SUMIF($A$51:$A$88,$A98,F$51:F$88)</f>
        <v>151498.63079788405</v>
      </c>
      <c r="G98" s="96" cm="1">
        <f t="array" ref="G98">SUMPRODUCT(IF($A$51:$A$88=$A98,G$51:G$88),IF($A$51:$A$88=$A98,G$51:G$88))/SUMIF($A$51:$A$88,$A98,G$51:G$88)</f>
        <v>149706.08991730609</v>
      </c>
      <c r="H98" s="96" cm="1">
        <f t="array" ref="H98">SUMPRODUCT(IF($A$51:$A$88=$A98,H$51:H$88),IF($A$51:$A$88=$A98,H$51:H$88))/SUMIF($A$51:$A$88,$A98,H$51:H$88)</f>
        <v>148006.78835563437</v>
      </c>
      <c r="I98" s="96" cm="1">
        <f t="array" ref="I98">SUMPRODUCT(IF($A$51:$A$88=$A98,I$51:I$88),IF($A$51:$A$88=$A98,I$51:I$88))/SUMIF($A$51:$A$88,$A98,I$51:I$88)</f>
        <v>146843.95302921996</v>
      </c>
      <c r="J98" s="96" cm="1">
        <f t="array" ref="J98">SUMPRODUCT(IF($A$51:$A$88=$A98,J$51:J$88),IF($A$51:$A$88=$A98,J$51:J$88))/SUMIF($A$51:$A$88,$A98,J$51:J$88)</f>
        <v>145721.6712522204</v>
      </c>
      <c r="K98" s="96" cm="1">
        <f t="array" ref="K98">SUMPRODUCT(IF($A$51:$A$88=$A98,K$51:K$88),IF($A$51:$A$88=$A98,K$51:K$88))/SUMIF($A$51:$A$88,$A98,K$51:K$88)</f>
        <v>144640.78515094591</v>
      </c>
      <c r="L98" s="96" cm="1">
        <f t="array" ref="L98">SUMPRODUCT(IF($A$51:$A$88=$A98,L$51:L$88),IF($A$51:$A$88=$A98,L$51:L$88))/SUMIF($A$51:$A$88,$A98,L$51:L$88)</f>
        <v>143602.16033078023</v>
      </c>
      <c r="M98" s="96" cm="1">
        <f t="array" ref="M98">SUMPRODUCT(IF($A$51:$A$88=$A98,M$51:M$88),IF($A$51:$A$88=$A98,M$51:M$88))/SUMIF($A$51:$A$88,$A98,M$51:M$88)</f>
        <v>142606.686700188</v>
      </c>
      <c r="N98" s="96" cm="1">
        <f t="array" ref="N98">SUMPRODUCT(IF($A$51:$A$88=$A98,N$51:N$88),IF($A$51:$A$88=$A98,N$51:N$88))/SUMIF($A$51:$A$88,$A98,N$51:N$88)</f>
        <v>142731.54725742762</v>
      </c>
      <c r="O98" s="96" cm="1">
        <f t="array" ref="O98">SUMPRODUCT(IF($A$51:$A$88=$A98,O$51:O$88),IF($A$51:$A$88=$A98,O$51:O$88))/SUMIF($A$51:$A$88,$A98,O$51:O$88)</f>
        <v>142868.66164392376</v>
      </c>
      <c r="P98" s="96" cm="1">
        <f t="array" ref="P98">SUMPRODUCT(IF($A$51:$A$88=$A98,P$51:P$88),IF($A$51:$A$88=$A98,P$51:P$88))/SUMIF($A$51:$A$88,$A98,P$51:P$88)</f>
        <v>143018.03910157658</v>
      </c>
      <c r="Q98" s="96" cm="1">
        <f t="array" ref="Q98">SUMPRODUCT(IF($A$51:$A$88=$A98,Q$51:Q$88),IF($A$51:$A$88=$A98,Q$51:Q$88))/SUMIF($A$51:$A$88,$A98,Q$51:Q$88)</f>
        <v>143179.6888815795</v>
      </c>
      <c r="R98" s="96" cm="1">
        <f t="array" ref="R98">SUMPRODUCT(IF($A$51:$A$88=$A98,R$51:R$88),IF($A$51:$A$88=$A98,R$51:R$88))/SUMIF($A$51:$A$88,$A98,R$51:R$88)</f>
        <v>143353.6202444364</v>
      </c>
      <c r="S98" s="96" cm="1">
        <f t="array" ref="S98">SUMPRODUCT(IF($A$51:$A$88=$A98,S$51:S$88),IF($A$51:$A$88=$A98,S$51:S$88))/SUMIF($A$51:$A$88,$A98,S$51:S$88)</f>
        <v>143836.63603812424</v>
      </c>
      <c r="T98" s="96" cm="1">
        <f t="array" ref="T98">SUMPRODUCT(IF($A$51:$A$88=$A98,T$51:T$88),IF($A$51:$A$88=$A98,T$51:T$88))/SUMIF($A$51:$A$88,$A98,T$51:T$88)</f>
        <v>144324.95828991957</v>
      </c>
      <c r="U98" s="96" cm="1">
        <f t="array" ref="U98">SUMPRODUCT(IF($A$51:$A$88=$A98,U$51:U$88),IF($A$51:$A$88=$A98,U$51:U$88))/SUMIF($A$51:$A$88,$A98,U$51:U$88)</f>
        <v>144818.5402464194</v>
      </c>
      <c r="V98" s="96" cm="1">
        <f t="array" ref="V98">SUMPRODUCT(IF($A$51:$A$88=$A98,V$51:V$88),IF($A$51:$A$88=$A98,V$51:V$88))/SUMIF($A$51:$A$88,$A98,V$51:V$88)</f>
        <v>145317.33570185001</v>
      </c>
      <c r="W98" s="96" cm="1">
        <f t="array" ref="W98">SUMPRODUCT(IF($A$51:$A$88=$A98,W$51:W$88),IF($A$51:$A$88=$A98,W$51:W$88))/SUMIF($A$51:$A$88,$A98,W$51:W$88)</f>
        <v>145821.29899007289</v>
      </c>
      <c r="X98" s="96" cm="1">
        <f t="array" ref="X98">SUMPRODUCT(IF($A$51:$A$88=$A98,X$51:X$88),IF($A$51:$A$88=$A98,X$51:X$88))/SUMIF($A$51:$A$88,$A98,X$51:X$88)</f>
        <v>146102.18276683919</v>
      </c>
      <c r="Y98" s="96" cm="1">
        <f t="array" ref="Y98">SUMPRODUCT(IF($A$51:$A$88=$A98,Y$51:Y$88),IF($A$51:$A$88=$A98,Y$51:Y$88))/SUMIF($A$51:$A$88,$A98,Y$51:Y$88)</f>
        <v>146383.29900552621</v>
      </c>
      <c r="Z98" s="96" cm="1">
        <f t="array" ref="Z98">SUMPRODUCT(IF($A$51:$A$88=$A98,Z$51:Z$88),IF($A$51:$A$88=$A98,Z$51:Z$88))/SUMIF($A$51:$A$88,$A98,Z$51:Z$88)</f>
        <v>146664.64652360621</v>
      </c>
      <c r="AA98" s="96" cm="1">
        <f t="array" ref="AA98">SUMPRODUCT(IF($A$51:$A$88=$A98,AA$51:AA$88),IF($A$51:$A$88=$A98,AA$51:AA$88))/SUMIF($A$51:$A$88,$A98,AA$51:AA$88)</f>
        <v>146946.22414655687</v>
      </c>
      <c r="AB98" s="96" cm="1">
        <f t="array" ref="AB98">SUMPRODUCT(IF($A$51:$A$88=$A98,AB$51:AB$88),IF($A$51:$A$88=$A98,AB$51:AB$88))/SUMIF($A$51:$A$88,$A98,AB$51:AB$88)</f>
        <v>147228.03070779666</v>
      </c>
      <c r="AC98" s="96" cm="1">
        <f t="array" ref="AC98">SUMPRODUCT(IF($A$51:$A$88=$A98,AC$51:AC$88),IF($A$51:$A$88=$A98,AC$51:AC$88))/SUMIF($A$51:$A$88,$A98,AC$51:AC$88)</f>
        <v>148034.15848818608</v>
      </c>
      <c r="AD98" s="96" cm="1">
        <f t="array" ref="AD98">SUMPRODUCT(IF($A$51:$A$88=$A98,AD$51:AD$88),IF($A$51:$A$88=$A98,AD$51:AD$88))/SUMIF($A$51:$A$88,$A98,AD$51:AD$88)</f>
        <v>148841.79983870883</v>
      </c>
      <c r="AE98" s="96" cm="1">
        <f t="array" ref="AE98">SUMPRODUCT(IF($A$51:$A$88=$A98,AE$51:AE$88),IF($A$51:$A$88=$A98,AE$51:AE$88))/SUMIF($A$51:$A$88,$A98,AE$51:AE$88)</f>
        <v>149650.93174543077</v>
      </c>
      <c r="AF98" s="96" cm="1">
        <f t="array" ref="AF98">SUMPRODUCT(IF($A$51:$A$88=$A98,AF$51:AF$88),IF($A$51:$A$88=$A98,AF$51:AF$88))/SUMIF($A$51:$A$88,$A98,AF$51:AF$88)</f>
        <v>150461.53165863908</v>
      </c>
      <c r="AG98" s="96" cm="1">
        <f t="array" ref="AG98">SUMPRODUCT(IF($A$51:$A$88=$A98,AG$51:AG$88),IF($A$51:$A$88=$A98,AG$51:AG$88))/SUMIF($A$51:$A$88,$A98,AG$51:AG$88)</f>
        <v>151273.57748119021</v>
      </c>
      <c r="AH98" s="96"/>
      <c r="AI98" s="96"/>
      <c r="AJ98" s="96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</row>
    <row r="99" spans="1:53" ht="15.75">
      <c r="A99" s="94" t="s">
        <v>288</v>
      </c>
      <c r="B99" s="92" t="str">
        <f t="shared" si="8"/>
        <v>Freight HDV</v>
      </c>
      <c r="C99" s="96" cm="1">
        <f t="array" ref="C99">SUMPRODUCT(IF($A$51:$A$88=$A99,C$51:C$88),IF($A$51:$A$88=$A99,C$51:C$88))/SUMIF($A$51:$A$88,$A99,C$51:C$88)</f>
        <v>26260.098720046608</v>
      </c>
      <c r="D99" s="96" cm="1">
        <f t="array" ref="D99">SUMPRODUCT(IF($A$51:$A$88=$A99,D$51:D$88),IF($A$51:$A$88=$A99,D$51:D$88))/SUMIF($A$51:$A$88,$A99,D$51:D$88)</f>
        <v>26546.403421560106</v>
      </c>
      <c r="E99" s="96" cm="1">
        <f t="array" ref="E99">SUMPRODUCT(IF($A$51:$A$88=$A99,E$51:E$88),IF($A$51:$A$88=$A99,E$51:E$88))/SUMIF($A$51:$A$88,$A99,E$51:E$88)</f>
        <v>26863.984419078723</v>
      </c>
      <c r="F99" s="96" cm="1">
        <f t="array" ref="F99">SUMPRODUCT(IF($A$51:$A$88=$A99,F$51:F$88),IF($A$51:$A$88=$A99,F$51:F$88))/SUMIF($A$51:$A$88,$A99,F$51:F$88)</f>
        <v>27213.575854042556</v>
      </c>
      <c r="G99" s="96" cm="1">
        <f t="array" ref="G99">SUMPRODUCT(IF($A$51:$A$88=$A99,G$51:G$88),IF($A$51:$A$88=$A99,G$51:G$88))/SUMIF($A$51:$A$88,$A99,G$51:G$88)</f>
        <v>27595.935025531449</v>
      </c>
      <c r="H99" s="96" cm="1">
        <f t="array" ref="H99">SUMPRODUCT(IF($A$51:$A$88=$A99,H$51:H$88),IF($A$51:$A$88=$A99,H$51:H$88))/SUMIF($A$51:$A$88,$A99,H$51:H$88)</f>
        <v>28011.843310624336</v>
      </c>
      <c r="I99" s="96" cm="1">
        <f t="array" ref="I99">SUMPRODUCT(IF($A$51:$A$88=$A99,I$51:I$88),IF($A$51:$A$88=$A99,I$51:I$88))/SUMIF($A$51:$A$88,$A99,I$51:I$88)</f>
        <v>28396.124484677814</v>
      </c>
      <c r="J99" s="96" cm="1">
        <f t="array" ref="J99">SUMPRODUCT(IF($A$51:$A$88=$A99,J$51:J$88),IF($A$51:$A$88=$A99,J$51:J$88))/SUMIF($A$51:$A$88,$A99,J$51:J$88)</f>
        <v>28780.696268455875</v>
      </c>
      <c r="K99" s="96" cm="1">
        <f t="array" ref="K99">SUMPRODUCT(IF($A$51:$A$88=$A99,K$51:K$88),IF($A$51:$A$88=$A99,K$51:K$88))/SUMIF($A$51:$A$88,$A99,K$51:K$88)</f>
        <v>29165.548643939848</v>
      </c>
      <c r="L99" s="96" cm="1">
        <f t="array" ref="L99">SUMPRODUCT(IF($A$51:$A$88=$A99,L$51:L$88),IF($A$51:$A$88=$A99,L$51:L$88))/SUMIF($A$51:$A$88,$A99,L$51:L$88)</f>
        <v>29550.672048340701</v>
      </c>
      <c r="M99" s="96" cm="1">
        <f t="array" ref="M99">SUMPRODUCT(IF($A$51:$A$88=$A99,M$51:M$88),IF($A$51:$A$88=$A99,M$51:M$88))/SUMIF($A$51:$A$88,$A99,M$51:M$88)</f>
        <v>29936.057348531449</v>
      </c>
      <c r="N99" s="96" cm="1">
        <f t="array" ref="N99">SUMPRODUCT(IF($A$51:$A$88=$A99,N$51:N$88),IF($A$51:$A$88=$A99,N$51:N$88))/SUMIF($A$51:$A$88,$A99,N$51:N$88)</f>
        <v>30431.20630168221</v>
      </c>
      <c r="O99" s="96" cm="1">
        <f t="array" ref="O99">SUMPRODUCT(IF($A$51:$A$88=$A99,O$51:O$88),IF($A$51:$A$88=$A99,O$51:O$88))/SUMIF($A$51:$A$88,$A99,O$51:O$88)</f>
        <v>30928.207047383996</v>
      </c>
      <c r="P99" s="96" cm="1">
        <f t="array" ref="P99">SUMPRODUCT(IF($A$51:$A$88=$A99,P$51:P$88),IF($A$51:$A$88=$A99,P$51:P$88))/SUMIF($A$51:$A$88,$A99,P$51:P$88)</f>
        <v>31426.980073833067</v>
      </c>
      <c r="Q99" s="96" cm="1">
        <f t="array" ref="Q99">SUMPRODUCT(IF($A$51:$A$88=$A99,Q$51:Q$88),IF($A$51:$A$88=$A99,Q$51:Q$88))/SUMIF($A$51:$A$88,$A99,Q$51:Q$88)</f>
        <v>31927.450357069909</v>
      </c>
      <c r="R99" s="96" cm="1">
        <f t="array" ref="R99">SUMPRODUCT(IF($A$51:$A$88=$A99,R$51:R$88),IF($A$51:$A$88=$A99,R$51:R$88))/SUMIF($A$51:$A$88,$A99,R$51:R$88)</f>
        <v>32429.547048754041</v>
      </c>
      <c r="S99" s="96" cm="1">
        <f t="array" ref="S99">SUMPRODUCT(IF($A$51:$A$88=$A99,S$51:S$88),IF($A$51:$A$88=$A99,S$51:S$88))/SUMIF($A$51:$A$88,$A99,S$51:S$88)</f>
        <v>32687.595591208446</v>
      </c>
      <c r="T99" s="96" cm="1">
        <f t="array" ref="T99">SUMPRODUCT(IF($A$51:$A$88=$A99,T$51:T$88),IF($A$51:$A$88=$A99,T$51:T$88))/SUMIF($A$51:$A$88,$A99,T$51:T$88)</f>
        <v>32946.044261553288</v>
      </c>
      <c r="U99" s="96" cm="1">
        <f t="array" ref="U99">SUMPRODUCT(IF($A$51:$A$88=$A99,U$51:U$88),IF($A$51:$A$88=$A99,U$51:U$88))/SUMIF($A$51:$A$88,$A99,U$51:U$88)</f>
        <v>33204.884675531372</v>
      </c>
      <c r="V99" s="96" cm="1">
        <f t="array" ref="V99">SUMPRODUCT(IF($A$51:$A$88=$A99,V$51:V$88),IF($A$51:$A$88=$A99,V$51:V$88))/SUMIF($A$51:$A$88,$A99,V$51:V$88)</f>
        <v>33464.108681504928</v>
      </c>
      <c r="W99" s="96" cm="1">
        <f t="array" ref="W99">SUMPRODUCT(IF($A$51:$A$88=$A99,W$51:W$88),IF($A$51:$A$88=$A99,W$51:W$88))/SUMIF($A$51:$A$88,$A99,W$51:W$88)</f>
        <v>33723.708352443973</v>
      </c>
      <c r="X99" s="96" cm="1">
        <f t="array" ref="X99">SUMPRODUCT(IF($A$51:$A$88=$A99,X$51:X$88),IF($A$51:$A$88=$A99,X$51:X$88))/SUMIF($A$51:$A$88,$A99,X$51:X$88)</f>
        <v>33736.013549264331</v>
      </c>
      <c r="Y99" s="96" cm="1">
        <f t="array" ref="Y99">SUMPRODUCT(IF($A$51:$A$88=$A99,Y$51:Y$88),IF($A$51:$A$88=$A99,Y$51:Y$88))/SUMIF($A$51:$A$88,$A99,Y$51:Y$88)</f>
        <v>33748.569918514186</v>
      </c>
      <c r="Z99" s="96" cm="1">
        <f t="array" ref="Z99">SUMPRODUCT(IF($A$51:$A$88=$A99,Z$51:Z$88),IF($A$51:$A$88=$A99,Z$51:Z$88))/SUMIF($A$51:$A$88,$A99,Z$51:Z$88)</f>
        <v>33761.377193515073</v>
      </c>
      <c r="AA99" s="96" cm="1">
        <f t="array" ref="AA99">SUMPRODUCT(IF($A$51:$A$88=$A99,AA$51:AA$88),IF($A$51:$A$88=$A99,AA$51:AA$88))/SUMIF($A$51:$A$88,$A99,AA$51:AA$88)</f>
        <v>33774.435107965735</v>
      </c>
      <c r="AB99" s="96" cm="1">
        <f t="array" ref="AB99">SUMPRODUCT(IF($A$51:$A$88=$A99,AB$51:AB$88),IF($A$51:$A$88=$A99,AB$51:AB$88))/SUMIF($A$51:$A$88,$A99,AB$51:AB$88)</f>
        <v>33787.743395941885</v>
      </c>
      <c r="AC99" s="96" cm="1">
        <f t="array" ref="AC99">SUMPRODUCT(IF($A$51:$A$88=$A99,AC$51:AC$88),IF($A$51:$A$88=$A99,AC$51:AC$88))/SUMIF($A$51:$A$88,$A99,AC$51:AC$88)</f>
        <v>33844.171060529276</v>
      </c>
      <c r="AD99" s="96" cm="1">
        <f t="array" ref="AD99">SUMPRODUCT(IF($A$51:$A$88=$A99,AD$51:AD$88),IF($A$51:$A$88=$A99,AD$51:AD$88))/SUMIF($A$51:$A$88,$A99,AD$51:AD$88)</f>
        <v>33900.601111661883</v>
      </c>
      <c r="AE99" s="96" cm="1">
        <f t="array" ref="AE99">SUMPRODUCT(IF($A$51:$A$88=$A99,AE$51:AE$88),IF($A$51:$A$88=$A99,AE$51:AE$88))/SUMIF($A$51:$A$88,$A99,AE$51:AE$88)</f>
        <v>33957.033538751013</v>
      </c>
      <c r="AF99" s="96" cm="1">
        <f t="array" ref="AF99">SUMPRODUCT(IF($A$51:$A$88=$A99,AF$51:AF$88),IF($A$51:$A$88=$A99,AF$51:AF$88))/SUMIF($A$51:$A$88,$A99,AF$51:AF$88)</f>
        <v>34013.468331270284</v>
      </c>
      <c r="AG99" s="96" cm="1">
        <f t="array" ref="AG99">SUMPRODUCT(IF($A$51:$A$88=$A99,AG$51:AG$88),IF($A$51:$A$88=$A99,AG$51:AG$88))/SUMIF($A$51:$A$88,$A99,AG$51:AG$88)</f>
        <v>34069.905478755602</v>
      </c>
      <c r="AH99" s="96"/>
      <c r="AI99" s="96"/>
      <c r="AJ99" s="96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</row>
    <row r="100" spans="1:53" ht="15.75">
      <c r="A100" s="94" t="s">
        <v>290</v>
      </c>
      <c r="B100" s="92" t="str">
        <f t="shared" si="8"/>
        <v>Passenger HDV</v>
      </c>
      <c r="C100" s="96" cm="1">
        <f t="array" ref="C100">SUMPRODUCT(IF($A$51:$A$88=$A100,C$51:C$88),IF($A$51:$A$88=$A100,C$51:C$88))/SUMIF($A$51:$A$88,$A100,C$51:C$88)</f>
        <v>40527.6497901197</v>
      </c>
      <c r="D100" s="96" cm="1">
        <f t="array" ref="D100">SUMPRODUCT(IF($A$51:$A$88=$A100,D$51:D$88),IF($A$51:$A$88=$A100,D$51:D$88))/SUMIF($A$51:$A$88,$A100,D$51:D$88)</f>
        <v>40405.560395412562</v>
      </c>
      <c r="E100" s="96" cm="1">
        <f t="array" ref="E100">SUMPRODUCT(IF($A$51:$A$88=$A100,E$51:E$88),IF($A$51:$A$88=$A100,E$51:E$88))/SUMIF($A$51:$A$88,$A100,E$51:E$88)</f>
        <v>40283.47726571247</v>
      </c>
      <c r="F100" s="96" cm="1">
        <f t="array" ref="F100">SUMPRODUCT(IF($A$51:$A$88=$A100,F$51:F$88),IF($A$51:$A$88=$A100,F$51:F$88))/SUMIF($A$51:$A$88,$A100,F$51:F$88)</f>
        <v>40161.400462839643</v>
      </c>
      <c r="G100" s="96" cm="1">
        <f t="array" ref="G100">SUMPRODUCT(IF($A$51:$A$88=$A100,G$51:G$88),IF($A$51:$A$88=$A100,G$51:G$88))/SUMIF($A$51:$A$88,$A100,G$51:G$88)</f>
        <v>40039.330049429984</v>
      </c>
      <c r="H100" s="96" cm="1">
        <f t="array" ref="H100">SUMPRODUCT(IF($A$51:$A$88=$A100,H$51:H$88),IF($A$51:$A$88=$A100,H$51:H$88))/SUMIF($A$51:$A$88,$A100,H$51:H$88)</f>
        <v>39917.266088949087</v>
      </c>
      <c r="I100" s="96" cm="1">
        <f t="array" ref="I100">SUMPRODUCT(IF($A$51:$A$88=$A100,I$51:I$88),IF($A$51:$A$88=$A100,I$51:I$88))/SUMIF($A$51:$A$88,$A100,I$51:I$88)</f>
        <v>39908.477740093957</v>
      </c>
      <c r="J100" s="96" cm="1">
        <f t="array" ref="J100">SUMPRODUCT(IF($A$51:$A$88=$A100,J$51:J$88),IF($A$51:$A$88=$A100,J$51:J$88))/SUMIF($A$51:$A$88,$A100,J$51:J$88)</f>
        <v>39899.689402555268</v>
      </c>
      <c r="K100" s="96" cm="1">
        <f t="array" ref="K100">SUMPRODUCT(IF($A$51:$A$88=$A100,K$51:K$88),IF($A$51:$A$88=$A100,K$51:K$88))/SUMIF($A$51:$A$88,$A100,K$51:K$88)</f>
        <v>39890.901076340095</v>
      </c>
      <c r="L100" s="96" cm="1">
        <f t="array" ref="L100">SUMPRODUCT(IF($A$51:$A$88=$A100,L$51:L$88),IF($A$51:$A$88=$A100,L$51:L$88))/SUMIF($A$51:$A$88,$A100,L$51:L$88)</f>
        <v>39882.112761455719</v>
      </c>
      <c r="M100" s="96" cm="1">
        <f t="array" ref="M100">SUMPRODUCT(IF($A$51:$A$88=$A100,M$51:M$88),IF($A$51:$A$88=$A100,M$51:M$88))/SUMIF($A$51:$A$88,$A100,M$51:M$88)</f>
        <v>39873.324457909192</v>
      </c>
      <c r="N100" s="96" cm="1">
        <f t="array" ref="N100">SUMPRODUCT(IF($A$51:$A$88=$A100,N$51:N$88),IF($A$51:$A$88=$A100,N$51:N$88))/SUMIF($A$51:$A$88,$A100,N$51:N$88)</f>
        <v>39939.115919735646</v>
      </c>
      <c r="O100" s="96" cm="1">
        <f t="array" ref="O100">SUMPRODUCT(IF($A$51:$A$88=$A100,O$51:O$88),IF($A$51:$A$88=$A100,O$51:O$88))/SUMIF($A$51:$A$88,$A100,O$51:O$88)</f>
        <v>40004.943383131489</v>
      </c>
      <c r="P100" s="96" cm="1">
        <f t="array" ref="P100">SUMPRODUCT(IF($A$51:$A$88=$A100,P$51:P$88),IF($A$51:$A$88=$A100,P$51:P$88))/SUMIF($A$51:$A$88,$A100,P$51:P$88)</f>
        <v>40070.806607065497</v>
      </c>
      <c r="Q100" s="96" cm="1">
        <f t="array" ref="Q100">SUMPRODUCT(IF($A$51:$A$88=$A100,Q$51:Q$88),IF($A$51:$A$88=$A100,Q$51:Q$88))/SUMIF($A$51:$A$88,$A100,Q$51:Q$88)</f>
        <v>40136.705352653327</v>
      </c>
      <c r="R100" s="96" cm="1">
        <f t="array" ref="R100">SUMPRODUCT(IF($A$51:$A$88=$A100,R$51:R$88),IF($A$51:$A$88=$A100,R$51:R$88))/SUMIF($A$51:$A$88,$A100,R$51:R$88)</f>
        <v>40202.639383133559</v>
      </c>
      <c r="S100" s="96" cm="1">
        <f t="array" ref="S100">SUMPRODUCT(IF($A$51:$A$88=$A100,S$51:S$88),IF($A$51:$A$88=$A100,S$51:S$88))/SUMIF($A$51:$A$88,$A100,S$51:S$88)</f>
        <v>40423.419128575959</v>
      </c>
      <c r="T100" s="96" cm="1">
        <f t="array" ref="T100">SUMPRODUCT(IF($A$51:$A$88=$A100,T$51:T$88),IF($A$51:$A$88=$A100,T$51:T$88))/SUMIF($A$51:$A$88,$A100,T$51:T$88)</f>
        <v>40644.239698878795</v>
      </c>
      <c r="U100" s="96" cm="1">
        <f t="array" ref="U100">SUMPRODUCT(IF($A$51:$A$88=$A100,U$51:U$88),IF($A$51:$A$88=$A100,U$51:U$88))/SUMIF($A$51:$A$88,$A100,U$51:U$88)</f>
        <v>40865.100357508483</v>
      </c>
      <c r="V100" s="96" cm="1">
        <f t="array" ref="V100">SUMPRODUCT(IF($A$51:$A$88=$A100,V$51:V$88),IF($A$51:$A$88=$A100,V$51:V$88))/SUMIF($A$51:$A$88,$A100,V$51:V$88)</f>
        <v>41086.000385542851</v>
      </c>
      <c r="W100" s="96" cm="1">
        <f t="array" ref="W100">SUMPRODUCT(IF($A$51:$A$88=$A100,W$51:W$88),IF($A$51:$A$88=$A100,W$51:W$88))/SUMIF($A$51:$A$88,$A100,W$51:W$88)</f>
        <v>41306.939081147939</v>
      </c>
      <c r="X100" s="96" cm="1">
        <f t="array" ref="X100">SUMPRODUCT(IF($A$51:$A$88=$A100,X$51:X$88),IF($A$51:$A$88=$A100,X$51:X$88))/SUMIF($A$51:$A$88,$A100,X$51:X$88)</f>
        <v>41355.316198315595</v>
      </c>
      <c r="Y100" s="96" cm="1">
        <f t="array" ref="Y100">SUMPRODUCT(IF($A$51:$A$88=$A100,Y$51:Y$88),IF($A$51:$A$88=$A100,Y$51:Y$88))/SUMIF($A$51:$A$88,$A100,Y$51:Y$88)</f>
        <v>41403.730018840441</v>
      </c>
      <c r="Z100" s="96" cm="1">
        <f t="array" ref="Z100">SUMPRODUCT(IF($A$51:$A$88=$A100,Z$51:Z$88),IF($A$51:$A$88=$A100,Z$51:Z$88))/SUMIF($A$51:$A$88,$A100,Z$51:Z$88)</f>
        <v>41452.180350456867</v>
      </c>
      <c r="AA100" s="96" cm="1">
        <f t="array" ref="AA100">SUMPRODUCT(IF($A$51:$A$88=$A100,AA$51:AA$88),IF($A$51:$A$88=$A100,AA$51:AA$88))/SUMIF($A$51:$A$88,$A100,AA$51:AA$88)</f>
        <v>41500.667002239839</v>
      </c>
      <c r="AB100" s="96" cm="1">
        <f t="array" ref="AB100">SUMPRODUCT(IF($A$51:$A$88=$A100,AB$51:AB$88),IF($A$51:$A$88=$A100,AB$51:AB$88))/SUMIF($A$51:$A$88,$A100,AB$51:AB$88)</f>
        <v>41549.189784593145</v>
      </c>
      <c r="AC100" s="96" cm="1">
        <f t="array" ref="AC100">SUMPRODUCT(IF($A$51:$A$88=$A100,AC$51:AC$88),IF($A$51:$A$88=$A100,AC$51:AC$88))/SUMIF($A$51:$A$88,$A100,AC$51:AC$88)</f>
        <v>41489.282064496481</v>
      </c>
      <c r="AD100" s="96" cm="1">
        <f t="array" ref="AD100">SUMPRODUCT(IF($A$51:$A$88=$A100,AD$51:AD$88),IF($A$51:$A$88=$A100,AD$51:AD$88))/SUMIF($A$51:$A$88,$A100,AD$51:AD$88)</f>
        <v>41429.378662825351</v>
      </c>
      <c r="AE100" s="96" cm="1">
        <f t="array" ref="AE100">SUMPRODUCT(IF($A$51:$A$88=$A100,AE$51:AE$88),IF($A$51:$A$88=$A100,AE$51:AE$88))/SUMIF($A$51:$A$88,$A100,AE$51:AE$88)</f>
        <v>41369.479595757468</v>
      </c>
      <c r="AF100" s="96" cm="1">
        <f t="array" ref="AF100">SUMPRODUCT(IF($A$51:$A$88=$A100,AF$51:AF$88),IF($A$51:$A$88=$A100,AF$51:AF$88))/SUMIF($A$51:$A$88,$A100,AF$51:AF$88)</f>
        <v>41309.584879551541</v>
      </c>
      <c r="AG100" s="96" cm="1">
        <f t="array" ref="AG100">SUMPRODUCT(IF($A$51:$A$88=$A100,AG$51:AG$88),IF($A$51:$A$88=$A100,AG$51:AG$88))/SUMIF($A$51:$A$88,$A100,AG$51:AG$88)</f>
        <v>41249.694530547684</v>
      </c>
      <c r="AH100" s="96"/>
      <c r="AI100" s="96"/>
      <c r="AJ100" s="96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</row>
    <row r="101" spans="1:53" ht="15.75">
      <c r="A101" s="94" t="s">
        <v>291</v>
      </c>
      <c r="B101" s="92" t="str">
        <f t="shared" si="8"/>
        <v>Passenger HDV</v>
      </c>
      <c r="C101" s="96" cm="1">
        <f t="array" ref="C101">SUMPRODUCT(IF($A$51:$A$88=$A101,C$51:C$88),IF($A$51:$A$88=$A101,C$51:C$88))/SUMIF($A$51:$A$88,$A101,C$51:C$88)</f>
        <v>45661.231653064497</v>
      </c>
      <c r="D101" s="96" cm="1">
        <f t="array" ref="D101">SUMPRODUCT(IF($A$51:$A$88=$A101,D$51:D$88),IF($A$51:$A$88=$A101,D$51:D$88))/SUMIF($A$51:$A$88,$A101,D$51:D$88)</f>
        <v>45232.754667082387</v>
      </c>
      <c r="E101" s="96" cm="1">
        <f t="array" ref="E101">SUMPRODUCT(IF($A$51:$A$88=$A101,E$51:E$88),IF($A$51:$A$88=$A101,E$51:E$88))/SUMIF($A$51:$A$88,$A101,E$51:E$88)</f>
        <v>44817.22281168597</v>
      </c>
      <c r="F101" s="96" cm="1">
        <f t="array" ref="F101">SUMPRODUCT(IF($A$51:$A$88=$A101,F$51:F$88),IF($A$51:$A$88=$A101,F$51:F$88))/SUMIF($A$51:$A$88,$A101,F$51:F$88)</f>
        <v>44415.092174538528</v>
      </c>
      <c r="G101" s="96" cm="1">
        <f t="array" ref="G101">SUMPRODUCT(IF($A$51:$A$88=$A101,G$51:G$88),IF($A$51:$A$88=$A101,G$51:G$88))/SUMIF($A$51:$A$88,$A101,G$51:G$88)</f>
        <v>44026.840523316372</v>
      </c>
      <c r="H101" s="96" cm="1">
        <f t="array" ref="H101">SUMPRODUCT(IF($A$51:$A$88=$A101,H$51:H$88),IF($A$51:$A$88=$A101,H$51:H$88))/SUMIF($A$51:$A$88,$A101,H$51:H$88)</f>
        <v>43652.968609394557</v>
      </c>
      <c r="I101" s="96" cm="1">
        <f t="array" ref="I101">SUMPRODUCT(IF($A$51:$A$88=$A101,I$51:I$88),IF($A$51:$A$88=$A101,I$51:I$88))/SUMIF($A$51:$A$88,$A101,I$51:I$88)</f>
        <v>43360.583883054525</v>
      </c>
      <c r="J101" s="96" cm="1">
        <f t="array" ref="J101">SUMPRODUCT(IF($A$51:$A$88=$A101,J$51:J$88),IF($A$51:$A$88=$A101,J$51:J$88))/SUMIF($A$51:$A$88,$A101,J$51:J$88)</f>
        <v>43082.300496240088</v>
      </c>
      <c r="K101" s="96" cm="1">
        <f t="array" ref="K101">SUMPRODUCT(IF($A$51:$A$88=$A101,K$51:K$88),IF($A$51:$A$88=$A101,K$51:K$88))/SUMIF($A$51:$A$88,$A101,K$51:K$88)</f>
        <v>42818.569560229073</v>
      </c>
      <c r="L101" s="96" cm="1">
        <f t="array" ref="L101">SUMPRODUCT(IF($A$51:$A$88=$A101,L$51:L$88),IF($A$51:$A$88=$A101,L$51:L$88))/SUMIF($A$51:$A$88,$A101,L$51:L$88)</f>
        <v>42569.861635498957</v>
      </c>
      <c r="M101" s="96" cm="1">
        <f t="array" ref="M101">SUMPRODUCT(IF($A$51:$A$88=$A101,M$51:M$88),IF($A$51:$A$88=$A101,M$51:M$88))/SUMIF($A$51:$A$88,$A101,M$51:M$88)</f>
        <v>42336.667791312364</v>
      </c>
      <c r="N101" s="96" cm="1">
        <f t="array" ref="N101">SUMPRODUCT(IF($A$51:$A$88=$A101,N$51:N$88),IF($A$51:$A$88=$A101,N$51:N$88))/SUMIF($A$51:$A$88,$A101,N$51:N$88)</f>
        <v>42214.662941461385</v>
      </c>
      <c r="O101" s="96" cm="1">
        <f t="array" ref="O101">SUMPRODUCT(IF($A$51:$A$88=$A101,O$51:O$88),IF($A$51:$A$88=$A101,O$51:O$88))/SUMIF($A$51:$A$88,$A101,O$51:O$88)</f>
        <v>42108.684813611682</v>
      </c>
      <c r="P101" s="96" cm="1">
        <f t="array" ref="P101">SUMPRODUCT(IF($A$51:$A$88=$A101,P$51:P$88),IF($A$51:$A$88=$A101,P$51:P$88))/SUMIF($A$51:$A$88,$A101,P$51:P$88)</f>
        <v>42019.156402106593</v>
      </c>
      <c r="Q101" s="96" cm="1">
        <f t="array" ref="Q101">SUMPRODUCT(IF($A$51:$A$88=$A101,Q$51:Q$88),IF($A$51:$A$88=$A101,Q$51:Q$88))/SUMIF($A$51:$A$88,$A101,Q$51:Q$88)</f>
        <v>41946.515718900526</v>
      </c>
      <c r="R101" s="96" cm="1">
        <f t="array" ref="R101">SUMPRODUCT(IF($A$51:$A$88=$A101,R$51:R$88),IF($A$51:$A$88=$A101,R$51:R$88))/SUMIF($A$51:$A$88,$A101,R$51:R$88)</f>
        <v>41891.216465991711</v>
      </c>
      <c r="S101" s="96" cm="1">
        <f t="array" ref="S101">SUMPRODUCT(IF($A$51:$A$88=$A101,S$51:S$88),IF($A$51:$A$88=$A101,S$51:S$88))/SUMIF($A$51:$A$88,$A101,S$51:S$88)</f>
        <v>42006.901822181761</v>
      </c>
      <c r="T101" s="96" cm="1">
        <f t="array" ref="T101">SUMPRODUCT(IF($A$51:$A$88=$A101,T$51:T$88),IF($A$51:$A$88=$A101,T$51:T$88))/SUMIF($A$51:$A$88,$A101,T$51:T$88)</f>
        <v>42122.749128035808</v>
      </c>
      <c r="U101" s="96" cm="1">
        <f t="array" ref="U101">SUMPRODUCT(IF($A$51:$A$88=$A101,U$51:U$88),IF($A$51:$A$88=$A101,U$51:U$88))/SUMIF($A$51:$A$88,$A101,U$51:U$88)</f>
        <v>42238.757413232794</v>
      </c>
      <c r="V101" s="96" cm="1">
        <f t="array" ref="V101">SUMPRODUCT(IF($A$51:$A$88=$A101,V$51:V$88),IF($A$51:$A$88=$A101,V$51:V$88))/SUMIF($A$51:$A$88,$A101,V$51:V$88)</f>
        <v>42354.925715188001</v>
      </c>
      <c r="W101" s="96" cm="1">
        <f t="array" ref="W101">SUMPRODUCT(IF($A$51:$A$88=$A101,W$51:W$88),IF($A$51:$A$88=$A101,W$51:W$88))/SUMIF($A$51:$A$88,$A101,W$51:W$88)</f>
        <v>42471.253078975809</v>
      </c>
      <c r="X101" s="96" cm="1">
        <f t="array" ref="X101">SUMPRODUCT(IF($A$51:$A$88=$A101,X$51:X$88),IF($A$51:$A$88=$A101,X$51:X$88))/SUMIF($A$51:$A$88,$A101,X$51:X$88)</f>
        <v>42392.079825859619</v>
      </c>
      <c r="Y101" s="96" cm="1">
        <f t="array" ref="Y101">SUMPRODUCT(IF($A$51:$A$88=$A101,Y$51:Y$88),IF($A$51:$A$88=$A101,Y$51:Y$88))/SUMIF($A$51:$A$88,$A101,Y$51:Y$88)</f>
        <v>42312.980081567839</v>
      </c>
      <c r="Z101" s="96" cm="1">
        <f t="array" ref="Z101">SUMPRODUCT(IF($A$51:$A$88=$A101,Z$51:Z$88),IF($A$51:$A$88=$A101,Z$51:Z$88))/SUMIF($A$51:$A$88,$A101,Z$51:Z$88)</f>
        <v>42233.954145818308</v>
      </c>
      <c r="AA101" s="96" cm="1">
        <f t="array" ref="AA101">SUMPRODUCT(IF($A$51:$A$88=$A101,AA$51:AA$88),IF($A$51:$A$88=$A101,AA$51:AA$88))/SUMIF($A$51:$A$88,$A101,AA$51:AA$88)</f>
        <v>42155.002319960666</v>
      </c>
      <c r="AB101" s="96" cm="1">
        <f t="array" ref="AB101">SUMPRODUCT(IF($A$51:$A$88=$A101,AB$51:AB$88),IF($A$51:$A$88=$A101,AB$51:AB$88))/SUMIF($A$51:$A$88,$A101,AB$51:AB$88)</f>
        <v>42076.124906987025</v>
      </c>
      <c r="AC101" s="96" cm="1">
        <f t="array" ref="AC101">SUMPRODUCT(IF($A$51:$A$88=$A101,AC$51:AC$88),IF($A$51:$A$88=$A101,AC$51:AC$88))/SUMIF($A$51:$A$88,$A101,AC$51:AC$88)</f>
        <v>42023.699372280869</v>
      </c>
      <c r="AD101" s="96" cm="1">
        <f t="array" ref="AD101">SUMPRODUCT(IF($A$51:$A$88=$A101,AD$51:AD$88),IF($A$51:$A$88=$A101,AD$51:AD$88))/SUMIF($A$51:$A$88,$A101,AD$51:AD$88)</f>
        <v>41971.306986470678</v>
      </c>
      <c r="AE101" s="96" cm="1">
        <f t="array" ref="AE101">SUMPRODUCT(IF($A$51:$A$88=$A101,AE$51:AE$88),IF($A$51:$A$88=$A101,AE$51:AE$88))/SUMIF($A$51:$A$88,$A101,AE$51:AE$88)</f>
        <v>41918.947839950495</v>
      </c>
      <c r="AF101" s="96" cm="1">
        <f t="array" ref="AF101">SUMPRODUCT(IF($A$51:$A$88=$A101,AF$51:AF$88),IF($A$51:$A$88=$A101,AF$51:AF$88))/SUMIF($A$51:$A$88,$A101,AF$51:AF$88)</f>
        <v>41866.62202344332</v>
      </c>
      <c r="AG101" s="96" cm="1">
        <f t="array" ref="AG101">SUMPRODUCT(IF($A$51:$A$88=$A101,AG$51:AG$88),IF($A$51:$A$88=$A101,AG$51:AG$88))/SUMIF($A$51:$A$88,$A101,AG$51:AG$88)</f>
        <v>41814.329628002539</v>
      </c>
      <c r="AH101" s="96"/>
      <c r="AI101" s="96"/>
      <c r="AJ101" s="96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</row>
    <row r="102" spans="1:53" ht="15.75">
      <c r="A102" s="94" t="s">
        <v>292</v>
      </c>
      <c r="B102" s="92" t="str">
        <f t="shared" si="8"/>
        <v>Passenger HDV</v>
      </c>
      <c r="C102" s="96" cm="1">
        <f t="array" ref="C102">SUMPRODUCT(IF($A$51:$A$88=$A102,C$51:C$88),IF($A$51:$A$88=$A102,C$51:C$88))/SUMIF($A$51:$A$88,$A102,C$51:C$88)</f>
        <v>16637.917400394021</v>
      </c>
      <c r="D102" s="96" cm="1">
        <f t="array" ref="D102">SUMPRODUCT(IF($A$51:$A$88=$A102,D$51:D$88),IF($A$51:$A$88=$A102,D$51:D$88))/SUMIF($A$51:$A$88,$A102,D$51:D$88)</f>
        <v>16683.593067899001</v>
      </c>
      <c r="E102" s="96" cm="1">
        <f t="array" ref="E102">SUMPRODUCT(IF($A$51:$A$88=$A102,E$51:E$88),IF($A$51:$A$88=$A102,E$51:E$88))/SUMIF($A$51:$A$88,$A102,E$51:E$88)</f>
        <v>16729.273204567955</v>
      </c>
      <c r="F102" s="96" cm="1">
        <f t="array" ref="F102">SUMPRODUCT(IF($A$51:$A$88=$A102,F$51:F$88),IF($A$51:$A$88=$A102,F$51:F$88))/SUMIF($A$51:$A$88,$A102,F$51:F$88)</f>
        <v>16774.957773857088</v>
      </c>
      <c r="G102" s="96" cm="1">
        <f t="array" ref="G102">SUMPRODUCT(IF($A$51:$A$88=$A102,G$51:G$88),IF($A$51:$A$88=$A102,G$51:G$88))/SUMIF($A$51:$A$88,$A102,G$51:G$88)</f>
        <v>16820.646739619948</v>
      </c>
      <c r="H102" s="96" cm="1">
        <f t="array" ref="H102">SUMPRODUCT(IF($A$51:$A$88=$A102,H$51:H$88),IF($A$51:$A$88=$A102,H$51:H$88))/SUMIF($A$51:$A$88,$A102,H$51:H$88)</f>
        <v>16866.34006610182</v>
      </c>
      <c r="I102" s="96" cm="1">
        <f t="array" ref="I102">SUMPRODUCT(IF($A$51:$A$88=$A102,I$51:I$88),IF($A$51:$A$88=$A102,I$51:I$88))/SUMIF($A$51:$A$88,$A102,I$51:I$88)</f>
        <v>16899.446336438043</v>
      </c>
      <c r="J102" s="96" cm="1">
        <f t="array" ref="J102">SUMPRODUCT(IF($A$51:$A$88=$A102,J$51:J$88),IF($A$51:$A$88=$A102,J$51:J$88))/SUMIF($A$51:$A$88,$A102,J$51:J$88)</f>
        <v>16932.557814030009</v>
      </c>
      <c r="K102" s="96" cm="1">
        <f t="array" ref="K102">SUMPRODUCT(IF($A$51:$A$88=$A102,K$51:K$88),IF($A$51:$A$88=$A102,K$51:K$88))/SUMIF($A$51:$A$88,$A102,K$51:K$88)</f>
        <v>16965.674468369391</v>
      </c>
      <c r="L102" s="96" cm="1">
        <f t="array" ref="L102">SUMPRODUCT(IF($A$51:$A$88=$A102,L$51:L$88),IF($A$51:$A$88=$A102,L$51:L$88))/SUMIF($A$51:$A$88,$A102,L$51:L$88)</f>
        <v>16998.796269185848</v>
      </c>
      <c r="M102" s="96" cm="1">
        <f t="array" ref="M102">SUMPRODUCT(IF($A$51:$A$88=$A102,M$51:M$88),IF($A$51:$A$88=$A102,M$51:M$88))/SUMIF($A$51:$A$88,$A102,M$51:M$88)</f>
        <v>17031.923186444455</v>
      </c>
      <c r="N102" s="96" cm="1">
        <f t="array" ref="N102">SUMPRODUCT(IF($A$51:$A$88=$A102,N$51:N$88),IF($A$51:$A$88=$A102,N$51:N$88))/SUMIF($A$51:$A$88,$A102,N$51:N$88)</f>
        <v>17086.493553915836</v>
      </c>
      <c r="O102" s="96" cm="1">
        <f t="array" ref="O102">SUMPRODUCT(IF($A$51:$A$88=$A102,O$51:O$88),IF($A$51:$A$88=$A102,O$51:O$88))/SUMIF($A$51:$A$88,$A102,O$51:O$88)</f>
        <v>17141.064369575903</v>
      </c>
      <c r="P102" s="96" cm="1">
        <f t="array" ref="P102">SUMPRODUCT(IF($A$51:$A$88=$A102,P$51:P$88),IF($A$51:$A$88=$A102,P$51:P$88))/SUMIF($A$51:$A$88,$A102,P$51:P$88)</f>
        <v>17195.63562915786</v>
      </c>
      <c r="Q102" s="96" cm="1">
        <f t="array" ref="Q102">SUMPRODUCT(IF($A$51:$A$88=$A102,Q$51:Q$88),IF($A$51:$A$88=$A102,Q$51:Q$88))/SUMIF($A$51:$A$88,$A102,Q$51:Q$88)</f>
        <v>17250.207328448771</v>
      </c>
      <c r="R102" s="96" cm="1">
        <f t="array" ref="R102">SUMPRODUCT(IF($A$51:$A$88=$A102,R$51:R$88),IF($A$51:$A$88=$A102,R$51:R$88))/SUMIF($A$51:$A$88,$A102,R$51:R$88)</f>
        <v>17304.779463288862</v>
      </c>
      <c r="S102" s="96" cm="1">
        <f t="array" ref="S102">SUMPRODUCT(IF($A$51:$A$88=$A102,S$51:S$88),IF($A$51:$A$88=$A102,S$51:S$88))/SUMIF($A$51:$A$88,$A102,S$51:S$88)</f>
        <v>17351.373813229449</v>
      </c>
      <c r="T102" s="96" cm="1">
        <f t="array" ref="T102">SUMPRODUCT(IF($A$51:$A$88=$A102,T$51:T$88),IF($A$51:$A$88=$A102,T$51:T$88))/SUMIF($A$51:$A$88,$A102,T$51:T$88)</f>
        <v>17397.968376328776</v>
      </c>
      <c r="U102" s="96" cm="1">
        <f t="array" ref="U102">SUMPRODUCT(IF($A$51:$A$88=$A102,U$51:U$88),IF($A$51:$A$88=$A102,U$51:U$88))/SUMIF($A$51:$A$88,$A102,U$51:U$88)</f>
        <v>17444.563150878734</v>
      </c>
      <c r="V102" s="96" cm="1">
        <f t="array" ref="V102">SUMPRODUCT(IF($A$51:$A$88=$A102,V$51:V$88),IF($A$51:$A$88=$A102,V$51:V$88))/SUMIF($A$51:$A$88,$A102,V$51:V$88)</f>
        <v>17491.158135189395</v>
      </c>
      <c r="W102" s="96" cm="1">
        <f t="array" ref="W102">SUMPRODUCT(IF($A$51:$A$88=$A102,W$51:W$88),IF($A$51:$A$88=$A102,W$51:W$88))/SUMIF($A$51:$A$88,$A102,W$51:W$88)</f>
        <v>17537.753327588769</v>
      </c>
      <c r="X102" s="96" cm="1">
        <f t="array" ref="X102">SUMPRODUCT(IF($A$51:$A$88=$A102,X$51:X$88),IF($A$51:$A$88=$A102,X$51:X$88))/SUMIF($A$51:$A$88,$A102,X$51:X$88)</f>
        <v>17516.670483437927</v>
      </c>
      <c r="Y102" s="96" cm="1">
        <f t="array" ref="Y102">SUMPRODUCT(IF($A$51:$A$88=$A102,Y$51:Y$88),IF($A$51:$A$88=$A102,Y$51:Y$88))/SUMIF($A$51:$A$88,$A102,Y$51:Y$88)</f>
        <v>17495.587899831546</v>
      </c>
      <c r="Z102" s="96" cm="1">
        <f t="array" ref="Z102">SUMPRODUCT(IF($A$51:$A$88=$A102,Z$51:Z$88),IF($A$51:$A$88=$A102,Z$51:Z$88))/SUMIF($A$51:$A$88,$A102,Z$51:Z$88)</f>
        <v>17474.505577712698</v>
      </c>
      <c r="AA102" s="96" cm="1">
        <f t="array" ref="AA102">SUMPRODUCT(IF($A$51:$A$88=$A102,AA$51:AA$88),IF($A$51:$A$88=$A102,AA$51:AA$88))/SUMIF($A$51:$A$88,$A102,AA$51:AA$88)</f>
        <v>17453.423518028776</v>
      </c>
      <c r="AB102" s="96" cm="1">
        <f t="array" ref="AB102">SUMPRODUCT(IF($A$51:$A$88=$A102,AB$51:AB$88),IF($A$51:$A$88=$A102,AB$51:AB$88))/SUMIF($A$51:$A$88,$A102,AB$51:AB$88)</f>
        <v>17432.341721732053</v>
      </c>
      <c r="AC102" s="96" cm="1">
        <f t="array" ref="AC102">SUMPRODUCT(IF($A$51:$A$88=$A102,AC$51:AC$88),IF($A$51:$A$88=$A102,AC$51:AC$88))/SUMIF($A$51:$A$88,$A102,AC$51:AC$88)</f>
        <v>17419.16790667842</v>
      </c>
      <c r="AD102" s="96" cm="1">
        <f t="array" ref="AD102">SUMPRODUCT(IF($A$51:$A$88=$A102,AD$51:AD$88),IF($A$51:$A$88=$A102,AD$51:AD$88))/SUMIF($A$51:$A$88,$A102,AD$51:AD$88)</f>
        <v>17405.994091624802</v>
      </c>
      <c r="AE102" s="96" cm="1">
        <f t="array" ref="AE102">SUMPRODUCT(IF($A$51:$A$88=$A102,AE$51:AE$88),IF($A$51:$A$88=$A102,AE$51:AE$88))/SUMIF($A$51:$A$88,$A102,AE$51:AE$88)</f>
        <v>17392.820276571201</v>
      </c>
      <c r="AF102" s="96" cm="1">
        <f t="array" ref="AF102">SUMPRODUCT(IF($A$51:$A$88=$A102,AF$51:AF$88),IF($A$51:$A$88=$A102,AF$51:AF$88))/SUMIF($A$51:$A$88,$A102,AF$51:AF$88)</f>
        <v>17379.646461517576</v>
      </c>
      <c r="AG102" s="96" cm="1">
        <f t="array" ref="AG102">SUMPRODUCT(IF($A$51:$A$88=$A102,AG$51:AG$88),IF($A$51:$A$88=$A102,AG$51:AG$88))/SUMIF($A$51:$A$88,$A102,AG$51:AG$88)</f>
        <v>17366.472646464019</v>
      </c>
      <c r="AH102" s="96"/>
      <c r="AI102" s="96"/>
      <c r="AJ102" s="96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</row>
    <row r="103" spans="1:53" ht="15.75">
      <c r="A103" s="94" t="s">
        <v>293</v>
      </c>
      <c r="B103" s="92" t="str">
        <f t="shared" si="8"/>
        <v>Passenger HDV</v>
      </c>
      <c r="C103" s="96" cm="1">
        <f t="array" ref="C103">SUMPRODUCT(IF($A$51:$A$88=$A103,C$51:C$88),IF($A$51:$A$88=$A103,C$51:C$88))/SUMIF($A$51:$A$88,$A103,C$51:C$88)</f>
        <v>46814.855092405189</v>
      </c>
      <c r="D103" s="96" cm="1">
        <f t="array" ref="D103">SUMPRODUCT(IF($A$51:$A$88=$A103,D$51:D$88),IF($A$51:$A$88=$A103,D$51:D$88))/SUMIF($A$51:$A$88,$A103,D$51:D$88)</f>
        <v>47052.731789982165</v>
      </c>
      <c r="E103" s="96" cm="1">
        <f t="array" ref="E103">SUMPRODUCT(IF($A$51:$A$88=$A103,E$51:E$88),IF($A$51:$A$88=$A103,E$51:E$88))/SUMIF($A$51:$A$88,$A103,E$51:E$88)</f>
        <v>47290.721360073774</v>
      </c>
      <c r="F103" s="96" cm="1">
        <f t="array" ref="F103">SUMPRODUCT(IF($A$51:$A$88=$A103,F$51:F$88),IF($A$51:$A$88=$A103,F$51:F$88))/SUMIF($A$51:$A$88,$A103,F$51:F$88)</f>
        <v>47528.822115590505</v>
      </c>
      <c r="G103" s="96" cm="1">
        <f t="array" ref="G103">SUMPRODUCT(IF($A$51:$A$88=$A103,G$51:G$88),IF($A$51:$A$88=$A103,G$51:G$88))/SUMIF($A$51:$A$88,$A103,G$51:G$88)</f>
        <v>47767.032402898294</v>
      </c>
      <c r="H103" s="96" cm="1">
        <f t="array" ref="H103">SUMPRODUCT(IF($A$51:$A$88=$A103,H$51:H$88),IF($A$51:$A$88=$A103,H$51:H$88))/SUMIF($A$51:$A$88,$A103,H$51:H$88)</f>
        <v>48005.350600993566</v>
      </c>
      <c r="I103" s="96" cm="1">
        <f t="array" ref="I103">SUMPRODUCT(IF($A$51:$A$88=$A103,I$51:I$88),IF($A$51:$A$88=$A103,I$51:I$88))/SUMIF($A$51:$A$88,$A103,I$51:I$88)</f>
        <v>48233.452151126614</v>
      </c>
      <c r="J103" s="96" cm="1">
        <f t="array" ref="J103">SUMPRODUCT(IF($A$51:$A$88=$A103,J$51:J$88),IF($A$51:$A$88=$A103,J$51:J$88))/SUMIF($A$51:$A$88,$A103,J$51:J$88)</f>
        <v>48461.556341909774</v>
      </c>
      <c r="K103" s="96" cm="1">
        <f t="array" ref="K103">SUMPRODUCT(IF($A$51:$A$88=$A103,K$51:K$88),IF($A$51:$A$88=$A103,K$51:K$88))/SUMIF($A$51:$A$88,$A103,K$51:K$88)</f>
        <v>48689.66313619072</v>
      </c>
      <c r="L103" s="96" cm="1">
        <f t="array" ref="L103">SUMPRODUCT(IF($A$51:$A$88=$A103,L$51:L$88),IF($A$51:$A$88=$A103,L$51:L$88))/SUMIF($A$51:$A$88,$A103,L$51:L$88)</f>
        <v>48917.772497511061</v>
      </c>
      <c r="M103" s="96" cm="1">
        <f t="array" ref="M103">SUMPRODUCT(IF($A$51:$A$88=$A103,M$51:M$88),IF($A$51:$A$88=$A103,M$51:M$88))/SUMIF($A$51:$A$88,$A103,M$51:M$88)</f>
        <v>49145.88439008985</v>
      </c>
      <c r="N103" s="96" cm="1">
        <f t="array" ref="N103">SUMPRODUCT(IF($A$51:$A$88=$A103,N$51:N$88),IF($A$51:$A$88=$A103,N$51:N$88))/SUMIF($A$51:$A$88,$A103,N$51:N$88)</f>
        <v>49353.361891281122</v>
      </c>
      <c r="O103" s="96" cm="1">
        <f t="array" ref="O103">SUMPRODUCT(IF($A$51:$A$88=$A103,O$51:O$88),IF($A$51:$A$88=$A103,O$51:O$88))/SUMIF($A$51:$A$88,$A103,O$51:O$88)</f>
        <v>49561.045168971461</v>
      </c>
      <c r="P103" s="96" cm="1">
        <f t="array" ref="P103">SUMPRODUCT(IF($A$51:$A$88=$A103,P$51:P$88),IF($A$51:$A$88=$A103,P$51:P$88))/SUMIF($A$51:$A$88,$A103,P$51:P$88)</f>
        <v>49768.931625317091</v>
      </c>
      <c r="Q103" s="96" cm="1">
        <f t="array" ref="Q103">SUMPRODUCT(IF($A$51:$A$88=$A103,Q$51:Q$88),IF($A$51:$A$88=$A103,Q$51:Q$88))/SUMIF($A$51:$A$88,$A103,Q$51:Q$88)</f>
        <v>49977.01870602015</v>
      </c>
      <c r="R103" s="96" cm="1">
        <f t="array" ref="R103">SUMPRODUCT(IF($A$51:$A$88=$A103,R$51:R$88),IF($A$51:$A$88=$A103,R$51:R$88))/SUMIF($A$51:$A$88,$A103,R$51:R$88)</f>
        <v>50185.303899419792</v>
      </c>
      <c r="S103" s="96" cm="1">
        <f t="array" ref="S103">SUMPRODUCT(IF($A$51:$A$88=$A103,S$51:S$88),IF($A$51:$A$88=$A103,S$51:S$88))/SUMIF($A$51:$A$88,$A103,S$51:S$88)</f>
        <v>50336.492354801208</v>
      </c>
      <c r="T103" s="96" cm="1">
        <f t="array" ref="T103">SUMPRODUCT(IF($A$51:$A$88=$A103,T$51:T$88),IF($A$51:$A$88=$A103,T$51:T$88))/SUMIF($A$51:$A$88,$A103,T$51:T$88)</f>
        <v>50487.916299809141</v>
      </c>
      <c r="U103" s="96" cm="1">
        <f t="array" ref="U103">SUMPRODUCT(IF($A$51:$A$88=$A103,U$51:U$88),IF($A$51:$A$88=$A103,U$51:U$88))/SUMIF($A$51:$A$88,$A103,U$51:U$88)</f>
        <v>50639.573610932224</v>
      </c>
      <c r="V103" s="96" cm="1">
        <f t="array" ref="V103">SUMPRODUCT(IF($A$51:$A$88=$A103,V$51:V$88),IF($A$51:$A$88=$A103,V$51:V$88))/SUMIF($A$51:$A$88,$A103,V$51:V$88)</f>
        <v>50791.462190114245</v>
      </c>
      <c r="W103" s="96" cm="1">
        <f t="array" ref="W103">SUMPRODUCT(IF($A$51:$A$88=$A103,W$51:W$88),IF($A$51:$A$88=$A103,W$51:W$88))/SUMIF($A$51:$A$88,$A103,W$51:W$88)</f>
        <v>50943.579964373486</v>
      </c>
      <c r="X103" s="96" cm="1">
        <f t="array" ref="X103">SUMPRODUCT(IF($A$51:$A$88=$A103,X$51:X$88),IF($A$51:$A$88=$A103,X$51:X$88))/SUMIF($A$51:$A$88,$A103,X$51:X$88)</f>
        <v>50858.281333529521</v>
      </c>
      <c r="Y103" s="96" cm="1">
        <f t="array" ref="Y103">SUMPRODUCT(IF($A$51:$A$88=$A103,Y$51:Y$88),IF($A$51:$A$88=$A103,Y$51:Y$88))/SUMIF($A$51:$A$88,$A103,Y$51:Y$88)</f>
        <v>50772.982772072261</v>
      </c>
      <c r="Z103" s="96" cm="1">
        <f t="array" ref="Z103">SUMPRODUCT(IF($A$51:$A$88=$A103,Z$51:Z$88),IF($A$51:$A$88=$A103,Z$51:Z$88))/SUMIF($A$51:$A$88,$A103,Z$51:Z$88)</f>
        <v>50687.684280352056</v>
      </c>
      <c r="AA103" s="96" cm="1">
        <f t="array" ref="AA103">SUMPRODUCT(IF($A$51:$A$88=$A103,AA$51:AA$88),IF($A$51:$A$88=$A103,AA$51:AA$88))/SUMIF($A$51:$A$88,$A103,AA$51:AA$88)</f>
        <v>50602.385858721544</v>
      </c>
      <c r="AB103" s="96" cm="1">
        <f t="array" ref="AB103">SUMPRODUCT(IF($A$51:$A$88=$A103,AB$51:AB$88),IF($A$51:$A$88=$A103,AB$51:AB$88))/SUMIF($A$51:$A$88,$A103,AB$51:AB$88)</f>
        <v>50517.087507535754</v>
      </c>
      <c r="AC103" s="96" cm="1">
        <f t="array" ref="AC103">SUMPRODUCT(IF($A$51:$A$88=$A103,AC$51:AC$88),IF($A$51:$A$88=$A103,AC$51:AC$88))/SUMIF($A$51:$A$88,$A103,AC$51:AC$88)</f>
        <v>50482.220861716087</v>
      </c>
      <c r="AD103" s="96" cm="1">
        <f t="array" ref="AD103">SUMPRODUCT(IF($A$51:$A$88=$A103,AD$51:AD$88),IF($A$51:$A$88=$A103,AD$51:AD$88))/SUMIF($A$51:$A$88,$A103,AD$51:AD$88)</f>
        <v>50447.354215896958</v>
      </c>
      <c r="AE103" s="96" cm="1">
        <f t="array" ref="AE103">SUMPRODUCT(IF($A$51:$A$88=$A103,AE$51:AE$88),IF($A$51:$A$88=$A103,AE$51:AE$88))/SUMIF($A$51:$A$88,$A103,AE$51:AE$88)</f>
        <v>50412.487570078396</v>
      </c>
      <c r="AF103" s="96" cm="1">
        <f t="array" ref="AF103">SUMPRODUCT(IF($A$51:$A$88=$A103,AF$51:AF$88),IF($A$51:$A$88=$A103,AF$51:AF$88))/SUMIF($A$51:$A$88,$A103,AF$51:AF$88)</f>
        <v>50377.620924260424</v>
      </c>
      <c r="AG103" s="96" cm="1">
        <f t="array" ref="AG103">SUMPRODUCT(IF($A$51:$A$88=$A103,AG$51:AG$88),IF($A$51:$A$88=$A103,AG$51:AG$88))/SUMIF($A$51:$A$88,$A103,AG$51:AG$88)</f>
        <v>50342.754278442982</v>
      </c>
      <c r="AH103" s="96"/>
      <c r="AI103" s="96"/>
      <c r="AJ103" s="96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</row>
    <row r="104" spans="1:53" ht="15.7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</row>
    <row r="105" spans="1:53" ht="15.75">
      <c r="A105" s="82" t="s">
        <v>347</v>
      </c>
      <c r="B105" s="92" t="s">
        <v>346</v>
      </c>
      <c r="C105" s="95">
        <v>2020</v>
      </c>
      <c r="D105" s="95">
        <v>2021</v>
      </c>
      <c r="E105" s="95">
        <v>2022</v>
      </c>
      <c r="F105" s="95">
        <v>2023</v>
      </c>
      <c r="G105" s="95">
        <v>2024</v>
      </c>
      <c r="H105" s="95">
        <v>2025</v>
      </c>
      <c r="I105" s="95">
        <v>2026</v>
      </c>
      <c r="J105" s="95">
        <v>2027</v>
      </c>
      <c r="K105" s="95">
        <v>2028</v>
      </c>
      <c r="L105" s="95">
        <v>2029</v>
      </c>
      <c r="M105" s="95">
        <v>2030</v>
      </c>
      <c r="N105" s="95">
        <v>2031</v>
      </c>
      <c r="O105" s="95">
        <v>2032</v>
      </c>
      <c r="P105" s="95">
        <v>2033</v>
      </c>
      <c r="Q105" s="95">
        <v>2034</v>
      </c>
      <c r="R105" s="95">
        <v>2035</v>
      </c>
      <c r="S105" s="95">
        <v>2036</v>
      </c>
      <c r="T105" s="95">
        <v>2037</v>
      </c>
      <c r="U105" s="95">
        <v>2038</v>
      </c>
      <c r="V105" s="95">
        <v>2039</v>
      </c>
      <c r="W105" s="95">
        <v>2040</v>
      </c>
      <c r="X105" s="95">
        <v>2041</v>
      </c>
      <c r="Y105" s="95">
        <v>2042</v>
      </c>
      <c r="Z105" s="95">
        <v>2043</v>
      </c>
      <c r="AA105" s="95">
        <v>2044</v>
      </c>
      <c r="AB105" s="95">
        <v>2045</v>
      </c>
      <c r="AC105" s="95">
        <v>2046</v>
      </c>
      <c r="AD105" s="95">
        <v>2047</v>
      </c>
      <c r="AE105" s="95">
        <v>2048</v>
      </c>
      <c r="AF105" s="95">
        <v>2049</v>
      </c>
      <c r="AG105" s="95">
        <v>2050</v>
      </c>
    </row>
    <row r="106" spans="1:53" ht="15.75">
      <c r="A106" s="94" t="s">
        <v>283</v>
      </c>
      <c r="B106" s="92" t="str">
        <f t="shared" ref="B106:B115" si="9">INDEX($AJ$34:$AJ$45,MATCH(A106,$A$34:$A$45,0),1)</f>
        <v>Freight LDV</v>
      </c>
      <c r="C106" s="97">
        <f>C94*INDEX(B$34:B$45,MATCH($A106,$A$34:$A$45,0),1)</f>
        <v>3345831749.4821477</v>
      </c>
      <c r="D106" s="97">
        <f t="shared" ref="C106:AG114" si="10">D94*INDEX(C$34:C$45,MATCH($A106,$A$34:$A$45,0),1)</f>
        <v>3372520851.0492282</v>
      </c>
      <c r="E106" s="97">
        <f t="shared" si="10"/>
        <v>3399286758.7692885</v>
      </c>
      <c r="F106" s="97">
        <f t="shared" si="10"/>
        <v>3426130041.4816823</v>
      </c>
      <c r="G106" s="97">
        <f t="shared" si="10"/>
        <v>3453051267.717154</v>
      </c>
      <c r="H106" s="97">
        <f t="shared" si="10"/>
        <v>3480051005.6980915</v>
      </c>
      <c r="I106" s="97">
        <f t="shared" si="10"/>
        <v>3512854044.1415472</v>
      </c>
      <c r="J106" s="97">
        <f t="shared" si="10"/>
        <v>3545437755.7018309</v>
      </c>
      <c r="K106" s="97">
        <f t="shared" si="10"/>
        <v>3577816434.6331625</v>
      </c>
      <c r="L106" s="97">
        <f t="shared" si="10"/>
        <v>3610004498.8575549</v>
      </c>
      <c r="M106" s="97">
        <f t="shared" si="10"/>
        <v>3642016491.305088</v>
      </c>
      <c r="N106" s="97">
        <f t="shared" si="10"/>
        <v>3769294453.6157751</v>
      </c>
      <c r="O106" s="97">
        <f t="shared" si="10"/>
        <v>3898403329.0496006</v>
      </c>
      <c r="P106" s="97">
        <f t="shared" si="10"/>
        <v>4029343159.0294361</v>
      </c>
      <c r="Q106" s="97">
        <f t="shared" si="10"/>
        <v>4162113983.3165331</v>
      </c>
      <c r="R106" s="97">
        <f t="shared" si="10"/>
        <v>4296715840.0929298</v>
      </c>
      <c r="S106" s="97">
        <f t="shared" si="10"/>
        <v>4411354751.1790028</v>
      </c>
      <c r="T106" s="97">
        <f t="shared" si="10"/>
        <v>4526971664.3600855</v>
      </c>
      <c r="U106" s="97">
        <f t="shared" si="10"/>
        <v>4643566602.8034334</v>
      </c>
      <c r="V106" s="97">
        <f t="shared" si="10"/>
        <v>4761139589.1981211</v>
      </c>
      <c r="W106" s="97">
        <f t="shared" si="10"/>
        <v>4879690645.7672815</v>
      </c>
      <c r="X106" s="97">
        <f t="shared" si="10"/>
        <v>4994966913.4318705</v>
      </c>
      <c r="Y106" s="97">
        <f t="shared" si="10"/>
        <v>5108759463.5152884</v>
      </c>
      <c r="Z106" s="97">
        <f t="shared" si="10"/>
        <v>5223256126.1280613</v>
      </c>
      <c r="AA106" s="97">
        <f t="shared" si="10"/>
        <v>5338456904.0431805</v>
      </c>
      <c r="AB106" s="97">
        <f t="shared" si="10"/>
        <v>5454361799.9934177</v>
      </c>
      <c r="AC106" s="97">
        <f t="shared" si="10"/>
        <v>5562070428.4380026</v>
      </c>
      <c r="AD106" s="97">
        <f t="shared" si="10"/>
        <v>5670174307.5211058</v>
      </c>
      <c r="AE106" s="97">
        <f t="shared" si="10"/>
        <v>5778673441.5365334</v>
      </c>
      <c r="AF106" s="97">
        <f t="shared" si="10"/>
        <v>5887567834.7425127</v>
      </c>
      <c r="AG106" s="97">
        <f t="shared" si="10"/>
        <v>5996857491.3620796</v>
      </c>
    </row>
    <row r="107" spans="1:53" ht="15.75">
      <c r="A107" s="94" t="s">
        <v>284</v>
      </c>
      <c r="B107" s="92" t="str">
        <f t="shared" si="9"/>
        <v>Freight LDV</v>
      </c>
      <c r="C107" s="97">
        <f t="shared" si="10"/>
        <v>3403308310.4814692</v>
      </c>
      <c r="D107" s="97">
        <f t="shared" si="10"/>
        <v>3418830831.1574984</v>
      </c>
      <c r="E107" s="97">
        <f t="shared" si="10"/>
        <v>3434410600.3641229</v>
      </c>
      <c r="F107" s="97">
        <f t="shared" si="10"/>
        <v>3450051218.5754881</v>
      </c>
      <c r="G107" s="97">
        <f t="shared" si="10"/>
        <v>3465756290.9038582</v>
      </c>
      <c r="H107" s="97">
        <f t="shared" si="10"/>
        <v>3481529427.1070905</v>
      </c>
      <c r="I107" s="97">
        <f t="shared" si="10"/>
        <v>3551991252.7139239</v>
      </c>
      <c r="J107" s="97">
        <f t="shared" si="10"/>
        <v>3623123585.631556</v>
      </c>
      <c r="K107" s="97">
        <f t="shared" si="10"/>
        <v>3694929473.9717875</v>
      </c>
      <c r="L107" s="97">
        <f t="shared" si="10"/>
        <v>3767411915.532011</v>
      </c>
      <c r="M107" s="97">
        <f t="shared" si="10"/>
        <v>3840573858.8291149</v>
      </c>
      <c r="N107" s="97">
        <f t="shared" si="10"/>
        <v>3959183575.2880316</v>
      </c>
      <c r="O107" s="97">
        <f t="shared" si="10"/>
        <v>4078982931.4454384</v>
      </c>
      <c r="P107" s="97">
        <f t="shared" si="10"/>
        <v>4199972107.8305016</v>
      </c>
      <c r="Q107" s="97">
        <f t="shared" si="10"/>
        <v>4322151280.3285656</v>
      </c>
      <c r="R107" s="97">
        <f t="shared" si="10"/>
        <v>4445520620.3294582</v>
      </c>
      <c r="S107" s="97">
        <f t="shared" si="10"/>
        <v>4567239923.8213406</v>
      </c>
      <c r="T107" s="97">
        <f t="shared" si="10"/>
        <v>4690099708.6304779</v>
      </c>
      <c r="U107" s="97">
        <f t="shared" si="10"/>
        <v>4814099974.9006186</v>
      </c>
      <c r="V107" s="97">
        <f t="shared" si="10"/>
        <v>4939240722.772109</v>
      </c>
      <c r="W107" s="97">
        <f t="shared" si="10"/>
        <v>5065521952.3820124</v>
      </c>
      <c r="X107" s="97">
        <f t="shared" si="10"/>
        <v>5162773243.8546753</v>
      </c>
      <c r="Y107" s="97">
        <f t="shared" si="10"/>
        <v>5257631902.1103392</v>
      </c>
      <c r="Z107" s="97">
        <f t="shared" si="10"/>
        <v>5352370598.7466202</v>
      </c>
      <c r="AA107" s="97">
        <f t="shared" si="10"/>
        <v>5446989396.5583134</v>
      </c>
      <c r="AB107" s="97">
        <f t="shared" si="10"/>
        <v>5541488358.5276575</v>
      </c>
      <c r="AC107" s="97">
        <f t="shared" si="10"/>
        <v>5650917477.3438854</v>
      </c>
      <c r="AD107" s="97">
        <f t="shared" si="10"/>
        <v>5760748133.9125175</v>
      </c>
      <c r="AE107" s="97">
        <f t="shared" si="10"/>
        <v>5870980332.6025133</v>
      </c>
      <c r="AF107" s="97">
        <f t="shared" si="10"/>
        <v>5981614077.7465172</v>
      </c>
      <c r="AG107" s="97">
        <f t="shared" si="10"/>
        <v>6092649373.6413736</v>
      </c>
    </row>
    <row r="108" spans="1:53" ht="15.75">
      <c r="A108" s="94" t="s">
        <v>285</v>
      </c>
      <c r="B108" s="92" t="str">
        <f t="shared" si="9"/>
        <v>Freight HDV</v>
      </c>
      <c r="C108" s="97">
        <f t="shared" si="10"/>
        <v>2854390527.200716</v>
      </c>
      <c r="D108" s="97">
        <f t="shared" si="10"/>
        <v>2885277088.2676773</v>
      </c>
      <c r="E108" s="97">
        <f t="shared" si="10"/>
        <v>2916340843.8552227</v>
      </c>
      <c r="F108" s="97">
        <f t="shared" si="10"/>
        <v>2947581946.5983377</v>
      </c>
      <c r="G108" s="97">
        <f t="shared" si="10"/>
        <v>2979000546.2783966</v>
      </c>
      <c r="H108" s="97">
        <f t="shared" si="10"/>
        <v>3010596789.8894925</v>
      </c>
      <c r="I108" s="97">
        <f t="shared" si="10"/>
        <v>3052946906.7034664</v>
      </c>
      <c r="J108" s="97">
        <f t="shared" si="10"/>
        <v>3095268216.4134612</v>
      </c>
      <c r="K108" s="97">
        <f t="shared" si="10"/>
        <v>3137561253.0141916</v>
      </c>
      <c r="L108" s="97">
        <f t="shared" si="10"/>
        <v>3179826550.2444782</v>
      </c>
      <c r="M108" s="97">
        <f t="shared" si="10"/>
        <v>3222064641.5873704</v>
      </c>
      <c r="N108" s="97">
        <f t="shared" si="10"/>
        <v>3310300201.7042394</v>
      </c>
      <c r="O108" s="97">
        <f t="shared" si="10"/>
        <v>3398997051.3693571</v>
      </c>
      <c r="P108" s="97">
        <f t="shared" si="10"/>
        <v>3488155387.1225657</v>
      </c>
      <c r="Q108" s="97">
        <f t="shared" si="10"/>
        <v>3577775403.0247097</v>
      </c>
      <c r="R108" s="97">
        <f t="shared" si="10"/>
        <v>3667857290.6966267</v>
      </c>
      <c r="S108" s="97">
        <f t="shared" si="10"/>
        <v>3754822238.3055334</v>
      </c>
      <c r="T108" s="97">
        <f t="shared" si="10"/>
        <v>3842169383.9241819</v>
      </c>
      <c r="U108" s="97">
        <f t="shared" si="10"/>
        <v>3929898739.9650674</v>
      </c>
      <c r="V108" s="97">
        <f t="shared" si="10"/>
        <v>4018010318.7232842</v>
      </c>
      <c r="W108" s="97">
        <f t="shared" si="10"/>
        <v>4106504132.3779325</v>
      </c>
      <c r="X108" s="97">
        <f t="shared" si="10"/>
        <v>4182421439.6775341</v>
      </c>
      <c r="Y108" s="97">
        <f t="shared" si="10"/>
        <v>4256289296.210588</v>
      </c>
      <c r="Z108" s="97">
        <f t="shared" si="10"/>
        <v>4329949088.0788765</v>
      </c>
      <c r="AA108" s="97">
        <f t="shared" si="10"/>
        <v>4403400880.0482769</v>
      </c>
      <c r="AB108" s="97">
        <f t="shared" si="10"/>
        <v>4476644737.2642422</v>
      </c>
      <c r="AC108" s="97">
        <f t="shared" si="10"/>
        <v>4565046797.3134565</v>
      </c>
      <c r="AD108" s="97">
        <f t="shared" si="10"/>
        <v>4653773253.4868813</v>
      </c>
      <c r="AE108" s="97">
        <f t="shared" si="10"/>
        <v>4742824109.3042135</v>
      </c>
      <c r="AF108" s="97">
        <f t="shared" si="10"/>
        <v>4832199368.2559824</v>
      </c>
      <c r="AG108" s="97">
        <f t="shared" si="10"/>
        <v>4921899033.8039122</v>
      </c>
    </row>
    <row r="109" spans="1:53" ht="15.75">
      <c r="A109" s="94" t="s">
        <v>286</v>
      </c>
      <c r="B109" s="92" t="str">
        <f t="shared" si="9"/>
        <v>Freight HDV</v>
      </c>
      <c r="C109" s="97">
        <f t="shared" si="10"/>
        <v>4243248416.923768</v>
      </c>
      <c r="D109" s="97">
        <f t="shared" si="10"/>
        <v>4135143446.5307212</v>
      </c>
      <c r="E109" s="97">
        <f t="shared" si="10"/>
        <v>4034614756.2566051</v>
      </c>
      <c r="F109" s="97">
        <f t="shared" si="10"/>
        <v>3941472037.4969835</v>
      </c>
      <c r="G109" s="97">
        <f t="shared" si="10"/>
        <v>3855524090.8280807</v>
      </c>
      <c r="H109" s="97">
        <f t="shared" si="10"/>
        <v>3776578820.7883592</v>
      </c>
      <c r="I109" s="97">
        <f t="shared" si="10"/>
        <v>3720801615.5901527</v>
      </c>
      <c r="J109" s="97">
        <f t="shared" si="10"/>
        <v>3667969442.7516408</v>
      </c>
      <c r="K109" s="97">
        <f t="shared" si="10"/>
        <v>3618055686.5311308</v>
      </c>
      <c r="L109" s="97">
        <f t="shared" si="10"/>
        <v>3571033342.5276484</v>
      </c>
      <c r="M109" s="97">
        <f t="shared" si="10"/>
        <v>3526875010.5606184</v>
      </c>
      <c r="N109" s="97">
        <f t="shared" si="10"/>
        <v>3541628699.0779214</v>
      </c>
      <c r="O109" s="97">
        <f t="shared" si="10"/>
        <v>3556908661.2005963</v>
      </c>
      <c r="P109" s="97">
        <f t="shared" si="10"/>
        <v>3572720778.3754368</v>
      </c>
      <c r="Q109" s="97">
        <f t="shared" si="10"/>
        <v>3589070921.5651793</v>
      </c>
      <c r="R109" s="97">
        <f t="shared" si="10"/>
        <v>3605964951.2718225</v>
      </c>
      <c r="S109" s="97">
        <f t="shared" si="10"/>
        <v>3634043836.7990761</v>
      </c>
      <c r="T109" s="97">
        <f t="shared" si="10"/>
        <v>3662387244.9095998</v>
      </c>
      <c r="U109" s="97">
        <f t="shared" si="10"/>
        <v>3690995333.7400928</v>
      </c>
      <c r="V109" s="97">
        <f t="shared" si="10"/>
        <v>3719868259.1525111</v>
      </c>
      <c r="W109" s="97">
        <f t="shared" si="10"/>
        <v>3749006174.7748332</v>
      </c>
      <c r="X109" s="97">
        <f t="shared" si="10"/>
        <v>3768093722.8184886</v>
      </c>
      <c r="Y109" s="97">
        <f t="shared" si="10"/>
        <v>3786813947.1263022</v>
      </c>
      <c r="Z109" s="97">
        <f t="shared" si="10"/>
        <v>3805579763.426219</v>
      </c>
      <c r="AA109" s="97">
        <f t="shared" si="10"/>
        <v>3824391310.9398789</v>
      </c>
      <c r="AB109" s="97">
        <f t="shared" si="10"/>
        <v>3843248728.3844185</v>
      </c>
      <c r="AC109" s="97">
        <f t="shared" si="10"/>
        <v>3876102783.7270679</v>
      </c>
      <c r="AD109" s="97">
        <f t="shared" si="10"/>
        <v>3909125386.5514746</v>
      </c>
      <c r="AE109" s="97">
        <f t="shared" si="10"/>
        <v>3942316457.079464</v>
      </c>
      <c r="AF109" s="97">
        <f t="shared" si="10"/>
        <v>3975675917.0362225</v>
      </c>
      <c r="AG109" s="97">
        <f t="shared" si="10"/>
        <v>4009203689.6150379</v>
      </c>
    </row>
    <row r="110" spans="1:53" ht="15.75">
      <c r="A110" s="94" t="s">
        <v>287</v>
      </c>
      <c r="B110" s="92" t="str">
        <f t="shared" si="9"/>
        <v>Freight HDV</v>
      </c>
      <c r="C110" s="97">
        <f t="shared" si="10"/>
        <v>14612799289.625017</v>
      </c>
      <c r="D110" s="97">
        <f t="shared" si="10"/>
        <v>14262424777.082468</v>
      </c>
      <c r="E110" s="97">
        <f t="shared" si="10"/>
        <v>13923563663.21998</v>
      </c>
      <c r="F110" s="97">
        <f t="shared" si="10"/>
        <v>13596329460.18935</v>
      </c>
      <c r="G110" s="97">
        <f t="shared" si="10"/>
        <v>13280843419.494194</v>
      </c>
      <c r="H110" s="97">
        <f t="shared" si="10"/>
        <v>12977235203.022022</v>
      </c>
      <c r="I110" s="97">
        <f t="shared" si="10"/>
        <v>12784933527.940308</v>
      </c>
      <c r="J110" s="97">
        <f t="shared" si="10"/>
        <v>12597568533.352251</v>
      </c>
      <c r="K110" s="97">
        <f t="shared" si="10"/>
        <v>12415137652.066132</v>
      </c>
      <c r="L110" s="97">
        <f t="shared" si="10"/>
        <v>12237638245.31517</v>
      </c>
      <c r="M110" s="97">
        <f t="shared" si="10"/>
        <v>12065067600.245365</v>
      </c>
      <c r="N110" s="97">
        <f t="shared" si="10"/>
        <v>12126392325.324587</v>
      </c>
      <c r="O110" s="97">
        <f t="shared" si="10"/>
        <v>12188851297.644287</v>
      </c>
      <c r="P110" s="97">
        <f t="shared" si="10"/>
        <v>12252458382.820219</v>
      </c>
      <c r="Q110" s="97">
        <f t="shared" si="10"/>
        <v>12317227460.414755</v>
      </c>
      <c r="R110" s="97">
        <f t="shared" si="10"/>
        <v>12383172423.954905</v>
      </c>
      <c r="S110" s="97">
        <f t="shared" si="10"/>
        <v>12474517056.945681</v>
      </c>
      <c r="T110" s="97">
        <f t="shared" si="10"/>
        <v>12566656995.221544</v>
      </c>
      <c r="U110" s="97">
        <f t="shared" si="10"/>
        <v>12659593643.608829</v>
      </c>
      <c r="V110" s="97">
        <f t="shared" si="10"/>
        <v>12753328390.478903</v>
      </c>
      <c r="W110" s="97">
        <f t="shared" si="10"/>
        <v>12847862607.988451</v>
      </c>
      <c r="X110" s="97">
        <f t="shared" si="10"/>
        <v>12925089336.854912</v>
      </c>
      <c r="Y110" s="97">
        <f t="shared" si="10"/>
        <v>13001119910.135149</v>
      </c>
      <c r="Z110" s="97">
        <f t="shared" si="10"/>
        <v>13077367607.079</v>
      </c>
      <c r="AA110" s="97">
        <f t="shared" si="10"/>
        <v>13153832565.047693</v>
      </c>
      <c r="AB110" s="97">
        <f t="shared" si="10"/>
        <v>13230514920.474039</v>
      </c>
      <c r="AC110" s="97">
        <f t="shared" si="10"/>
        <v>13354695167.648855</v>
      </c>
      <c r="AD110" s="97">
        <f t="shared" si="10"/>
        <v>13479575975.665928</v>
      </c>
      <c r="AE110" s="97">
        <f t="shared" si="10"/>
        <v>13605156839.257725</v>
      </c>
      <c r="AF110" s="97">
        <f t="shared" si="10"/>
        <v>13731437263.348825</v>
      </c>
      <c r="AG110" s="97">
        <f t="shared" si="10"/>
        <v>13858416762.7997</v>
      </c>
    </row>
    <row r="111" spans="1:53" ht="15.75">
      <c r="A111" s="94" t="s">
        <v>288</v>
      </c>
      <c r="B111" s="92" t="str">
        <f t="shared" si="9"/>
        <v>Freight HDV</v>
      </c>
      <c r="C111" s="97">
        <f t="shared" si="10"/>
        <v>94903996.774248436</v>
      </c>
      <c r="D111" s="97">
        <f t="shared" si="10"/>
        <v>96602362.05105722</v>
      </c>
      <c r="E111" s="97">
        <f t="shared" si="10"/>
        <v>98429638.911504433</v>
      </c>
      <c r="F111" s="97">
        <f t="shared" si="10"/>
        <v>100390881.32556298</v>
      </c>
      <c r="G111" s="97">
        <f t="shared" si="10"/>
        <v>102491302.6848238</v>
      </c>
      <c r="H111" s="97">
        <f t="shared" si="10"/>
        <v>104736282.1384244</v>
      </c>
      <c r="I111" s="97">
        <f t="shared" si="10"/>
        <v>107717858.62017682</v>
      </c>
      <c r="J111" s="97">
        <f t="shared" si="10"/>
        <v>110742363.10176452</v>
      </c>
      <c r="K111" s="97">
        <f t="shared" si="10"/>
        <v>113809803.91838208</v>
      </c>
      <c r="L111" s="97">
        <f t="shared" si="10"/>
        <v>116920189.02646482</v>
      </c>
      <c r="M111" s="97">
        <f t="shared" si="10"/>
        <v>120073526.02495964</v>
      </c>
      <c r="N111" s="97">
        <f t="shared" si="10"/>
        <v>125035740.45235187</v>
      </c>
      <c r="O111" s="97">
        <f t="shared" si="10"/>
        <v>130102595.76552553</v>
      </c>
      <c r="P111" s="97">
        <f t="shared" si="10"/>
        <v>135274293.02980706</v>
      </c>
      <c r="Q111" s="97">
        <f t="shared" si="10"/>
        <v>140551021.96189317</v>
      </c>
      <c r="R111" s="97">
        <f t="shared" si="10"/>
        <v>145932961.71939319</v>
      </c>
      <c r="S111" s="97">
        <f t="shared" si="10"/>
        <v>150212576.77983928</v>
      </c>
      <c r="T111" s="97">
        <f t="shared" si="10"/>
        <v>154543304.42209414</v>
      </c>
      <c r="U111" s="97">
        <f t="shared" si="10"/>
        <v>158925219.0340282</v>
      </c>
      <c r="V111" s="97">
        <f t="shared" si="10"/>
        <v>163358392.93963441</v>
      </c>
      <c r="W111" s="97">
        <f t="shared" si="10"/>
        <v>167842896.47011366</v>
      </c>
      <c r="X111" s="97">
        <f t="shared" si="10"/>
        <v>171230510.37064525</v>
      </c>
      <c r="Y111" s="97">
        <f t="shared" si="10"/>
        <v>174548217.22891676</v>
      </c>
      <c r="Z111" s="97">
        <f t="shared" si="10"/>
        <v>177869667.29275745</v>
      </c>
      <c r="AA111" s="97">
        <f t="shared" si="10"/>
        <v>181194931.70912883</v>
      </c>
      <c r="AB111" s="97">
        <f t="shared" si="10"/>
        <v>184524081.5243459</v>
      </c>
      <c r="AC111" s="97">
        <f t="shared" si="10"/>
        <v>188095441.8288205</v>
      </c>
      <c r="AD111" s="97">
        <f t="shared" si="10"/>
        <v>191677696.9327296</v>
      </c>
      <c r="AE111" s="97">
        <f t="shared" si="10"/>
        <v>195270847.46550173</v>
      </c>
      <c r="AF111" s="97">
        <f t="shared" si="10"/>
        <v>198874894.0528459</v>
      </c>
      <c r="AG111" s="97">
        <f t="shared" si="10"/>
        <v>202489837.31678164</v>
      </c>
    </row>
    <row r="112" spans="1:53" ht="15.75">
      <c r="A112" s="94" t="s">
        <v>290</v>
      </c>
      <c r="B112" s="92" t="str">
        <f t="shared" si="9"/>
        <v>Passenger HDV</v>
      </c>
      <c r="C112" s="97">
        <f t="shared" si="10"/>
        <v>192668892.90637672</v>
      </c>
      <c r="D112" s="97">
        <f t="shared" si="10"/>
        <v>192094886.90283436</v>
      </c>
      <c r="E112" s="97">
        <f t="shared" si="10"/>
        <v>191520871.95843565</v>
      </c>
      <c r="F112" s="97">
        <f t="shared" si="10"/>
        <v>190946848.37008491</v>
      </c>
      <c r="G112" s="97">
        <f t="shared" si="10"/>
        <v>190372816.438604</v>
      </c>
      <c r="H112" s="97">
        <f t="shared" si="10"/>
        <v>189798776.46879947</v>
      </c>
      <c r="I112" s="97">
        <f t="shared" si="10"/>
        <v>190934122.07023597</v>
      </c>
      <c r="J112" s="97">
        <f t="shared" si="10"/>
        <v>192068949.28738716</v>
      </c>
      <c r="K112" s="97">
        <f t="shared" si="10"/>
        <v>193203258.12128869</v>
      </c>
      <c r="L112" s="97">
        <f t="shared" si="10"/>
        <v>194337048.57297805</v>
      </c>
      <c r="M112" s="97">
        <f t="shared" si="10"/>
        <v>195470320.64349246</v>
      </c>
      <c r="N112" s="97">
        <f t="shared" si="10"/>
        <v>199159133.36929071</v>
      </c>
      <c r="O112" s="97">
        <f t="shared" si="10"/>
        <v>202859219.17313716</v>
      </c>
      <c r="P112" s="97">
        <f t="shared" si="10"/>
        <v>206570585.91570231</v>
      </c>
      <c r="Q112" s="97">
        <f t="shared" si="10"/>
        <v>210293241.38764349</v>
      </c>
      <c r="R112" s="97">
        <f t="shared" si="10"/>
        <v>214027193.31038192</v>
      </c>
      <c r="S112" s="97">
        <f t="shared" si="10"/>
        <v>218520005.55598357</v>
      </c>
      <c r="T112" s="97">
        <f t="shared" si="10"/>
        <v>223049279.48144552</v>
      </c>
      <c r="U112" s="97">
        <f t="shared" si="10"/>
        <v>227615021.03551081</v>
      </c>
      <c r="V112" s="97">
        <f t="shared" si="10"/>
        <v>232217236.02468029</v>
      </c>
      <c r="W112" s="97">
        <f t="shared" si="10"/>
        <v>236855930.11743909</v>
      </c>
      <c r="X112" s="97">
        <f t="shared" si="10"/>
        <v>240649551.5126797</v>
      </c>
      <c r="Y112" s="97">
        <f t="shared" si="10"/>
        <v>244368131.13543579</v>
      </c>
      <c r="Z112" s="97">
        <f t="shared" si="10"/>
        <v>248094966.7849316</v>
      </c>
      <c r="AA112" s="97">
        <f t="shared" si="10"/>
        <v>251830066.39479166</v>
      </c>
      <c r="AB112" s="97">
        <f t="shared" si="10"/>
        <v>255573437.84342432</v>
      </c>
      <c r="AC112" s="97">
        <f t="shared" si="10"/>
        <v>258648896.81816289</v>
      </c>
      <c r="AD112" s="97">
        <f t="shared" si="10"/>
        <v>261714437.38856724</v>
      </c>
      <c r="AE112" s="97">
        <f t="shared" si="10"/>
        <v>264770060.7335732</v>
      </c>
      <c r="AF112" s="97">
        <f t="shared" si="10"/>
        <v>267815768.03801328</v>
      </c>
      <c r="AG112" s="97">
        <f t="shared" si="10"/>
        <v>270851560.49265301</v>
      </c>
    </row>
    <row r="113" spans="1:33" ht="15.75">
      <c r="A113" s="94" t="s">
        <v>291</v>
      </c>
      <c r="B113" s="92" t="str">
        <f t="shared" si="9"/>
        <v>Passenger HDV</v>
      </c>
      <c r="C113" s="97">
        <f t="shared" si="10"/>
        <v>241227556.2434333</v>
      </c>
      <c r="D113" s="97">
        <f t="shared" si="10"/>
        <v>238971789.68143368</v>
      </c>
      <c r="E113" s="97">
        <f t="shared" si="10"/>
        <v>236784267.43211046</v>
      </c>
      <c r="F113" s="97">
        <f t="shared" si="10"/>
        <v>234667405.99472737</v>
      </c>
      <c r="G113" s="97">
        <f t="shared" si="10"/>
        <v>232623736.73623627</v>
      </c>
      <c r="H113" s="97">
        <f t="shared" si="10"/>
        <v>230655912.79862383</v>
      </c>
      <c r="I113" s="97">
        <f t="shared" si="10"/>
        <v>230532259.13921514</v>
      </c>
      <c r="J113" s="97">
        <f t="shared" si="10"/>
        <v>230464871.86467144</v>
      </c>
      <c r="K113" s="97">
        <f t="shared" si="10"/>
        <v>230457565.57308841</v>
      </c>
      <c r="L113" s="97">
        <f t="shared" si="10"/>
        <v>230514319.32504189</v>
      </c>
      <c r="M113" s="97">
        <f t="shared" si="10"/>
        <v>230639285.60344741</v>
      </c>
      <c r="N113" s="97">
        <f t="shared" si="10"/>
        <v>233928442.9819378</v>
      </c>
      <c r="O113" s="97">
        <f t="shared" si="10"/>
        <v>237285058.08489725</v>
      </c>
      <c r="P113" s="97">
        <f t="shared" si="10"/>
        <v>240716057.29835761</v>
      </c>
      <c r="Q113" s="97">
        <f t="shared" si="10"/>
        <v>244228612.91653407</v>
      </c>
      <c r="R113" s="97">
        <f t="shared" si="10"/>
        <v>247830154.15268207</v>
      </c>
      <c r="S113" s="97">
        <f t="shared" si="10"/>
        <v>252345624.91608682</v>
      </c>
      <c r="T113" s="97">
        <f t="shared" si="10"/>
        <v>256883184.56062609</v>
      </c>
      <c r="U113" s="97">
        <f t="shared" si="10"/>
        <v>261442871.3902719</v>
      </c>
      <c r="V113" s="97">
        <f t="shared" si="10"/>
        <v>266024723.40360999</v>
      </c>
      <c r="W113" s="97">
        <f t="shared" si="10"/>
        <v>270628778.29687548</v>
      </c>
      <c r="X113" s="97">
        <f t="shared" si="10"/>
        <v>274129449.64819461</v>
      </c>
      <c r="Y113" s="97">
        <f t="shared" si="10"/>
        <v>277521069.49343228</v>
      </c>
      <c r="Z113" s="97">
        <f t="shared" si="10"/>
        <v>280898587.27992362</v>
      </c>
      <c r="AA113" s="97">
        <f t="shared" si="10"/>
        <v>284262025.46494055</v>
      </c>
      <c r="AB113" s="97">
        <f t="shared" si="10"/>
        <v>287611406.62817645</v>
      </c>
      <c r="AC113" s="97">
        <f t="shared" si="10"/>
        <v>291129487.72510117</v>
      </c>
      <c r="AD113" s="97">
        <f t="shared" si="10"/>
        <v>294638129.64042747</v>
      </c>
      <c r="AE113" s="97">
        <f t="shared" si="10"/>
        <v>298137342.19042581</v>
      </c>
      <c r="AF113" s="97">
        <f t="shared" si="10"/>
        <v>301627135.22708619</v>
      </c>
      <c r="AG113" s="97">
        <f t="shared" si="10"/>
        <v>305107518.63828403</v>
      </c>
    </row>
    <row r="114" spans="1:33" ht="15.75">
      <c r="A114" s="94" t="s">
        <v>292</v>
      </c>
      <c r="B114" s="92" t="str">
        <f t="shared" si="9"/>
        <v>Passenger HDV</v>
      </c>
      <c r="C114" s="97">
        <f t="shared" si="10"/>
        <v>449970928.76733804</v>
      </c>
      <c r="D114" s="97">
        <f t="shared" si="10"/>
        <v>451221161.4364062</v>
      </c>
      <c r="E114" s="97">
        <f t="shared" si="10"/>
        <v>452471596.77758712</v>
      </c>
      <c r="F114" s="97">
        <f t="shared" si="10"/>
        <v>453722233.81446415</v>
      </c>
      <c r="G114" s="97">
        <f t="shared" si="10"/>
        <v>454973071.58123738</v>
      </c>
      <c r="H114" s="97">
        <f t="shared" si="10"/>
        <v>456224109.12257355</v>
      </c>
      <c r="I114" s="97">
        <f t="shared" si="10"/>
        <v>459955641.24710494</v>
      </c>
      <c r="J114" s="97">
        <f t="shared" ref="J114:AG114" si="11">J102*INDEX(I$34:I$45,MATCH($A114,$A$34:$A$45,0),1)</f>
        <v>463698427.615345</v>
      </c>
      <c r="K114" s="97">
        <f t="shared" si="11"/>
        <v>467452470.0083133</v>
      </c>
      <c r="L114" s="97">
        <f t="shared" si="11"/>
        <v>471217770.19314736</v>
      </c>
      <c r="M114" s="97">
        <f t="shared" si="11"/>
        <v>474994329.92323011</v>
      </c>
      <c r="N114" s="97">
        <f t="shared" si="11"/>
        <v>484708965.67774224</v>
      </c>
      <c r="O114" s="97">
        <f t="shared" si="11"/>
        <v>494475945.92492926</v>
      </c>
      <c r="P114" s="97">
        <f t="shared" si="11"/>
        <v>504295271.18436104</v>
      </c>
      <c r="Q114" s="97">
        <f t="shared" si="11"/>
        <v>514166941.96902937</v>
      </c>
      <c r="R114" s="97">
        <f t="shared" si="11"/>
        <v>524090958.78545582</v>
      </c>
      <c r="S114" s="97">
        <f t="shared" si="11"/>
        <v>533603224.49523973</v>
      </c>
      <c r="T114" s="97">
        <f t="shared" si="11"/>
        <v>543159005.35910404</v>
      </c>
      <c r="U114" s="97">
        <f t="shared" si="11"/>
        <v>552758301.62148702</v>
      </c>
      <c r="V114" s="97">
        <f t="shared" si="11"/>
        <v>562401113.5242219</v>
      </c>
      <c r="W114" s="97">
        <f t="shared" si="11"/>
        <v>572087441.30657041</v>
      </c>
      <c r="X114" s="97">
        <f t="shared" si="11"/>
        <v>579872303.43938076</v>
      </c>
      <c r="Y114" s="97">
        <f t="shared" si="11"/>
        <v>587436359.40201855</v>
      </c>
      <c r="Z114" s="97">
        <f t="shared" si="11"/>
        <v>594980512.53177953</v>
      </c>
      <c r="AA114" s="97">
        <f t="shared" si="11"/>
        <v>602504763.23181665</v>
      </c>
      <c r="AB114" s="97">
        <f t="shared" si="11"/>
        <v>610009111.90724504</v>
      </c>
      <c r="AC114" s="97">
        <f t="shared" si="11"/>
        <v>617774007.60573053</v>
      </c>
      <c r="AD114" s="97">
        <f t="shared" si="11"/>
        <v>625526461.11334944</v>
      </c>
      <c r="AE114" s="97">
        <f t="shared" si="11"/>
        <v>633266472.43010187</v>
      </c>
      <c r="AF114" s="97">
        <f t="shared" si="11"/>
        <v>640994041.55598617</v>
      </c>
      <c r="AG114" s="97">
        <f t="shared" si="11"/>
        <v>648709168.4910059</v>
      </c>
    </row>
    <row r="115" spans="1:33" ht="15.75">
      <c r="A115" s="94" t="s">
        <v>293</v>
      </c>
      <c r="B115" s="92" t="str">
        <f t="shared" si="9"/>
        <v>Passenger HDV</v>
      </c>
      <c r="C115" s="97">
        <f t="shared" ref="C115:AG115" si="12">C103*INDEX(B$34:B$45,MATCH($A115,$A$34:$A$45,0),1)</f>
        <v>759754210.40225077</v>
      </c>
      <c r="D115" s="97">
        <f t="shared" si="12"/>
        <v>763640193.21258497</v>
      </c>
      <c r="E115" s="97">
        <f t="shared" si="12"/>
        <v>767528265.80183327</v>
      </c>
      <c r="F115" s="97">
        <f t="shared" si="12"/>
        <v>771418400.97115409</v>
      </c>
      <c r="G115" s="97">
        <f t="shared" si="12"/>
        <v>775310572.06106675</v>
      </c>
      <c r="H115" s="97">
        <f t="shared" si="12"/>
        <v>779204752.938151</v>
      </c>
      <c r="I115" s="97">
        <f t="shared" si="12"/>
        <v>787763663.96229541</v>
      </c>
      <c r="J115" s="97">
        <f t="shared" si="12"/>
        <v>796368551.82806671</v>
      </c>
      <c r="K115" s="97">
        <f t="shared" si="12"/>
        <v>805019416.71883261</v>
      </c>
      <c r="L115" s="97">
        <f t="shared" si="12"/>
        <v>813716258.81454146</v>
      </c>
      <c r="M115" s="97">
        <f t="shared" si="12"/>
        <v>822459078.29179513</v>
      </c>
      <c r="N115" s="97">
        <f t="shared" si="12"/>
        <v>840131994.23466039</v>
      </c>
      <c r="O115" s="97">
        <f t="shared" si="12"/>
        <v>857927870.01895428</v>
      </c>
      <c r="P115" s="97">
        <f t="shared" si="12"/>
        <v>875846837.55542457</v>
      </c>
      <c r="Q115" s="97">
        <f t="shared" si="12"/>
        <v>893889026.5437026</v>
      </c>
      <c r="R115" s="97">
        <f t="shared" si="12"/>
        <v>912054564.51843369</v>
      </c>
      <c r="S115" s="97">
        <f t="shared" si="12"/>
        <v>928904394.92029667</v>
      </c>
      <c r="T115" s="97">
        <f t="shared" si="12"/>
        <v>945843350.30810463</v>
      </c>
      <c r="U115" s="97">
        <f t="shared" si="12"/>
        <v>962871588.22787082</v>
      </c>
      <c r="V115" s="97">
        <f t="shared" si="12"/>
        <v>979989264.33707452</v>
      </c>
      <c r="W115" s="97">
        <f t="shared" si="12"/>
        <v>997196532.43286777</v>
      </c>
      <c r="X115" s="97">
        <f t="shared" si="12"/>
        <v>1010289119.1381128</v>
      </c>
      <c r="Y115" s="97">
        <f t="shared" si="12"/>
        <v>1022982381.8145972</v>
      </c>
      <c r="Z115" s="97">
        <f t="shared" si="12"/>
        <v>1035627303.2694954</v>
      </c>
      <c r="AA115" s="97">
        <f t="shared" si="12"/>
        <v>1048223883.5693848</v>
      </c>
      <c r="AB115" s="97">
        <f t="shared" si="12"/>
        <v>1060772122.7813172</v>
      </c>
      <c r="AC115" s="97">
        <f t="shared" si="12"/>
        <v>1074345289.7022579</v>
      </c>
      <c r="AD115" s="97">
        <f t="shared" si="12"/>
        <v>1087898696.0797536</v>
      </c>
      <c r="AE115" s="97">
        <f t="shared" si="12"/>
        <v>1101432341.9137933</v>
      </c>
      <c r="AF115" s="97">
        <f t="shared" si="12"/>
        <v>1114946227.2043841</v>
      </c>
      <c r="AG115" s="97">
        <f t="shared" si="12"/>
        <v>1128440351.9515312</v>
      </c>
    </row>
    <row r="117" spans="1:33" ht="15.75">
      <c r="A117" s="82" t="s">
        <v>348</v>
      </c>
      <c r="B117" s="95" t="s">
        <v>346</v>
      </c>
      <c r="C117" s="95">
        <v>2020</v>
      </c>
      <c r="D117" s="95">
        <v>2021</v>
      </c>
      <c r="E117" s="95">
        <v>2022</v>
      </c>
      <c r="F117" s="95">
        <v>2023</v>
      </c>
      <c r="G117" s="95">
        <v>2024</v>
      </c>
      <c r="H117" s="95">
        <v>2025</v>
      </c>
      <c r="I117" s="95">
        <v>2026</v>
      </c>
      <c r="J117" s="95">
        <v>2027</v>
      </c>
      <c r="K117" s="95">
        <v>2028</v>
      </c>
      <c r="L117" s="95">
        <v>2029</v>
      </c>
      <c r="M117" s="95">
        <v>2030</v>
      </c>
      <c r="N117" s="95">
        <v>2031</v>
      </c>
      <c r="O117" s="95">
        <v>2032</v>
      </c>
      <c r="P117" s="95">
        <v>2033</v>
      </c>
      <c r="Q117" s="95">
        <v>2034</v>
      </c>
      <c r="R117" s="95">
        <v>2035</v>
      </c>
      <c r="S117" s="95">
        <v>2036</v>
      </c>
      <c r="T117" s="95">
        <v>2037</v>
      </c>
      <c r="U117" s="95">
        <v>2038</v>
      </c>
      <c r="V117" s="95">
        <v>2039</v>
      </c>
      <c r="W117" s="95">
        <v>2040</v>
      </c>
      <c r="X117" s="95">
        <v>2041</v>
      </c>
      <c r="Y117" s="95">
        <v>2042</v>
      </c>
      <c r="Z117" s="95">
        <v>2043</v>
      </c>
      <c r="AA117" s="95">
        <v>2044</v>
      </c>
      <c r="AB117" s="95">
        <v>2045</v>
      </c>
      <c r="AC117" s="95">
        <v>2046</v>
      </c>
      <c r="AD117" s="95">
        <v>2047</v>
      </c>
      <c r="AE117" s="95">
        <v>2048</v>
      </c>
      <c r="AF117" s="95">
        <v>2049</v>
      </c>
      <c r="AG117" s="95">
        <v>2050</v>
      </c>
    </row>
    <row r="118" spans="1:33" ht="15.75">
      <c r="A118" s="94" t="s">
        <v>283</v>
      </c>
      <c r="B118" s="92" t="str">
        <f t="shared" ref="B118:B127" si="13">INDEX($AJ$34:$AJ$45,MATCH(A118,$A$34:$A$45,0),1)</f>
        <v>Freight LDV</v>
      </c>
      <c r="C118" s="98">
        <f t="shared" ref="C118:AG126" si="14">C106/SUMIFS(C$106:C$115,$B$106:$B$115,$B118)</f>
        <v>0.49574193449175274</v>
      </c>
      <c r="D118" s="98">
        <f t="shared" si="14"/>
        <v>0.49659051818582733</v>
      </c>
      <c r="E118" s="98">
        <f t="shared" si="14"/>
        <v>0.49743009971403762</v>
      </c>
      <c r="F118" s="98">
        <f t="shared" si="14"/>
        <v>0.49826057689660092</v>
      </c>
      <c r="G118" s="98">
        <f t="shared" si="14"/>
        <v>0.49908184878108997</v>
      </c>
      <c r="H118" s="98">
        <f t="shared" si="14"/>
        <v>0.49989381567711033</v>
      </c>
      <c r="I118" s="98">
        <f t="shared" si="14"/>
        <v>0.49723014397853865</v>
      </c>
      <c r="J118" s="98">
        <f t="shared" si="14"/>
        <v>0.49458149088564013</v>
      </c>
      <c r="K118" s="98">
        <f t="shared" si="14"/>
        <v>0.49194849917690242</v>
      </c>
      <c r="L118" s="98">
        <f t="shared" si="14"/>
        <v>0.48933180616133887</v>
      </c>
      <c r="M118" s="98">
        <f t="shared" si="14"/>
        <v>0.48673204343463317</v>
      </c>
      <c r="N118" s="98">
        <f t="shared" si="14"/>
        <v>0.4877149730540678</v>
      </c>
      <c r="O118" s="98">
        <f t="shared" si="14"/>
        <v>0.48868178144450086</v>
      </c>
      <c r="P118" s="98">
        <f t="shared" si="14"/>
        <v>0.48963285867244627</v>
      </c>
      <c r="Q118" s="98">
        <f t="shared" si="14"/>
        <v>0.49056858242647194</v>
      </c>
      <c r="R118" s="98">
        <f t="shared" si="14"/>
        <v>0.49148931849932259</v>
      </c>
      <c r="S118" s="98">
        <f t="shared" si="14"/>
        <v>0.49131906616319487</v>
      </c>
      <c r="T118" s="98">
        <f t="shared" si="14"/>
        <v>0.49115076591744655</v>
      </c>
      <c r="U118" s="98">
        <f t="shared" si="14"/>
        <v>0.49098438443055242</v>
      </c>
      <c r="V118" s="98">
        <f t="shared" si="14"/>
        <v>0.49081988912567626</v>
      </c>
      <c r="W118" s="98">
        <f t="shared" si="14"/>
        <v>0.49065724815931477</v>
      </c>
      <c r="X118" s="98">
        <f t="shared" si="14"/>
        <v>0.49173997720829521</v>
      </c>
      <c r="Y118" s="98">
        <f t="shared" si="14"/>
        <v>0.49281946661358439</v>
      </c>
      <c r="Z118" s="98">
        <f t="shared" si="14"/>
        <v>0.49389565857525625</v>
      </c>
      <c r="AA118" s="98">
        <f t="shared" si="14"/>
        <v>0.49496856738746731</v>
      </c>
      <c r="AB118" s="98">
        <f t="shared" si="14"/>
        <v>0.49603820726555087</v>
      </c>
      <c r="AC118" s="98">
        <f t="shared" si="14"/>
        <v>0.49603820811845928</v>
      </c>
      <c r="AD118" s="98">
        <f t="shared" si="14"/>
        <v>0.49603821008954141</v>
      </c>
      <c r="AE118" s="98">
        <f t="shared" si="14"/>
        <v>0.49603821311535928</v>
      </c>
      <c r="AF118" s="98">
        <f t="shared" si="14"/>
        <v>0.49603821713672425</v>
      </c>
      <c r="AG118" s="98">
        <f t="shared" si="14"/>
        <v>0.49603822209834753</v>
      </c>
    </row>
    <row r="119" spans="1:33" ht="15.75">
      <c r="A119" s="94" t="s">
        <v>284</v>
      </c>
      <c r="B119" s="92" t="str">
        <f t="shared" si="13"/>
        <v>Freight LDV</v>
      </c>
      <c r="C119" s="98">
        <f t="shared" si="14"/>
        <v>0.50425806550824714</v>
      </c>
      <c r="D119" s="98">
        <f t="shared" si="14"/>
        <v>0.50340948181417278</v>
      </c>
      <c r="E119" s="98">
        <f t="shared" si="14"/>
        <v>0.50256990028596238</v>
      </c>
      <c r="F119" s="98">
        <f t="shared" si="14"/>
        <v>0.50173942310339903</v>
      </c>
      <c r="G119" s="98">
        <f t="shared" si="14"/>
        <v>0.50091815121891015</v>
      </c>
      <c r="H119" s="98">
        <f t="shared" si="14"/>
        <v>0.50010618432288967</v>
      </c>
      <c r="I119" s="98">
        <f t="shared" si="14"/>
        <v>0.5027698560214614</v>
      </c>
      <c r="J119" s="98">
        <f t="shared" si="14"/>
        <v>0.50541850911435982</v>
      </c>
      <c r="K119" s="98">
        <f t="shared" si="14"/>
        <v>0.50805150082309758</v>
      </c>
      <c r="L119" s="98">
        <f t="shared" si="14"/>
        <v>0.51066819383866102</v>
      </c>
      <c r="M119" s="98">
        <f t="shared" si="14"/>
        <v>0.51326795656536683</v>
      </c>
      <c r="N119" s="98">
        <f t="shared" si="14"/>
        <v>0.51228502694593225</v>
      </c>
      <c r="O119" s="98">
        <f t="shared" si="14"/>
        <v>0.51131821855549919</v>
      </c>
      <c r="P119" s="98">
        <f t="shared" si="14"/>
        <v>0.51036714132755379</v>
      </c>
      <c r="Q119" s="98">
        <f t="shared" si="14"/>
        <v>0.50943141757352806</v>
      </c>
      <c r="R119" s="98">
        <f t="shared" si="14"/>
        <v>0.50851068150067735</v>
      </c>
      <c r="S119" s="98">
        <f t="shared" si="14"/>
        <v>0.50868093383680513</v>
      </c>
      <c r="T119" s="98">
        <f t="shared" si="14"/>
        <v>0.50884923408255356</v>
      </c>
      <c r="U119" s="98">
        <f t="shared" si="14"/>
        <v>0.50901561556944752</v>
      </c>
      <c r="V119" s="98">
        <f t="shared" si="14"/>
        <v>0.5091801108743238</v>
      </c>
      <c r="W119" s="98">
        <f t="shared" si="14"/>
        <v>0.50934275184068523</v>
      </c>
      <c r="X119" s="98">
        <f t="shared" si="14"/>
        <v>0.5082600227917049</v>
      </c>
      <c r="Y119" s="98">
        <f t="shared" si="14"/>
        <v>0.50718053338641567</v>
      </c>
      <c r="Z119" s="98">
        <f t="shared" si="14"/>
        <v>0.5061043414247437</v>
      </c>
      <c r="AA119" s="98">
        <f t="shared" si="14"/>
        <v>0.50503143261253269</v>
      </c>
      <c r="AB119" s="98">
        <f t="shared" si="14"/>
        <v>0.50396179273444908</v>
      </c>
      <c r="AC119" s="98">
        <f t="shared" si="14"/>
        <v>0.50396179188154078</v>
      </c>
      <c r="AD119" s="98">
        <f t="shared" si="14"/>
        <v>0.50396178991045848</v>
      </c>
      <c r="AE119" s="98">
        <f t="shared" si="14"/>
        <v>0.50396178688464077</v>
      </c>
      <c r="AF119" s="98">
        <f t="shared" si="14"/>
        <v>0.50396178286327586</v>
      </c>
      <c r="AG119" s="98">
        <f t="shared" si="14"/>
        <v>0.50396177790165253</v>
      </c>
    </row>
    <row r="120" spans="1:33" ht="15.75">
      <c r="A120" s="94" t="s">
        <v>285</v>
      </c>
      <c r="B120" s="92" t="str">
        <f t="shared" si="13"/>
        <v>Freight HDV</v>
      </c>
      <c r="C120" s="98">
        <f t="shared" si="14"/>
        <v>0.1309032665951492</v>
      </c>
      <c r="D120" s="98">
        <f t="shared" si="14"/>
        <v>0.134955642085446</v>
      </c>
      <c r="E120" s="98">
        <f t="shared" si="14"/>
        <v>0.13905249364066702</v>
      </c>
      <c r="F120" s="98">
        <f t="shared" si="14"/>
        <v>0.1431853813208924</v>
      </c>
      <c r="G120" s="98">
        <f t="shared" si="14"/>
        <v>0.14734500291744415</v>
      </c>
      <c r="H120" s="98">
        <f t="shared" si="14"/>
        <v>0.15152118887478963</v>
      </c>
      <c r="I120" s="98">
        <f t="shared" si="14"/>
        <v>0.15523669410022445</v>
      </c>
      <c r="J120" s="98">
        <f t="shared" si="14"/>
        <v>0.15896363905377345</v>
      </c>
      <c r="K120" s="98">
        <f t="shared" si="14"/>
        <v>0.16269806196615355</v>
      </c>
      <c r="L120" s="98">
        <f t="shared" si="14"/>
        <v>0.16643585059489518</v>
      </c>
      <c r="M120" s="98">
        <f t="shared" si="14"/>
        <v>0.17017275247182767</v>
      </c>
      <c r="N120" s="98">
        <f t="shared" si="14"/>
        <v>0.17328369079314188</v>
      </c>
      <c r="O120" s="98">
        <f t="shared" si="14"/>
        <v>0.17634354391431539</v>
      </c>
      <c r="P120" s="98">
        <f t="shared" si="14"/>
        <v>0.1793524367515015</v>
      </c>
      <c r="Q120" s="98">
        <f t="shared" si="14"/>
        <v>0.18231051233930526</v>
      </c>
      <c r="R120" s="98">
        <f t="shared" si="14"/>
        <v>0.18521793139195711</v>
      </c>
      <c r="S120" s="98">
        <f t="shared" si="14"/>
        <v>0.18761357493840458</v>
      </c>
      <c r="T120" s="98">
        <f t="shared" si="14"/>
        <v>0.1899641826761248</v>
      </c>
      <c r="U120" s="98">
        <f t="shared" si="14"/>
        <v>0.19227062695995598</v>
      </c>
      <c r="V120" s="98">
        <f t="shared" si="14"/>
        <v>0.19453376279962023</v>
      </c>
      <c r="W120" s="98">
        <f t="shared" si="14"/>
        <v>0.19675442817726757</v>
      </c>
      <c r="X120" s="98">
        <f t="shared" si="14"/>
        <v>0.1987197332874831</v>
      </c>
      <c r="Y120" s="98">
        <f t="shared" si="14"/>
        <v>0.20059075154972006</v>
      </c>
      <c r="Z120" s="98">
        <f t="shared" si="14"/>
        <v>0.20242141223922069</v>
      </c>
      <c r="AA120" s="98">
        <f t="shared" si="14"/>
        <v>0.20421266531069251</v>
      </c>
      <c r="AB120" s="98">
        <f t="shared" si="14"/>
        <v>0.20596543117526739</v>
      </c>
      <c r="AC120" s="98">
        <f t="shared" si="14"/>
        <v>0.20765371256251813</v>
      </c>
      <c r="AD120" s="98">
        <f t="shared" si="14"/>
        <v>0.20930742886212308</v>
      </c>
      <c r="AE120" s="98">
        <f t="shared" si="14"/>
        <v>0.21092747383197141</v>
      </c>
      <c r="AF120" s="98">
        <f t="shared" si="14"/>
        <v>0.21251471254841123</v>
      </c>
      <c r="AG120" s="98">
        <f t="shared" si="14"/>
        <v>0.21406998251195397</v>
      </c>
    </row>
    <row r="121" spans="1:33" ht="15.75">
      <c r="A121" s="94" t="s">
        <v>286</v>
      </c>
      <c r="B121" s="92" t="str">
        <f t="shared" si="13"/>
        <v>Freight HDV</v>
      </c>
      <c r="C121" s="98">
        <f t="shared" si="14"/>
        <v>0.19459673561022794</v>
      </c>
      <c r="D121" s="98">
        <f t="shared" si="14"/>
        <v>0.19341675751393353</v>
      </c>
      <c r="E121" s="98">
        <f t="shared" si="14"/>
        <v>0.1923723161231301</v>
      </c>
      <c r="F121" s="98">
        <f t="shared" si="14"/>
        <v>0.19146581397200588</v>
      </c>
      <c r="G121" s="98">
        <f t="shared" si="14"/>
        <v>0.19069892723619858</v>
      </c>
      <c r="H121" s="98">
        <f t="shared" si="14"/>
        <v>0.19007251808908215</v>
      </c>
      <c r="I121" s="98">
        <f t="shared" si="14"/>
        <v>0.18919586873218178</v>
      </c>
      <c r="J121" s="98">
        <f t="shared" si="14"/>
        <v>0.18837584654730169</v>
      </c>
      <c r="K121" s="98">
        <f t="shared" si="14"/>
        <v>0.18761407373919198</v>
      </c>
      <c r="L121" s="98">
        <f t="shared" si="14"/>
        <v>0.1869120728678188</v>
      </c>
      <c r="M121" s="98">
        <f t="shared" si="14"/>
        <v>0.18627125614572565</v>
      </c>
      <c r="N121" s="98">
        <f t="shared" si="14"/>
        <v>0.18539300214499632</v>
      </c>
      <c r="O121" s="98">
        <f t="shared" si="14"/>
        <v>0.18453616440853934</v>
      </c>
      <c r="P121" s="98">
        <f t="shared" si="14"/>
        <v>0.18370058277791981</v>
      </c>
      <c r="Q121" s="98">
        <f t="shared" si="14"/>
        <v>0.18288609116700646</v>
      </c>
      <c r="R121" s="98">
        <f t="shared" si="14"/>
        <v>0.18209251778703087</v>
      </c>
      <c r="S121" s="98">
        <f t="shared" si="14"/>
        <v>0.18157875724429232</v>
      </c>
      <c r="T121" s="98">
        <f t="shared" si="14"/>
        <v>0.1810754108170379</v>
      </c>
      <c r="U121" s="98">
        <f t="shared" si="14"/>
        <v>0.18058225768198491</v>
      </c>
      <c r="V121" s="98">
        <f t="shared" si="14"/>
        <v>0.18009908192613755</v>
      </c>
      <c r="W121" s="98">
        <f t="shared" si="14"/>
        <v>0.17962567243874411</v>
      </c>
      <c r="X121" s="98">
        <f t="shared" si="14"/>
        <v>0.17903374645536954</v>
      </c>
      <c r="Y121" s="98">
        <f t="shared" si="14"/>
        <v>0.17846527873688128</v>
      </c>
      <c r="Z121" s="98">
        <f t="shared" si="14"/>
        <v>0.17790759531621123</v>
      </c>
      <c r="AA121" s="98">
        <f t="shared" si="14"/>
        <v>0.17736044572655935</v>
      </c>
      <c r="AB121" s="98">
        <f t="shared" si="14"/>
        <v>0.17682358728766165</v>
      </c>
      <c r="AC121" s="98">
        <f t="shared" si="14"/>
        <v>0.17631519873761545</v>
      </c>
      <c r="AD121" s="98">
        <f t="shared" si="14"/>
        <v>0.1758162547231307</v>
      </c>
      <c r="AE121" s="98">
        <f t="shared" si="14"/>
        <v>0.17532652111359212</v>
      </c>
      <c r="AF121" s="98">
        <f t="shared" si="14"/>
        <v>0.17484577110888702</v>
      </c>
      <c r="AG121" s="98">
        <f t="shared" si="14"/>
        <v>0.17437378496150294</v>
      </c>
    </row>
    <row r="122" spans="1:33" ht="15.75">
      <c r="A122" s="94" t="s">
        <v>287</v>
      </c>
      <c r="B122" s="92" t="str">
        <f t="shared" si="13"/>
        <v>Freight HDV</v>
      </c>
      <c r="C122" s="98">
        <f t="shared" si="14"/>
        <v>0.67014767001315834</v>
      </c>
      <c r="D122" s="98">
        <f t="shared" si="14"/>
        <v>0.66710913184500642</v>
      </c>
      <c r="E122" s="98">
        <f t="shared" si="14"/>
        <v>0.66388201907699707</v>
      </c>
      <c r="F122" s="98">
        <f t="shared" si="14"/>
        <v>0.6604720932588144</v>
      </c>
      <c r="G122" s="98">
        <f t="shared" si="14"/>
        <v>0.65688672492395583</v>
      </c>
      <c r="H122" s="98">
        <f t="shared" si="14"/>
        <v>0.65313499066802794</v>
      </c>
      <c r="I122" s="98">
        <f t="shared" si="14"/>
        <v>0.65009018362249116</v>
      </c>
      <c r="J122" s="98">
        <f t="shared" si="14"/>
        <v>0.64697312067235824</v>
      </c>
      <c r="K122" s="98">
        <f t="shared" si="14"/>
        <v>0.64378626332591482</v>
      </c>
      <c r="L122" s="98">
        <f t="shared" si="14"/>
        <v>0.64053233673234622</v>
      </c>
      <c r="M122" s="98">
        <f t="shared" si="14"/>
        <v>0.63721433015103235</v>
      </c>
      <c r="N122" s="98">
        <f t="shared" si="14"/>
        <v>0.63477808358772436</v>
      </c>
      <c r="O122" s="98">
        <f t="shared" si="14"/>
        <v>0.63237043209709598</v>
      </c>
      <c r="P122" s="98">
        <f t="shared" si="14"/>
        <v>0.62999150647584168</v>
      </c>
      <c r="Q122" s="98">
        <f t="shared" si="14"/>
        <v>0.62764142405628387</v>
      </c>
      <c r="R122" s="98">
        <f t="shared" si="14"/>
        <v>0.6253202888379662</v>
      </c>
      <c r="S122" s="98">
        <f t="shared" si="14"/>
        <v>0.62330214112608673</v>
      </c>
      <c r="T122" s="98">
        <f t="shared" si="14"/>
        <v>0.62131949076911763</v>
      </c>
      <c r="U122" s="98">
        <f t="shared" si="14"/>
        <v>0.61937168562683609</v>
      </c>
      <c r="V122" s="98">
        <f t="shared" si="14"/>
        <v>0.61745808577400663</v>
      </c>
      <c r="W122" s="98">
        <f t="shared" si="14"/>
        <v>0.61557806329810327</v>
      </c>
      <c r="X122" s="98">
        <f t="shared" si="14"/>
        <v>0.61411083095794616</v>
      </c>
      <c r="Y122" s="98">
        <f t="shared" si="14"/>
        <v>0.61271784699500542</v>
      </c>
      <c r="Z122" s="98">
        <f t="shared" si="14"/>
        <v>0.61135573780403485</v>
      </c>
      <c r="AA122" s="98">
        <f t="shared" si="14"/>
        <v>0.61002377033851218</v>
      </c>
      <c r="AB122" s="98">
        <f t="shared" si="14"/>
        <v>0.60872123436168801</v>
      </c>
      <c r="AC122" s="98">
        <f t="shared" si="14"/>
        <v>0.60747505005534963</v>
      </c>
      <c r="AD122" s="98">
        <f t="shared" si="14"/>
        <v>0.60625544820094945</v>
      </c>
      <c r="AE122" s="98">
        <f t="shared" si="14"/>
        <v>0.60506173053366608</v>
      </c>
      <c r="AF122" s="98">
        <f t="shared" si="14"/>
        <v>0.60389322139047386</v>
      </c>
      <c r="AG122" s="98">
        <f t="shared" si="14"/>
        <v>0.60274926683392283</v>
      </c>
    </row>
    <row r="123" spans="1:33" ht="15.75">
      <c r="A123" s="94" t="s">
        <v>288</v>
      </c>
      <c r="B123" s="92" t="str">
        <f t="shared" si="13"/>
        <v>Freight HDV</v>
      </c>
      <c r="C123" s="98">
        <f t="shared" si="14"/>
        <v>4.3523277814644466E-3</v>
      </c>
      <c r="D123" s="98">
        <f t="shared" si="14"/>
        <v>4.5184685556140447E-3</v>
      </c>
      <c r="E123" s="98">
        <f t="shared" si="14"/>
        <v>4.6931711592057609E-3</v>
      </c>
      <c r="F123" s="98">
        <f t="shared" si="14"/>
        <v>4.8767114482873384E-3</v>
      </c>
      <c r="G123" s="98">
        <f t="shared" si="14"/>
        <v>5.0693449224016108E-3</v>
      </c>
      <c r="H123" s="98">
        <f t="shared" si="14"/>
        <v>5.2713023681002381E-3</v>
      </c>
      <c r="I123" s="98">
        <f t="shared" si="14"/>
        <v>5.477253545102612E-3</v>
      </c>
      <c r="J123" s="98">
        <f t="shared" si="14"/>
        <v>5.6873937265665697E-3</v>
      </c>
      <c r="K123" s="98">
        <f t="shared" si="14"/>
        <v>5.9016009687397038E-3</v>
      </c>
      <c r="L123" s="98">
        <f t="shared" si="14"/>
        <v>6.1197398049398196E-3</v>
      </c>
      <c r="M123" s="98">
        <f t="shared" si="14"/>
        <v>6.3416612314141684E-3</v>
      </c>
      <c r="N123" s="98">
        <f t="shared" si="14"/>
        <v>6.5452234741375584E-3</v>
      </c>
      <c r="O123" s="98">
        <f t="shared" si="14"/>
        <v>6.7498595800491818E-3</v>
      </c>
      <c r="P123" s="98">
        <f t="shared" si="14"/>
        <v>6.9554739947369354E-3</v>
      </c>
      <c r="Q123" s="98">
        <f t="shared" si="14"/>
        <v>7.161972437404204E-3</v>
      </c>
      <c r="R123" s="98">
        <f t="shared" si="14"/>
        <v>7.3692619830457049E-3</v>
      </c>
      <c r="S123" s="98">
        <f t="shared" si="14"/>
        <v>7.5055266912164376E-3</v>
      </c>
      <c r="T123" s="98">
        <f t="shared" si="14"/>
        <v>7.6409157377195884E-3</v>
      </c>
      <c r="U123" s="98">
        <f t="shared" si="14"/>
        <v>7.7754297312231883E-3</v>
      </c>
      <c r="V123" s="98">
        <f t="shared" si="14"/>
        <v>7.9090695002355365E-3</v>
      </c>
      <c r="W123" s="98">
        <f t="shared" si="14"/>
        <v>8.0418360858851966E-3</v>
      </c>
      <c r="X123" s="98">
        <f t="shared" si="14"/>
        <v>8.1356892992012105E-3</v>
      </c>
      <c r="Y123" s="98">
        <f t="shared" si="14"/>
        <v>8.2261227183933142E-3</v>
      </c>
      <c r="Z123" s="98">
        <f t="shared" si="14"/>
        <v>8.3152546405331797E-3</v>
      </c>
      <c r="AA123" s="98">
        <f t="shared" si="14"/>
        <v>8.403118624235829E-3</v>
      </c>
      <c r="AB123" s="98">
        <f t="shared" si="14"/>
        <v>8.4897471753829605E-3</v>
      </c>
      <c r="AC123" s="98">
        <f t="shared" si="14"/>
        <v>8.5560386445168342E-3</v>
      </c>
      <c r="AD123" s="98">
        <f t="shared" si="14"/>
        <v>8.620868213796826E-3</v>
      </c>
      <c r="AE123" s="98">
        <f t="shared" si="14"/>
        <v>8.6842745207704741E-3</v>
      </c>
      <c r="AF123" s="98">
        <f t="shared" si="14"/>
        <v>8.7462949522279284E-3</v>
      </c>
      <c r="AG123" s="98">
        <f t="shared" si="14"/>
        <v>8.806965692620258E-3</v>
      </c>
    </row>
    <row r="124" spans="1:33" ht="15.75">
      <c r="A124" s="94" t="s">
        <v>290</v>
      </c>
      <c r="B124" s="92" t="str">
        <f t="shared" si="13"/>
        <v>Passenger HDV</v>
      </c>
      <c r="C124" s="98">
        <f t="shared" si="14"/>
        <v>0.1172221722296678</v>
      </c>
      <c r="D124" s="98">
        <f t="shared" si="14"/>
        <v>0.11670916544200399</v>
      </c>
      <c r="E124" s="98">
        <f t="shared" si="14"/>
        <v>0.11619261710031827</v>
      </c>
      <c r="F124" s="98">
        <f t="shared" si="14"/>
        <v>0.1156724415145344</v>
      </c>
      <c r="G124" s="98">
        <f t="shared" si="14"/>
        <v>0.1151485494141315</v>
      </c>
      <c r="H124" s="98">
        <f t="shared" si="14"/>
        <v>0.11462084777432932</v>
      </c>
      <c r="I124" s="98">
        <f t="shared" si="14"/>
        <v>0.11438758648828035</v>
      </c>
      <c r="J124" s="98">
        <f t="shared" si="14"/>
        <v>0.11415004035384638</v>
      </c>
      <c r="K124" s="98">
        <f t="shared" si="14"/>
        <v>0.11390810219872111</v>
      </c>
      <c r="L124" s="98">
        <f t="shared" si="14"/>
        <v>0.11366166123811815</v>
      </c>
      <c r="M124" s="98">
        <f t="shared" si="14"/>
        <v>0.11341060292159456</v>
      </c>
      <c r="N124" s="98">
        <f t="shared" si="14"/>
        <v>0.11329193949635244</v>
      </c>
      <c r="O124" s="98">
        <f t="shared" si="14"/>
        <v>0.1131680761829839</v>
      </c>
      <c r="P124" s="98">
        <f t="shared" si="14"/>
        <v>0.11303892734249787</v>
      </c>
      <c r="Q124" s="98">
        <f t="shared" si="14"/>
        <v>0.1129044052879369</v>
      </c>
      <c r="R124" s="98">
        <f t="shared" si="14"/>
        <v>0.11276442022655996</v>
      </c>
      <c r="S124" s="98">
        <f t="shared" si="14"/>
        <v>0.11302525550546788</v>
      </c>
      <c r="T124" s="98">
        <f t="shared" si="14"/>
        <v>0.11328423736971623</v>
      </c>
      <c r="U124" s="98">
        <f t="shared" si="14"/>
        <v>0.11354138187902169</v>
      </c>
      <c r="V124" s="98">
        <f t="shared" si="14"/>
        <v>0.11379670496308826</v>
      </c>
      <c r="W124" s="98">
        <f t="shared" si="14"/>
        <v>0.11405022242140281</v>
      </c>
      <c r="X124" s="98">
        <f t="shared" si="14"/>
        <v>0.11432606300813342</v>
      </c>
      <c r="Y124" s="98">
        <f t="shared" si="14"/>
        <v>0.11460264549028433</v>
      </c>
      <c r="Z124" s="98">
        <f t="shared" si="14"/>
        <v>0.11487998213314272</v>
      </c>
      <c r="AA124" s="98">
        <f t="shared" si="14"/>
        <v>0.11515807489048964</v>
      </c>
      <c r="AB124" s="98">
        <f t="shared" si="14"/>
        <v>0.11543692572759404</v>
      </c>
      <c r="AC124" s="98">
        <f t="shared" si="14"/>
        <v>0.11537051798215114</v>
      </c>
      <c r="AD124" s="98">
        <f t="shared" si="14"/>
        <v>0.11530399412932053</v>
      </c>
      <c r="AE124" s="98">
        <f t="shared" si="14"/>
        <v>0.11523735387886173</v>
      </c>
      <c r="AF124" s="98">
        <f t="shared" si="14"/>
        <v>0.11517059694069202</v>
      </c>
      <c r="AG124" s="98">
        <f t="shared" si="14"/>
        <v>0.11510372302483096</v>
      </c>
    </row>
    <row r="125" spans="1:33" ht="15.75">
      <c r="A125" s="94" t="s">
        <v>291</v>
      </c>
      <c r="B125" s="92" t="str">
        <f t="shared" si="13"/>
        <v>Passenger HDV</v>
      </c>
      <c r="C125" s="98">
        <f t="shared" si="14"/>
        <v>0.14676587236243849</v>
      </c>
      <c r="D125" s="98">
        <f t="shared" si="14"/>
        <v>0.1451896955071463</v>
      </c>
      <c r="E125" s="98">
        <f t="shared" si="14"/>
        <v>0.14365318745567021</v>
      </c>
      <c r="F125" s="98">
        <f t="shared" si="14"/>
        <v>0.14215763196406472</v>
      </c>
      <c r="G125" s="98">
        <f t="shared" si="14"/>
        <v>0.14070436286848287</v>
      </c>
      <c r="H125" s="98">
        <f t="shared" si="14"/>
        <v>0.13929476659975262</v>
      </c>
      <c r="I125" s="98">
        <f t="shared" si="14"/>
        <v>0.13811061346554546</v>
      </c>
      <c r="J125" s="98">
        <f t="shared" si="14"/>
        <v>0.13696942957777639</v>
      </c>
      <c r="K125" s="98">
        <f t="shared" si="14"/>
        <v>0.13587236668280223</v>
      </c>
      <c r="L125" s="98">
        <f t="shared" si="14"/>
        <v>0.13482061534869588</v>
      </c>
      <c r="M125" s="98">
        <f t="shared" si="14"/>
        <v>0.13381540661305311</v>
      </c>
      <c r="N125" s="98">
        <f t="shared" si="14"/>
        <v>0.13307050779159563</v>
      </c>
      <c r="O125" s="98">
        <f t="shared" si="14"/>
        <v>0.13237304984160822</v>
      </c>
      <c r="P125" s="98">
        <f t="shared" si="14"/>
        <v>0.131723908273299</v>
      </c>
      <c r="Q125" s="98">
        <f t="shared" si="14"/>
        <v>0.13112397770696618</v>
      </c>
      <c r="R125" s="98">
        <f t="shared" si="14"/>
        <v>0.13057417244713532</v>
      </c>
      <c r="S125" s="98">
        <f t="shared" si="14"/>
        <v>0.1305209042955138</v>
      </c>
      <c r="T125" s="98">
        <f t="shared" si="14"/>
        <v>0.13046809980157481</v>
      </c>
      <c r="U125" s="98">
        <f t="shared" si="14"/>
        <v>0.13041575536194355</v>
      </c>
      <c r="V125" s="98">
        <f t="shared" si="14"/>
        <v>0.13036386738678754</v>
      </c>
      <c r="W125" s="98">
        <f t="shared" si="14"/>
        <v>0.13031243230045952</v>
      </c>
      <c r="X125" s="98">
        <f t="shared" si="14"/>
        <v>0.13023145289848229</v>
      </c>
      <c r="Y125" s="98">
        <f t="shared" si="14"/>
        <v>0.13015055848511334</v>
      </c>
      <c r="Z125" s="98">
        <f t="shared" si="14"/>
        <v>0.13006964674102608</v>
      </c>
      <c r="AA125" s="98">
        <f t="shared" si="14"/>
        <v>0.12998871852614866</v>
      </c>
      <c r="AB125" s="98">
        <f t="shared" si="14"/>
        <v>0.12990777471047696</v>
      </c>
      <c r="AC125" s="98">
        <f t="shared" si="14"/>
        <v>0.12985850785335587</v>
      </c>
      <c r="AD125" s="98">
        <f t="shared" si="14"/>
        <v>0.1298092436524402</v>
      </c>
      <c r="AE125" s="98">
        <f t="shared" si="14"/>
        <v>0.12975998234586247</v>
      </c>
      <c r="AF125" s="98">
        <f t="shared" si="14"/>
        <v>0.12971072417470064</v>
      </c>
      <c r="AG125" s="98">
        <f t="shared" si="14"/>
        <v>0.12966146938292097</v>
      </c>
    </row>
    <row r="126" spans="1:33" ht="15.75">
      <c r="A126" s="94" t="s">
        <v>292</v>
      </c>
      <c r="B126" s="92" t="str">
        <f t="shared" si="13"/>
        <v>Passenger HDV</v>
      </c>
      <c r="C126" s="98">
        <f t="shared" si="14"/>
        <v>0.27376795970867768</v>
      </c>
      <c r="D126" s="98">
        <f t="shared" si="14"/>
        <v>0.27414391934154964</v>
      </c>
      <c r="E126" s="98">
        <f t="shared" si="14"/>
        <v>0.27450720360419772</v>
      </c>
      <c r="F126" s="98">
        <f t="shared" si="14"/>
        <v>0.27485742238084454</v>
      </c>
      <c r="G126" s="98">
        <f t="shared" si="14"/>
        <v>0.27519417002462176</v>
      </c>
      <c r="H126" s="98">
        <f t="shared" si="14"/>
        <v>0.27551702458584493</v>
      </c>
      <c r="I126" s="98">
        <f t="shared" si="14"/>
        <v>0.275556904776673</v>
      </c>
      <c r="J126" s="98">
        <f t="shared" ref="J126:AN126" si="15">J114/SUMIFS(J$106:J$115,$B$106:$B$115,$B126)</f>
        <v>0.27558433791975057</v>
      </c>
      <c r="K126" s="98">
        <f t="shared" si="15"/>
        <v>0.27559899478157107</v>
      </c>
      <c r="L126" s="98">
        <f t="shared" si="15"/>
        <v>0.27560053504137749</v>
      </c>
      <c r="M126" s="98">
        <f t="shared" si="15"/>
        <v>0.27558860682068326</v>
      </c>
      <c r="N126" s="98">
        <f t="shared" si="15"/>
        <v>0.27572734367687168</v>
      </c>
      <c r="O126" s="98">
        <f t="shared" si="15"/>
        <v>0.27585086715396151</v>
      </c>
      <c r="P126" s="98">
        <f t="shared" si="15"/>
        <v>0.27595892351216428</v>
      </c>
      <c r="Q126" s="98">
        <f t="shared" si="15"/>
        <v>0.2760512530914912</v>
      </c>
      <c r="R126" s="98">
        <f t="shared" si="15"/>
        <v>0.27612759014093524</v>
      </c>
      <c r="S126" s="98">
        <f t="shared" si="15"/>
        <v>0.27599596949335042</v>
      </c>
      <c r="T126" s="98">
        <f t="shared" si="15"/>
        <v>0.27586439120382017</v>
      </c>
      <c r="U126" s="98">
        <f t="shared" si="15"/>
        <v>0.27573286299682837</v>
      </c>
      <c r="V126" s="98">
        <f t="shared" si="15"/>
        <v>0.27560139239546483</v>
      </c>
      <c r="W126" s="98">
        <f t="shared" si="15"/>
        <v>0.27546998672633882</v>
      </c>
      <c r="X126" s="98">
        <f t="shared" si="15"/>
        <v>0.27548157510773125</v>
      </c>
      <c r="Y126" s="98">
        <f t="shared" si="15"/>
        <v>0.27549320990363158</v>
      </c>
      <c r="Z126" s="98">
        <f t="shared" si="15"/>
        <v>0.27550478566730174</v>
      </c>
      <c r="AA126" s="98">
        <f t="shared" si="15"/>
        <v>0.27551630208187583</v>
      </c>
      <c r="AB126" s="98">
        <f t="shared" si="15"/>
        <v>0.27552775882575559</v>
      </c>
      <c r="AC126" s="98">
        <f t="shared" si="15"/>
        <v>0.27555852017992283</v>
      </c>
      <c r="AD126" s="98">
        <f t="shared" si="15"/>
        <v>0.27558930305729873</v>
      </c>
      <c r="AE126" s="98">
        <f t="shared" si="15"/>
        <v>0.27562010742777548</v>
      </c>
      <c r="AF126" s="98">
        <f t="shared" si="15"/>
        <v>0.27565093326002849</v>
      </c>
      <c r="AG126" s="98">
        <f t="shared" si="15"/>
        <v>0.27568178052155834</v>
      </c>
    </row>
    <row r="127" spans="1:33" ht="15.75">
      <c r="A127" s="94" t="s">
        <v>293</v>
      </c>
      <c r="B127" s="92" t="str">
        <f t="shared" si="13"/>
        <v>Passenger HDV</v>
      </c>
      <c r="C127" s="98">
        <f t="shared" ref="C127:AG127" si="16">C115/SUMIFS(C$106:C$115,$B$106:$B$115,$B127)</f>
        <v>0.46224399569921598</v>
      </c>
      <c r="D127" s="98">
        <f t="shared" si="16"/>
        <v>0.46395721970930009</v>
      </c>
      <c r="E127" s="98">
        <f t="shared" si="16"/>
        <v>0.46564699183981384</v>
      </c>
      <c r="F127" s="98">
        <f t="shared" si="16"/>
        <v>0.46731250414055625</v>
      </c>
      <c r="G127" s="98">
        <f t="shared" si="16"/>
        <v>0.46895291769276387</v>
      </c>
      <c r="H127" s="98">
        <f t="shared" si="16"/>
        <v>0.47056736104007313</v>
      </c>
      <c r="I127" s="98">
        <f t="shared" si="16"/>
        <v>0.47194489526950129</v>
      </c>
      <c r="J127" s="98">
        <f t="shared" si="16"/>
        <v>0.47329619214862662</v>
      </c>
      <c r="K127" s="98">
        <f t="shared" si="16"/>
        <v>0.47462053633690554</v>
      </c>
      <c r="L127" s="98">
        <f t="shared" si="16"/>
        <v>0.47591718837180841</v>
      </c>
      <c r="M127" s="98">
        <f t="shared" si="16"/>
        <v>0.47718538364466906</v>
      </c>
      <c r="N127" s="98">
        <f t="shared" si="16"/>
        <v>0.47791020903518028</v>
      </c>
      <c r="O127" s="98">
        <f t="shared" si="16"/>
        <v>0.47860800682144639</v>
      </c>
      <c r="P127" s="98">
        <f t="shared" si="16"/>
        <v>0.47927824087203891</v>
      </c>
      <c r="Q127" s="98">
        <f t="shared" si="16"/>
        <v>0.47992036391360571</v>
      </c>
      <c r="R127" s="98">
        <f t="shared" si="16"/>
        <v>0.48053381718536947</v>
      </c>
      <c r="S127" s="98">
        <f t="shared" si="16"/>
        <v>0.48045787070566787</v>
      </c>
      <c r="T127" s="98">
        <f t="shared" si="16"/>
        <v>0.48038327162488881</v>
      </c>
      <c r="U127" s="98">
        <f t="shared" si="16"/>
        <v>0.4803099997622064</v>
      </c>
      <c r="V127" s="98">
        <f t="shared" si="16"/>
        <v>0.48023803525465941</v>
      </c>
      <c r="W127" s="98">
        <f t="shared" si="16"/>
        <v>0.48016735855179882</v>
      </c>
      <c r="X127" s="98">
        <f t="shared" si="16"/>
        <v>0.47996090898565308</v>
      </c>
      <c r="Y127" s="98">
        <f t="shared" si="16"/>
        <v>0.4797535861209708</v>
      </c>
      <c r="Z127" s="98">
        <f t="shared" si="16"/>
        <v>0.47954558545852932</v>
      </c>
      <c r="AA127" s="98">
        <f t="shared" si="16"/>
        <v>0.47933690450148592</v>
      </c>
      <c r="AB127" s="98">
        <f t="shared" si="16"/>
        <v>0.47912754073617347</v>
      </c>
      <c r="AC127" s="98">
        <f t="shared" si="16"/>
        <v>0.47921245398457013</v>
      </c>
      <c r="AD127" s="98">
        <f t="shared" si="16"/>
        <v>0.47929745916094069</v>
      </c>
      <c r="AE127" s="98">
        <f t="shared" si="16"/>
        <v>0.47938255634750027</v>
      </c>
      <c r="AF127" s="98">
        <f t="shared" si="16"/>
        <v>0.47946774562457878</v>
      </c>
      <c r="AG127" s="98">
        <f t="shared" si="16"/>
        <v>0.47955302707068981</v>
      </c>
    </row>
    <row r="128" spans="1:33" ht="15.75">
      <c r="A128" s="94"/>
      <c r="B128" s="95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</row>
    <row r="129" spans="1:33" ht="15.75">
      <c r="A129" s="82" t="s">
        <v>349</v>
      </c>
      <c r="B129" s="95" t="s">
        <v>346</v>
      </c>
      <c r="C129" s="95">
        <v>2020</v>
      </c>
      <c r="D129" s="95">
        <v>2021</v>
      </c>
      <c r="E129" s="95">
        <v>2022</v>
      </c>
      <c r="F129" s="95">
        <v>2023</v>
      </c>
      <c r="G129" s="95">
        <v>2024</v>
      </c>
      <c r="H129" s="95">
        <v>2025</v>
      </c>
      <c r="I129" s="95">
        <v>2026</v>
      </c>
      <c r="J129" s="95">
        <v>2027</v>
      </c>
      <c r="K129" s="95">
        <v>2028</v>
      </c>
      <c r="L129" s="95">
        <v>2029</v>
      </c>
      <c r="M129" s="95">
        <v>2030</v>
      </c>
      <c r="N129" s="95">
        <v>2031</v>
      </c>
      <c r="O129" s="95">
        <v>2032</v>
      </c>
      <c r="P129" s="95">
        <v>2033</v>
      </c>
      <c r="Q129" s="95">
        <v>2034</v>
      </c>
      <c r="R129" s="95">
        <v>2035</v>
      </c>
      <c r="S129" s="95">
        <v>2036</v>
      </c>
      <c r="T129" s="95">
        <v>2037</v>
      </c>
      <c r="U129" s="95">
        <v>2038</v>
      </c>
      <c r="V129" s="95">
        <v>2039</v>
      </c>
      <c r="W129" s="95">
        <v>2040</v>
      </c>
      <c r="X129" s="95">
        <v>2041</v>
      </c>
      <c r="Y129" s="95">
        <v>2042</v>
      </c>
      <c r="Z129" s="95">
        <v>2043</v>
      </c>
      <c r="AA129" s="95">
        <v>2044</v>
      </c>
      <c r="AB129" s="95">
        <v>2045</v>
      </c>
      <c r="AC129" s="95">
        <v>2046</v>
      </c>
      <c r="AD129" s="95">
        <v>2047</v>
      </c>
      <c r="AE129" s="95">
        <v>2048</v>
      </c>
      <c r="AF129" s="95">
        <v>2049</v>
      </c>
      <c r="AG129" s="95">
        <v>2050</v>
      </c>
    </row>
    <row r="130" spans="1:33" ht="15.75">
      <c r="A130" s="94" t="s">
        <v>283</v>
      </c>
      <c r="B130" s="92" t="str">
        <f t="shared" ref="B130:B139" si="17">INDEX($AJ$34:$AJ$45,MATCH(A130,$A$34:$A$45,0),1)</f>
        <v>Freight LDV</v>
      </c>
      <c r="C130">
        <f t="shared" ref="C130:AG138" si="18">C118*B19</f>
        <v>69.651741796091258</v>
      </c>
      <c r="D130">
        <f t="shared" si="18"/>
        <v>68.405343880097718</v>
      </c>
      <c r="E130">
        <f t="shared" si="18"/>
        <v>67.153063461395078</v>
      </c>
      <c r="F130">
        <f t="shared" si="18"/>
        <v>65.894961294575467</v>
      </c>
      <c r="G130">
        <f t="shared" si="18"/>
        <v>64.631099417151148</v>
      </c>
      <c r="H130">
        <f t="shared" si="18"/>
        <v>63.361541137073736</v>
      </c>
      <c r="I130">
        <f t="shared" si="18"/>
        <v>61.65653785333879</v>
      </c>
      <c r="J130">
        <f t="shared" si="18"/>
        <v>59.968005769883867</v>
      </c>
      <c r="K130">
        <f t="shared" si="18"/>
        <v>58.295897152462935</v>
      </c>
      <c r="L130">
        <f t="shared" si="18"/>
        <v>56.640156563174976</v>
      </c>
      <c r="M130">
        <f t="shared" si="18"/>
        <v>55.00072090811355</v>
      </c>
      <c r="N130">
        <f t="shared" si="18"/>
        <v>55.111791955109659</v>
      </c>
      <c r="O130">
        <f t="shared" si="18"/>
        <v>55.221041303228596</v>
      </c>
      <c r="P130">
        <f t="shared" si="18"/>
        <v>55.328513029986425</v>
      </c>
      <c r="Q130">
        <f t="shared" si="18"/>
        <v>55.434249814191332</v>
      </c>
      <c r="R130">
        <f t="shared" si="18"/>
        <v>55.53829299042345</v>
      </c>
      <c r="S130">
        <f t="shared" si="18"/>
        <v>55.519054476441021</v>
      </c>
      <c r="T130">
        <f t="shared" si="18"/>
        <v>55.50003654867146</v>
      </c>
      <c r="U130">
        <f t="shared" si="18"/>
        <v>55.481235440652426</v>
      </c>
      <c r="V130">
        <f t="shared" si="18"/>
        <v>55.462647471201414</v>
      </c>
      <c r="W130">
        <f t="shared" si="18"/>
        <v>55.444269042002567</v>
      </c>
      <c r="X130">
        <f t="shared" si="18"/>
        <v>55.566617424537355</v>
      </c>
      <c r="Y130">
        <f t="shared" si="18"/>
        <v>55.688599727335038</v>
      </c>
      <c r="Z130">
        <f t="shared" si="18"/>
        <v>55.810209419003954</v>
      </c>
      <c r="AA130">
        <f t="shared" si="18"/>
        <v>55.931448114783805</v>
      </c>
      <c r="AB130">
        <f t="shared" si="18"/>
        <v>56.052317421007245</v>
      </c>
      <c r="AC130">
        <f t="shared" si="18"/>
        <v>56.052317517385902</v>
      </c>
      <c r="AD130">
        <f t="shared" si="18"/>
        <v>56.052317740118177</v>
      </c>
      <c r="AE130">
        <f t="shared" si="18"/>
        <v>56.052318082035598</v>
      </c>
      <c r="AF130">
        <f t="shared" si="18"/>
        <v>56.052318536449839</v>
      </c>
      <c r="AG130">
        <f t="shared" si="18"/>
        <v>56.052319097113269</v>
      </c>
    </row>
    <row r="131" spans="1:33" ht="15.75">
      <c r="A131" s="94" t="s">
        <v>284</v>
      </c>
      <c r="B131" s="92" t="str">
        <f t="shared" si="17"/>
        <v>Freight LDV</v>
      </c>
      <c r="C131">
        <f t="shared" si="18"/>
        <v>107.65909698601077</v>
      </c>
      <c r="D131">
        <f t="shared" si="18"/>
        <v>105.33843406961566</v>
      </c>
      <c r="E131">
        <f t="shared" si="18"/>
        <v>103.02682955862228</v>
      </c>
      <c r="F131">
        <f t="shared" si="18"/>
        <v>100.72418918800736</v>
      </c>
      <c r="G131">
        <f t="shared" si="18"/>
        <v>98.430416714515843</v>
      </c>
      <c r="H131">
        <f t="shared" si="18"/>
        <v>96.145413936075542</v>
      </c>
      <c r="I131">
        <f t="shared" si="18"/>
        <v>94.520732932034747</v>
      </c>
      <c r="J131">
        <f t="shared" si="18"/>
        <v>92.870651049763623</v>
      </c>
      <c r="K131">
        <f t="shared" si="18"/>
        <v>91.195244397746009</v>
      </c>
      <c r="L131">
        <f t="shared" si="18"/>
        <v>89.494600970225349</v>
      </c>
      <c r="M131">
        <f t="shared" si="18"/>
        <v>87.768820572677726</v>
      </c>
      <c r="N131">
        <f t="shared" si="18"/>
        <v>87.60073960775442</v>
      </c>
      <c r="O131">
        <f t="shared" si="18"/>
        <v>87.435415372990363</v>
      </c>
      <c r="P131">
        <f t="shared" si="18"/>
        <v>87.272781167011701</v>
      </c>
      <c r="Q131">
        <f t="shared" si="18"/>
        <v>87.112772405073301</v>
      </c>
      <c r="R131">
        <f t="shared" si="18"/>
        <v>86.955326536615829</v>
      </c>
      <c r="S131">
        <f t="shared" si="18"/>
        <v>86.98443968609368</v>
      </c>
      <c r="T131">
        <f t="shared" si="18"/>
        <v>87.013219028116652</v>
      </c>
      <c r="U131">
        <f t="shared" si="18"/>
        <v>87.041670262375533</v>
      </c>
      <c r="V131">
        <f t="shared" si="18"/>
        <v>87.06979895950937</v>
      </c>
      <c r="W131">
        <f t="shared" si="18"/>
        <v>87.097610564757176</v>
      </c>
      <c r="X131">
        <f t="shared" si="18"/>
        <v>86.912463897381542</v>
      </c>
      <c r="Y131">
        <f t="shared" si="18"/>
        <v>86.72787120907708</v>
      </c>
      <c r="Z131">
        <f t="shared" si="18"/>
        <v>86.543842383631173</v>
      </c>
      <c r="AA131">
        <f t="shared" si="18"/>
        <v>86.360374976743088</v>
      </c>
      <c r="AB131">
        <f t="shared" si="18"/>
        <v>86.17746655759079</v>
      </c>
      <c r="AC131">
        <f t="shared" si="18"/>
        <v>86.177466411743467</v>
      </c>
      <c r="AD131">
        <f t="shared" si="18"/>
        <v>86.177466074688397</v>
      </c>
      <c r="AE131">
        <f t="shared" si="18"/>
        <v>86.177465557273578</v>
      </c>
      <c r="AF131">
        <f t="shared" si="18"/>
        <v>86.177464869620167</v>
      </c>
      <c r="AG131">
        <f t="shared" si="18"/>
        <v>86.177464021182587</v>
      </c>
    </row>
    <row r="132" spans="1:33" ht="15.75">
      <c r="A132" s="94" t="s">
        <v>285</v>
      </c>
      <c r="B132" s="92" t="str">
        <f t="shared" si="17"/>
        <v>Freight HDV</v>
      </c>
      <c r="C132">
        <f t="shared" si="18"/>
        <v>55.633888302938409</v>
      </c>
      <c r="D132">
        <f t="shared" si="18"/>
        <v>55.669202360246473</v>
      </c>
      <c r="E132">
        <f t="shared" si="18"/>
        <v>55.620997456266807</v>
      </c>
      <c r="F132">
        <f t="shared" si="18"/>
        <v>55.484335261845807</v>
      </c>
      <c r="G132">
        <f t="shared" si="18"/>
        <v>55.254376094041554</v>
      </c>
      <c r="H132">
        <f t="shared" si="18"/>
        <v>54.926430967111244</v>
      </c>
      <c r="I132">
        <f t="shared" si="18"/>
        <v>54.33284293507856</v>
      </c>
      <c r="J132">
        <f t="shared" si="18"/>
        <v>53.65022818064854</v>
      </c>
      <c r="K132">
        <f t="shared" si="18"/>
        <v>52.876870138999905</v>
      </c>
      <c r="L132">
        <f t="shared" si="18"/>
        <v>52.011203310904747</v>
      </c>
      <c r="M132">
        <f t="shared" si="18"/>
        <v>51.051825741548299</v>
      </c>
      <c r="N132">
        <f t="shared" si="18"/>
        <v>51.985107237942564</v>
      </c>
      <c r="O132">
        <f t="shared" si="18"/>
        <v>52.903063174294616</v>
      </c>
      <c r="P132">
        <f t="shared" si="18"/>
        <v>53.805731025450449</v>
      </c>
      <c r="Q132">
        <f t="shared" si="18"/>
        <v>54.69315370179158</v>
      </c>
      <c r="R132">
        <f t="shared" si="18"/>
        <v>55.565379417587131</v>
      </c>
      <c r="S132">
        <f t="shared" si="18"/>
        <v>56.284072481521378</v>
      </c>
      <c r="T132">
        <f t="shared" si="18"/>
        <v>56.989254802837443</v>
      </c>
      <c r="U132">
        <f t="shared" si="18"/>
        <v>57.68118808798679</v>
      </c>
      <c r="V132">
        <f t="shared" si="18"/>
        <v>58.360128839886066</v>
      </c>
      <c r="W132">
        <f t="shared" si="18"/>
        <v>59.02632845318027</v>
      </c>
      <c r="X132">
        <f t="shared" si="18"/>
        <v>59.615919986244933</v>
      </c>
      <c r="Y132">
        <f t="shared" si="18"/>
        <v>60.17722546491602</v>
      </c>
      <c r="Z132">
        <f t="shared" si="18"/>
        <v>60.726423671766206</v>
      </c>
      <c r="AA132">
        <f t="shared" si="18"/>
        <v>61.263799593207757</v>
      </c>
      <c r="AB132">
        <f t="shared" si="18"/>
        <v>61.789629352580214</v>
      </c>
      <c r="AC132">
        <f t="shared" si="18"/>
        <v>62.29611376875544</v>
      </c>
      <c r="AD132">
        <f t="shared" si="18"/>
        <v>62.792228658636922</v>
      </c>
      <c r="AE132">
        <f t="shared" si="18"/>
        <v>63.278242149591421</v>
      </c>
      <c r="AF132">
        <f t="shared" si="18"/>
        <v>63.75441376452337</v>
      </c>
      <c r="AG132">
        <f t="shared" si="18"/>
        <v>64.220994753586197</v>
      </c>
    </row>
    <row r="133" spans="1:33" ht="15.75">
      <c r="A133" s="94" t="s">
        <v>286</v>
      </c>
      <c r="B133" s="92" t="str">
        <f t="shared" si="17"/>
        <v>Freight HDV</v>
      </c>
      <c r="C133">
        <f t="shared" si="18"/>
        <v>94.47671513876567</v>
      </c>
      <c r="D133">
        <f t="shared" si="18"/>
        <v>90.954230220927244</v>
      </c>
      <c r="E133">
        <f t="shared" si="18"/>
        <v>87.529403836024201</v>
      </c>
      <c r="F133">
        <f t="shared" si="18"/>
        <v>84.197091694189581</v>
      </c>
      <c r="G133">
        <f t="shared" si="18"/>
        <v>80.9516946117663</v>
      </c>
      <c r="H133">
        <f t="shared" si="18"/>
        <v>77.78717802795687</v>
      </c>
      <c r="I133">
        <f t="shared" si="18"/>
        <v>74.543172280479624</v>
      </c>
      <c r="J133">
        <f t="shared" si="18"/>
        <v>71.347351879790509</v>
      </c>
      <c r="K133">
        <f t="shared" si="18"/>
        <v>68.197715804196278</v>
      </c>
      <c r="L133">
        <f t="shared" si="18"/>
        <v>65.092129376217898</v>
      </c>
      <c r="M133">
        <f t="shared" si="18"/>
        <v>62.028328296526638</v>
      </c>
      <c r="N133">
        <f t="shared" si="18"/>
        <v>61.735869714283773</v>
      </c>
      <c r="O133">
        <f t="shared" si="18"/>
        <v>61.450542748043603</v>
      </c>
      <c r="P133">
        <f t="shared" si="18"/>
        <v>61.172294065047296</v>
      </c>
      <c r="Q133">
        <f t="shared" si="18"/>
        <v>60.901068358613152</v>
      </c>
      <c r="R133">
        <f t="shared" si="18"/>
        <v>60.636808423081277</v>
      </c>
      <c r="S133">
        <f t="shared" si="18"/>
        <v>60.465726162349341</v>
      </c>
      <c r="T133">
        <f t="shared" si="18"/>
        <v>60.29811180207362</v>
      </c>
      <c r="U133">
        <f t="shared" si="18"/>
        <v>60.133891808100977</v>
      </c>
      <c r="V133">
        <f t="shared" si="18"/>
        <v>59.972994281403807</v>
      </c>
      <c r="W133">
        <f t="shared" si="18"/>
        <v>59.815348922101791</v>
      </c>
      <c r="X133">
        <f t="shared" si="18"/>
        <v>59.618237569638055</v>
      </c>
      <c r="Y133">
        <f t="shared" si="18"/>
        <v>59.428937819381467</v>
      </c>
      <c r="Z133">
        <f t="shared" si="18"/>
        <v>59.243229240298341</v>
      </c>
      <c r="AA133">
        <f t="shared" si="18"/>
        <v>59.061028426944262</v>
      </c>
      <c r="AB133">
        <f t="shared" si="18"/>
        <v>58.882254566791332</v>
      </c>
      <c r="AC133">
        <f t="shared" si="18"/>
        <v>58.712961179625943</v>
      </c>
      <c r="AD133">
        <f t="shared" si="18"/>
        <v>58.546812822802522</v>
      </c>
      <c r="AE133">
        <f t="shared" si="18"/>
        <v>58.383731530826175</v>
      </c>
      <c r="AF133">
        <f t="shared" si="18"/>
        <v>58.223641779259381</v>
      </c>
      <c r="AG133">
        <f t="shared" si="18"/>
        <v>58.066470392180477</v>
      </c>
    </row>
    <row r="134" spans="1:33" ht="15.75">
      <c r="A134" s="94" t="s">
        <v>287</v>
      </c>
      <c r="B134" s="92" t="str">
        <f t="shared" si="17"/>
        <v>Freight HDV</v>
      </c>
      <c r="C134">
        <f t="shared" si="18"/>
        <v>659.59284421045106</v>
      </c>
      <c r="D134">
        <f t="shared" si="18"/>
        <v>635.17128215792673</v>
      </c>
      <c r="E134">
        <f t="shared" si="18"/>
        <v>610.77145755083734</v>
      </c>
      <c r="F134">
        <f t="shared" si="18"/>
        <v>586.41665980216987</v>
      </c>
      <c r="G134">
        <f t="shared" si="18"/>
        <v>562.13081485367525</v>
      </c>
      <c r="H134">
        <f t="shared" si="18"/>
        <v>537.93830668895453</v>
      </c>
      <c r="I134">
        <f t="shared" si="18"/>
        <v>514.54638033720175</v>
      </c>
      <c r="J134">
        <f t="shared" si="18"/>
        <v>491.29521351057201</v>
      </c>
      <c r="K134">
        <f t="shared" si="18"/>
        <v>468.19356000377155</v>
      </c>
      <c r="L134">
        <f t="shared" si="18"/>
        <v>445.25004057107219</v>
      </c>
      <c r="M134">
        <f t="shared" si="18"/>
        <v>422.47310089013445</v>
      </c>
      <c r="N134">
        <f t="shared" si="18"/>
        <v>420.85786941866127</v>
      </c>
      <c r="O134">
        <f t="shared" si="18"/>
        <v>419.26159648037464</v>
      </c>
      <c r="P134">
        <f t="shared" si="18"/>
        <v>417.68436879348303</v>
      </c>
      <c r="Q134">
        <f t="shared" si="18"/>
        <v>416.12626414931623</v>
      </c>
      <c r="R134">
        <f t="shared" si="18"/>
        <v>414.58735149957158</v>
      </c>
      <c r="S134">
        <f t="shared" si="18"/>
        <v>413.24931956659549</v>
      </c>
      <c r="T134">
        <f t="shared" si="18"/>
        <v>411.93482237992498</v>
      </c>
      <c r="U134">
        <f t="shared" si="18"/>
        <v>410.64342757059234</v>
      </c>
      <c r="V134">
        <f t="shared" si="18"/>
        <v>409.3747108681664</v>
      </c>
      <c r="W134">
        <f t="shared" si="18"/>
        <v>408.12825596664248</v>
      </c>
      <c r="X134">
        <f t="shared" si="18"/>
        <v>407.1554809251183</v>
      </c>
      <c r="Y134">
        <f t="shared" si="18"/>
        <v>406.23193255768859</v>
      </c>
      <c r="Z134">
        <f t="shared" si="18"/>
        <v>405.3288541640751</v>
      </c>
      <c r="AA134">
        <f t="shared" si="18"/>
        <v>404.44575973443358</v>
      </c>
      <c r="AB134">
        <f t="shared" si="18"/>
        <v>403.58217838179917</v>
      </c>
      <c r="AC134">
        <f t="shared" si="18"/>
        <v>402.75595818669683</v>
      </c>
      <c r="AD134">
        <f t="shared" si="18"/>
        <v>401.94736215722946</v>
      </c>
      <c r="AE134">
        <f t="shared" si="18"/>
        <v>401.15592734382062</v>
      </c>
      <c r="AF134">
        <f t="shared" si="18"/>
        <v>400.38120578188415</v>
      </c>
      <c r="AG134">
        <f t="shared" si="18"/>
        <v>399.62276391089085</v>
      </c>
    </row>
    <row r="135" spans="1:33" ht="15.75">
      <c r="A135" s="94" t="s">
        <v>288</v>
      </c>
      <c r="B135" s="92" t="str">
        <f t="shared" si="17"/>
        <v>Freight HDV</v>
      </c>
      <c r="C135">
        <f t="shared" si="18"/>
        <v>1.8638843724121492</v>
      </c>
      <c r="D135">
        <f t="shared" si="18"/>
        <v>1.8825069619827013</v>
      </c>
      <c r="E135">
        <f t="shared" si="18"/>
        <v>1.900734319478333</v>
      </c>
      <c r="F135">
        <f t="shared" si="18"/>
        <v>1.9183763659700317</v>
      </c>
      <c r="G135">
        <f t="shared" si="18"/>
        <v>1.935222424126815</v>
      </c>
      <c r="H135">
        <f t="shared" si="18"/>
        <v>1.9510407889931005</v>
      </c>
      <c r="I135">
        <f t="shared" si="18"/>
        <v>1.9635953959192864</v>
      </c>
      <c r="J135">
        <f t="shared" si="18"/>
        <v>1.9728146989027788</v>
      </c>
      <c r="K135">
        <f t="shared" si="18"/>
        <v>1.9785117247699857</v>
      </c>
      <c r="L135">
        <f t="shared" si="18"/>
        <v>1.980500794373649</v>
      </c>
      <c r="M135">
        <f t="shared" si="18"/>
        <v>1.9785983042012205</v>
      </c>
      <c r="N135">
        <f t="shared" si="18"/>
        <v>2.0421097239309183</v>
      </c>
      <c r="O135">
        <f t="shared" si="18"/>
        <v>2.1059561889753446</v>
      </c>
      <c r="P135">
        <f t="shared" si="18"/>
        <v>2.1701078863579237</v>
      </c>
      <c r="Q135">
        <f t="shared" si="18"/>
        <v>2.2345354004701115</v>
      </c>
      <c r="R135">
        <f t="shared" si="18"/>
        <v>2.2992097387102599</v>
      </c>
      <c r="S135">
        <f t="shared" si="18"/>
        <v>2.3417243276595285</v>
      </c>
      <c r="T135">
        <f t="shared" si="18"/>
        <v>2.3839657101685114</v>
      </c>
      <c r="U135">
        <f t="shared" si="18"/>
        <v>2.4259340761416346</v>
      </c>
      <c r="V135">
        <f t="shared" si="18"/>
        <v>2.4676296840734873</v>
      </c>
      <c r="W135">
        <f t="shared" si="18"/>
        <v>2.5090528587961813</v>
      </c>
      <c r="X135">
        <f t="shared" si="18"/>
        <v>2.5383350613507778</v>
      </c>
      <c r="Y135">
        <f t="shared" si="18"/>
        <v>2.5665502881387141</v>
      </c>
      <c r="Z135">
        <f t="shared" si="18"/>
        <v>2.5943594478463519</v>
      </c>
      <c r="AA135">
        <f t="shared" si="18"/>
        <v>2.6217730107615789</v>
      </c>
      <c r="AB135">
        <f t="shared" si="18"/>
        <v>2.6488011187194838</v>
      </c>
      <c r="AC135">
        <f t="shared" si="18"/>
        <v>2.6694840570892522</v>
      </c>
      <c r="AD135">
        <f t="shared" si="18"/>
        <v>2.6897108827046097</v>
      </c>
      <c r="AE135">
        <f t="shared" si="18"/>
        <v>2.7094936504803879</v>
      </c>
      <c r="AF135">
        <f t="shared" si="18"/>
        <v>2.7288440250951136</v>
      </c>
      <c r="AG135">
        <f t="shared" si="18"/>
        <v>2.7477732960975203</v>
      </c>
    </row>
    <row r="136" spans="1:33" ht="15.75">
      <c r="A136" s="94" t="s">
        <v>290</v>
      </c>
      <c r="B136" s="92" t="str">
        <f t="shared" si="17"/>
        <v>Passenger HDV</v>
      </c>
      <c r="C136">
        <f t="shared" si="18"/>
        <v>14.213188382847221</v>
      </c>
      <c r="D136">
        <f t="shared" si="18"/>
        <v>14.078043081441731</v>
      </c>
      <c r="E136">
        <f t="shared" si="18"/>
        <v>13.943114052038192</v>
      </c>
      <c r="F136">
        <f t="shared" si="18"/>
        <v>13.808397705797544</v>
      </c>
      <c r="G136">
        <f t="shared" si="18"/>
        <v>13.673890242928115</v>
      </c>
      <c r="H136">
        <f t="shared" si="18"/>
        <v>13.539587643342651</v>
      </c>
      <c r="I136">
        <f t="shared" si="18"/>
        <v>13.440541412372941</v>
      </c>
      <c r="J136">
        <f t="shared" si="18"/>
        <v>13.341285966355795</v>
      </c>
      <c r="K136">
        <f t="shared" si="18"/>
        <v>13.241816880601329</v>
      </c>
      <c r="L136">
        <f t="shared" si="18"/>
        <v>13.142129580657411</v>
      </c>
      <c r="M136">
        <f t="shared" si="18"/>
        <v>13.042219335983376</v>
      </c>
      <c r="N136">
        <f t="shared" si="18"/>
        <v>13.028573042080531</v>
      </c>
      <c r="O136">
        <f t="shared" si="18"/>
        <v>13.014328761043148</v>
      </c>
      <c r="P136">
        <f t="shared" si="18"/>
        <v>12.999476644387256</v>
      </c>
      <c r="Q136">
        <f t="shared" si="18"/>
        <v>12.984006608112743</v>
      </c>
      <c r="R136">
        <f t="shared" si="18"/>
        <v>12.967908326054395</v>
      </c>
      <c r="S136">
        <f t="shared" si="18"/>
        <v>12.997904383128807</v>
      </c>
      <c r="T136">
        <f t="shared" si="18"/>
        <v>13.027687297517366</v>
      </c>
      <c r="U136">
        <f t="shared" si="18"/>
        <v>13.057258916087493</v>
      </c>
      <c r="V136">
        <f t="shared" si="18"/>
        <v>13.08662107075515</v>
      </c>
      <c r="W136">
        <f t="shared" si="18"/>
        <v>13.115775578461323</v>
      </c>
      <c r="X136">
        <f t="shared" si="18"/>
        <v>13.147497245935343</v>
      </c>
      <c r="Y136">
        <f t="shared" si="18"/>
        <v>13.179304231382698</v>
      </c>
      <c r="Z136">
        <f t="shared" si="18"/>
        <v>13.211197945311413</v>
      </c>
      <c r="AA136">
        <f t="shared" si="18"/>
        <v>13.243178612406309</v>
      </c>
      <c r="AB136">
        <f t="shared" si="18"/>
        <v>13.275246458673314</v>
      </c>
      <c r="AC136">
        <f t="shared" si="18"/>
        <v>13.267609567947382</v>
      </c>
      <c r="AD136">
        <f t="shared" si="18"/>
        <v>13.259959324871861</v>
      </c>
      <c r="AE136">
        <f t="shared" si="18"/>
        <v>13.252295696069099</v>
      </c>
      <c r="AF136">
        <f t="shared" si="18"/>
        <v>13.244618648179582</v>
      </c>
      <c r="AG136">
        <f t="shared" si="18"/>
        <v>13.236928147855561</v>
      </c>
    </row>
    <row r="137" spans="1:33" ht="15.75">
      <c r="A137" s="94" t="s">
        <v>291</v>
      </c>
      <c r="B137" s="92" t="str">
        <f t="shared" si="17"/>
        <v>Passenger HDV</v>
      </c>
      <c r="C137">
        <f t="shared" si="18"/>
        <v>66.77847192490951</v>
      </c>
      <c r="D137">
        <f t="shared" si="18"/>
        <v>65.698337216983703</v>
      </c>
      <c r="E137">
        <f t="shared" si="18"/>
        <v>64.643934355051599</v>
      </c>
      <c r="F137">
        <f t="shared" si="18"/>
        <v>63.615540303918962</v>
      </c>
      <c r="G137">
        <f t="shared" si="18"/>
        <v>62.613441476474875</v>
      </c>
      <c r="H137">
        <f t="shared" si="18"/>
        <v>61.637934220390534</v>
      </c>
      <c r="I137">
        <f t="shared" si="18"/>
        <v>60.768669924839998</v>
      </c>
      <c r="J137">
        <f t="shared" si="18"/>
        <v>59.924125440277166</v>
      </c>
      <c r="K137">
        <f t="shared" si="18"/>
        <v>59.104479507018965</v>
      </c>
      <c r="L137">
        <f t="shared" si="18"/>
        <v>58.309916138310967</v>
      </c>
      <c r="M137">
        <f t="shared" si="18"/>
        <v>57.540624843612832</v>
      </c>
      <c r="N137">
        <f t="shared" si="18"/>
        <v>57.220318350386123</v>
      </c>
      <c r="O137">
        <f t="shared" si="18"/>
        <v>56.920411431891537</v>
      </c>
      <c r="P137">
        <f t="shared" si="18"/>
        <v>56.64128055751857</v>
      </c>
      <c r="Q137">
        <f t="shared" si="18"/>
        <v>56.38331041399546</v>
      </c>
      <c r="R137">
        <f t="shared" si="18"/>
        <v>56.146894152268189</v>
      </c>
      <c r="S137">
        <f t="shared" si="18"/>
        <v>56.123988847070933</v>
      </c>
      <c r="T137">
        <f t="shared" si="18"/>
        <v>56.101282914677171</v>
      </c>
      <c r="U137">
        <f t="shared" si="18"/>
        <v>56.078774805635724</v>
      </c>
      <c r="V137">
        <f t="shared" si="18"/>
        <v>56.056462976318642</v>
      </c>
      <c r="W137">
        <f t="shared" si="18"/>
        <v>56.034345889197596</v>
      </c>
      <c r="X137">
        <f t="shared" si="18"/>
        <v>55.999524746347383</v>
      </c>
      <c r="Y137">
        <f t="shared" si="18"/>
        <v>55.964740148598736</v>
      </c>
      <c r="Z137">
        <f t="shared" si="18"/>
        <v>55.929948098641219</v>
      </c>
      <c r="AA137">
        <f t="shared" si="18"/>
        <v>55.895148966243923</v>
      </c>
      <c r="AB137">
        <f t="shared" si="18"/>
        <v>55.860343125505089</v>
      </c>
      <c r="AC137">
        <f t="shared" si="18"/>
        <v>55.839158376943026</v>
      </c>
      <c r="AD137">
        <f t="shared" si="18"/>
        <v>55.817974770549284</v>
      </c>
      <c r="AE137">
        <f t="shared" si="18"/>
        <v>55.796792408720862</v>
      </c>
      <c r="AF137">
        <f t="shared" si="18"/>
        <v>55.775611395121274</v>
      </c>
      <c r="AG137">
        <f t="shared" si="18"/>
        <v>55.754431834656017</v>
      </c>
    </row>
    <row r="138" spans="1:33" ht="15.75">
      <c r="A138" s="94" t="s">
        <v>292</v>
      </c>
      <c r="B138" s="92" t="str">
        <f t="shared" si="17"/>
        <v>Passenger HDV</v>
      </c>
      <c r="C138">
        <f t="shared" si="18"/>
        <v>49.8257686669794</v>
      </c>
      <c r="D138">
        <f t="shared" si="18"/>
        <v>49.620049400820548</v>
      </c>
      <c r="E138">
        <f t="shared" si="18"/>
        <v>49.411296648755588</v>
      </c>
      <c r="F138">
        <f t="shared" si="18"/>
        <v>49.199478606171169</v>
      </c>
      <c r="G138">
        <f t="shared" si="18"/>
        <v>48.984562264382674</v>
      </c>
      <c r="H138">
        <f t="shared" si="18"/>
        <v>48.766513351694549</v>
      </c>
      <c r="I138">
        <f t="shared" si="18"/>
        <v>48.49801524069445</v>
      </c>
      <c r="J138">
        <f t="shared" ref="J138:AG138" si="19">J126*I27</f>
        <v>48.227259135956352</v>
      </c>
      <c r="K138">
        <f t="shared" si="19"/>
        <v>47.954225091993365</v>
      </c>
      <c r="L138">
        <f t="shared" si="19"/>
        <v>47.678892562158303</v>
      </c>
      <c r="M138">
        <f t="shared" si="19"/>
        <v>47.40124037315752</v>
      </c>
      <c r="N138">
        <f t="shared" si="19"/>
        <v>47.42510311242193</v>
      </c>
      <c r="O138">
        <f t="shared" si="19"/>
        <v>47.446349150481382</v>
      </c>
      <c r="P138">
        <f t="shared" si="19"/>
        <v>47.464934844092255</v>
      </c>
      <c r="Q138">
        <f t="shared" si="19"/>
        <v>47.480815531736489</v>
      </c>
      <c r="R138">
        <f t="shared" si="19"/>
        <v>47.493945504240862</v>
      </c>
      <c r="S138">
        <f t="shared" si="19"/>
        <v>47.471306752856272</v>
      </c>
      <c r="T138">
        <f t="shared" si="19"/>
        <v>47.448675287057071</v>
      </c>
      <c r="U138">
        <f t="shared" si="19"/>
        <v>47.42605243545448</v>
      </c>
      <c r="V138">
        <f t="shared" si="19"/>
        <v>47.403439492019949</v>
      </c>
      <c r="W138">
        <f t="shared" si="19"/>
        <v>47.38083771693028</v>
      </c>
      <c r="X138">
        <f t="shared" si="19"/>
        <v>47.382830918529777</v>
      </c>
      <c r="Y138">
        <f t="shared" si="19"/>
        <v>47.384832103424628</v>
      </c>
      <c r="Z138">
        <f t="shared" si="19"/>
        <v>47.386823134775902</v>
      </c>
      <c r="AA138">
        <f t="shared" si="19"/>
        <v>47.38880395808264</v>
      </c>
      <c r="AB138">
        <f t="shared" si="19"/>
        <v>47.390774518029964</v>
      </c>
      <c r="AC138">
        <f t="shared" si="19"/>
        <v>47.396065470946724</v>
      </c>
      <c r="AD138">
        <f t="shared" si="19"/>
        <v>47.401360125855383</v>
      </c>
      <c r="AE138">
        <f t="shared" si="19"/>
        <v>47.40665847757738</v>
      </c>
      <c r="AF138">
        <f t="shared" si="19"/>
        <v>47.411960520724897</v>
      </c>
      <c r="AG138">
        <f t="shared" si="19"/>
        <v>47.417266249708035</v>
      </c>
    </row>
    <row r="139" spans="1:33" ht="15.75">
      <c r="A139" s="94" t="s">
        <v>293</v>
      </c>
      <c r="B139" s="92" t="str">
        <f t="shared" si="17"/>
        <v>Passenger HDV</v>
      </c>
      <c r="C139">
        <f t="shared" ref="C139:AG139" si="20">C127*B28</f>
        <v>315.94377106041452</v>
      </c>
      <c r="D139">
        <f t="shared" si="20"/>
        <v>315.37492009739714</v>
      </c>
      <c r="E139">
        <f t="shared" si="20"/>
        <v>314.77736648371416</v>
      </c>
      <c r="F139">
        <f t="shared" si="20"/>
        <v>314.15083090848896</v>
      </c>
      <c r="G139">
        <f t="shared" si="20"/>
        <v>313.49502547761267</v>
      </c>
      <c r="H139">
        <f t="shared" si="20"/>
        <v>312.80965325138862</v>
      </c>
      <c r="I139">
        <f t="shared" si="20"/>
        <v>311.95557577314037</v>
      </c>
      <c r="J139">
        <f t="shared" si="20"/>
        <v>311.07392228968484</v>
      </c>
      <c r="K139">
        <f t="shared" si="20"/>
        <v>310.16452049616777</v>
      </c>
      <c r="L139">
        <f t="shared" si="20"/>
        <v>309.22719314458249</v>
      </c>
      <c r="M139">
        <f t="shared" si="20"/>
        <v>308.2617578344562</v>
      </c>
      <c r="N139">
        <f t="shared" si="20"/>
        <v>308.72999503672645</v>
      </c>
      <c r="O139">
        <f t="shared" si="20"/>
        <v>309.18077240665434</v>
      </c>
      <c r="P139">
        <f t="shared" si="20"/>
        <v>309.61374360333713</v>
      </c>
      <c r="Q139">
        <f t="shared" si="20"/>
        <v>310.02855508818931</v>
      </c>
      <c r="R139">
        <f t="shared" si="20"/>
        <v>310.42484590174865</v>
      </c>
      <c r="S139">
        <f t="shared" si="20"/>
        <v>310.37578447586145</v>
      </c>
      <c r="T139">
        <f t="shared" si="20"/>
        <v>310.32759346967816</v>
      </c>
      <c r="U139">
        <f t="shared" si="20"/>
        <v>310.28025984638532</v>
      </c>
      <c r="V139">
        <f t="shared" si="20"/>
        <v>310.23377077450999</v>
      </c>
      <c r="W139">
        <f t="shared" si="20"/>
        <v>310.18811362446206</v>
      </c>
      <c r="X139">
        <f t="shared" si="20"/>
        <v>310.05474720473188</v>
      </c>
      <c r="Y139">
        <f t="shared" si="20"/>
        <v>309.92081663414712</v>
      </c>
      <c r="Z139">
        <f t="shared" si="20"/>
        <v>309.78644820620997</v>
      </c>
      <c r="AA139">
        <f t="shared" si="20"/>
        <v>309.65164030795989</v>
      </c>
      <c r="AB139">
        <f t="shared" si="20"/>
        <v>309.51639131556806</v>
      </c>
      <c r="AC139">
        <f t="shared" si="20"/>
        <v>309.57124527403232</v>
      </c>
      <c r="AD139">
        <f t="shared" si="20"/>
        <v>309.62615861796769</v>
      </c>
      <c r="AE139">
        <f t="shared" si="20"/>
        <v>309.68113140048519</v>
      </c>
      <c r="AF139">
        <f t="shared" si="20"/>
        <v>309.7361636734779</v>
      </c>
      <c r="AG139">
        <f t="shared" si="20"/>
        <v>309.79125548766564</v>
      </c>
    </row>
    <row r="140" spans="1:33">
      <c r="A140" s="82"/>
    </row>
    <row r="141" spans="1:33" ht="15.75">
      <c r="A141" s="82" t="s">
        <v>350</v>
      </c>
      <c r="C141" s="95">
        <v>2020</v>
      </c>
      <c r="D141" s="95">
        <v>2021</v>
      </c>
      <c r="E141" s="95">
        <v>2022</v>
      </c>
      <c r="F141" s="95">
        <v>2023</v>
      </c>
      <c r="G141" s="95">
        <v>2024</v>
      </c>
      <c r="H141" s="95">
        <v>2025</v>
      </c>
      <c r="I141" s="95">
        <v>2026</v>
      </c>
      <c r="J141" s="95">
        <v>2027</v>
      </c>
      <c r="K141" s="95">
        <v>2028</v>
      </c>
      <c r="L141" s="95">
        <v>2029</v>
      </c>
      <c r="M141" s="95">
        <v>2030</v>
      </c>
      <c r="N141" s="95">
        <v>2031</v>
      </c>
      <c r="O141" s="95">
        <v>2032</v>
      </c>
      <c r="P141" s="95">
        <v>2033</v>
      </c>
      <c r="Q141" s="95">
        <v>2034</v>
      </c>
      <c r="R141" s="95">
        <v>2035</v>
      </c>
      <c r="S141" s="95">
        <v>2036</v>
      </c>
      <c r="T141" s="95">
        <v>2037</v>
      </c>
      <c r="U141" s="95">
        <v>2038</v>
      </c>
      <c r="V141" s="95">
        <v>2039</v>
      </c>
      <c r="W141" s="95">
        <v>2040</v>
      </c>
      <c r="X141" s="95">
        <v>2041</v>
      </c>
      <c r="Y141" s="95">
        <v>2042</v>
      </c>
      <c r="Z141" s="95">
        <v>2043</v>
      </c>
      <c r="AA141" s="95">
        <v>2044</v>
      </c>
      <c r="AB141" s="95">
        <v>2045</v>
      </c>
      <c r="AC141" s="95">
        <v>2046</v>
      </c>
      <c r="AD141" s="95">
        <v>2047</v>
      </c>
      <c r="AE141" s="95">
        <v>2048</v>
      </c>
      <c r="AF141" s="95">
        <v>2049</v>
      </c>
      <c r="AG141" s="95">
        <v>2050</v>
      </c>
    </row>
    <row r="142" spans="1:33">
      <c r="A142" s="94" t="s">
        <v>264</v>
      </c>
      <c r="C142" s="99">
        <f t="shared" ref="C142:R144" si="21">SUMIFS(C$130:C$139,$B$130:$B$139,$A142)</f>
        <v>177.31083878210202</v>
      </c>
      <c r="D142" s="99">
        <f t="shared" si="21"/>
        <v>173.74377794971338</v>
      </c>
      <c r="E142" s="99">
        <f t="shared" si="21"/>
        <v>170.17989302001735</v>
      </c>
      <c r="F142" s="99">
        <f t="shared" si="21"/>
        <v>166.61915048258282</v>
      </c>
      <c r="G142" s="99">
        <f t="shared" si="21"/>
        <v>163.06151613166699</v>
      </c>
      <c r="H142" s="99">
        <f t="shared" si="21"/>
        <v>159.50695507314927</v>
      </c>
      <c r="I142" s="99">
        <f t="shared" si="21"/>
        <v>156.17727078537354</v>
      </c>
      <c r="J142" s="99">
        <f t="shared" si="21"/>
        <v>152.8386568196475</v>
      </c>
      <c r="K142" s="99">
        <f t="shared" si="21"/>
        <v>149.49114155020894</v>
      </c>
      <c r="L142" s="99">
        <f t="shared" si="21"/>
        <v>146.13475753340032</v>
      </c>
      <c r="M142" s="99">
        <f t="shared" si="21"/>
        <v>142.76954148079128</v>
      </c>
      <c r="N142" s="99">
        <f t="shared" si="21"/>
        <v>142.71253156286409</v>
      </c>
      <c r="O142" s="99">
        <f t="shared" si="21"/>
        <v>142.65645667621897</v>
      </c>
      <c r="P142" s="99">
        <f t="shared" si="21"/>
        <v>142.60129419699814</v>
      </c>
      <c r="Q142" s="99">
        <f t="shared" si="21"/>
        <v>142.54702221926465</v>
      </c>
      <c r="R142" s="99">
        <f t="shared" si="21"/>
        <v>142.49361952703927</v>
      </c>
      <c r="S142" s="99">
        <f t="shared" ref="S142:AG144" si="22">SUMIFS(S$130:S$139,$B$130:$B$139,$A142)</f>
        <v>142.50349416253471</v>
      </c>
      <c r="T142" s="99">
        <f t="shared" si="22"/>
        <v>142.51325557678811</v>
      </c>
      <c r="U142" s="99">
        <f t="shared" si="22"/>
        <v>142.52290570302796</v>
      </c>
      <c r="V142" s="99">
        <f t="shared" si="22"/>
        <v>142.53244643071079</v>
      </c>
      <c r="W142" s="99">
        <f t="shared" si="22"/>
        <v>142.54187960675975</v>
      </c>
      <c r="X142" s="99">
        <f t="shared" si="22"/>
        <v>142.4790813219189</v>
      </c>
      <c r="Y142" s="99">
        <f t="shared" si="22"/>
        <v>142.41647093641211</v>
      </c>
      <c r="Z142" s="99">
        <f t="shared" si="22"/>
        <v>142.35405180263513</v>
      </c>
      <c r="AA142" s="99">
        <f t="shared" si="22"/>
        <v>142.29182309152691</v>
      </c>
      <c r="AB142" s="99">
        <f t="shared" si="22"/>
        <v>142.22978397859805</v>
      </c>
      <c r="AC142" s="99">
        <f t="shared" si="22"/>
        <v>142.22978392912938</v>
      </c>
      <c r="AD142" s="99">
        <f t="shared" si="22"/>
        <v>142.22978381480658</v>
      </c>
      <c r="AE142" s="99">
        <f t="shared" si="22"/>
        <v>142.22978363930918</v>
      </c>
      <c r="AF142" s="99">
        <f t="shared" si="22"/>
        <v>142.22978340607</v>
      </c>
      <c r="AG142" s="99">
        <f t="shared" si="22"/>
        <v>142.22978311829587</v>
      </c>
    </row>
    <row r="143" spans="1:33">
      <c r="A143" s="94" t="s">
        <v>265</v>
      </c>
      <c r="C143" s="99">
        <f t="shared" si="21"/>
        <v>811.56733202456724</v>
      </c>
      <c r="D143" s="99">
        <f t="shared" si="21"/>
        <v>783.67722170108311</v>
      </c>
      <c r="E143" s="99">
        <f t="shared" si="21"/>
        <v>755.82259316260672</v>
      </c>
      <c r="F143" s="99">
        <f t="shared" si="21"/>
        <v>728.01646312417529</v>
      </c>
      <c r="G143" s="99">
        <f t="shared" si="21"/>
        <v>700.27210798360989</v>
      </c>
      <c r="H143" s="99">
        <f t="shared" si="21"/>
        <v>672.60295647301575</v>
      </c>
      <c r="I143" s="99">
        <f t="shared" si="21"/>
        <v>645.38599094867925</v>
      </c>
      <c r="J143" s="99">
        <f t="shared" si="21"/>
        <v>618.26560826991386</v>
      </c>
      <c r="K143" s="99">
        <f t="shared" si="21"/>
        <v>591.24665767173769</v>
      </c>
      <c r="L143" s="99">
        <f t="shared" si="21"/>
        <v>564.33387405256838</v>
      </c>
      <c r="M143" s="99">
        <f t="shared" si="21"/>
        <v>537.53185323241064</v>
      </c>
      <c r="N143" s="99">
        <f t="shared" si="21"/>
        <v>536.62095609481855</v>
      </c>
      <c r="O143" s="99">
        <f t="shared" si="21"/>
        <v>535.72115859168821</v>
      </c>
      <c r="P143" s="99">
        <f t="shared" si="21"/>
        <v>534.83250177033858</v>
      </c>
      <c r="Q143" s="99">
        <f t="shared" si="21"/>
        <v>533.95502161019112</v>
      </c>
      <c r="R143" s="99">
        <f t="shared" si="21"/>
        <v>533.08874907895029</v>
      </c>
      <c r="S143" s="99">
        <f t="shared" si="22"/>
        <v>532.3408425381258</v>
      </c>
      <c r="T143" s="99">
        <f t="shared" si="22"/>
        <v>531.60615469500453</v>
      </c>
      <c r="U143" s="99">
        <f t="shared" si="22"/>
        <v>530.88444154282172</v>
      </c>
      <c r="V143" s="99">
        <f t="shared" si="22"/>
        <v>530.17546367352975</v>
      </c>
      <c r="W143" s="99">
        <f t="shared" si="22"/>
        <v>529.47898620072067</v>
      </c>
      <c r="X143" s="99">
        <f t="shared" si="22"/>
        <v>528.92797354235199</v>
      </c>
      <c r="Y143" s="99">
        <f t="shared" si="22"/>
        <v>528.40464613012477</v>
      </c>
      <c r="Z143" s="99">
        <f t="shared" si="22"/>
        <v>527.89286652398607</v>
      </c>
      <c r="AA143" s="99">
        <f t="shared" si="22"/>
        <v>527.39236076534712</v>
      </c>
      <c r="AB143" s="99">
        <f t="shared" si="22"/>
        <v>526.9028634198902</v>
      </c>
      <c r="AC143" s="99">
        <f t="shared" si="22"/>
        <v>526.43451719216739</v>
      </c>
      <c r="AD143" s="99">
        <f t="shared" si="22"/>
        <v>525.97611452137346</v>
      </c>
      <c r="AE143" s="99">
        <f t="shared" si="22"/>
        <v>525.52739467471849</v>
      </c>
      <c r="AF143" s="99">
        <f t="shared" si="22"/>
        <v>525.08810535076202</v>
      </c>
      <c r="AG143" s="99">
        <f t="shared" si="22"/>
        <v>524.65800235275503</v>
      </c>
    </row>
    <row r="144" spans="1:33">
      <c r="A144" s="94" t="s">
        <v>299</v>
      </c>
      <c r="C144" s="99">
        <f t="shared" si="21"/>
        <v>446.76120003515064</v>
      </c>
      <c r="D144" s="99">
        <f t="shared" si="21"/>
        <v>444.77134979664311</v>
      </c>
      <c r="E144" s="99">
        <f t="shared" si="21"/>
        <v>442.77571153955955</v>
      </c>
      <c r="F144" s="99">
        <f t="shared" si="21"/>
        <v>440.77424752437662</v>
      </c>
      <c r="G144" s="99">
        <f t="shared" si="21"/>
        <v>438.76691946139834</v>
      </c>
      <c r="H144" s="99">
        <f t="shared" si="21"/>
        <v>436.75368846681636</v>
      </c>
      <c r="I144" s="99">
        <f t="shared" si="21"/>
        <v>434.66280235104773</v>
      </c>
      <c r="J144" s="99">
        <f t="shared" si="21"/>
        <v>432.56659283227418</v>
      </c>
      <c r="K144" s="99">
        <f t="shared" si="21"/>
        <v>430.46504197578145</v>
      </c>
      <c r="L144" s="99">
        <f t="shared" si="21"/>
        <v>428.35813142570919</v>
      </c>
      <c r="M144" s="99">
        <f t="shared" si="21"/>
        <v>426.2458423872099</v>
      </c>
      <c r="N144" s="99">
        <f t="shared" si="21"/>
        <v>426.40398954161503</v>
      </c>
      <c r="O144" s="99">
        <f t="shared" si="21"/>
        <v>426.56186175007042</v>
      </c>
      <c r="P144" s="99">
        <f t="shared" si="21"/>
        <v>426.7194356493352</v>
      </c>
      <c r="Q144" s="99">
        <f t="shared" si="21"/>
        <v>426.87668764203397</v>
      </c>
      <c r="R144" s="99">
        <f t="shared" si="21"/>
        <v>427.0335938843121</v>
      </c>
      <c r="S144" s="99">
        <f t="shared" si="22"/>
        <v>426.96898445891748</v>
      </c>
      <c r="T144" s="99">
        <f t="shared" si="22"/>
        <v>426.90523896892978</v>
      </c>
      <c r="U144" s="99">
        <f t="shared" si="22"/>
        <v>426.84234600356302</v>
      </c>
      <c r="V144" s="99">
        <f t="shared" si="22"/>
        <v>426.78029431360369</v>
      </c>
      <c r="W144" s="99">
        <f t="shared" si="22"/>
        <v>426.71907280905123</v>
      </c>
      <c r="X144" s="99">
        <f t="shared" si="22"/>
        <v>426.58460011554439</v>
      </c>
      <c r="Y144" s="99">
        <f t="shared" si="22"/>
        <v>426.44969311755318</v>
      </c>
      <c r="Z144" s="99">
        <f t="shared" si="22"/>
        <v>426.31441738493851</v>
      </c>
      <c r="AA144" s="99">
        <f t="shared" si="22"/>
        <v>426.17877184469273</v>
      </c>
      <c r="AB144" s="99">
        <f t="shared" si="22"/>
        <v>426.04275541777645</v>
      </c>
      <c r="AC144" s="99">
        <f t="shared" si="22"/>
        <v>426.07407868986945</v>
      </c>
      <c r="AD144" s="99">
        <f t="shared" si="22"/>
        <v>426.10545283924421</v>
      </c>
      <c r="AE144" s="99">
        <f t="shared" si="22"/>
        <v>426.13687798285252</v>
      </c>
      <c r="AF144" s="99">
        <f t="shared" si="22"/>
        <v>426.16835423750365</v>
      </c>
      <c r="AG144" s="99">
        <f t="shared" si="22"/>
        <v>426.19988171988524</v>
      </c>
    </row>
    <row r="146" spans="1:33" ht="15.75">
      <c r="A146" s="82" t="s">
        <v>351</v>
      </c>
      <c r="C146" s="95">
        <v>2020</v>
      </c>
      <c r="D146" s="95">
        <v>2021</v>
      </c>
      <c r="E146" s="95">
        <v>2022</v>
      </c>
      <c r="F146" s="95">
        <v>2023</v>
      </c>
      <c r="G146" s="95">
        <v>2024</v>
      </c>
      <c r="H146" s="95">
        <v>2025</v>
      </c>
      <c r="I146" s="95">
        <v>2026</v>
      </c>
      <c r="J146" s="95">
        <v>2027</v>
      </c>
      <c r="K146" s="95">
        <v>2028</v>
      </c>
      <c r="L146" s="95">
        <v>2029</v>
      </c>
      <c r="M146" s="95">
        <v>2030</v>
      </c>
      <c r="N146" s="95">
        <v>2031</v>
      </c>
      <c r="O146" s="95">
        <v>2032</v>
      </c>
      <c r="P146" s="95">
        <v>2033</v>
      </c>
      <c r="Q146" s="95">
        <v>2034</v>
      </c>
      <c r="R146" s="95">
        <v>2035</v>
      </c>
      <c r="S146" s="95">
        <v>2036</v>
      </c>
      <c r="T146" s="95">
        <v>2037</v>
      </c>
      <c r="U146" s="95">
        <v>2038</v>
      </c>
      <c r="V146" s="95">
        <v>2039</v>
      </c>
      <c r="W146" s="95">
        <v>2040</v>
      </c>
      <c r="X146" s="95">
        <v>2041</v>
      </c>
      <c r="Y146" s="95">
        <v>2042</v>
      </c>
      <c r="Z146" s="95">
        <v>2043</v>
      </c>
      <c r="AA146" s="95">
        <v>2044</v>
      </c>
      <c r="AB146" s="95">
        <v>2045</v>
      </c>
      <c r="AC146" s="95">
        <v>2046</v>
      </c>
      <c r="AD146" s="95">
        <v>2047</v>
      </c>
      <c r="AE146" s="95">
        <v>2048</v>
      </c>
      <c r="AF146" s="95">
        <v>2049</v>
      </c>
      <c r="AG146" s="95">
        <v>2050</v>
      </c>
    </row>
    <row r="147" spans="1:33">
      <c r="A147" s="94" t="s">
        <v>264</v>
      </c>
      <c r="C147" s="99">
        <v>0</v>
      </c>
      <c r="D147" s="50">
        <f t="shared" ref="D147:AG149" si="23">1-(D142/C142)</f>
        <v>2.0117556585315222E-2</v>
      </c>
      <c r="E147" s="50">
        <f t="shared" si="23"/>
        <v>2.0512302493661205E-2</v>
      </c>
      <c r="F147" s="50">
        <f t="shared" si="23"/>
        <v>2.0923403313079403E-2</v>
      </c>
      <c r="G147" s="50">
        <f t="shared" si="23"/>
        <v>2.1351893468498528E-2</v>
      </c>
      <c r="H147" s="50">
        <f t="shared" si="23"/>
        <v>2.1798896164117121E-2</v>
      </c>
      <c r="I147" s="50">
        <f t="shared" si="23"/>
        <v>2.0874853301843466E-2</v>
      </c>
      <c r="J147" s="50">
        <f t="shared" si="23"/>
        <v>2.1377079705241608E-2</v>
      </c>
      <c r="K147" s="50">
        <f t="shared" si="23"/>
        <v>2.1902281393304079E-2</v>
      </c>
      <c r="L147" s="50">
        <f t="shared" si="23"/>
        <v>2.2452059580275074E-2</v>
      </c>
      <c r="M147" s="50">
        <f t="shared" si="23"/>
        <v>2.3028170090472089E-2</v>
      </c>
      <c r="N147" s="50">
        <f t="shared" si="23"/>
        <v>3.9931428885942033E-4</v>
      </c>
      <c r="O147" s="50">
        <f t="shared" si="23"/>
        <v>3.9292195318119116E-4</v>
      </c>
      <c r="P147" s="50">
        <f t="shared" si="23"/>
        <v>3.8668056466606426E-4</v>
      </c>
      <c r="Q147" s="50">
        <f t="shared" si="23"/>
        <v>3.80585450076798E-4</v>
      </c>
      <c r="R147" s="50">
        <f t="shared" si="23"/>
        <v>3.7463211362798177E-4</v>
      </c>
      <c r="S147" s="50">
        <f t="shared" si="23"/>
        <v>-6.9298790557947854E-5</v>
      </c>
      <c r="T147" s="50">
        <f t="shared" si="23"/>
        <v>-6.8499473018235335E-5</v>
      </c>
      <c r="U147" s="50">
        <f t="shared" si="23"/>
        <v>-6.7713885285813902E-5</v>
      </c>
      <c r="V147" s="50">
        <f t="shared" si="23"/>
        <v>-6.6941714637280825E-5</v>
      </c>
      <c r="W147" s="50">
        <f t="shared" si="23"/>
        <v>-6.618265724878114E-5</v>
      </c>
      <c r="X147" s="50">
        <f t="shared" si="23"/>
        <v>4.4056024106109426E-4</v>
      </c>
      <c r="Y147" s="50">
        <f t="shared" si="23"/>
        <v>4.3943563452186751E-4</v>
      </c>
      <c r="Z147" s="50">
        <f t="shared" si="23"/>
        <v>4.3828591852168586E-4</v>
      </c>
      <c r="AA147" s="50">
        <f t="shared" si="23"/>
        <v>4.3714042782916351E-4</v>
      </c>
      <c r="AB147" s="50">
        <f t="shared" si="23"/>
        <v>4.3599914303549259E-4</v>
      </c>
      <c r="AC147" s="50">
        <f t="shared" si="23"/>
        <v>3.478081156416124E-10</v>
      </c>
      <c r="AD147" s="50">
        <f t="shared" si="23"/>
        <v>8.0378947941994738E-10</v>
      </c>
      <c r="AE147" s="50">
        <f t="shared" si="23"/>
        <v>1.2339005373007694E-9</v>
      </c>
      <c r="AF147" s="50">
        <f t="shared" si="23"/>
        <v>1.6398757907154504E-9</v>
      </c>
      <c r="AG147" s="50">
        <f t="shared" si="23"/>
        <v>2.0233043018791363E-9</v>
      </c>
    </row>
    <row r="148" spans="1:33">
      <c r="A148" s="94" t="s">
        <v>265</v>
      </c>
      <c r="C148" s="99">
        <v>0</v>
      </c>
      <c r="D148" s="50">
        <f t="shared" si="23"/>
        <v>3.4365738026823189E-2</v>
      </c>
      <c r="E148" s="50">
        <f t="shared" si="23"/>
        <v>3.5543496438513178E-2</v>
      </c>
      <c r="F148" s="50">
        <f t="shared" si="23"/>
        <v>3.6789228437961286E-2</v>
      </c>
      <c r="G148" s="50">
        <f t="shared" si="23"/>
        <v>3.8109516124820275E-2</v>
      </c>
      <c r="H148" s="50">
        <f t="shared" si="23"/>
        <v>3.9511999971362233E-2</v>
      </c>
      <c r="I148" s="50">
        <f t="shared" si="23"/>
        <v>4.0465129185658588E-2</v>
      </c>
      <c r="J148" s="50">
        <f t="shared" si="23"/>
        <v>4.2021957493840301E-2</v>
      </c>
      <c r="K148" s="50">
        <f t="shared" si="23"/>
        <v>4.3701202584732202E-2</v>
      </c>
      <c r="L148" s="50">
        <f t="shared" si="23"/>
        <v>4.5518707412484649E-2</v>
      </c>
      <c r="M148" s="50">
        <f t="shared" si="23"/>
        <v>4.7493198711763163E-2</v>
      </c>
      <c r="N148" s="50">
        <f t="shared" si="23"/>
        <v>1.6945919243938068E-3</v>
      </c>
      <c r="O148" s="50">
        <f t="shared" si="23"/>
        <v>1.6767841302331998E-3</v>
      </c>
      <c r="P148" s="50">
        <f t="shared" si="23"/>
        <v>1.6588047850970566E-3</v>
      </c>
      <c r="Q148" s="50">
        <f t="shared" si="23"/>
        <v>1.6406634922950802E-3</v>
      </c>
      <c r="R148" s="50">
        <f t="shared" si="23"/>
        <v>1.6223698554768129E-3</v>
      </c>
      <c r="S148" s="50">
        <f t="shared" si="23"/>
        <v>1.4029681588979548E-3</v>
      </c>
      <c r="T148" s="50">
        <f t="shared" si="23"/>
        <v>1.3801079767210567E-3</v>
      </c>
      <c r="U148" s="50">
        <f t="shared" si="23"/>
        <v>1.3576087218118982E-3</v>
      </c>
      <c r="V148" s="50">
        <f t="shared" si="23"/>
        <v>1.3354655247224123E-3</v>
      </c>
      <c r="W148" s="50">
        <f t="shared" si="23"/>
        <v>1.3136735298597824E-3</v>
      </c>
      <c r="X148" s="50">
        <f t="shared" si="23"/>
        <v>1.0406695501222751E-3</v>
      </c>
      <c r="Y148" s="50">
        <f t="shared" si="23"/>
        <v>9.8941148588227446E-4</v>
      </c>
      <c r="Z148" s="50">
        <f t="shared" si="23"/>
        <v>9.6853729407342382E-4</v>
      </c>
      <c r="AA148" s="50">
        <f t="shared" si="23"/>
        <v>9.4811995080479328E-4</v>
      </c>
      <c r="AB148" s="50">
        <f t="shared" si="23"/>
        <v>9.2814644631289411E-4</v>
      </c>
      <c r="AC148" s="50">
        <f t="shared" si="23"/>
        <v>8.8886635514362489E-4</v>
      </c>
      <c r="AD148" s="50">
        <f t="shared" si="23"/>
        <v>8.7076864419699529E-4</v>
      </c>
      <c r="AE148" s="50">
        <f t="shared" si="23"/>
        <v>8.531182961859507E-4</v>
      </c>
      <c r="AF148" s="50">
        <f t="shared" si="23"/>
        <v>8.3590185479931467E-4</v>
      </c>
      <c r="AG148" s="50">
        <f t="shared" si="23"/>
        <v>8.191063435338819E-4</v>
      </c>
    </row>
    <row r="149" spans="1:33">
      <c r="A149" s="94" t="s">
        <v>299</v>
      </c>
      <c r="C149" s="99">
        <v>0</v>
      </c>
      <c r="D149" s="50">
        <f t="shared" si="23"/>
        <v>4.4539459522244806E-3</v>
      </c>
      <c r="E149" s="50">
        <f t="shared" si="23"/>
        <v>4.4868858077211637E-3</v>
      </c>
      <c r="F149" s="50">
        <f t="shared" si="23"/>
        <v>4.5202660467162925E-3</v>
      </c>
      <c r="G149" s="50">
        <f t="shared" si="23"/>
        <v>4.5540956039344938E-3</v>
      </c>
      <c r="H149" s="50">
        <f t="shared" si="23"/>
        <v>4.588383730143808E-3</v>
      </c>
      <c r="I149" s="50">
        <f t="shared" si="23"/>
        <v>4.7873347632357843E-3</v>
      </c>
      <c r="J149" s="50">
        <f t="shared" si="23"/>
        <v>4.8226107857294309E-3</v>
      </c>
      <c r="K149" s="50">
        <f t="shared" si="23"/>
        <v>4.8583290788422051E-3</v>
      </c>
      <c r="L149" s="50">
        <f t="shared" si="23"/>
        <v>4.8944986110877053E-3</v>
      </c>
      <c r="M149" s="50">
        <f t="shared" si="23"/>
        <v>4.9311286130344634E-3</v>
      </c>
      <c r="N149" s="50">
        <f t="shared" si="23"/>
        <v>-3.7102333601524151E-4</v>
      </c>
      <c r="O149" s="50">
        <f t="shared" si="23"/>
        <v>-3.7024092721349433E-4</v>
      </c>
      <c r="P149" s="50">
        <f t="shared" si="23"/>
        <v>-3.6940456565504043E-4</v>
      </c>
      <c r="Q149" s="50">
        <f t="shared" si="23"/>
        <v>-3.6851378109714616E-4</v>
      </c>
      <c r="R149" s="50">
        <f t="shared" si="23"/>
        <v>-3.6756807485738285E-4</v>
      </c>
      <c r="S149" s="50">
        <f t="shared" si="23"/>
        <v>1.5129822646253732E-4</v>
      </c>
      <c r="T149" s="50">
        <f t="shared" si="23"/>
        <v>1.4929770617522209E-4</v>
      </c>
      <c r="U149" s="50">
        <f t="shared" si="23"/>
        <v>1.4732301135178538E-4</v>
      </c>
      <c r="V149" s="50">
        <f t="shared" si="23"/>
        <v>1.4537379090973079E-4</v>
      </c>
      <c r="W149" s="50">
        <f t="shared" si="23"/>
        <v>1.4344969851742828E-4</v>
      </c>
      <c r="X149" s="50">
        <f t="shared" si="23"/>
        <v>3.1513166876184773E-4</v>
      </c>
      <c r="Y149" s="50">
        <f t="shared" si="23"/>
        <v>3.1624910499505887E-4</v>
      </c>
      <c r="Z149" s="50">
        <f t="shared" si="23"/>
        <v>3.1721381161220474E-4</v>
      </c>
      <c r="AA149" s="50">
        <f t="shared" si="23"/>
        <v>3.1818192093491238E-4</v>
      </c>
      <c r="AB149" s="50">
        <f t="shared" si="23"/>
        <v>3.1915345367283798E-4</v>
      </c>
      <c r="AC149" s="50">
        <f t="shared" si="23"/>
        <v>-7.3521428764378172E-5</v>
      </c>
      <c r="AD149" s="50">
        <f t="shared" si="23"/>
        <v>-7.3635433235574865E-5</v>
      </c>
      <c r="AE149" s="50">
        <f t="shared" si="23"/>
        <v>-7.3749686606783271E-5</v>
      </c>
      <c r="AF149" s="50">
        <f t="shared" si="23"/>
        <v>-7.3864188427252842E-5</v>
      </c>
      <c r="AG149" s="50">
        <f t="shared" si="23"/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EAD-DCC5-404D-B4B5-BA97EF16C95F}">
  <dimension ref="A1:AG80"/>
  <sheetViews>
    <sheetView workbookViewId="0">
      <selection activeCell="E69" sqref="E69"/>
    </sheetView>
  </sheetViews>
  <sheetFormatPr defaultRowHeight="15"/>
  <cols>
    <col min="1" max="1" width="61.28515625" bestFit="1" customWidth="1"/>
    <col min="2" max="2" width="17.7109375" bestFit="1" customWidth="1"/>
    <col min="5" max="5" width="9.28515625" bestFit="1" customWidth="1"/>
    <col min="6" max="18" width="14.7109375" bestFit="1" customWidth="1"/>
    <col min="19" max="19" width="11.28515625" bestFit="1" customWidth="1"/>
    <col min="20" max="33" width="10.5703125" bestFit="1" customWidth="1"/>
  </cols>
  <sheetData>
    <row r="1" spans="1:32">
      <c r="A1" s="82" t="s">
        <v>352</v>
      </c>
      <c r="B1" s="83">
        <v>2020</v>
      </c>
      <c r="C1" s="83">
        <v>2021</v>
      </c>
      <c r="D1" s="83">
        <v>2022</v>
      </c>
      <c r="E1" s="83">
        <v>2023</v>
      </c>
      <c r="F1" s="83">
        <v>2024</v>
      </c>
      <c r="G1" s="83">
        <v>2025</v>
      </c>
      <c r="H1" s="83">
        <v>2026</v>
      </c>
      <c r="I1" s="83">
        <v>2027</v>
      </c>
      <c r="J1" s="83">
        <v>2028</v>
      </c>
      <c r="K1" s="83">
        <v>2029</v>
      </c>
      <c r="L1" s="83">
        <v>2030</v>
      </c>
      <c r="M1" s="83">
        <v>2031</v>
      </c>
      <c r="N1" s="83">
        <v>2032</v>
      </c>
      <c r="O1" s="83">
        <v>2033</v>
      </c>
      <c r="P1" s="83">
        <v>2034</v>
      </c>
      <c r="Q1" s="83">
        <v>2035</v>
      </c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</row>
    <row r="2" spans="1:32">
      <c r="B2" s="100">
        <f>'[3]ICCT LDV Data'!F79</f>
        <v>117</v>
      </c>
      <c r="C2" s="101">
        <f t="shared" ref="C2:K2" si="0">($L$2-$B$2)/COUNT($C$1:$L$1)+B2</f>
        <v>111.9</v>
      </c>
      <c r="D2" s="101">
        <f t="shared" si="0"/>
        <v>106.80000000000001</v>
      </c>
      <c r="E2" s="101">
        <f t="shared" si="0"/>
        <v>101.70000000000002</v>
      </c>
      <c r="F2" s="101">
        <f t="shared" si="0"/>
        <v>96.600000000000023</v>
      </c>
      <c r="G2" s="101">
        <f t="shared" si="0"/>
        <v>91.500000000000028</v>
      </c>
      <c r="H2" s="101">
        <f t="shared" si="0"/>
        <v>86.400000000000034</v>
      </c>
      <c r="I2" s="101">
        <f t="shared" si="0"/>
        <v>81.30000000000004</v>
      </c>
      <c r="J2" s="101">
        <f t="shared" si="0"/>
        <v>76.200000000000045</v>
      </c>
      <c r="K2" s="101">
        <f t="shared" si="0"/>
        <v>71.100000000000051</v>
      </c>
      <c r="L2" s="100">
        <f>'[3]ICCT LDV Data'!J79</f>
        <v>66</v>
      </c>
      <c r="M2" s="101">
        <f>($Q$2-$L$2)/COUNT($M$1:$Q$1)+L2</f>
        <v>64.138223656051366</v>
      </c>
      <c r="N2" s="101">
        <f>($Q$2-$L$2)/COUNT($M$1:$Q$1)+M2</f>
        <v>62.276447312102739</v>
      </c>
      <c r="O2" s="101">
        <f>($Q$2-$L$2)/COUNT($M$1:$Q$1)+N2</f>
        <v>60.414670968154113</v>
      </c>
      <c r="P2" s="101">
        <f>($Q$2-$L$2)/COUNT($M$1:$Q$1)+O2</f>
        <v>58.552894624205486</v>
      </c>
      <c r="Q2" s="100">
        <f>'[3]ICCT LDV Data'!N79</f>
        <v>56.691118280256852</v>
      </c>
    </row>
    <row r="4" spans="1:32">
      <c r="A4" s="1" t="s">
        <v>353</v>
      </c>
      <c r="B4" s="83">
        <v>2020</v>
      </c>
      <c r="C4" s="83">
        <v>2021</v>
      </c>
      <c r="D4" s="83">
        <v>2022</v>
      </c>
      <c r="E4" s="83">
        <v>2023</v>
      </c>
      <c r="F4" s="83">
        <v>2024</v>
      </c>
      <c r="G4" s="83">
        <v>2025</v>
      </c>
      <c r="H4" s="83">
        <v>2026</v>
      </c>
      <c r="I4" s="83">
        <v>2027</v>
      </c>
      <c r="J4" s="83">
        <v>2028</v>
      </c>
      <c r="K4" s="83">
        <v>2029</v>
      </c>
      <c r="L4" s="83">
        <v>2030</v>
      </c>
      <c r="M4" s="83">
        <v>2031</v>
      </c>
      <c r="N4" s="83">
        <v>2032</v>
      </c>
      <c r="O4" s="83">
        <v>2033</v>
      </c>
      <c r="P4" s="83">
        <v>2034</v>
      </c>
      <c r="Q4" s="83">
        <v>2035</v>
      </c>
    </row>
    <row r="5" spans="1:32">
      <c r="A5" s="84" t="s">
        <v>283</v>
      </c>
      <c r="B5" s="100">
        <f>B$2*'ICCT MDV HDV Data'!B19</f>
        <v>16438.5</v>
      </c>
      <c r="C5" s="100">
        <f>C$2*'ICCT MDV HDV Data'!C19</f>
        <v>15414.225</v>
      </c>
      <c r="D5" s="100">
        <f>D$2*'ICCT MDV HDV Data'!D19</f>
        <v>14418.000000000002</v>
      </c>
      <c r="E5" s="100">
        <f>E$2*'ICCT MDV HDV Data'!E19</f>
        <v>13449.825000000003</v>
      </c>
      <c r="F5" s="100">
        <f>F$2*'ICCT MDV HDV Data'!F19</f>
        <v>12509.700000000003</v>
      </c>
      <c r="G5" s="100">
        <f>G$2*'ICCT MDV HDV Data'!G19</f>
        <v>11597.625000000004</v>
      </c>
      <c r="H5" s="100">
        <f>H$2*'ICCT MDV HDV Data'!H19</f>
        <v>10713.600000000004</v>
      </c>
      <c r="I5" s="100">
        <f>I$2*'ICCT MDV HDV Data'!I19</f>
        <v>9857.6250000000055</v>
      </c>
      <c r="J5" s="100">
        <f>J$2*'ICCT MDV HDV Data'!J19</f>
        <v>9029.7000000000062</v>
      </c>
      <c r="K5" s="100">
        <f>K$2*'ICCT MDV HDV Data'!K19</f>
        <v>8229.8250000000062</v>
      </c>
      <c r="L5" s="100">
        <f>L$2*'ICCT MDV HDV Data'!L19</f>
        <v>7458</v>
      </c>
      <c r="M5" s="100">
        <f>M$2*'ICCT MDV HDV Data'!M19</f>
        <v>7247.6192731338042</v>
      </c>
      <c r="N5" s="100">
        <f>N$2*'ICCT MDV HDV Data'!N19</f>
        <v>7037.2385462676093</v>
      </c>
      <c r="O5" s="100">
        <f>O$2*'ICCT MDV HDV Data'!O19</f>
        <v>6826.8578194014144</v>
      </c>
      <c r="P5" s="100">
        <f>P$2*'ICCT MDV HDV Data'!P19</f>
        <v>6616.4770925352195</v>
      </c>
      <c r="Q5" s="100">
        <f>Q$2*'ICCT MDV HDV Data'!Q19</f>
        <v>6406.0963656690246</v>
      </c>
    </row>
    <row r="6" spans="1:32">
      <c r="A6" s="84" t="s">
        <v>284</v>
      </c>
      <c r="B6" s="100">
        <f>B$2*'ICCT MDV HDV Data'!B20</f>
        <v>24979.5</v>
      </c>
      <c r="C6" s="100">
        <f>C$2*'ICCT MDV HDV Data'!C20</f>
        <v>23415.075000000001</v>
      </c>
      <c r="D6" s="100">
        <f>D$2*'ICCT MDV HDV Data'!D20</f>
        <v>21894.000000000004</v>
      </c>
      <c r="E6" s="100">
        <f>E$2*'ICCT MDV HDV Data'!E20</f>
        <v>20416.275000000005</v>
      </c>
      <c r="F6" s="100">
        <f>F$2*'ICCT MDV HDV Data'!F20</f>
        <v>18981.900000000005</v>
      </c>
      <c r="G6" s="100">
        <f>G$2*'ICCT MDV HDV Data'!G20</f>
        <v>17590.875000000007</v>
      </c>
      <c r="H6" s="100">
        <f>H$2*'ICCT MDV HDV Data'!H20</f>
        <v>16243.200000000006</v>
      </c>
      <c r="I6" s="100">
        <f>I$2*'ICCT MDV HDV Data'!I20</f>
        <v>14938.875000000007</v>
      </c>
      <c r="J6" s="100">
        <f>J$2*'ICCT MDV HDV Data'!J20</f>
        <v>13677.900000000009</v>
      </c>
      <c r="K6" s="100">
        <f>K$2*'ICCT MDV HDV Data'!K20</f>
        <v>12460.275000000009</v>
      </c>
      <c r="L6" s="100">
        <f>L$2*'ICCT MDV HDV Data'!L20</f>
        <v>11286</v>
      </c>
      <c r="M6" s="100">
        <f>M$2*'ICCT MDV HDV Data'!M20</f>
        <v>10967.636245184784</v>
      </c>
      <c r="N6" s="100">
        <f>N$2*'ICCT MDV HDV Data'!N20</f>
        <v>10649.272490369569</v>
      </c>
      <c r="O6" s="100">
        <f>O$2*'ICCT MDV HDV Data'!O20</f>
        <v>10330.908735554352</v>
      </c>
      <c r="P6" s="100">
        <f>P$2*'ICCT MDV HDV Data'!P20</f>
        <v>10012.544980739138</v>
      </c>
      <c r="Q6" s="100">
        <f>Q$2*'ICCT MDV HDV Data'!Q20</f>
        <v>9694.1812259239214</v>
      </c>
    </row>
    <row r="7" spans="1:32">
      <c r="A7" s="84" t="s">
        <v>285</v>
      </c>
      <c r="B7" s="100">
        <f>B$2*'ICCT MDV HDV Data'!B21</f>
        <v>49725</v>
      </c>
      <c r="C7" s="100">
        <f>C$2*'ICCT MDV HDV Data'!C21</f>
        <v>46158.75</v>
      </c>
      <c r="D7" s="100">
        <f>D$2*'ICCT MDV HDV Data'!D21</f>
        <v>42720.000000000007</v>
      </c>
      <c r="E7" s="100">
        <f>E$2*'ICCT MDV HDV Data'!E21</f>
        <v>39408.750000000007</v>
      </c>
      <c r="F7" s="100">
        <f>F$2*'ICCT MDV HDV Data'!F21</f>
        <v>36225.000000000007</v>
      </c>
      <c r="G7" s="100">
        <f>G$2*'ICCT MDV HDV Data'!G21</f>
        <v>33168.750000000007</v>
      </c>
      <c r="H7" s="100">
        <f>H$2*'ICCT MDV HDV Data'!H21</f>
        <v>30240.000000000011</v>
      </c>
      <c r="I7" s="100">
        <f>I$2*'ICCT MDV HDV Data'!I21</f>
        <v>27438.750000000015</v>
      </c>
      <c r="J7" s="100">
        <f>J$2*'ICCT MDV HDV Data'!J21</f>
        <v>24765.000000000015</v>
      </c>
      <c r="K7" s="100">
        <f>K$2*'ICCT MDV HDV Data'!K21</f>
        <v>22218.750000000015</v>
      </c>
      <c r="L7" s="100">
        <f>L$2*'ICCT MDV HDV Data'!L21</f>
        <v>19800</v>
      </c>
      <c r="M7" s="100">
        <f>M$2*'ICCT MDV HDV Data'!M21</f>
        <v>19241.46709681541</v>
      </c>
      <c r="N7" s="100">
        <f>N$2*'ICCT MDV HDV Data'!N21</f>
        <v>18682.934193630823</v>
      </c>
      <c r="O7" s="100">
        <f>O$2*'ICCT MDV HDV Data'!O21</f>
        <v>18124.401290446232</v>
      </c>
      <c r="P7" s="100">
        <f>P$2*'ICCT MDV HDV Data'!P21</f>
        <v>17565.868387261646</v>
      </c>
      <c r="Q7" s="100">
        <f>Q$2*'ICCT MDV HDV Data'!Q21</f>
        <v>17007.335484077055</v>
      </c>
    </row>
    <row r="8" spans="1:32">
      <c r="A8" s="84" t="s">
        <v>286</v>
      </c>
      <c r="B8" s="100">
        <f>B$2*'ICCT MDV HDV Data'!B22</f>
        <v>56803.5</v>
      </c>
      <c r="C8" s="100">
        <f>C$2*'ICCT MDV HDV Data'!C22</f>
        <v>52620.975000000006</v>
      </c>
      <c r="D8" s="100">
        <f>D$2*'ICCT MDV HDV Data'!D22</f>
        <v>48594.000000000007</v>
      </c>
      <c r="E8" s="100">
        <f>E$2*'ICCT MDV HDV Data'!E22</f>
        <v>44722.575000000004</v>
      </c>
      <c r="F8" s="100">
        <f>F$2*'ICCT MDV HDV Data'!F22</f>
        <v>41006.700000000012</v>
      </c>
      <c r="G8" s="100">
        <f>G$2*'ICCT MDV HDV Data'!G22</f>
        <v>37446.375000000015</v>
      </c>
      <c r="H8" s="100">
        <f>H$2*'ICCT MDV HDV Data'!H22</f>
        <v>34041.600000000013</v>
      </c>
      <c r="I8" s="100">
        <f>I$2*'ICCT MDV HDV Data'!I22</f>
        <v>30792.375000000015</v>
      </c>
      <c r="J8" s="100">
        <f>J$2*'ICCT MDV HDV Data'!J22</f>
        <v>27698.700000000015</v>
      </c>
      <c r="K8" s="100">
        <f>K$2*'ICCT MDV HDV Data'!K22</f>
        <v>24760.575000000019</v>
      </c>
      <c r="L8" s="100">
        <f>L$2*'ICCT MDV HDV Data'!L22</f>
        <v>21978</v>
      </c>
      <c r="M8" s="100">
        <f>M$2*'ICCT MDV HDV Data'!M22</f>
        <v>21358.028477465105</v>
      </c>
      <c r="N8" s="100">
        <f>N$2*'ICCT MDV HDV Data'!N22</f>
        <v>20738.056954930213</v>
      </c>
      <c r="O8" s="100">
        <f>O$2*'ICCT MDV HDV Data'!O22</f>
        <v>20118.085432395321</v>
      </c>
      <c r="P8" s="100">
        <f>P$2*'ICCT MDV HDV Data'!P22</f>
        <v>19498.113909860425</v>
      </c>
      <c r="Q8" s="100">
        <f>Q$2*'ICCT MDV HDV Data'!Q22</f>
        <v>18878.14238732553</v>
      </c>
    </row>
    <row r="9" spans="1:32">
      <c r="A9" s="84" t="s">
        <v>287</v>
      </c>
      <c r="B9" s="100">
        <f>B$2*'ICCT MDV HDV Data'!B23</f>
        <v>115157.25</v>
      </c>
      <c r="C9" s="100">
        <f>C$2*'ICCT MDV HDV Data'!C23</f>
        <v>106542.78750000001</v>
      </c>
      <c r="D9" s="100">
        <f>D$2*'ICCT MDV HDV Data'!D23</f>
        <v>98256.000000000015</v>
      </c>
      <c r="E9" s="100">
        <f>E$2*'ICCT MDV HDV Data'!E23</f>
        <v>90296.887500000012</v>
      </c>
      <c r="F9" s="100">
        <f>F$2*'ICCT MDV HDV Data'!F23</f>
        <v>82665.450000000026</v>
      </c>
      <c r="G9" s="100">
        <f>G$2*'ICCT MDV HDV Data'!G23</f>
        <v>75361.687500000029</v>
      </c>
      <c r="H9" s="100">
        <f>H$2*'ICCT MDV HDV Data'!H23</f>
        <v>68385.60000000002</v>
      </c>
      <c r="I9" s="100">
        <f>I$2*'ICCT MDV HDV Data'!I23</f>
        <v>61737.187500000029</v>
      </c>
      <c r="J9" s="100">
        <f>J$2*'ICCT MDV HDV Data'!J23</f>
        <v>55416.450000000033</v>
      </c>
      <c r="K9" s="100">
        <f>K$2*'ICCT MDV HDV Data'!K23</f>
        <v>49423.387500000033</v>
      </c>
      <c r="L9" s="100">
        <f>L$2*'ICCT MDV HDV Data'!L23</f>
        <v>43758</v>
      </c>
      <c r="M9" s="100">
        <f>M$2*'ICCT MDV HDV Data'!M23</f>
        <v>42523.642283962057</v>
      </c>
      <c r="N9" s="100">
        <f>N$2*'ICCT MDV HDV Data'!N23</f>
        <v>41289.284567924115</v>
      </c>
      <c r="O9" s="100">
        <f>O$2*'ICCT MDV HDV Data'!O23</f>
        <v>40054.926851886179</v>
      </c>
      <c r="P9" s="100">
        <f>P$2*'ICCT MDV HDV Data'!P23</f>
        <v>38820.569135848236</v>
      </c>
      <c r="Q9" s="100">
        <f>Q$2*'ICCT MDV HDV Data'!Q23</f>
        <v>37586.211419810294</v>
      </c>
    </row>
    <row r="10" spans="1:32">
      <c r="A10" s="84" t="s">
        <v>288</v>
      </c>
      <c r="B10" s="100">
        <f>B$2*'ICCT MDV HDV Data'!B24</f>
        <v>50105.25</v>
      </c>
      <c r="C10" s="100">
        <f>C$2*'ICCT MDV HDV Data'!C24</f>
        <v>46620.337500000001</v>
      </c>
      <c r="D10" s="100">
        <f>D$2*'ICCT MDV HDV Data'!D24</f>
        <v>43254.000000000007</v>
      </c>
      <c r="E10" s="100">
        <f>E$2*'ICCT MDV HDV Data'!E24</f>
        <v>40006.23750000001</v>
      </c>
      <c r="F10" s="100">
        <f>F$2*'ICCT MDV HDV Data'!F24</f>
        <v>36877.05000000001</v>
      </c>
      <c r="G10" s="100">
        <f>G$2*'ICCT MDV HDV Data'!G24</f>
        <v>33866.437500000007</v>
      </c>
      <c r="H10" s="100">
        <f>H$2*'ICCT MDV HDV Data'!H24</f>
        <v>30974.400000000012</v>
      </c>
      <c r="I10" s="100">
        <f>I$2*'ICCT MDV HDV Data'!I24</f>
        <v>28200.937500000015</v>
      </c>
      <c r="J10" s="100">
        <f>J$2*'ICCT MDV HDV Data'!J24</f>
        <v>25546.050000000014</v>
      </c>
      <c r="K10" s="100">
        <f>K$2*'ICCT MDV HDV Data'!K24</f>
        <v>23009.737500000017</v>
      </c>
      <c r="L10" s="100">
        <f>L$2*'ICCT MDV HDV Data'!L24</f>
        <v>20592</v>
      </c>
      <c r="M10" s="100">
        <f>M$2*'ICCT MDV HDV Data'!M24</f>
        <v>20011.125780688028</v>
      </c>
      <c r="N10" s="100">
        <f>N$2*'ICCT MDV HDV Data'!N24</f>
        <v>19430.251561376055</v>
      </c>
      <c r="O10" s="100">
        <f>O$2*'ICCT MDV HDV Data'!O24</f>
        <v>18849.377342064083</v>
      </c>
      <c r="P10" s="100">
        <f>P$2*'ICCT MDV HDV Data'!P24</f>
        <v>18268.50312275211</v>
      </c>
      <c r="Q10" s="100">
        <f>Q$2*'ICCT MDV HDV Data'!Q24</f>
        <v>17687.628903440138</v>
      </c>
    </row>
    <row r="11" spans="1:32">
      <c r="A11" s="84" t="s">
        <v>290</v>
      </c>
      <c r="B11" s="100">
        <f>B$2*'ICCT MDV HDV Data'!B25</f>
        <v>14186.25</v>
      </c>
      <c r="C11" s="100">
        <f>C$2*'ICCT MDV HDV Data'!C25</f>
        <v>13497.9375</v>
      </c>
      <c r="D11" s="100">
        <f>D$2*'ICCT MDV HDV Data'!D25</f>
        <v>12816.000000000002</v>
      </c>
      <c r="E11" s="100">
        <f>E$2*'ICCT MDV HDV Data'!E25</f>
        <v>12140.437500000002</v>
      </c>
      <c r="F11" s="100">
        <f>F$2*'ICCT MDV HDV Data'!F25</f>
        <v>11471.250000000002</v>
      </c>
      <c r="G11" s="100">
        <f>G$2*'ICCT MDV HDV Data'!G25</f>
        <v>10808.437500000004</v>
      </c>
      <c r="H11" s="100">
        <f>H$2*'ICCT MDV HDV Data'!H25</f>
        <v>10152.000000000004</v>
      </c>
      <c r="I11" s="100">
        <f>I$2*'ICCT MDV HDV Data'!I25</f>
        <v>9501.9375000000055</v>
      </c>
      <c r="J11" s="100">
        <f>J$2*'ICCT MDV HDV Data'!J25</f>
        <v>8858.2500000000055</v>
      </c>
      <c r="K11" s="100">
        <f>K$2*'ICCT MDV HDV Data'!K25</f>
        <v>8220.9375000000055</v>
      </c>
      <c r="L11" s="100">
        <f>L$2*'ICCT MDV HDV Data'!L25</f>
        <v>7590</v>
      </c>
      <c r="M11" s="100">
        <f>M$2*'ICCT MDV HDV Data'!M25</f>
        <v>7375.8957204459075</v>
      </c>
      <c r="N11" s="100">
        <f>N$2*'ICCT MDV HDV Data'!N25</f>
        <v>7161.791440891815</v>
      </c>
      <c r="O11" s="100">
        <f>O$2*'ICCT MDV HDV Data'!O25</f>
        <v>6947.6871613377225</v>
      </c>
      <c r="P11" s="100">
        <f>P$2*'ICCT MDV HDV Data'!P25</f>
        <v>6733.5828817836309</v>
      </c>
      <c r="Q11" s="100">
        <f>Q$2*'ICCT MDV HDV Data'!Q25</f>
        <v>6519.4786022295384</v>
      </c>
    </row>
    <row r="12" spans="1:32">
      <c r="A12" s="84" t="s">
        <v>291</v>
      </c>
      <c r="B12" s="100">
        <f>B$2*'ICCT MDV HDV Data'!B26</f>
        <v>53235</v>
      </c>
      <c r="C12" s="100">
        <f>C$2*'ICCT MDV HDV Data'!C26</f>
        <v>50634.75</v>
      </c>
      <c r="D12" s="100">
        <f>D$2*'ICCT MDV HDV Data'!D26</f>
        <v>48060.000000000007</v>
      </c>
      <c r="E12" s="100">
        <f>E$2*'ICCT MDV HDV Data'!E26</f>
        <v>45510.750000000007</v>
      </c>
      <c r="F12" s="100">
        <f>F$2*'ICCT MDV HDV Data'!F26</f>
        <v>42987.000000000007</v>
      </c>
      <c r="G12" s="100">
        <f>G$2*'ICCT MDV HDV Data'!G26</f>
        <v>40488.750000000015</v>
      </c>
      <c r="H12" s="100">
        <f>H$2*'ICCT MDV HDV Data'!H26</f>
        <v>38016.000000000015</v>
      </c>
      <c r="I12" s="100">
        <f>I$2*'ICCT MDV HDV Data'!I26</f>
        <v>35568.750000000015</v>
      </c>
      <c r="J12" s="100">
        <f>J$2*'ICCT MDV HDV Data'!J26</f>
        <v>33147.000000000022</v>
      </c>
      <c r="K12" s="100">
        <f>K$2*'ICCT MDV HDV Data'!K26</f>
        <v>30750.750000000022</v>
      </c>
      <c r="L12" s="100">
        <f>L$2*'ICCT MDV HDV Data'!L26</f>
        <v>28380</v>
      </c>
      <c r="M12" s="100">
        <f>M$2*'ICCT MDV HDV Data'!M26</f>
        <v>27579.436172102087</v>
      </c>
      <c r="N12" s="100">
        <f>N$2*'ICCT MDV HDV Data'!N26</f>
        <v>26778.872344204177</v>
      </c>
      <c r="O12" s="100">
        <f>O$2*'ICCT MDV HDV Data'!O26</f>
        <v>25978.308516306268</v>
      </c>
      <c r="P12" s="100">
        <f>P$2*'ICCT MDV HDV Data'!P26</f>
        <v>25177.744688408358</v>
      </c>
      <c r="Q12" s="100">
        <f>Q$2*'ICCT MDV HDV Data'!Q26</f>
        <v>24377.180860510445</v>
      </c>
    </row>
    <row r="13" spans="1:32">
      <c r="A13" s="84" t="s">
        <v>292</v>
      </c>
      <c r="B13" s="100">
        <f>B$2*'ICCT MDV HDV Data'!B27</f>
        <v>21294.000000000025</v>
      </c>
      <c r="C13" s="100">
        <f>C$2*'ICCT MDV HDV Data'!C27</f>
        <v>20253.900000000027</v>
      </c>
      <c r="D13" s="100">
        <f>D$2*'ICCT MDV HDV Data'!D27</f>
        <v>19224.000000000004</v>
      </c>
      <c r="E13" s="100">
        <f>E$2*'ICCT MDV HDV Data'!E27</f>
        <v>18204.300000000003</v>
      </c>
      <c r="F13" s="100">
        <f>F$2*'ICCT MDV HDV Data'!F27</f>
        <v>17194.800000000003</v>
      </c>
      <c r="G13" s="100">
        <f>G$2*'ICCT MDV HDV Data'!G27</f>
        <v>16195.500000000005</v>
      </c>
      <c r="H13" s="100">
        <f>H$2*'ICCT MDV HDV Data'!H27</f>
        <v>15206.400000000005</v>
      </c>
      <c r="I13" s="100">
        <f>I$2*'ICCT MDV HDV Data'!I27</f>
        <v>14227.500000000007</v>
      </c>
      <c r="J13" s="100">
        <f>J$2*'ICCT MDV HDV Data'!J27</f>
        <v>13258.800000000008</v>
      </c>
      <c r="K13" s="100">
        <f>K$2*'ICCT MDV HDV Data'!K27</f>
        <v>12300.300000000008</v>
      </c>
      <c r="L13" s="100">
        <f>L$2*'ICCT MDV HDV Data'!L27</f>
        <v>11352</v>
      </c>
      <c r="M13" s="100">
        <f>M$2*'ICCT MDV HDV Data'!M27</f>
        <v>11031.774468840835</v>
      </c>
      <c r="N13" s="100">
        <f>N$2*'ICCT MDV HDV Data'!N27</f>
        <v>10711.548937681671</v>
      </c>
      <c r="O13" s="100">
        <f>O$2*'ICCT MDV HDV Data'!O27</f>
        <v>10391.323406522508</v>
      </c>
      <c r="P13" s="100">
        <f>P$2*'ICCT MDV HDV Data'!P27</f>
        <v>10071.097875363344</v>
      </c>
      <c r="Q13" s="100">
        <f>Q$2*'ICCT MDV HDV Data'!Q27</f>
        <v>9750.8723442041792</v>
      </c>
    </row>
    <row r="14" spans="1:32">
      <c r="A14" s="84" t="s">
        <v>293</v>
      </c>
      <c r="B14" s="100">
        <f>B$2*'ICCT MDV HDV Data'!B28</f>
        <v>79969.500000000102</v>
      </c>
      <c r="C14" s="100">
        <f>C$2*'ICCT MDV HDV Data'!C28</f>
        <v>76064.025000000111</v>
      </c>
      <c r="D14" s="100">
        <f>D$2*'ICCT MDV HDV Data'!D28</f>
        <v>72196.800000000003</v>
      </c>
      <c r="E14" s="100">
        <f>E$2*'ICCT MDV HDV Data'!E28</f>
        <v>68367.825000000012</v>
      </c>
      <c r="F14" s="100">
        <f>F$2*'ICCT MDV HDV Data'!F28</f>
        <v>64577.100000000013</v>
      </c>
      <c r="G14" s="100">
        <f>G$2*'ICCT MDV HDV Data'!G28</f>
        <v>60824.625000000022</v>
      </c>
      <c r="H14" s="100">
        <f>H$2*'ICCT MDV HDV Data'!H28</f>
        <v>57110.400000000023</v>
      </c>
      <c r="I14" s="100">
        <f>I$2*'ICCT MDV HDV Data'!I28</f>
        <v>53434.425000000025</v>
      </c>
      <c r="J14" s="100">
        <f>J$2*'ICCT MDV HDV Data'!J28</f>
        <v>49796.700000000026</v>
      </c>
      <c r="K14" s="100">
        <f>K$2*'ICCT MDV HDV Data'!K28</f>
        <v>46197.225000000035</v>
      </c>
      <c r="L14" s="100">
        <f>L$2*'ICCT MDV HDV Data'!L28</f>
        <v>42636</v>
      </c>
      <c r="M14" s="100">
        <f>M$2*'ICCT MDV HDV Data'!M28</f>
        <v>41433.292481809185</v>
      </c>
      <c r="N14" s="100">
        <f>N$2*'ICCT MDV HDV Data'!N28</f>
        <v>40230.58496361837</v>
      </c>
      <c r="O14" s="100">
        <f>O$2*'ICCT MDV HDV Data'!O28</f>
        <v>39027.877445427555</v>
      </c>
      <c r="P14" s="100">
        <f>P$2*'ICCT MDV HDV Data'!P28</f>
        <v>37825.16992723674</v>
      </c>
      <c r="Q14" s="100">
        <f>Q$2*'ICCT MDV HDV Data'!Q28</f>
        <v>36622.462409045926</v>
      </c>
    </row>
    <row r="16" spans="1:32">
      <c r="A16" s="1" t="s">
        <v>354</v>
      </c>
      <c r="B16" s="83">
        <v>2020</v>
      </c>
      <c r="C16" s="83">
        <v>2021</v>
      </c>
      <c r="D16" s="83">
        <v>2022</v>
      </c>
      <c r="E16" s="83">
        <v>2023</v>
      </c>
      <c r="F16" s="83">
        <v>2024</v>
      </c>
      <c r="G16" s="83">
        <v>2025</v>
      </c>
      <c r="H16" s="83">
        <v>2026</v>
      </c>
      <c r="I16" s="83">
        <v>2027</v>
      </c>
      <c r="J16" s="83">
        <v>2028</v>
      </c>
      <c r="K16" s="83">
        <v>2029</v>
      </c>
      <c r="L16" s="83">
        <v>2030</v>
      </c>
      <c r="M16" s="83">
        <v>2031</v>
      </c>
      <c r="N16" s="83">
        <v>2032</v>
      </c>
      <c r="O16" s="83">
        <v>2033</v>
      </c>
      <c r="P16" s="83">
        <v>2034</v>
      </c>
      <c r="Q16" s="83">
        <v>2035</v>
      </c>
    </row>
    <row r="17" spans="1:17">
      <c r="A17" s="84" t="s">
        <v>283</v>
      </c>
      <c r="B17" s="102"/>
      <c r="C17" s="102"/>
      <c r="D17" s="100">
        <f>'ICCT MDV HDV Data'!C4-D5</f>
        <v>108596.02814171401</v>
      </c>
      <c r="E17" s="100">
        <f>'ICCT MDV HDV Data'!D4-E5</f>
        <v>103441.27564479</v>
      </c>
      <c r="F17" s="100">
        <f>'ICCT MDV HDV Data'!E4-F5</f>
        <v>98351.318872339005</v>
      </c>
      <c r="G17" s="100">
        <f>'ICCT MDV HDV Data'!F4-G5</f>
        <v>93488.655824946007</v>
      </c>
      <c r="H17" s="100">
        <f>'ICCT MDV HDV Data'!G4-H5</f>
        <v>88767.016976928498</v>
      </c>
      <c r="I17" s="100">
        <f>'ICCT MDV HDV Data'!H4-I5</f>
        <v>84184.166663598196</v>
      </c>
      <c r="J17" s="100">
        <f>'ICCT MDV HDV Data'!I4-J5</f>
        <v>79669.848094428482</v>
      </c>
      <c r="K17" s="100">
        <f>'ICCT MDV HDV Data'!J4-K5</f>
        <v>75360.938893754384</v>
      </c>
      <c r="L17" s="100">
        <f>'ICCT MDV HDV Data'!K4-L5</f>
        <v>71184.067397142804</v>
      </c>
      <c r="M17" s="100">
        <f>'ICCT MDV HDV Data'!L4-M5</f>
        <v>70723.51647120899</v>
      </c>
      <c r="N17" s="100">
        <f>'ICCT MDV HDV Data'!M4-N5</f>
        <v>70269.063983675194</v>
      </c>
      <c r="O17" s="100">
        <f>'ICCT MDV HDV Data'!N4-O5</f>
        <v>69820.709934541388</v>
      </c>
      <c r="P17" s="100">
        <f>'ICCT MDV HDV Data'!O4-P5</f>
        <v>69378.454323807586</v>
      </c>
      <c r="Q17" s="100">
        <f>'ICCT MDV HDV Data'!P4-Q5</f>
        <v>68942.297151473773</v>
      </c>
    </row>
    <row r="18" spans="1:17">
      <c r="A18" s="84" t="s">
        <v>284</v>
      </c>
      <c r="B18" s="102"/>
      <c r="C18" s="102"/>
      <c r="D18" s="100">
        <f>'ICCT MDV HDV Data'!C5-D6</f>
        <v>137313.807414857</v>
      </c>
      <c r="E18" s="100">
        <f>'ICCT MDV HDV Data'!D5-E6</f>
        <v>130346.70553125399</v>
      </c>
      <c r="F18" s="100">
        <f>'ICCT MDV HDV Data'!E5-F6</f>
        <v>123483.39462548199</v>
      </c>
      <c r="G18" s="100">
        <f>'ICCT MDV HDV Data'!F5-G6</f>
        <v>116932.55949766</v>
      </c>
      <c r="H18" s="100">
        <f>'ICCT MDV HDV Data'!G5-H6</f>
        <v>110582.420269214</v>
      </c>
      <c r="I18" s="100">
        <f>'ICCT MDV HDV Data'!H5-I6</f>
        <v>104429.581662955</v>
      </c>
      <c r="J18" s="100">
        <f>'ICCT MDV HDV Data'!I5-J6</f>
        <v>98384.710816713996</v>
      </c>
      <c r="K18" s="100">
        <f>'ICCT MDV HDV Data'!J5-K6</f>
        <v>92620.577304360995</v>
      </c>
      <c r="L18" s="100">
        <f>'ICCT MDV HDV Data'!K5-L6</f>
        <v>87043.492008571397</v>
      </c>
      <c r="M18" s="100">
        <f>'ICCT MDV HDV Data'!L5-M6</f>
        <v>86388.481738586619</v>
      </c>
      <c r="N18" s="100">
        <f>'ICCT MDV HDV Data'!M5-N6</f>
        <v>85742.730683001835</v>
      </c>
      <c r="O18" s="100">
        <f>'ICCT MDV HDV Data'!N5-O6</f>
        <v>85106.238841817045</v>
      </c>
      <c r="P18" s="100">
        <f>'ICCT MDV HDV Data'!O5-P6</f>
        <v>84479.006215032263</v>
      </c>
      <c r="Q18" s="100">
        <f>'ICCT MDV HDV Data'!P5-Q6</f>
        <v>83861.032802647474</v>
      </c>
    </row>
    <row r="19" spans="1:17">
      <c r="A19" s="84" t="s">
        <v>285</v>
      </c>
      <c r="B19" s="102"/>
      <c r="C19" s="102"/>
      <c r="D19" s="100">
        <f>'ICCT MDV HDV Data'!C6-D7</f>
        <v>227388.76006399997</v>
      </c>
      <c r="E19" s="100">
        <f>'ICCT MDV HDV Data'!D6-E7</f>
        <v>216248.06353143699</v>
      </c>
      <c r="F19" s="100">
        <f>'ICCT MDV HDV Data'!E6-F7</f>
        <v>205256.05590024899</v>
      </c>
      <c r="G19" s="100">
        <f>'ICCT MDV HDV Data'!F6-G7</f>
        <v>194765.65233675</v>
      </c>
      <c r="H19" s="100">
        <f>'ICCT MDV HDV Data'!G6-H7</f>
        <v>184586.43245699999</v>
      </c>
      <c r="I19" s="100">
        <f>'ICCT MDV HDV Data'!H6-I7</f>
        <v>174711.76941662497</v>
      </c>
      <c r="J19" s="100">
        <f>'ICCT MDV HDV Data'!I6-J7</f>
        <v>164989.51910199999</v>
      </c>
      <c r="K19" s="100">
        <f>'ICCT MDV HDV Data'!J6-K7</f>
        <v>155711.35464693699</v>
      </c>
      <c r="L19" s="100">
        <f>'ICCT MDV HDV Data'!K6-L7</f>
        <v>146717.73655999999</v>
      </c>
      <c r="M19" s="100">
        <f>'ICCT MDV HDV Data'!L6-M7</f>
        <v>145511.4222943846</v>
      </c>
      <c r="N19" s="100">
        <f>'ICCT MDV HDV Data'!M6-N7</f>
        <v>144323.16783516918</v>
      </c>
      <c r="O19" s="100">
        <f>'ICCT MDV HDV Data'!N6-O7</f>
        <v>143152.97318235377</v>
      </c>
      <c r="P19" s="100">
        <f>'ICCT MDV HDV Data'!O6-P7</f>
        <v>142000.83833593837</v>
      </c>
      <c r="Q19" s="100">
        <f>'ICCT MDV HDV Data'!P6-Q7</f>
        <v>140866.76329592295</v>
      </c>
    </row>
    <row r="20" spans="1:17">
      <c r="A20" s="84" t="s">
        <v>286</v>
      </c>
      <c r="B20" s="102"/>
      <c r="C20" s="102"/>
      <c r="D20" s="100">
        <f>'ICCT MDV HDV Data'!C7-D8</f>
        <v>230666.18559999898</v>
      </c>
      <c r="E20" s="100">
        <f>'ICCT MDV HDV Data'!D7-E8</f>
        <v>218750.78194062499</v>
      </c>
      <c r="F20" s="100">
        <f>'ICCT MDV HDV Data'!E7-F8</f>
        <v>207005.72136249999</v>
      </c>
      <c r="G20" s="100">
        <f>'ICCT MDV HDV Data'!F7-G8</f>
        <v>195793.3669125</v>
      </c>
      <c r="H20" s="100">
        <f>'ICCT MDV HDV Data'!G7-H8</f>
        <v>184916.76819999999</v>
      </c>
      <c r="I20" s="100">
        <f>'ICCT MDV HDV Data'!H7-I8</f>
        <v>174368.38774375001</v>
      </c>
      <c r="J20" s="100">
        <f>'ICCT MDV HDV Data'!I7-J8</f>
        <v>163993.68469999998</v>
      </c>
      <c r="K20" s="100">
        <f>'ICCT MDV HDV Data'!J7-K8</f>
        <v>154087.16684062398</v>
      </c>
      <c r="L20" s="100">
        <f>'ICCT MDV HDV Data'!K7-L8</f>
        <v>144486.10699999999</v>
      </c>
      <c r="M20" s="100">
        <f>'ICCT MDV HDV Data'!L7-M8</f>
        <v>143125.9473545349</v>
      </c>
      <c r="N20" s="100">
        <f>'ICCT MDV HDV Data'!M7-N8</f>
        <v>141786.33275306979</v>
      </c>
      <c r="O20" s="100">
        <f>'ICCT MDV HDV Data'!N7-O8</f>
        <v>140467.2631956047</v>
      </c>
      <c r="P20" s="100">
        <f>'ICCT MDV HDV Data'!O7-P8</f>
        <v>139168.73868213958</v>
      </c>
      <c r="Q20" s="100">
        <f>'ICCT MDV HDV Data'!P7-Q8</f>
        <v>137890.75921267449</v>
      </c>
    </row>
    <row r="21" spans="1:17">
      <c r="A21" s="84" t="s">
        <v>287</v>
      </c>
      <c r="B21" s="102"/>
      <c r="C21" s="102"/>
      <c r="D21" s="100">
        <f>'ICCT MDV HDV Data'!C8-D9</f>
        <v>416437.025792</v>
      </c>
      <c r="E21" s="100">
        <f>'ICCT MDV HDV Data'!D8-E9</f>
        <v>388077.55815056199</v>
      </c>
      <c r="F21" s="100">
        <f>'ICCT MDV HDV Data'!E8-F9</f>
        <v>360570.95154074999</v>
      </c>
      <c r="G21" s="100">
        <f>'ICCT MDV HDV Data'!F8-G9</f>
        <v>334554.88857524993</v>
      </c>
      <c r="H21" s="100">
        <f>'ICCT MDV HDV Data'!G8-H9</f>
        <v>309656.97344099998</v>
      </c>
      <c r="I21" s="100">
        <f>'ICCT MDV HDV Data'!H8-I9</f>
        <v>285848.71718737495</v>
      </c>
      <c r="J21" s="100">
        <f>'ICCT MDV HDV Data'!I8-J9</f>
        <v>262857.55570600001</v>
      </c>
      <c r="K21" s="100">
        <f>'ICCT MDV HDV Data'!J8-K9</f>
        <v>241161.44088206199</v>
      </c>
      <c r="L21" s="100">
        <f>'ICCT MDV HDV Data'!K8-L9</f>
        <v>220468.95948000002</v>
      </c>
      <c r="M21" s="100">
        <f>'ICCT MDV HDV Data'!L8-M9</f>
        <v>216517.59447123794</v>
      </c>
      <c r="N21" s="100">
        <f>'ICCT MDV HDV Data'!M8-N9</f>
        <v>212643.87919287587</v>
      </c>
      <c r="O21" s="100">
        <f>'ICCT MDV HDV Data'!N8-O9</f>
        <v>208847.81364491381</v>
      </c>
      <c r="P21" s="100">
        <f>'ICCT MDV HDV Data'!O8-P9</f>
        <v>205129.39782735176</v>
      </c>
      <c r="Q21" s="100">
        <f>'ICCT MDV HDV Data'!P8-Q9</f>
        <v>201488.63174018968</v>
      </c>
    </row>
    <row r="22" spans="1:17">
      <c r="A22" s="84" t="s">
        <v>288</v>
      </c>
      <c r="B22" s="102"/>
      <c r="C22" s="102"/>
      <c r="D22" s="100">
        <f>'ICCT MDV HDV Data'!C9-D10</f>
        <v>309091.79063954199</v>
      </c>
      <c r="E22" s="100">
        <f>'ICCT MDV HDV Data'!D9-E10</f>
        <v>296914.16539145104</v>
      </c>
      <c r="F22" s="100">
        <f>'ICCT MDV HDV Data'!E9-F10</f>
        <v>284837.44663779199</v>
      </c>
      <c r="G22" s="100">
        <f>'ICCT MDV HDV Data'!F9-G10</f>
        <v>273331.32366126397</v>
      </c>
      <c r="H22" s="100">
        <f>'ICCT MDV HDV Data'!G9-H10</f>
        <v>262146.87323848496</v>
      </c>
      <c r="I22" s="100">
        <f>'ICCT MDV HDV Data'!H9-I10</f>
        <v>251277.38667008199</v>
      </c>
      <c r="J22" s="100">
        <f>'ICCT MDV HDV Data'!I9-J10</f>
        <v>240512.12291548497</v>
      </c>
      <c r="K22" s="100">
        <f>'ICCT MDV HDV Data'!J9-K10</f>
        <v>230259.67976489398</v>
      </c>
      <c r="L22" s="100">
        <f>'ICCT MDV HDV Data'!K9-L10</f>
        <v>220301.94282742799</v>
      </c>
      <c r="M22" s="100">
        <f>'ICCT MDV HDV Data'!L9-M10</f>
        <v>219109.70278753998</v>
      </c>
      <c r="N22" s="100">
        <f>'ICCT MDV HDV Data'!M9-N10</f>
        <v>217935.75186525195</v>
      </c>
      <c r="O22" s="100">
        <f>'ICCT MDV HDV Data'!N9-O10</f>
        <v>216780.09006056393</v>
      </c>
      <c r="P22" s="100">
        <f>'ICCT MDV HDV Data'!O9-P10</f>
        <v>215642.7173734759</v>
      </c>
      <c r="Q22" s="100">
        <f>'ICCT MDV HDV Data'!P9-Q10</f>
        <v>214523.63380398785</v>
      </c>
    </row>
    <row r="23" spans="1:17">
      <c r="A23" s="84" t="s">
        <v>290</v>
      </c>
      <c r="B23" s="102"/>
      <c r="C23" s="102"/>
      <c r="D23" s="100">
        <f>'ICCT MDV HDV Data'!C11-D11</f>
        <v>109398.21173028499</v>
      </c>
      <c r="E23" s="100">
        <f>'ICCT MDV HDV Data'!D11-E11</f>
        <v>105273.539144366</v>
      </c>
      <c r="F23" s="100">
        <f>'ICCT MDV HDV Data'!E11-F11</f>
        <v>101195.26620153501</v>
      </c>
      <c r="G23" s="100">
        <f>'ICCT MDV HDV Data'!F11-G11</f>
        <v>97327.833922178004</v>
      </c>
      <c r="H23" s="100">
        <f>'ICCT MDV HDV Data'!G11-H11</f>
        <v>93584.844151571</v>
      </c>
      <c r="I23" s="100">
        <f>'ICCT MDV HDV Data'!H11-I11</f>
        <v>89964.308495339297</v>
      </c>
      <c r="J23" s="100">
        <f>'ICCT MDV HDV Data'!I11-J11</f>
        <v>86391.194506571395</v>
      </c>
      <c r="K23" s="100">
        <f>'ICCT MDV HDV Data'!J11-K11</f>
        <v>83011.758073151796</v>
      </c>
      <c r="L23" s="100">
        <f>'ICCT MDV HDV Data'!K11-L11</f>
        <v>79748.771582857094</v>
      </c>
      <c r="M23" s="100">
        <f>'ICCT MDV HDV Data'!L11-M11</f>
        <v>79436.309681611194</v>
      </c>
      <c r="N23" s="100">
        <f>'ICCT MDV HDV Data'!M11-N11</f>
        <v>79129.264482765284</v>
      </c>
      <c r="O23" s="100">
        <f>'ICCT MDV HDV Data'!N11-O11</f>
        <v>78827.635986319365</v>
      </c>
      <c r="P23" s="100">
        <f>'ICCT MDV HDV Data'!O11-P11</f>
        <v>78531.424192273465</v>
      </c>
      <c r="Q23" s="100">
        <f>'ICCT MDV HDV Data'!P11-Q11</f>
        <v>78240.629100627557</v>
      </c>
    </row>
    <row r="24" spans="1:17">
      <c r="A24" s="84" t="s">
        <v>291</v>
      </c>
      <c r="B24" s="102"/>
      <c r="C24" s="102"/>
      <c r="D24" s="100">
        <f>'ICCT MDV HDV Data'!C12-D12</f>
        <v>402832.87437165697</v>
      </c>
      <c r="E24" s="100">
        <f>'ICCT MDV HDV Data'!D12-E12</f>
        <v>388875.01652422902</v>
      </c>
      <c r="F24" s="100">
        <f>'ICCT MDV HDV Data'!E12-F12</f>
        <v>375058.41355878202</v>
      </c>
      <c r="G24" s="100">
        <f>'ICCT MDV HDV Data'!F12-G12</f>
        <v>361992.22438276</v>
      </c>
      <c r="H24" s="100">
        <f>'ICCT MDV HDV Data'!G12-H12</f>
        <v>349356.71199361398</v>
      </c>
      <c r="I24" s="100">
        <f>'ICCT MDV HDV Data'!H12-I12</f>
        <v>337144.422470405</v>
      </c>
      <c r="J24" s="100">
        <f>'ICCT MDV HDV Data'!I12-J12</f>
        <v>325073.19315511402</v>
      </c>
      <c r="K24" s="100">
        <f>'ICCT MDV HDV Data'!J12-K12</f>
        <v>313692.06400393602</v>
      </c>
      <c r="L24" s="100">
        <f>'ICCT MDV HDV Data'!K12-L12</f>
        <v>302711.64980057097</v>
      </c>
      <c r="M24" s="100">
        <f>'ICCT MDV HDV Data'!L12-M12</f>
        <v>301659.91375166888</v>
      </c>
      <c r="N24" s="100">
        <f>'ICCT MDV HDV Data'!M12-N12</f>
        <v>300628.49963316682</v>
      </c>
      <c r="O24" s="100">
        <f>'ICCT MDV HDV Data'!N12-O12</f>
        <v>299617.40744506475</v>
      </c>
      <c r="P24" s="100">
        <f>'ICCT MDV HDV Data'!O12-P12</f>
        <v>298626.63718736265</v>
      </c>
      <c r="Q24" s="100">
        <f>'ICCT MDV HDV Data'!P12-Q12</f>
        <v>297656.18886006053</v>
      </c>
    </row>
    <row r="25" spans="1:17">
      <c r="A25" s="84" t="s">
        <v>292</v>
      </c>
      <c r="B25" s="102"/>
      <c r="C25" s="102"/>
      <c r="D25" s="100">
        <f>'ICCT MDV HDV Data'!C13-D13</f>
        <v>170560.88384365701</v>
      </c>
      <c r="E25" s="100">
        <f>'ICCT MDV HDV Data'!D13-E13</f>
        <v>164519.01681713498</v>
      </c>
      <c r="F25" s="100">
        <f>'ICCT MDV HDV Data'!E13-F13</f>
        <v>158501.523202657</v>
      </c>
      <c r="G25" s="100">
        <f>'ICCT MDV HDV Data'!F13-G13</f>
        <v>152765.99064488499</v>
      </c>
      <c r="H25" s="100">
        <f>'ICCT MDV HDV Data'!G13-H13</f>
        <v>147179.35271211399</v>
      </c>
      <c r="I25" s="100">
        <f>'ICCT MDV HDV Data'!H13-I13</f>
        <v>141739.90409184201</v>
      </c>
      <c r="J25" s="100">
        <f>'ICCT MDV HDV Data'!I13-J13</f>
        <v>136331.22319611398</v>
      </c>
      <c r="K25" s="100">
        <f>'ICCT MDV HDV Data'!J13-K13</f>
        <v>131184.26591959197</v>
      </c>
      <c r="L25" s="100">
        <f>'ICCT MDV HDV Data'!K13-L13</f>
        <v>126179.34858057101</v>
      </c>
      <c r="M25" s="100">
        <f>'ICCT MDV HDV Data'!L13-M13</f>
        <v>125728.43011173018</v>
      </c>
      <c r="N25" s="100">
        <f>'ICCT MDV HDV Data'!M13-N13</f>
        <v>125283.70924288932</v>
      </c>
      <c r="O25" s="100">
        <f>'ICCT MDV HDV Data'!N13-O13</f>
        <v>124845.18597404848</v>
      </c>
      <c r="P25" s="100">
        <f>'ICCT MDV HDV Data'!O13-P13</f>
        <v>124412.86030520767</v>
      </c>
      <c r="Q25" s="100">
        <f>'ICCT MDV HDV Data'!P13-Q13</f>
        <v>123986.73223636682</v>
      </c>
    </row>
    <row r="26" spans="1:17">
      <c r="A26" s="84" t="s">
        <v>293</v>
      </c>
      <c r="B26" s="102"/>
      <c r="C26" s="102"/>
      <c r="D26" s="100">
        <f>'ICCT MDV HDV Data'!C14-D14</f>
        <v>752337.85599999991</v>
      </c>
      <c r="E26" s="100">
        <f>'ICCT MDV HDV Data'!D14-E14</f>
        <v>731877.90903125005</v>
      </c>
      <c r="F26" s="100">
        <f>'ICCT MDV HDV Data'!E14-F14</f>
        <v>711210.97787499998</v>
      </c>
      <c r="G26" s="100">
        <f>'ICCT MDV HDV Data'!F14-G14</f>
        <v>691475.65762499999</v>
      </c>
      <c r="H26" s="100">
        <f>'ICCT MDV HDV Data'!G14-H14</f>
        <v>672094.94050000003</v>
      </c>
      <c r="I26" s="100">
        <f>'ICCT MDV HDV Data'!H14-I14</f>
        <v>653067.12118749891</v>
      </c>
      <c r="J26" s="100">
        <f>'ICCT MDV HDV Data'!I14-J14</f>
        <v>633866.21299999987</v>
      </c>
      <c r="K26" s="100">
        <f>'ICCT MDV HDV Data'!J14-K14</f>
        <v>615549.17728125001</v>
      </c>
      <c r="L26" s="100">
        <f>'ICCT MDV HDV Data'!K14-L14</f>
        <v>597579.89</v>
      </c>
      <c r="M26" s="100">
        <f>'ICCT MDV HDV Data'!L14-M14</f>
        <v>596286.1331181908</v>
      </c>
      <c r="N26" s="100">
        <f>'ICCT MDV HDV Data'!M14-N14</f>
        <v>595004.77143638069</v>
      </c>
      <c r="O26" s="100">
        <f>'ICCT MDV HDV Data'!N14-O14</f>
        <v>593735.80495457142</v>
      </c>
      <c r="P26" s="100">
        <f>'ICCT MDV HDV Data'!O14-P14</f>
        <v>592479.23367276322</v>
      </c>
      <c r="Q26" s="100">
        <f>'ICCT MDV HDV Data'!P14-Q14</f>
        <v>591235.05759095412</v>
      </c>
    </row>
    <row r="28" spans="1:17">
      <c r="A28" s="1" t="s">
        <v>355</v>
      </c>
      <c r="B28" s="83">
        <v>2020</v>
      </c>
      <c r="C28" s="83">
        <v>2021</v>
      </c>
      <c r="D28" s="83">
        <v>2022</v>
      </c>
      <c r="E28" s="83">
        <v>2023</v>
      </c>
      <c r="F28" s="83">
        <v>2024</v>
      </c>
      <c r="G28" s="83">
        <v>2025</v>
      </c>
      <c r="H28" s="83">
        <v>2026</v>
      </c>
      <c r="I28" s="83">
        <v>2027</v>
      </c>
      <c r="J28" s="83">
        <v>2028</v>
      </c>
      <c r="K28" s="83">
        <v>2029</v>
      </c>
      <c r="L28" s="83">
        <v>2030</v>
      </c>
      <c r="M28" s="83">
        <v>2031</v>
      </c>
      <c r="N28" s="83">
        <v>2032</v>
      </c>
      <c r="O28" s="83">
        <v>2033</v>
      </c>
      <c r="P28" s="83">
        <v>2034</v>
      </c>
      <c r="Q28" s="83">
        <v>2035</v>
      </c>
    </row>
    <row r="29" spans="1:17">
      <c r="A29" s="84" t="s">
        <v>283</v>
      </c>
      <c r="B29" s="102"/>
      <c r="C29" s="102"/>
      <c r="D29" s="61">
        <v>0</v>
      </c>
      <c r="E29" s="103">
        <f t="shared" ref="E29:Q34" si="1">(1-E17/D17)</f>
        <v>4.7467228637471326E-2</v>
      </c>
      <c r="F29" s="103">
        <f t="shared" si="1"/>
        <v>4.9206245192968678E-2</v>
      </c>
      <c r="G29" s="103">
        <f t="shared" si="1"/>
        <v>4.9441767564955441E-2</v>
      </c>
      <c r="H29" s="103">
        <f t="shared" si="1"/>
        <v>5.0504938875777561E-2</v>
      </c>
      <c r="I29" s="103">
        <f t="shared" si="1"/>
        <v>5.1627850855024637E-2</v>
      </c>
      <c r="J29" s="103">
        <f t="shared" si="1"/>
        <v>5.3624318539720606E-2</v>
      </c>
      <c r="K29" s="103">
        <f t="shared" si="1"/>
        <v>5.4084566542250356E-2</v>
      </c>
      <c r="L29" s="103">
        <f t="shared" si="1"/>
        <v>5.5424886657797989E-2</v>
      </c>
      <c r="M29" s="103">
        <f t="shared" si="1"/>
        <v>6.4698596578410816E-3</v>
      </c>
      <c r="N29" s="103">
        <f t="shared" si="1"/>
        <v>6.425762040817018E-3</v>
      </c>
      <c r="O29" s="103">
        <f t="shared" si="1"/>
        <v>6.3805325375896338E-3</v>
      </c>
      <c r="P29" s="103">
        <f t="shared" si="1"/>
        <v>6.3341608979402553E-3</v>
      </c>
      <c r="Q29" s="103">
        <f t="shared" si="1"/>
        <v>6.2866372072538645E-3</v>
      </c>
    </row>
    <row r="30" spans="1:17">
      <c r="A30" s="84" t="s">
        <v>284</v>
      </c>
      <c r="B30" s="102"/>
      <c r="C30" s="102"/>
      <c r="D30" s="61">
        <v>0</v>
      </c>
      <c r="E30" s="103">
        <f t="shared" si="1"/>
        <v>5.0738538350726614E-2</v>
      </c>
      <c r="F30" s="103">
        <f t="shared" si="1"/>
        <v>5.2654272141357206E-2</v>
      </c>
      <c r="G30" s="103">
        <f t="shared" si="1"/>
        <v>5.3050332376189502E-2</v>
      </c>
      <c r="H30" s="103">
        <f t="shared" si="1"/>
        <v>5.4305997027056296E-2</v>
      </c>
      <c r="I30" s="103">
        <f t="shared" si="1"/>
        <v>5.5640296091185704E-2</v>
      </c>
      <c r="J30" s="103">
        <f t="shared" si="1"/>
        <v>5.7884660169861935E-2</v>
      </c>
      <c r="K30" s="103">
        <f t="shared" si="1"/>
        <v>5.8587695837123532E-2</v>
      </c>
      <c r="L30" s="103">
        <f t="shared" si="1"/>
        <v>6.0214322325617853E-2</v>
      </c>
      <c r="M30" s="103">
        <f t="shared" si="1"/>
        <v>7.5250918232954156E-3</v>
      </c>
      <c r="N30" s="103">
        <f t="shared" si="1"/>
        <v>7.4749670626095277E-3</v>
      </c>
      <c r="O30" s="103">
        <f t="shared" si="1"/>
        <v>7.4232746743039257E-3</v>
      </c>
      <c r="P30" s="103">
        <f t="shared" si="1"/>
        <v>7.3699958466099114E-3</v>
      </c>
      <c r="Q30" s="103">
        <f t="shared" si="1"/>
        <v>7.315112239978383E-3</v>
      </c>
    </row>
    <row r="31" spans="1:17">
      <c r="A31" s="84" t="s">
        <v>285</v>
      </c>
      <c r="B31" s="102"/>
      <c r="C31" s="102"/>
      <c r="D31" s="61">
        <v>0</v>
      </c>
      <c r="E31" s="103">
        <f t="shared" si="1"/>
        <v>4.8994051110650139E-2</v>
      </c>
      <c r="F31" s="103">
        <f t="shared" si="1"/>
        <v>5.083054826796185E-2</v>
      </c>
      <c r="G31" s="103">
        <f t="shared" si="1"/>
        <v>5.1108862622777584E-2</v>
      </c>
      <c r="H31" s="103">
        <f t="shared" si="1"/>
        <v>5.2263937494225754E-2</v>
      </c>
      <c r="I31" s="103">
        <f t="shared" si="1"/>
        <v>5.3496147625451074E-2</v>
      </c>
      <c r="J31" s="103">
        <f t="shared" si="1"/>
        <v>5.5647369075868536E-2</v>
      </c>
      <c r="K31" s="103">
        <f t="shared" si="1"/>
        <v>5.6234871800111441E-2</v>
      </c>
      <c r="L31" s="103">
        <f t="shared" si="1"/>
        <v>5.7758267579967493E-2</v>
      </c>
      <c r="M31" s="103">
        <f t="shared" si="1"/>
        <v>8.2220070585813376E-3</v>
      </c>
      <c r="N31" s="103">
        <f t="shared" si="1"/>
        <v>8.1660562482267496E-3</v>
      </c>
      <c r="O31" s="103">
        <f t="shared" si="1"/>
        <v>8.1081552627217945E-3</v>
      </c>
      <c r="P31" s="103">
        <f t="shared" si="1"/>
        <v>8.0482774531532852E-3</v>
      </c>
      <c r="Q31" s="103">
        <f t="shared" si="1"/>
        <v>7.9863967938871294E-3</v>
      </c>
    </row>
    <row r="32" spans="1:17">
      <c r="A32" s="84" t="s">
        <v>286</v>
      </c>
      <c r="B32" s="102"/>
      <c r="C32" s="102"/>
      <c r="D32" s="61">
        <v>0</v>
      </c>
      <c r="E32" s="103">
        <f t="shared" si="1"/>
        <v>5.1656481977972457E-2</v>
      </c>
      <c r="F32" s="103">
        <f t="shared" si="1"/>
        <v>5.3691513575082617E-2</v>
      </c>
      <c r="G32" s="103">
        <f t="shared" si="1"/>
        <v>5.4164466451462778E-2</v>
      </c>
      <c r="H32" s="103">
        <f t="shared" si="1"/>
        <v>5.5551415678758764E-2</v>
      </c>
      <c r="I32" s="103">
        <f t="shared" si="1"/>
        <v>5.7043936896199687E-2</v>
      </c>
      <c r="J32" s="103">
        <f t="shared" si="1"/>
        <v>5.949876108848684E-2</v>
      </c>
      <c r="K32" s="103">
        <f t="shared" si="1"/>
        <v>6.0407922887386722E-2</v>
      </c>
      <c r="L32" s="103">
        <f t="shared" si="1"/>
        <v>6.2309276219963183E-2</v>
      </c>
      <c r="M32" s="103">
        <f t="shared" si="1"/>
        <v>9.4137746092438634E-3</v>
      </c>
      <c r="N32" s="103">
        <f t="shared" si="1"/>
        <v>9.3596907215347525E-3</v>
      </c>
      <c r="O32" s="103">
        <f t="shared" si="1"/>
        <v>9.303220781951782E-3</v>
      </c>
      <c r="P32" s="103">
        <f t="shared" si="1"/>
        <v>9.2443213025150683E-3</v>
      </c>
      <c r="Q32" s="103">
        <f t="shared" si="1"/>
        <v>9.1829492856436712E-3</v>
      </c>
    </row>
    <row r="33" spans="1:33">
      <c r="A33" s="84" t="s">
        <v>287</v>
      </c>
      <c r="B33" s="102"/>
      <c r="C33" s="102"/>
      <c r="D33" s="61">
        <v>0</v>
      </c>
      <c r="E33" s="103">
        <f t="shared" si="1"/>
        <v>6.8100254984538422E-2</v>
      </c>
      <c r="F33" s="103">
        <f t="shared" si="1"/>
        <v>7.0879147820086752E-2</v>
      </c>
      <c r="G33" s="103">
        <f t="shared" si="1"/>
        <v>7.2152409544726903E-2</v>
      </c>
      <c r="H33" s="103">
        <f t="shared" si="1"/>
        <v>7.4421017251552701E-2</v>
      </c>
      <c r="I33" s="103">
        <f t="shared" si="1"/>
        <v>7.6885903743941664E-2</v>
      </c>
      <c r="J33" s="103">
        <f t="shared" si="1"/>
        <v>8.0431221478262316E-2</v>
      </c>
      <c r="K33" s="103">
        <f t="shared" si="1"/>
        <v>8.2539437626836243E-2</v>
      </c>
      <c r="L33" s="103">
        <f t="shared" si="1"/>
        <v>8.5803440742342585E-2</v>
      </c>
      <c r="M33" s="103">
        <f t="shared" si="1"/>
        <v>1.7922545731978823E-2</v>
      </c>
      <c r="N33" s="103">
        <f t="shared" si="1"/>
        <v>1.7890995361472317E-2</v>
      </c>
      <c r="O33" s="103">
        <f t="shared" si="1"/>
        <v>1.7851750835108149E-2</v>
      </c>
      <c r="P33" s="103">
        <f t="shared" si="1"/>
        <v>1.7804427792019739E-2</v>
      </c>
      <c r="Q33" s="103">
        <f t="shared" si="1"/>
        <v>1.7748631477124244E-2</v>
      </c>
    </row>
    <row r="34" spans="1:33">
      <c r="A34" s="84" t="s">
        <v>288</v>
      </c>
      <c r="B34" s="102"/>
      <c r="C34" s="102"/>
      <c r="D34" s="61">
        <v>0</v>
      </c>
      <c r="E34" s="103">
        <f>(1-E22/D22)</f>
        <v>3.9398086965992229E-2</v>
      </c>
      <c r="F34" s="103">
        <f t="shared" si="1"/>
        <v>4.0674107743351118E-2</v>
      </c>
      <c r="G34" s="103">
        <f t="shared" si="1"/>
        <v>4.0395401350299065E-2</v>
      </c>
      <c r="H34" s="103">
        <f t="shared" si="1"/>
        <v>4.0919021914370024E-2</v>
      </c>
      <c r="I34" s="103">
        <f t="shared" si="1"/>
        <v>4.1463346230777187E-2</v>
      </c>
      <c r="J34" s="103">
        <f t="shared" si="1"/>
        <v>4.2842151047724042E-2</v>
      </c>
      <c r="K34" s="103">
        <f t="shared" si="1"/>
        <v>4.2627552517149669E-2</v>
      </c>
      <c r="L34" s="103">
        <f t="shared" si="1"/>
        <v>4.3245682212505909E-2</v>
      </c>
      <c r="M34" s="103">
        <f t="shared" si="1"/>
        <v>5.4118453273103162E-3</v>
      </c>
      <c r="N34" s="103">
        <f t="shared" si="1"/>
        <v>5.3578226219691549E-3</v>
      </c>
      <c r="O34" s="103">
        <f t="shared" si="1"/>
        <v>5.3027637493942015E-3</v>
      </c>
      <c r="P34" s="103">
        <f t="shared" si="1"/>
        <v>5.2466658112849673E-3</v>
      </c>
      <c r="Q34" s="103">
        <f t="shared" si="1"/>
        <v>5.1895263754717647E-3</v>
      </c>
    </row>
    <row r="35" spans="1:33">
      <c r="A35" s="84" t="s">
        <v>290</v>
      </c>
      <c r="B35" s="102"/>
      <c r="C35" s="102"/>
      <c r="D35" s="61">
        <v>0</v>
      </c>
      <c r="E35" s="103">
        <f t="shared" ref="E35:Q38" si="2">(1-E23/D23)</f>
        <v>3.7703290763912434E-2</v>
      </c>
      <c r="F35" s="103">
        <f t="shared" si="2"/>
        <v>3.8739772368042935E-2</v>
      </c>
      <c r="G35" s="103">
        <f t="shared" si="2"/>
        <v>3.8217521673937105E-2</v>
      </c>
      <c r="H35" s="103">
        <f t="shared" si="2"/>
        <v>3.845754723771877E-2</v>
      </c>
      <c r="I35" s="103">
        <f t="shared" si="2"/>
        <v>3.8687200786142739E-2</v>
      </c>
      <c r="J35" s="103">
        <f t="shared" si="2"/>
        <v>3.9717017209697225E-2</v>
      </c>
      <c r="K35" s="103">
        <f t="shared" si="2"/>
        <v>3.9117834320053779E-2</v>
      </c>
      <c r="L35" s="103">
        <f t="shared" si="2"/>
        <v>3.9307521802143808E-2</v>
      </c>
      <c r="M35" s="103">
        <f t="shared" si="2"/>
        <v>3.9180779220061579E-3</v>
      </c>
      <c r="N35" s="103">
        <f t="shared" si="2"/>
        <v>3.8653003906724548E-3</v>
      </c>
      <c r="O35" s="103">
        <f t="shared" si="2"/>
        <v>3.8118450666455583E-3</v>
      </c>
      <c r="P35" s="103">
        <f t="shared" si="2"/>
        <v>3.7577150492918987E-3</v>
      </c>
      <c r="Q35" s="103">
        <f t="shared" si="2"/>
        <v>3.7029137652455635E-3</v>
      </c>
    </row>
    <row r="36" spans="1:33">
      <c r="A36" s="84" t="s">
        <v>291</v>
      </c>
      <c r="B36" s="102"/>
      <c r="C36" s="102"/>
      <c r="D36" s="61">
        <v>0</v>
      </c>
      <c r="E36" s="103">
        <f t="shared" si="2"/>
        <v>3.4649252172379352E-2</v>
      </c>
      <c r="F36" s="103">
        <f t="shared" si="2"/>
        <v>3.5529675032713648E-2</v>
      </c>
      <c r="G36" s="103">
        <f t="shared" si="2"/>
        <v>3.4837744478365629E-2</v>
      </c>
      <c r="H36" s="103">
        <f t="shared" si="2"/>
        <v>3.4905480112704335E-2</v>
      </c>
      <c r="I36" s="103">
        <f t="shared" si="2"/>
        <v>3.4956504638251285E-2</v>
      </c>
      <c r="J36" s="103">
        <f t="shared" si="2"/>
        <v>3.5804327495142285E-2</v>
      </c>
      <c r="K36" s="103">
        <f t="shared" si="2"/>
        <v>3.5010974115442739E-2</v>
      </c>
      <c r="L36" s="103">
        <f t="shared" si="2"/>
        <v>3.5003799787639123E-2</v>
      </c>
      <c r="M36" s="103">
        <f t="shared" si="2"/>
        <v>3.4743824679195345E-3</v>
      </c>
      <c r="N36" s="103">
        <f t="shared" si="2"/>
        <v>3.419128864934784E-3</v>
      </c>
      <c r="O36" s="103">
        <f t="shared" si="2"/>
        <v>3.3632612654350691E-3</v>
      </c>
      <c r="P36" s="103">
        <f t="shared" si="2"/>
        <v>3.306784696359033E-3</v>
      </c>
      <c r="Q36" s="103">
        <f t="shared" si="2"/>
        <v>3.2497045020576376E-3</v>
      </c>
    </row>
    <row r="37" spans="1:33">
      <c r="A37" s="84" t="s">
        <v>292</v>
      </c>
      <c r="B37" s="102"/>
      <c r="C37" s="102"/>
      <c r="D37" s="61">
        <v>0</v>
      </c>
      <c r="E37" s="103">
        <f t="shared" si="2"/>
        <v>3.542352085874656E-2</v>
      </c>
      <c r="F37" s="103">
        <f t="shared" si="2"/>
        <v>3.6576279939519063E-2</v>
      </c>
      <c r="G37" s="103">
        <f t="shared" si="2"/>
        <v>3.6185977534352598E-2</v>
      </c>
      <c r="H37" s="103">
        <f t="shared" si="2"/>
        <v>3.6569906097473792E-2</v>
      </c>
      <c r="I37" s="103">
        <f t="shared" si="2"/>
        <v>3.6957959931456341E-2</v>
      </c>
      <c r="J37" s="103">
        <f t="shared" si="2"/>
        <v>3.8159196807579399E-2</v>
      </c>
      <c r="K37" s="103">
        <f t="shared" si="2"/>
        <v>3.7753327197233899E-2</v>
      </c>
      <c r="L37" s="103">
        <f t="shared" si="2"/>
        <v>3.8151811148515846E-2</v>
      </c>
      <c r="M37" s="103">
        <f t="shared" si="2"/>
        <v>3.5736312947668436E-3</v>
      </c>
      <c r="N37" s="103">
        <f t="shared" si="2"/>
        <v>3.5371543925717397E-3</v>
      </c>
      <c r="O37" s="103">
        <f t="shared" si="2"/>
        <v>3.5002417432474786E-3</v>
      </c>
      <c r="P37" s="103">
        <f t="shared" si="2"/>
        <v>3.4628941874513819E-3</v>
      </c>
      <c r="Q37" s="103">
        <f t="shared" si="2"/>
        <v>3.4251127077656873E-3</v>
      </c>
    </row>
    <row r="38" spans="1:33">
      <c r="A38" s="84" t="s">
        <v>293</v>
      </c>
      <c r="B38" s="102"/>
      <c r="C38" s="102"/>
      <c r="D38" s="61">
        <v>0</v>
      </c>
      <c r="E38" s="103">
        <f t="shared" si="2"/>
        <v>2.7195158140161269E-2</v>
      </c>
      <c r="F38" s="103">
        <f t="shared" si="2"/>
        <v>2.8238222388220269E-2</v>
      </c>
      <c r="G38" s="103">
        <f t="shared" si="2"/>
        <v>2.7748897112030546E-2</v>
      </c>
      <c r="H38" s="103">
        <f t="shared" si="2"/>
        <v>2.8028054077227527E-2</v>
      </c>
      <c r="I38" s="103">
        <f t="shared" si="2"/>
        <v>2.8311207488551426E-2</v>
      </c>
      <c r="J38" s="103">
        <f t="shared" si="2"/>
        <v>2.9401125189988497E-2</v>
      </c>
      <c r="K38" s="103">
        <f t="shared" si="2"/>
        <v>2.8897321458510761E-2</v>
      </c>
      <c r="L38" s="103">
        <f t="shared" si="2"/>
        <v>2.9192285433012111E-2</v>
      </c>
      <c r="M38" s="103">
        <f t="shared" si="2"/>
        <v>2.1649940091009734E-3</v>
      </c>
      <c r="N38" s="103">
        <f t="shared" si="2"/>
        <v>2.1489040422748573E-3</v>
      </c>
      <c r="O38" s="103">
        <f t="shared" si="2"/>
        <v>2.1326996735604453E-3</v>
      </c>
      <c r="P38" s="103">
        <f t="shared" si="2"/>
        <v>2.1163811771539587E-3</v>
      </c>
      <c r="Q38" s="103">
        <f t="shared" si="2"/>
        <v>2.0999488439391589E-3</v>
      </c>
    </row>
    <row r="40" spans="1:33" ht="15.75">
      <c r="A40" s="82" t="s">
        <v>348</v>
      </c>
      <c r="B40" s="95" t="s">
        <v>346</v>
      </c>
      <c r="C40" s="95">
        <v>2020</v>
      </c>
      <c r="D40" s="95">
        <v>2021</v>
      </c>
      <c r="E40" s="95">
        <v>2022</v>
      </c>
      <c r="F40" s="95">
        <v>2023</v>
      </c>
      <c r="G40" s="95">
        <v>2024</v>
      </c>
      <c r="H40" s="95">
        <v>2025</v>
      </c>
      <c r="I40" s="95">
        <v>2026</v>
      </c>
      <c r="J40" s="95">
        <v>2027</v>
      </c>
      <c r="K40" s="95">
        <v>2028</v>
      </c>
      <c r="L40" s="95">
        <v>2029</v>
      </c>
      <c r="M40" s="95">
        <v>2030</v>
      </c>
      <c r="N40" s="95">
        <v>2031</v>
      </c>
      <c r="O40" s="95">
        <v>2032</v>
      </c>
      <c r="P40" s="95">
        <v>2033</v>
      </c>
      <c r="Q40" s="95">
        <v>2034</v>
      </c>
      <c r="R40" s="95">
        <v>2035</v>
      </c>
      <c r="S40" s="95">
        <v>2036</v>
      </c>
      <c r="T40" s="95">
        <v>2037</v>
      </c>
      <c r="U40" s="95">
        <v>2038</v>
      </c>
      <c r="V40" s="95">
        <v>2039</v>
      </c>
      <c r="W40" s="95">
        <v>2040</v>
      </c>
      <c r="X40" s="95">
        <v>2041</v>
      </c>
      <c r="Y40" s="95">
        <v>2042</v>
      </c>
      <c r="Z40" s="95">
        <v>2043</v>
      </c>
      <c r="AA40" s="95">
        <v>2044</v>
      </c>
      <c r="AB40" s="95">
        <v>2045</v>
      </c>
      <c r="AC40" s="95">
        <v>2046</v>
      </c>
      <c r="AD40" s="95">
        <v>2047</v>
      </c>
      <c r="AE40" s="95">
        <v>2048</v>
      </c>
      <c r="AF40" s="95">
        <v>2049</v>
      </c>
      <c r="AG40" s="95">
        <v>2050</v>
      </c>
    </row>
    <row r="41" spans="1:33" ht="15.75">
      <c r="A41" s="94" t="s">
        <v>283</v>
      </c>
      <c r="B41" s="92" t="str">
        <f>'ICCT MDV HDV Data'!B118</f>
        <v>Freight LDV</v>
      </c>
      <c r="C41" s="98">
        <f>'ICCT MDV HDV Data'!C118</f>
        <v>0.49574193449175274</v>
      </c>
      <c r="D41" s="98">
        <f>'ICCT MDV HDV Data'!D118</f>
        <v>0.49659051818582733</v>
      </c>
      <c r="E41" s="98">
        <f>'ICCT MDV HDV Data'!E118</f>
        <v>0.49743009971403762</v>
      </c>
      <c r="F41" s="98">
        <f>'ICCT MDV HDV Data'!F118</f>
        <v>0.49826057689660092</v>
      </c>
      <c r="G41" s="98">
        <f>'ICCT MDV HDV Data'!G118</f>
        <v>0.49908184878108997</v>
      </c>
      <c r="H41" s="98">
        <f>'ICCT MDV HDV Data'!H118</f>
        <v>0.49989381567711033</v>
      </c>
      <c r="I41" s="98">
        <f>'ICCT MDV HDV Data'!I118</f>
        <v>0.49723014397853865</v>
      </c>
      <c r="J41" s="98">
        <f>'ICCT MDV HDV Data'!J118</f>
        <v>0.49458149088564013</v>
      </c>
      <c r="K41" s="98">
        <f>'ICCT MDV HDV Data'!K118</f>
        <v>0.49194849917690242</v>
      </c>
      <c r="L41" s="98">
        <f>'ICCT MDV HDV Data'!L118</f>
        <v>0.48933180616133887</v>
      </c>
      <c r="M41" s="98">
        <f>'ICCT MDV HDV Data'!M118</f>
        <v>0.48673204343463317</v>
      </c>
      <c r="N41" s="98">
        <f>'ICCT MDV HDV Data'!N118</f>
        <v>0.4877149730540678</v>
      </c>
      <c r="O41" s="98">
        <f>'ICCT MDV HDV Data'!O118</f>
        <v>0.48868178144450086</v>
      </c>
      <c r="P41" s="98">
        <f>'ICCT MDV HDV Data'!P118</f>
        <v>0.48963285867244627</v>
      </c>
      <c r="Q41" s="98">
        <f>'ICCT MDV HDV Data'!Q118</f>
        <v>0.49056858242647194</v>
      </c>
      <c r="R41" s="98">
        <f>'ICCT MDV HDV Data'!R118</f>
        <v>0.49148931849932259</v>
      </c>
      <c r="S41" s="98">
        <f>'ICCT MDV HDV Data'!S118</f>
        <v>0.49131906616319487</v>
      </c>
      <c r="T41" s="98">
        <f>'ICCT MDV HDV Data'!T118</f>
        <v>0.49115076591744655</v>
      </c>
      <c r="U41" s="98">
        <f>'ICCT MDV HDV Data'!U118</f>
        <v>0.49098438443055242</v>
      </c>
      <c r="V41" s="98">
        <f>'ICCT MDV HDV Data'!V118</f>
        <v>0.49081988912567626</v>
      </c>
      <c r="W41" s="98">
        <f>'ICCT MDV HDV Data'!W118</f>
        <v>0.49065724815931477</v>
      </c>
      <c r="X41" s="98">
        <f>'ICCT MDV HDV Data'!X118</f>
        <v>0.49173997720829521</v>
      </c>
      <c r="Y41" s="98">
        <f>'ICCT MDV HDV Data'!Y118</f>
        <v>0.49281946661358439</v>
      </c>
      <c r="Z41" s="98">
        <f>'ICCT MDV HDV Data'!Z118</f>
        <v>0.49389565857525625</v>
      </c>
      <c r="AA41" s="98">
        <f>'ICCT MDV HDV Data'!AA118</f>
        <v>0.49496856738746731</v>
      </c>
      <c r="AB41" s="98">
        <f>'ICCT MDV HDV Data'!AB118</f>
        <v>0.49603820726555087</v>
      </c>
      <c r="AC41" s="98">
        <f>'ICCT MDV HDV Data'!AC118</f>
        <v>0.49603820811845928</v>
      </c>
      <c r="AD41" s="98">
        <f>'ICCT MDV HDV Data'!AD118</f>
        <v>0.49603821008954141</v>
      </c>
      <c r="AE41" s="98">
        <f>'ICCT MDV HDV Data'!AE118</f>
        <v>0.49603821311535928</v>
      </c>
      <c r="AF41" s="98">
        <f>'ICCT MDV HDV Data'!AF118</f>
        <v>0.49603821713672425</v>
      </c>
      <c r="AG41" s="98">
        <f>'ICCT MDV HDV Data'!AG118</f>
        <v>0.49603822209834753</v>
      </c>
    </row>
    <row r="42" spans="1:33" ht="15.75">
      <c r="A42" s="94" t="s">
        <v>284</v>
      </c>
      <c r="B42" s="92" t="str">
        <f>'ICCT MDV HDV Data'!B119</f>
        <v>Freight LDV</v>
      </c>
      <c r="C42" s="98">
        <f>'ICCT MDV HDV Data'!C119</f>
        <v>0.50425806550824714</v>
      </c>
      <c r="D42" s="98">
        <f>'ICCT MDV HDV Data'!D119</f>
        <v>0.50340948181417278</v>
      </c>
      <c r="E42" s="98">
        <f>'ICCT MDV HDV Data'!E119</f>
        <v>0.50256990028596238</v>
      </c>
      <c r="F42" s="98">
        <f>'ICCT MDV HDV Data'!F119</f>
        <v>0.50173942310339903</v>
      </c>
      <c r="G42" s="98">
        <f>'ICCT MDV HDV Data'!G119</f>
        <v>0.50091815121891015</v>
      </c>
      <c r="H42" s="98">
        <f>'ICCT MDV HDV Data'!H119</f>
        <v>0.50010618432288967</v>
      </c>
      <c r="I42" s="98">
        <f>'ICCT MDV HDV Data'!I119</f>
        <v>0.5027698560214614</v>
      </c>
      <c r="J42" s="98">
        <f>'ICCT MDV HDV Data'!J119</f>
        <v>0.50541850911435982</v>
      </c>
      <c r="K42" s="98">
        <f>'ICCT MDV HDV Data'!K119</f>
        <v>0.50805150082309758</v>
      </c>
      <c r="L42" s="98">
        <f>'ICCT MDV HDV Data'!L119</f>
        <v>0.51066819383866102</v>
      </c>
      <c r="M42" s="98">
        <f>'ICCT MDV HDV Data'!M119</f>
        <v>0.51326795656536683</v>
      </c>
      <c r="N42" s="98">
        <f>'ICCT MDV HDV Data'!N119</f>
        <v>0.51228502694593225</v>
      </c>
      <c r="O42" s="98">
        <f>'ICCT MDV HDV Data'!O119</f>
        <v>0.51131821855549919</v>
      </c>
      <c r="P42" s="98">
        <f>'ICCT MDV HDV Data'!P119</f>
        <v>0.51036714132755379</v>
      </c>
      <c r="Q42" s="98">
        <f>'ICCT MDV HDV Data'!Q119</f>
        <v>0.50943141757352806</v>
      </c>
      <c r="R42" s="98">
        <f>'ICCT MDV HDV Data'!R119</f>
        <v>0.50851068150067735</v>
      </c>
      <c r="S42" s="98">
        <f>'ICCT MDV HDV Data'!S119</f>
        <v>0.50868093383680513</v>
      </c>
      <c r="T42" s="98">
        <f>'ICCT MDV HDV Data'!T119</f>
        <v>0.50884923408255356</v>
      </c>
      <c r="U42" s="98">
        <f>'ICCT MDV HDV Data'!U119</f>
        <v>0.50901561556944752</v>
      </c>
      <c r="V42" s="98">
        <f>'ICCT MDV HDV Data'!V119</f>
        <v>0.5091801108743238</v>
      </c>
      <c r="W42" s="98">
        <f>'ICCT MDV HDV Data'!W119</f>
        <v>0.50934275184068523</v>
      </c>
      <c r="X42" s="98">
        <f>'ICCT MDV HDV Data'!X119</f>
        <v>0.5082600227917049</v>
      </c>
      <c r="Y42" s="98">
        <f>'ICCT MDV HDV Data'!Y119</f>
        <v>0.50718053338641567</v>
      </c>
      <c r="Z42" s="98">
        <f>'ICCT MDV HDV Data'!Z119</f>
        <v>0.5061043414247437</v>
      </c>
      <c r="AA42" s="98">
        <f>'ICCT MDV HDV Data'!AA119</f>
        <v>0.50503143261253269</v>
      </c>
      <c r="AB42" s="98">
        <f>'ICCT MDV HDV Data'!AB119</f>
        <v>0.50396179273444908</v>
      </c>
      <c r="AC42" s="98">
        <f>'ICCT MDV HDV Data'!AC119</f>
        <v>0.50396179188154078</v>
      </c>
      <c r="AD42" s="98">
        <f>'ICCT MDV HDV Data'!AD119</f>
        <v>0.50396178991045848</v>
      </c>
      <c r="AE42" s="98">
        <f>'ICCT MDV HDV Data'!AE119</f>
        <v>0.50396178688464077</v>
      </c>
      <c r="AF42" s="98">
        <f>'ICCT MDV HDV Data'!AF119</f>
        <v>0.50396178286327586</v>
      </c>
      <c r="AG42" s="98">
        <f>'ICCT MDV HDV Data'!AG119</f>
        <v>0.50396177790165253</v>
      </c>
    </row>
    <row r="43" spans="1:33" ht="15.75">
      <c r="A43" s="94" t="s">
        <v>285</v>
      </c>
      <c r="B43" s="92" t="str">
        <f>'ICCT MDV HDV Data'!B120</f>
        <v>Freight HDV</v>
      </c>
      <c r="C43" s="98">
        <f>'ICCT MDV HDV Data'!C120</f>
        <v>0.1309032665951492</v>
      </c>
      <c r="D43" s="98">
        <f>'ICCT MDV HDV Data'!D120</f>
        <v>0.134955642085446</v>
      </c>
      <c r="E43" s="98">
        <f>'ICCT MDV HDV Data'!E120</f>
        <v>0.13905249364066702</v>
      </c>
      <c r="F43" s="98">
        <f>'ICCT MDV HDV Data'!F120</f>
        <v>0.1431853813208924</v>
      </c>
      <c r="G43" s="98">
        <f>'ICCT MDV HDV Data'!G120</f>
        <v>0.14734500291744415</v>
      </c>
      <c r="H43" s="98">
        <f>'ICCT MDV HDV Data'!H120</f>
        <v>0.15152118887478963</v>
      </c>
      <c r="I43" s="98">
        <f>'ICCT MDV HDV Data'!I120</f>
        <v>0.15523669410022445</v>
      </c>
      <c r="J43" s="98">
        <f>'ICCT MDV HDV Data'!J120</f>
        <v>0.15896363905377345</v>
      </c>
      <c r="K43" s="98">
        <f>'ICCT MDV HDV Data'!K120</f>
        <v>0.16269806196615355</v>
      </c>
      <c r="L43" s="98">
        <f>'ICCT MDV HDV Data'!L120</f>
        <v>0.16643585059489518</v>
      </c>
      <c r="M43" s="98">
        <f>'ICCT MDV HDV Data'!M120</f>
        <v>0.17017275247182767</v>
      </c>
      <c r="N43" s="98">
        <f>'ICCT MDV HDV Data'!N120</f>
        <v>0.17328369079314188</v>
      </c>
      <c r="O43" s="98">
        <f>'ICCT MDV HDV Data'!O120</f>
        <v>0.17634354391431539</v>
      </c>
      <c r="P43" s="98">
        <f>'ICCT MDV HDV Data'!P120</f>
        <v>0.1793524367515015</v>
      </c>
      <c r="Q43" s="98">
        <f>'ICCT MDV HDV Data'!Q120</f>
        <v>0.18231051233930526</v>
      </c>
      <c r="R43" s="98">
        <f>'ICCT MDV HDV Data'!R120</f>
        <v>0.18521793139195711</v>
      </c>
      <c r="S43" s="98">
        <f>'ICCT MDV HDV Data'!S120</f>
        <v>0.18761357493840458</v>
      </c>
      <c r="T43" s="98">
        <f>'ICCT MDV HDV Data'!T120</f>
        <v>0.1899641826761248</v>
      </c>
      <c r="U43" s="98">
        <f>'ICCT MDV HDV Data'!U120</f>
        <v>0.19227062695995598</v>
      </c>
      <c r="V43" s="98">
        <f>'ICCT MDV HDV Data'!V120</f>
        <v>0.19453376279962023</v>
      </c>
      <c r="W43" s="98">
        <f>'ICCT MDV HDV Data'!W120</f>
        <v>0.19675442817726757</v>
      </c>
      <c r="X43" s="98">
        <f>'ICCT MDV HDV Data'!X120</f>
        <v>0.1987197332874831</v>
      </c>
      <c r="Y43" s="98">
        <f>'ICCT MDV HDV Data'!Y120</f>
        <v>0.20059075154972006</v>
      </c>
      <c r="Z43" s="98">
        <f>'ICCT MDV HDV Data'!Z120</f>
        <v>0.20242141223922069</v>
      </c>
      <c r="AA43" s="98">
        <f>'ICCT MDV HDV Data'!AA120</f>
        <v>0.20421266531069251</v>
      </c>
      <c r="AB43" s="98">
        <f>'ICCT MDV HDV Data'!AB120</f>
        <v>0.20596543117526739</v>
      </c>
      <c r="AC43" s="98">
        <f>'ICCT MDV HDV Data'!AC120</f>
        <v>0.20765371256251813</v>
      </c>
      <c r="AD43" s="98">
        <f>'ICCT MDV HDV Data'!AD120</f>
        <v>0.20930742886212308</v>
      </c>
      <c r="AE43" s="98">
        <f>'ICCT MDV HDV Data'!AE120</f>
        <v>0.21092747383197141</v>
      </c>
      <c r="AF43" s="98">
        <f>'ICCT MDV HDV Data'!AF120</f>
        <v>0.21251471254841123</v>
      </c>
      <c r="AG43" s="98">
        <f>'ICCT MDV HDV Data'!AG120</f>
        <v>0.21406998251195397</v>
      </c>
    </row>
    <row r="44" spans="1:33" ht="15.75">
      <c r="A44" s="94" t="s">
        <v>286</v>
      </c>
      <c r="B44" s="92" t="str">
        <f>'ICCT MDV HDV Data'!B121</f>
        <v>Freight HDV</v>
      </c>
      <c r="C44" s="98">
        <f>'ICCT MDV HDV Data'!C121</f>
        <v>0.19459673561022794</v>
      </c>
      <c r="D44" s="98">
        <f>'ICCT MDV HDV Data'!D121</f>
        <v>0.19341675751393353</v>
      </c>
      <c r="E44" s="98">
        <f>'ICCT MDV HDV Data'!E121</f>
        <v>0.1923723161231301</v>
      </c>
      <c r="F44" s="98">
        <f>'ICCT MDV HDV Data'!F121</f>
        <v>0.19146581397200588</v>
      </c>
      <c r="G44" s="98">
        <f>'ICCT MDV HDV Data'!G121</f>
        <v>0.19069892723619858</v>
      </c>
      <c r="H44" s="98">
        <f>'ICCT MDV HDV Data'!H121</f>
        <v>0.19007251808908215</v>
      </c>
      <c r="I44" s="98">
        <f>'ICCT MDV HDV Data'!I121</f>
        <v>0.18919586873218178</v>
      </c>
      <c r="J44" s="98">
        <f>'ICCT MDV HDV Data'!J121</f>
        <v>0.18837584654730169</v>
      </c>
      <c r="K44" s="98">
        <f>'ICCT MDV HDV Data'!K121</f>
        <v>0.18761407373919198</v>
      </c>
      <c r="L44" s="98">
        <f>'ICCT MDV HDV Data'!L121</f>
        <v>0.1869120728678188</v>
      </c>
      <c r="M44" s="98">
        <f>'ICCT MDV HDV Data'!M121</f>
        <v>0.18627125614572565</v>
      </c>
      <c r="N44" s="98">
        <f>'ICCT MDV HDV Data'!N121</f>
        <v>0.18539300214499632</v>
      </c>
      <c r="O44" s="98">
        <f>'ICCT MDV HDV Data'!O121</f>
        <v>0.18453616440853934</v>
      </c>
      <c r="P44" s="98">
        <f>'ICCT MDV HDV Data'!P121</f>
        <v>0.18370058277791981</v>
      </c>
      <c r="Q44" s="98">
        <f>'ICCT MDV HDV Data'!Q121</f>
        <v>0.18288609116700646</v>
      </c>
      <c r="R44" s="98">
        <f>'ICCT MDV HDV Data'!R121</f>
        <v>0.18209251778703087</v>
      </c>
      <c r="S44" s="98">
        <f>'ICCT MDV HDV Data'!S121</f>
        <v>0.18157875724429232</v>
      </c>
      <c r="T44" s="98">
        <f>'ICCT MDV HDV Data'!T121</f>
        <v>0.1810754108170379</v>
      </c>
      <c r="U44" s="98">
        <f>'ICCT MDV HDV Data'!U121</f>
        <v>0.18058225768198491</v>
      </c>
      <c r="V44" s="98">
        <f>'ICCT MDV HDV Data'!V121</f>
        <v>0.18009908192613755</v>
      </c>
      <c r="W44" s="98">
        <f>'ICCT MDV HDV Data'!W121</f>
        <v>0.17962567243874411</v>
      </c>
      <c r="X44" s="98">
        <f>'ICCT MDV HDV Data'!X121</f>
        <v>0.17903374645536954</v>
      </c>
      <c r="Y44" s="98">
        <f>'ICCT MDV HDV Data'!Y121</f>
        <v>0.17846527873688128</v>
      </c>
      <c r="Z44" s="98">
        <f>'ICCT MDV HDV Data'!Z121</f>
        <v>0.17790759531621123</v>
      </c>
      <c r="AA44" s="98">
        <f>'ICCT MDV HDV Data'!AA121</f>
        <v>0.17736044572655935</v>
      </c>
      <c r="AB44" s="98">
        <f>'ICCT MDV HDV Data'!AB121</f>
        <v>0.17682358728766165</v>
      </c>
      <c r="AC44" s="98">
        <f>'ICCT MDV HDV Data'!AC121</f>
        <v>0.17631519873761545</v>
      </c>
      <c r="AD44" s="98">
        <f>'ICCT MDV HDV Data'!AD121</f>
        <v>0.1758162547231307</v>
      </c>
      <c r="AE44" s="98">
        <f>'ICCT MDV HDV Data'!AE121</f>
        <v>0.17532652111359212</v>
      </c>
      <c r="AF44" s="98">
        <f>'ICCT MDV HDV Data'!AF121</f>
        <v>0.17484577110888702</v>
      </c>
      <c r="AG44" s="98">
        <f>'ICCT MDV HDV Data'!AG121</f>
        <v>0.17437378496150294</v>
      </c>
    </row>
    <row r="45" spans="1:33" ht="15.75">
      <c r="A45" s="94" t="s">
        <v>287</v>
      </c>
      <c r="B45" s="92" t="str">
        <f>'ICCT MDV HDV Data'!B122</f>
        <v>Freight HDV</v>
      </c>
      <c r="C45" s="98">
        <f>'ICCT MDV HDV Data'!C122</f>
        <v>0.67014767001315834</v>
      </c>
      <c r="D45" s="98">
        <f>'ICCT MDV HDV Data'!D122</f>
        <v>0.66710913184500642</v>
      </c>
      <c r="E45" s="98">
        <f>'ICCT MDV HDV Data'!E122</f>
        <v>0.66388201907699707</v>
      </c>
      <c r="F45" s="98">
        <f>'ICCT MDV HDV Data'!F122</f>
        <v>0.6604720932588144</v>
      </c>
      <c r="G45" s="98">
        <f>'ICCT MDV HDV Data'!G122</f>
        <v>0.65688672492395583</v>
      </c>
      <c r="H45" s="98">
        <f>'ICCT MDV HDV Data'!H122</f>
        <v>0.65313499066802794</v>
      </c>
      <c r="I45" s="98">
        <f>'ICCT MDV HDV Data'!I122</f>
        <v>0.65009018362249116</v>
      </c>
      <c r="J45" s="98">
        <f>'ICCT MDV HDV Data'!J122</f>
        <v>0.64697312067235824</v>
      </c>
      <c r="K45" s="98">
        <f>'ICCT MDV HDV Data'!K122</f>
        <v>0.64378626332591482</v>
      </c>
      <c r="L45" s="98">
        <f>'ICCT MDV HDV Data'!L122</f>
        <v>0.64053233673234622</v>
      </c>
      <c r="M45" s="98">
        <f>'ICCT MDV HDV Data'!M122</f>
        <v>0.63721433015103235</v>
      </c>
      <c r="N45" s="98">
        <f>'ICCT MDV HDV Data'!N122</f>
        <v>0.63477808358772436</v>
      </c>
      <c r="O45" s="98">
        <f>'ICCT MDV HDV Data'!O122</f>
        <v>0.63237043209709598</v>
      </c>
      <c r="P45" s="98">
        <f>'ICCT MDV HDV Data'!P122</f>
        <v>0.62999150647584168</v>
      </c>
      <c r="Q45" s="98">
        <f>'ICCT MDV HDV Data'!Q122</f>
        <v>0.62764142405628387</v>
      </c>
      <c r="R45" s="98">
        <f>'ICCT MDV HDV Data'!R122</f>
        <v>0.6253202888379662</v>
      </c>
      <c r="S45" s="98">
        <f>'ICCT MDV HDV Data'!S122</f>
        <v>0.62330214112608673</v>
      </c>
      <c r="T45" s="98">
        <f>'ICCT MDV HDV Data'!T122</f>
        <v>0.62131949076911763</v>
      </c>
      <c r="U45" s="98">
        <f>'ICCT MDV HDV Data'!U122</f>
        <v>0.61937168562683609</v>
      </c>
      <c r="V45" s="98">
        <f>'ICCT MDV HDV Data'!V122</f>
        <v>0.61745808577400663</v>
      </c>
      <c r="W45" s="98">
        <f>'ICCT MDV HDV Data'!W122</f>
        <v>0.61557806329810327</v>
      </c>
      <c r="X45" s="98">
        <f>'ICCT MDV HDV Data'!X122</f>
        <v>0.61411083095794616</v>
      </c>
      <c r="Y45" s="98">
        <f>'ICCT MDV HDV Data'!Y122</f>
        <v>0.61271784699500542</v>
      </c>
      <c r="Z45" s="98">
        <f>'ICCT MDV HDV Data'!Z122</f>
        <v>0.61135573780403485</v>
      </c>
      <c r="AA45" s="98">
        <f>'ICCT MDV HDV Data'!AA122</f>
        <v>0.61002377033851218</v>
      </c>
      <c r="AB45" s="98">
        <f>'ICCT MDV HDV Data'!AB122</f>
        <v>0.60872123436168801</v>
      </c>
      <c r="AC45" s="98">
        <f>'ICCT MDV HDV Data'!AC122</f>
        <v>0.60747505005534963</v>
      </c>
      <c r="AD45" s="98">
        <f>'ICCT MDV HDV Data'!AD122</f>
        <v>0.60625544820094945</v>
      </c>
      <c r="AE45" s="98">
        <f>'ICCT MDV HDV Data'!AE122</f>
        <v>0.60506173053366608</v>
      </c>
      <c r="AF45" s="98">
        <f>'ICCT MDV HDV Data'!AF122</f>
        <v>0.60389322139047386</v>
      </c>
      <c r="AG45" s="98">
        <f>'ICCT MDV HDV Data'!AG122</f>
        <v>0.60274926683392283</v>
      </c>
    </row>
    <row r="46" spans="1:33" ht="15.75">
      <c r="A46" s="94" t="s">
        <v>288</v>
      </c>
      <c r="B46" s="92" t="str">
        <f>'ICCT MDV HDV Data'!B123</f>
        <v>Freight HDV</v>
      </c>
      <c r="C46" s="98">
        <f>'ICCT MDV HDV Data'!C123</f>
        <v>4.3523277814644466E-3</v>
      </c>
      <c r="D46" s="98">
        <f>'ICCT MDV HDV Data'!D123</f>
        <v>4.5184685556140447E-3</v>
      </c>
      <c r="E46" s="98">
        <f>'ICCT MDV HDV Data'!E123</f>
        <v>4.6931711592057609E-3</v>
      </c>
      <c r="F46" s="98">
        <f>'ICCT MDV HDV Data'!F123</f>
        <v>4.8767114482873384E-3</v>
      </c>
      <c r="G46" s="98">
        <f>'ICCT MDV HDV Data'!G123</f>
        <v>5.0693449224016108E-3</v>
      </c>
      <c r="H46" s="98">
        <f>'ICCT MDV HDV Data'!H123</f>
        <v>5.2713023681002381E-3</v>
      </c>
      <c r="I46" s="98">
        <f>'ICCT MDV HDV Data'!I123</f>
        <v>5.477253545102612E-3</v>
      </c>
      <c r="J46" s="98">
        <f>'ICCT MDV HDV Data'!J123</f>
        <v>5.6873937265665697E-3</v>
      </c>
      <c r="K46" s="98">
        <f>'ICCT MDV HDV Data'!K123</f>
        <v>5.9016009687397038E-3</v>
      </c>
      <c r="L46" s="98">
        <f>'ICCT MDV HDV Data'!L123</f>
        <v>6.1197398049398196E-3</v>
      </c>
      <c r="M46" s="98">
        <f>'ICCT MDV HDV Data'!M123</f>
        <v>6.3416612314141684E-3</v>
      </c>
      <c r="N46" s="98">
        <f>'ICCT MDV HDV Data'!N123</f>
        <v>6.5452234741375584E-3</v>
      </c>
      <c r="O46" s="98">
        <f>'ICCT MDV HDV Data'!O123</f>
        <v>6.7498595800491818E-3</v>
      </c>
      <c r="P46" s="98">
        <f>'ICCT MDV HDV Data'!P123</f>
        <v>6.9554739947369354E-3</v>
      </c>
      <c r="Q46" s="98">
        <f>'ICCT MDV HDV Data'!Q123</f>
        <v>7.161972437404204E-3</v>
      </c>
      <c r="R46" s="98">
        <f>'ICCT MDV HDV Data'!R123</f>
        <v>7.3692619830457049E-3</v>
      </c>
      <c r="S46" s="98">
        <f>'ICCT MDV HDV Data'!S123</f>
        <v>7.5055266912164376E-3</v>
      </c>
      <c r="T46" s="98">
        <f>'ICCT MDV HDV Data'!T123</f>
        <v>7.6409157377195884E-3</v>
      </c>
      <c r="U46" s="98">
        <f>'ICCT MDV HDV Data'!U123</f>
        <v>7.7754297312231883E-3</v>
      </c>
      <c r="V46" s="98">
        <f>'ICCT MDV HDV Data'!V123</f>
        <v>7.9090695002355365E-3</v>
      </c>
      <c r="W46" s="98">
        <f>'ICCT MDV HDV Data'!W123</f>
        <v>8.0418360858851966E-3</v>
      </c>
      <c r="X46" s="98">
        <f>'ICCT MDV HDV Data'!X123</f>
        <v>8.1356892992012105E-3</v>
      </c>
      <c r="Y46" s="98">
        <f>'ICCT MDV HDV Data'!Y123</f>
        <v>8.2261227183933142E-3</v>
      </c>
      <c r="Z46" s="98">
        <f>'ICCT MDV HDV Data'!Z123</f>
        <v>8.3152546405331797E-3</v>
      </c>
      <c r="AA46" s="98">
        <f>'ICCT MDV HDV Data'!AA123</f>
        <v>8.403118624235829E-3</v>
      </c>
      <c r="AB46" s="98">
        <f>'ICCT MDV HDV Data'!AB123</f>
        <v>8.4897471753829605E-3</v>
      </c>
      <c r="AC46" s="98">
        <f>'ICCT MDV HDV Data'!AC123</f>
        <v>8.5560386445168342E-3</v>
      </c>
      <c r="AD46" s="98">
        <f>'ICCT MDV HDV Data'!AD123</f>
        <v>8.620868213796826E-3</v>
      </c>
      <c r="AE46" s="98">
        <f>'ICCT MDV HDV Data'!AE123</f>
        <v>8.6842745207704741E-3</v>
      </c>
      <c r="AF46" s="98">
        <f>'ICCT MDV HDV Data'!AF123</f>
        <v>8.7462949522279284E-3</v>
      </c>
      <c r="AG46" s="98">
        <f>'ICCT MDV HDV Data'!AG123</f>
        <v>8.806965692620258E-3</v>
      </c>
    </row>
    <row r="47" spans="1:33" ht="15.75">
      <c r="A47" s="94" t="s">
        <v>290</v>
      </c>
      <c r="B47" s="92" t="str">
        <f>'ICCT MDV HDV Data'!B124</f>
        <v>Passenger HDV</v>
      </c>
      <c r="C47" s="98">
        <f>'ICCT MDV HDV Data'!C124</f>
        <v>0.1172221722296678</v>
      </c>
      <c r="D47" s="98">
        <f>'ICCT MDV HDV Data'!D124</f>
        <v>0.11670916544200399</v>
      </c>
      <c r="E47" s="98">
        <f>'ICCT MDV HDV Data'!E124</f>
        <v>0.11619261710031827</v>
      </c>
      <c r="F47" s="98">
        <f>'ICCT MDV HDV Data'!F124</f>
        <v>0.1156724415145344</v>
      </c>
      <c r="G47" s="98">
        <f>'ICCT MDV HDV Data'!G124</f>
        <v>0.1151485494141315</v>
      </c>
      <c r="H47" s="98">
        <f>'ICCT MDV HDV Data'!H124</f>
        <v>0.11462084777432932</v>
      </c>
      <c r="I47" s="98">
        <f>'ICCT MDV HDV Data'!I124</f>
        <v>0.11438758648828035</v>
      </c>
      <c r="J47" s="98">
        <f>'ICCT MDV HDV Data'!J124</f>
        <v>0.11415004035384638</v>
      </c>
      <c r="K47" s="98">
        <f>'ICCT MDV HDV Data'!K124</f>
        <v>0.11390810219872111</v>
      </c>
      <c r="L47" s="98">
        <f>'ICCT MDV HDV Data'!L124</f>
        <v>0.11366166123811815</v>
      </c>
      <c r="M47" s="98">
        <f>'ICCT MDV HDV Data'!M124</f>
        <v>0.11341060292159456</v>
      </c>
      <c r="N47" s="98">
        <f>'ICCT MDV HDV Data'!N124</f>
        <v>0.11329193949635244</v>
      </c>
      <c r="O47" s="98">
        <f>'ICCT MDV HDV Data'!O124</f>
        <v>0.1131680761829839</v>
      </c>
      <c r="P47" s="98">
        <f>'ICCT MDV HDV Data'!P124</f>
        <v>0.11303892734249787</v>
      </c>
      <c r="Q47" s="98">
        <f>'ICCT MDV HDV Data'!Q124</f>
        <v>0.1129044052879369</v>
      </c>
      <c r="R47" s="98">
        <f>'ICCT MDV HDV Data'!R124</f>
        <v>0.11276442022655996</v>
      </c>
      <c r="S47" s="98">
        <f>'ICCT MDV HDV Data'!S124</f>
        <v>0.11302525550546788</v>
      </c>
      <c r="T47" s="98">
        <f>'ICCT MDV HDV Data'!T124</f>
        <v>0.11328423736971623</v>
      </c>
      <c r="U47" s="98">
        <f>'ICCT MDV HDV Data'!U124</f>
        <v>0.11354138187902169</v>
      </c>
      <c r="V47" s="98">
        <f>'ICCT MDV HDV Data'!V124</f>
        <v>0.11379670496308826</v>
      </c>
      <c r="W47" s="98">
        <f>'ICCT MDV HDV Data'!W124</f>
        <v>0.11405022242140281</v>
      </c>
      <c r="X47" s="98">
        <f>'ICCT MDV HDV Data'!X124</f>
        <v>0.11432606300813342</v>
      </c>
      <c r="Y47" s="98">
        <f>'ICCT MDV HDV Data'!Y124</f>
        <v>0.11460264549028433</v>
      </c>
      <c r="Z47" s="98">
        <f>'ICCT MDV HDV Data'!Z124</f>
        <v>0.11487998213314272</v>
      </c>
      <c r="AA47" s="98">
        <f>'ICCT MDV HDV Data'!AA124</f>
        <v>0.11515807489048964</v>
      </c>
      <c r="AB47" s="98">
        <f>'ICCT MDV HDV Data'!AB124</f>
        <v>0.11543692572759404</v>
      </c>
      <c r="AC47" s="98">
        <f>'ICCT MDV HDV Data'!AC124</f>
        <v>0.11537051798215114</v>
      </c>
      <c r="AD47" s="98">
        <f>'ICCT MDV HDV Data'!AD124</f>
        <v>0.11530399412932053</v>
      </c>
      <c r="AE47" s="98">
        <f>'ICCT MDV HDV Data'!AE124</f>
        <v>0.11523735387886173</v>
      </c>
      <c r="AF47" s="98">
        <f>'ICCT MDV HDV Data'!AF124</f>
        <v>0.11517059694069202</v>
      </c>
      <c r="AG47" s="98">
        <f>'ICCT MDV HDV Data'!AG124</f>
        <v>0.11510372302483096</v>
      </c>
    </row>
    <row r="48" spans="1:33" ht="15.75">
      <c r="A48" s="94" t="s">
        <v>291</v>
      </c>
      <c r="B48" s="92" t="str">
        <f>'ICCT MDV HDV Data'!B125</f>
        <v>Passenger HDV</v>
      </c>
      <c r="C48" s="98">
        <f>'ICCT MDV HDV Data'!C125</f>
        <v>0.14676587236243849</v>
      </c>
      <c r="D48" s="98">
        <f>'ICCT MDV HDV Data'!D125</f>
        <v>0.1451896955071463</v>
      </c>
      <c r="E48" s="98">
        <f>'ICCT MDV HDV Data'!E125</f>
        <v>0.14365318745567021</v>
      </c>
      <c r="F48" s="98">
        <f>'ICCT MDV HDV Data'!F125</f>
        <v>0.14215763196406472</v>
      </c>
      <c r="G48" s="98">
        <f>'ICCT MDV HDV Data'!G125</f>
        <v>0.14070436286848287</v>
      </c>
      <c r="H48" s="98">
        <f>'ICCT MDV HDV Data'!H125</f>
        <v>0.13929476659975262</v>
      </c>
      <c r="I48" s="98">
        <f>'ICCT MDV HDV Data'!I125</f>
        <v>0.13811061346554546</v>
      </c>
      <c r="J48" s="98">
        <f>'ICCT MDV HDV Data'!J125</f>
        <v>0.13696942957777639</v>
      </c>
      <c r="K48" s="98">
        <f>'ICCT MDV HDV Data'!K125</f>
        <v>0.13587236668280223</v>
      </c>
      <c r="L48" s="98">
        <f>'ICCT MDV HDV Data'!L125</f>
        <v>0.13482061534869588</v>
      </c>
      <c r="M48" s="98">
        <f>'ICCT MDV HDV Data'!M125</f>
        <v>0.13381540661305311</v>
      </c>
      <c r="N48" s="98">
        <f>'ICCT MDV HDV Data'!N125</f>
        <v>0.13307050779159563</v>
      </c>
      <c r="O48" s="98">
        <f>'ICCT MDV HDV Data'!O125</f>
        <v>0.13237304984160822</v>
      </c>
      <c r="P48" s="98">
        <f>'ICCT MDV HDV Data'!P125</f>
        <v>0.131723908273299</v>
      </c>
      <c r="Q48" s="98">
        <f>'ICCT MDV HDV Data'!Q125</f>
        <v>0.13112397770696618</v>
      </c>
      <c r="R48" s="98">
        <f>'ICCT MDV HDV Data'!R125</f>
        <v>0.13057417244713532</v>
      </c>
      <c r="S48" s="98">
        <f>'ICCT MDV HDV Data'!S125</f>
        <v>0.1305209042955138</v>
      </c>
      <c r="T48" s="98">
        <f>'ICCT MDV HDV Data'!T125</f>
        <v>0.13046809980157481</v>
      </c>
      <c r="U48" s="98">
        <f>'ICCT MDV HDV Data'!U125</f>
        <v>0.13041575536194355</v>
      </c>
      <c r="V48" s="98">
        <f>'ICCT MDV HDV Data'!V125</f>
        <v>0.13036386738678754</v>
      </c>
      <c r="W48" s="98">
        <f>'ICCT MDV HDV Data'!W125</f>
        <v>0.13031243230045952</v>
      </c>
      <c r="X48" s="98">
        <f>'ICCT MDV HDV Data'!X125</f>
        <v>0.13023145289848229</v>
      </c>
      <c r="Y48" s="98">
        <f>'ICCT MDV HDV Data'!Y125</f>
        <v>0.13015055848511334</v>
      </c>
      <c r="Z48" s="98">
        <f>'ICCT MDV HDV Data'!Z125</f>
        <v>0.13006964674102608</v>
      </c>
      <c r="AA48" s="98">
        <f>'ICCT MDV HDV Data'!AA125</f>
        <v>0.12998871852614866</v>
      </c>
      <c r="AB48" s="98">
        <f>'ICCT MDV HDV Data'!AB125</f>
        <v>0.12990777471047696</v>
      </c>
      <c r="AC48" s="98">
        <f>'ICCT MDV HDV Data'!AC125</f>
        <v>0.12985850785335587</v>
      </c>
      <c r="AD48" s="98">
        <f>'ICCT MDV HDV Data'!AD125</f>
        <v>0.1298092436524402</v>
      </c>
      <c r="AE48" s="98">
        <f>'ICCT MDV HDV Data'!AE125</f>
        <v>0.12975998234586247</v>
      </c>
      <c r="AF48" s="98">
        <f>'ICCT MDV HDV Data'!AF125</f>
        <v>0.12971072417470064</v>
      </c>
      <c r="AG48" s="98">
        <f>'ICCT MDV HDV Data'!AG125</f>
        <v>0.12966146938292097</v>
      </c>
    </row>
    <row r="49" spans="1:33" ht="15.75">
      <c r="A49" s="94" t="s">
        <v>292</v>
      </c>
      <c r="B49" s="92" t="str">
        <f>'ICCT MDV HDV Data'!B126</f>
        <v>Passenger HDV</v>
      </c>
      <c r="C49" s="98">
        <f>'ICCT MDV HDV Data'!C126</f>
        <v>0.27376795970867768</v>
      </c>
      <c r="D49" s="98">
        <f>'ICCT MDV HDV Data'!D126</f>
        <v>0.27414391934154964</v>
      </c>
      <c r="E49" s="98">
        <f>'ICCT MDV HDV Data'!E126</f>
        <v>0.27450720360419772</v>
      </c>
      <c r="F49" s="98">
        <f>'ICCT MDV HDV Data'!F126</f>
        <v>0.27485742238084454</v>
      </c>
      <c r="G49" s="98">
        <f>'ICCT MDV HDV Data'!G126</f>
        <v>0.27519417002462176</v>
      </c>
      <c r="H49" s="98">
        <f>'ICCT MDV HDV Data'!H126</f>
        <v>0.27551702458584493</v>
      </c>
      <c r="I49" s="98">
        <f>'ICCT MDV HDV Data'!I126</f>
        <v>0.275556904776673</v>
      </c>
      <c r="J49" s="98">
        <f>'ICCT MDV HDV Data'!J126</f>
        <v>0.27558433791975057</v>
      </c>
      <c r="K49" s="98">
        <f>'ICCT MDV HDV Data'!K126</f>
        <v>0.27559899478157107</v>
      </c>
      <c r="L49" s="98">
        <f>'ICCT MDV HDV Data'!L126</f>
        <v>0.27560053504137749</v>
      </c>
      <c r="M49" s="98">
        <f>'ICCT MDV HDV Data'!M126</f>
        <v>0.27558860682068326</v>
      </c>
      <c r="N49" s="98">
        <f>'ICCT MDV HDV Data'!N126</f>
        <v>0.27572734367687168</v>
      </c>
      <c r="O49" s="98">
        <f>'ICCT MDV HDV Data'!O126</f>
        <v>0.27585086715396151</v>
      </c>
      <c r="P49" s="98">
        <f>'ICCT MDV HDV Data'!P126</f>
        <v>0.27595892351216428</v>
      </c>
      <c r="Q49" s="98">
        <f>'ICCT MDV HDV Data'!Q126</f>
        <v>0.2760512530914912</v>
      </c>
      <c r="R49" s="98">
        <f>'ICCT MDV HDV Data'!R126</f>
        <v>0.27612759014093524</v>
      </c>
      <c r="S49" s="98">
        <f>'ICCT MDV HDV Data'!S126</f>
        <v>0.27599596949335042</v>
      </c>
      <c r="T49" s="98">
        <f>'ICCT MDV HDV Data'!T126</f>
        <v>0.27586439120382017</v>
      </c>
      <c r="U49" s="98">
        <f>'ICCT MDV HDV Data'!U126</f>
        <v>0.27573286299682837</v>
      </c>
      <c r="V49" s="98">
        <f>'ICCT MDV HDV Data'!V126</f>
        <v>0.27560139239546483</v>
      </c>
      <c r="W49" s="98">
        <f>'ICCT MDV HDV Data'!W126</f>
        <v>0.27546998672633882</v>
      </c>
      <c r="X49" s="98">
        <f>'ICCT MDV HDV Data'!X126</f>
        <v>0.27548157510773125</v>
      </c>
      <c r="Y49" s="98">
        <f>'ICCT MDV HDV Data'!Y126</f>
        <v>0.27549320990363158</v>
      </c>
      <c r="Z49" s="98">
        <f>'ICCT MDV HDV Data'!Z126</f>
        <v>0.27550478566730174</v>
      </c>
      <c r="AA49" s="98">
        <f>'ICCT MDV HDV Data'!AA126</f>
        <v>0.27551630208187583</v>
      </c>
      <c r="AB49" s="98">
        <f>'ICCT MDV HDV Data'!AB126</f>
        <v>0.27552775882575559</v>
      </c>
      <c r="AC49" s="98">
        <f>'ICCT MDV HDV Data'!AC126</f>
        <v>0.27555852017992283</v>
      </c>
      <c r="AD49" s="98">
        <f>'ICCT MDV HDV Data'!AD126</f>
        <v>0.27558930305729873</v>
      </c>
      <c r="AE49" s="98">
        <f>'ICCT MDV HDV Data'!AE126</f>
        <v>0.27562010742777548</v>
      </c>
      <c r="AF49" s="98">
        <f>'ICCT MDV HDV Data'!AF126</f>
        <v>0.27565093326002849</v>
      </c>
      <c r="AG49" s="98">
        <f>'ICCT MDV HDV Data'!AG126</f>
        <v>0.27568178052155834</v>
      </c>
    </row>
    <row r="50" spans="1:33" ht="15.75">
      <c r="A50" s="94" t="s">
        <v>293</v>
      </c>
      <c r="B50" s="92" t="str">
        <f>'ICCT MDV HDV Data'!B127</f>
        <v>Passenger HDV</v>
      </c>
      <c r="C50" s="98">
        <f>'ICCT MDV HDV Data'!C127</f>
        <v>0.46224399569921598</v>
      </c>
      <c r="D50" s="98">
        <f>'ICCT MDV HDV Data'!D127</f>
        <v>0.46395721970930009</v>
      </c>
      <c r="E50" s="98">
        <f>'ICCT MDV HDV Data'!E127</f>
        <v>0.46564699183981384</v>
      </c>
      <c r="F50" s="98">
        <f>'ICCT MDV HDV Data'!F127</f>
        <v>0.46731250414055625</v>
      </c>
      <c r="G50" s="98">
        <f>'ICCT MDV HDV Data'!G127</f>
        <v>0.46895291769276387</v>
      </c>
      <c r="H50" s="98">
        <f>'ICCT MDV HDV Data'!H127</f>
        <v>0.47056736104007313</v>
      </c>
      <c r="I50" s="98">
        <f>'ICCT MDV HDV Data'!I127</f>
        <v>0.47194489526950129</v>
      </c>
      <c r="J50" s="98">
        <f>'ICCT MDV HDV Data'!J127</f>
        <v>0.47329619214862662</v>
      </c>
      <c r="K50" s="98">
        <f>'ICCT MDV HDV Data'!K127</f>
        <v>0.47462053633690554</v>
      </c>
      <c r="L50" s="98">
        <f>'ICCT MDV HDV Data'!L127</f>
        <v>0.47591718837180841</v>
      </c>
      <c r="M50" s="98">
        <f>'ICCT MDV HDV Data'!M127</f>
        <v>0.47718538364466906</v>
      </c>
      <c r="N50" s="98">
        <f>'ICCT MDV HDV Data'!N127</f>
        <v>0.47791020903518028</v>
      </c>
      <c r="O50" s="98">
        <f>'ICCT MDV HDV Data'!O127</f>
        <v>0.47860800682144639</v>
      </c>
      <c r="P50" s="98">
        <f>'ICCT MDV HDV Data'!P127</f>
        <v>0.47927824087203891</v>
      </c>
      <c r="Q50" s="98">
        <f>'ICCT MDV HDV Data'!Q127</f>
        <v>0.47992036391360571</v>
      </c>
      <c r="R50" s="98">
        <f>'ICCT MDV HDV Data'!R127</f>
        <v>0.48053381718536947</v>
      </c>
      <c r="S50" s="98">
        <f>'ICCT MDV HDV Data'!S127</f>
        <v>0.48045787070566787</v>
      </c>
      <c r="T50" s="98">
        <f>'ICCT MDV HDV Data'!T127</f>
        <v>0.48038327162488881</v>
      </c>
      <c r="U50" s="98">
        <f>'ICCT MDV HDV Data'!U127</f>
        <v>0.4803099997622064</v>
      </c>
      <c r="V50" s="98">
        <f>'ICCT MDV HDV Data'!V127</f>
        <v>0.48023803525465941</v>
      </c>
      <c r="W50" s="98">
        <f>'ICCT MDV HDV Data'!W127</f>
        <v>0.48016735855179882</v>
      </c>
      <c r="X50" s="98">
        <f>'ICCT MDV HDV Data'!X127</f>
        <v>0.47996090898565308</v>
      </c>
      <c r="Y50" s="98">
        <f>'ICCT MDV HDV Data'!Y127</f>
        <v>0.4797535861209708</v>
      </c>
      <c r="Z50" s="98">
        <f>'ICCT MDV HDV Data'!Z127</f>
        <v>0.47954558545852932</v>
      </c>
      <c r="AA50" s="98">
        <f>'ICCT MDV HDV Data'!AA127</f>
        <v>0.47933690450148592</v>
      </c>
      <c r="AB50" s="98">
        <f>'ICCT MDV HDV Data'!AB127</f>
        <v>0.47912754073617347</v>
      </c>
      <c r="AC50" s="98">
        <f>'ICCT MDV HDV Data'!AC127</f>
        <v>0.47921245398457013</v>
      </c>
      <c r="AD50" s="98">
        <f>'ICCT MDV HDV Data'!AD127</f>
        <v>0.47929745916094069</v>
      </c>
      <c r="AE50" s="98">
        <f>'ICCT MDV HDV Data'!AE127</f>
        <v>0.47938255634750027</v>
      </c>
      <c r="AF50" s="98">
        <f>'ICCT MDV HDV Data'!AF127</f>
        <v>0.47946774562457878</v>
      </c>
      <c r="AG50" s="98">
        <f>'ICCT MDV HDV Data'!AG127</f>
        <v>0.47955302707068981</v>
      </c>
    </row>
    <row r="51" spans="1:33" ht="15.75">
      <c r="A51" s="94"/>
      <c r="B51" s="95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</row>
    <row r="52" spans="1:33" ht="15.75">
      <c r="A52" s="82" t="s">
        <v>356</v>
      </c>
      <c r="B52" s="95" t="s">
        <v>346</v>
      </c>
      <c r="C52" s="95">
        <v>2020</v>
      </c>
      <c r="D52" s="95">
        <v>2021</v>
      </c>
      <c r="E52" s="95">
        <v>2022</v>
      </c>
      <c r="F52" s="95">
        <v>2023</v>
      </c>
      <c r="G52" s="95">
        <v>2024</v>
      </c>
      <c r="H52" s="95">
        <v>2025</v>
      </c>
      <c r="I52" s="95">
        <v>2026</v>
      </c>
      <c r="J52" s="95">
        <v>2027</v>
      </c>
      <c r="K52" s="95">
        <v>2028</v>
      </c>
      <c r="L52" s="95">
        <v>2029</v>
      </c>
      <c r="M52" s="95">
        <v>2030</v>
      </c>
      <c r="N52" s="95">
        <v>2031</v>
      </c>
      <c r="O52" s="95">
        <v>2032</v>
      </c>
      <c r="P52" s="95">
        <v>2033</v>
      </c>
      <c r="Q52" s="95">
        <v>2034</v>
      </c>
      <c r="R52" s="95">
        <v>2035</v>
      </c>
      <c r="S52" s="95">
        <v>2036</v>
      </c>
      <c r="T52" s="95">
        <v>2037</v>
      </c>
      <c r="U52" s="95">
        <v>2038</v>
      </c>
      <c r="V52" s="95">
        <v>2039</v>
      </c>
      <c r="W52" s="95">
        <v>2040</v>
      </c>
      <c r="X52" s="95">
        <v>2041</v>
      </c>
      <c r="Y52" s="95">
        <v>2042</v>
      </c>
      <c r="Z52" s="95">
        <v>2043</v>
      </c>
      <c r="AA52" s="95">
        <v>2044</v>
      </c>
      <c r="AB52" s="95">
        <v>2045</v>
      </c>
      <c r="AC52" s="95">
        <v>2046</v>
      </c>
      <c r="AD52" s="95">
        <v>2047</v>
      </c>
      <c r="AE52" s="95">
        <v>2048</v>
      </c>
      <c r="AF52" s="95">
        <v>2049</v>
      </c>
      <c r="AG52" s="95">
        <v>2050</v>
      </c>
    </row>
    <row r="53" spans="1:33" ht="15.75">
      <c r="A53" s="94" t="s">
        <v>283</v>
      </c>
      <c r="B53" s="92" t="str">
        <f t="shared" ref="B53:B62" si="3">B41</f>
        <v>Freight LDV</v>
      </c>
      <c r="C53" s="104"/>
      <c r="D53" s="104"/>
      <c r="E53" s="99">
        <f>E41*D17</f>
        <v>54018.933107081233</v>
      </c>
      <c r="F53" s="99">
        <f t="shared" ref="F53:R53" si="4">F41*E17</f>
        <v>51540.709677693383</v>
      </c>
      <c r="G53" s="99">
        <f t="shared" si="4"/>
        <v>49085.358052865457</v>
      </c>
      <c r="H53" s="99">
        <f t="shared" si="4"/>
        <v>46734.400882856367</v>
      </c>
      <c r="I53" s="99">
        <f t="shared" si="4"/>
        <v>44137.636631983543</v>
      </c>
      <c r="J53" s="99">
        <f t="shared" si="4"/>
        <v>41635.9306574476</v>
      </c>
      <c r="K53" s="99">
        <f t="shared" si="4"/>
        <v>39193.462199705893</v>
      </c>
      <c r="L53" s="99">
        <f t="shared" si="4"/>
        <v>36876.504342895125</v>
      </c>
      <c r="M53" s="99">
        <f t="shared" si="4"/>
        <v>34647.566584199965</v>
      </c>
      <c r="N53" s="99">
        <f t="shared" si="4"/>
        <v>34492.917930044612</v>
      </c>
      <c r="O53" s="99">
        <f t="shared" si="4"/>
        <v>34339.21136798001</v>
      </c>
      <c r="P53" s="99">
        <f t="shared" si="4"/>
        <v>34186.513799789165</v>
      </c>
      <c r="Q53" s="99">
        <f t="shared" si="4"/>
        <v>34034.889988570023</v>
      </c>
      <c r="R53" s="99">
        <f t="shared" si="4"/>
        <v>33884.402642755631</v>
      </c>
      <c r="S53" s="105">
        <f t="shared" ref="S53:AG62" si="5">S41*S29</f>
        <v>0</v>
      </c>
      <c r="T53" s="105">
        <f t="shared" si="5"/>
        <v>0</v>
      </c>
      <c r="U53" s="105">
        <f t="shared" si="5"/>
        <v>0</v>
      </c>
      <c r="V53" s="105">
        <f t="shared" si="5"/>
        <v>0</v>
      </c>
      <c r="W53" s="105">
        <f t="shared" si="5"/>
        <v>0</v>
      </c>
      <c r="X53" s="105">
        <f t="shared" si="5"/>
        <v>0</v>
      </c>
      <c r="Y53" s="105">
        <f t="shared" si="5"/>
        <v>0</v>
      </c>
      <c r="Z53" s="105">
        <f t="shared" si="5"/>
        <v>0</v>
      </c>
      <c r="AA53" s="105">
        <f t="shared" si="5"/>
        <v>0</v>
      </c>
      <c r="AB53" s="105">
        <f t="shared" si="5"/>
        <v>0</v>
      </c>
      <c r="AC53" s="105">
        <f t="shared" si="5"/>
        <v>0</v>
      </c>
      <c r="AD53" s="105">
        <f t="shared" si="5"/>
        <v>0</v>
      </c>
      <c r="AE53" s="105">
        <f t="shared" si="5"/>
        <v>0</v>
      </c>
      <c r="AF53" s="105">
        <f t="shared" si="5"/>
        <v>0</v>
      </c>
      <c r="AG53" s="105">
        <f t="shared" si="5"/>
        <v>0</v>
      </c>
    </row>
    <row r="54" spans="1:33" ht="15.75">
      <c r="A54" s="94" t="s">
        <v>284</v>
      </c>
      <c r="B54" s="92" t="str">
        <f t="shared" si="3"/>
        <v>Freight LDV</v>
      </c>
      <c r="C54" s="104"/>
      <c r="D54" s="104"/>
      <c r="E54" s="99">
        <f t="shared" ref="E54:R60" si="6">E42*D18</f>
        <v>69009.786500370523</v>
      </c>
      <c r="F54" s="99">
        <f t="shared" si="6"/>
        <v>65400.080836680005</v>
      </c>
      <c r="G54" s="99">
        <f t="shared" si="6"/>
        <v>61855.073742031542</v>
      </c>
      <c r="H54" s="99">
        <f t="shared" si="6"/>
        <v>58478.696153484016</v>
      </c>
      <c r="I54" s="99">
        <f t="shared" si="6"/>
        <v>55597.507517257458</v>
      </c>
      <c r="J54" s="99">
        <f t="shared" si="6"/>
        <v>52780.643471527001</v>
      </c>
      <c r="K54" s="99">
        <f t="shared" si="6"/>
        <v>49984.49998847799</v>
      </c>
      <c r="L54" s="99">
        <f t="shared" si="6"/>
        <v>47298.382924312107</v>
      </c>
      <c r="M54" s="99">
        <f t="shared" si="6"/>
        <v>44676.635275553279</v>
      </c>
      <c r="N54" s="99">
        <f t="shared" si="6"/>
        <v>44255.525695270022</v>
      </c>
      <c r="O54" s="99">
        <f t="shared" si="6"/>
        <v>43841.820306916437</v>
      </c>
      <c r="P54" s="99">
        <f t="shared" si="6"/>
        <v>43435.42782683819</v>
      </c>
      <c r="Q54" s="99">
        <f t="shared" si="6"/>
        <v>43036.259891326772</v>
      </c>
      <c r="R54" s="99">
        <f t="shared" si="6"/>
        <v>42644.230941824928</v>
      </c>
      <c r="S54" s="105">
        <f t="shared" si="5"/>
        <v>0</v>
      </c>
      <c r="T54" s="105">
        <f t="shared" si="5"/>
        <v>0</v>
      </c>
      <c r="U54" s="105">
        <f t="shared" si="5"/>
        <v>0</v>
      </c>
      <c r="V54" s="105">
        <f t="shared" si="5"/>
        <v>0</v>
      </c>
      <c r="W54" s="105">
        <f t="shared" si="5"/>
        <v>0</v>
      </c>
      <c r="X54" s="105">
        <f t="shared" si="5"/>
        <v>0</v>
      </c>
      <c r="Y54" s="105">
        <f t="shared" si="5"/>
        <v>0</v>
      </c>
      <c r="Z54" s="105">
        <f t="shared" si="5"/>
        <v>0</v>
      </c>
      <c r="AA54" s="105">
        <f t="shared" si="5"/>
        <v>0</v>
      </c>
      <c r="AB54" s="105">
        <f t="shared" si="5"/>
        <v>0</v>
      </c>
      <c r="AC54" s="105">
        <f t="shared" si="5"/>
        <v>0</v>
      </c>
      <c r="AD54" s="105">
        <f t="shared" si="5"/>
        <v>0</v>
      </c>
      <c r="AE54" s="105">
        <f t="shared" si="5"/>
        <v>0</v>
      </c>
      <c r="AF54" s="105">
        <f t="shared" si="5"/>
        <v>0</v>
      </c>
      <c r="AG54" s="105">
        <f t="shared" si="5"/>
        <v>0</v>
      </c>
    </row>
    <row r="55" spans="1:33" ht="15.75">
      <c r="A55" s="94" t="s">
        <v>285</v>
      </c>
      <c r="B55" s="92" t="str">
        <f t="shared" si="3"/>
        <v>Freight HDV</v>
      </c>
      <c r="C55" s="104"/>
      <c r="D55" s="104"/>
      <c r="E55" s="99">
        <f t="shared" si="6"/>
        <v>31618.974112758515</v>
      </c>
      <c r="F55" s="99">
        <f t="shared" si="6"/>
        <v>30963.56143665337</v>
      </c>
      <c r="G55" s="99">
        <f t="shared" si="6"/>
        <v>30243.454155445266</v>
      </c>
      <c r="H55" s="99">
        <f t="shared" si="6"/>
        <v>29511.123194038311</v>
      </c>
      <c r="I55" s="99">
        <f t="shared" si="6"/>
        <v>28654.587550379048</v>
      </c>
      <c r="J55" s="99">
        <f t="shared" si="6"/>
        <v>27772.818651990467</v>
      </c>
      <c r="K55" s="99">
        <f t="shared" si="6"/>
        <v>26843.475002623069</v>
      </c>
      <c r="L55" s="99">
        <f t="shared" si="6"/>
        <v>25915.951757946343</v>
      </c>
      <c r="M55" s="99">
        <f t="shared" si="6"/>
        <v>24967.361066851699</v>
      </c>
      <c r="N55" s="99">
        <f t="shared" si="6"/>
        <v>25214.756307730433</v>
      </c>
      <c r="O55" s="99">
        <f t="shared" si="6"/>
        <v>25450.458884994267</v>
      </c>
      <c r="P55" s="99">
        <f t="shared" si="6"/>
        <v>25674.834568477498</v>
      </c>
      <c r="Q55" s="99">
        <f t="shared" si="6"/>
        <v>25888.245589635782</v>
      </c>
      <c r="R55" s="99">
        <f t="shared" si="6"/>
        <v>26091.050499551318</v>
      </c>
      <c r="S55" s="105">
        <f t="shared" si="5"/>
        <v>0</v>
      </c>
      <c r="T55" s="105">
        <f t="shared" si="5"/>
        <v>0</v>
      </c>
      <c r="U55" s="105">
        <f t="shared" si="5"/>
        <v>0</v>
      </c>
      <c r="V55" s="105">
        <f t="shared" si="5"/>
        <v>0</v>
      </c>
      <c r="W55" s="105">
        <f t="shared" si="5"/>
        <v>0</v>
      </c>
      <c r="X55" s="105">
        <f t="shared" si="5"/>
        <v>0</v>
      </c>
      <c r="Y55" s="105">
        <f t="shared" si="5"/>
        <v>0</v>
      </c>
      <c r="Z55" s="105">
        <f t="shared" si="5"/>
        <v>0</v>
      </c>
      <c r="AA55" s="105">
        <f t="shared" si="5"/>
        <v>0</v>
      </c>
      <c r="AB55" s="105">
        <f t="shared" si="5"/>
        <v>0</v>
      </c>
      <c r="AC55" s="105">
        <f t="shared" si="5"/>
        <v>0</v>
      </c>
      <c r="AD55" s="105">
        <f t="shared" si="5"/>
        <v>0</v>
      </c>
      <c r="AE55" s="105">
        <f t="shared" si="5"/>
        <v>0</v>
      </c>
      <c r="AF55" s="105">
        <f t="shared" si="5"/>
        <v>0</v>
      </c>
      <c r="AG55" s="105">
        <f t="shared" si="5"/>
        <v>0</v>
      </c>
    </row>
    <row r="56" spans="1:33" ht="15.75">
      <c r="A56" s="94" t="s">
        <v>286</v>
      </c>
      <c r="B56" s="92" t="str">
        <f t="shared" si="3"/>
        <v>Freight HDV</v>
      </c>
      <c r="C56" s="104"/>
      <c r="D56" s="104"/>
      <c r="E56" s="99">
        <f t="shared" si="6"/>
        <v>44373.788375159602</v>
      </c>
      <c r="F56" s="99">
        <f t="shared" si="6"/>
        <v>41883.296521274526</v>
      </c>
      <c r="G56" s="99">
        <f t="shared" si="6"/>
        <v>39475.768995584185</v>
      </c>
      <c r="H56" s="99">
        <f t="shared" si="6"/>
        <v>37214.938274198459</v>
      </c>
      <c r="I56" s="99">
        <f t="shared" si="6"/>
        <v>34985.488602746482</v>
      </c>
      <c r="J56" s="99">
        <f t="shared" si="6"/>
        <v>32846.792652317054</v>
      </c>
      <c r="K56" s="99">
        <f t="shared" si="6"/>
        <v>30767.523254067597</v>
      </c>
      <c r="L56" s="99">
        <f t="shared" si="6"/>
        <v>28800.751756510461</v>
      </c>
      <c r="M56" s="99">
        <f t="shared" si="6"/>
        <v>26913.608646495722</v>
      </c>
      <c r="N56" s="99">
        <f t="shared" si="6"/>
        <v>26534.54906490392</v>
      </c>
      <c r="O56" s="99">
        <f t="shared" si="6"/>
        <v>26164.706011804352</v>
      </c>
      <c r="P56" s="99">
        <f t="shared" si="6"/>
        <v>25803.918110252031</v>
      </c>
      <c r="Q56" s="99">
        <f t="shared" si="6"/>
        <v>25452.026630219079</v>
      </c>
      <c r="R56" s="99">
        <f t="shared" si="6"/>
        <v>25108.875524601121</v>
      </c>
      <c r="S56" s="105">
        <f t="shared" si="5"/>
        <v>0</v>
      </c>
      <c r="T56" s="105">
        <f t="shared" si="5"/>
        <v>0</v>
      </c>
      <c r="U56" s="105">
        <f t="shared" si="5"/>
        <v>0</v>
      </c>
      <c r="V56" s="105">
        <f t="shared" si="5"/>
        <v>0</v>
      </c>
      <c r="W56" s="105">
        <f t="shared" si="5"/>
        <v>0</v>
      </c>
      <c r="X56" s="105">
        <f t="shared" si="5"/>
        <v>0</v>
      </c>
      <c r="Y56" s="105">
        <f t="shared" si="5"/>
        <v>0</v>
      </c>
      <c r="Z56" s="105">
        <f t="shared" si="5"/>
        <v>0</v>
      </c>
      <c r="AA56" s="105">
        <f t="shared" si="5"/>
        <v>0</v>
      </c>
      <c r="AB56" s="105">
        <f t="shared" si="5"/>
        <v>0</v>
      </c>
      <c r="AC56" s="105">
        <f t="shared" si="5"/>
        <v>0</v>
      </c>
      <c r="AD56" s="105">
        <f t="shared" si="5"/>
        <v>0</v>
      </c>
      <c r="AE56" s="105">
        <f t="shared" si="5"/>
        <v>0</v>
      </c>
      <c r="AF56" s="105">
        <f t="shared" si="5"/>
        <v>0</v>
      </c>
      <c r="AG56" s="105">
        <f t="shared" si="5"/>
        <v>0</v>
      </c>
    </row>
    <row r="57" spans="1:33" ht="15.75">
      <c r="A57" s="94" t="s">
        <v>287</v>
      </c>
      <c r="B57" s="92" t="str">
        <f t="shared" si="3"/>
        <v>Freight HDV</v>
      </c>
      <c r="C57" s="104"/>
      <c r="D57" s="104"/>
      <c r="E57" s="99">
        <f t="shared" si="6"/>
        <v>276465.05350121245</v>
      </c>
      <c r="F57" s="99">
        <f t="shared" si="6"/>
        <v>256314.39717847094</v>
      </c>
      <c r="G57" s="99">
        <f t="shared" si="6"/>
        <v>236854.27146031766</v>
      </c>
      <c r="H57" s="99">
        <f t="shared" si="6"/>
        <v>218509.50402753899</v>
      </c>
      <c r="I57" s="99">
        <f t="shared" si="6"/>
        <v>201304.95872424456</v>
      </c>
      <c r="J57" s="99">
        <f t="shared" si="6"/>
        <v>184936.43659890632</v>
      </c>
      <c r="K57" s="99">
        <f t="shared" si="6"/>
        <v>169224.08357494924</v>
      </c>
      <c r="L57" s="99">
        <f t="shared" si="6"/>
        <v>154471.70125792673</v>
      </c>
      <c r="M57" s="99">
        <f t="shared" si="6"/>
        <v>140485.9803341433</v>
      </c>
      <c r="N57" s="99">
        <f t="shared" si="6"/>
        <v>137440.62368147649</v>
      </c>
      <c r="O57" s="99">
        <f t="shared" si="6"/>
        <v>134469.7017680016</v>
      </c>
      <c r="P57" s="99">
        <f t="shared" si="6"/>
        <v>131572.34874234509</v>
      </c>
      <c r="Q57" s="99">
        <f t="shared" si="6"/>
        <v>128747.70736816704</v>
      </c>
      <c r="R57" s="99">
        <f t="shared" si="6"/>
        <v>125994.92939734201</v>
      </c>
      <c r="S57" s="105">
        <f t="shared" si="5"/>
        <v>0</v>
      </c>
      <c r="T57" s="105">
        <f t="shared" si="5"/>
        <v>0</v>
      </c>
      <c r="U57" s="105">
        <f t="shared" si="5"/>
        <v>0</v>
      </c>
      <c r="V57" s="105">
        <f t="shared" si="5"/>
        <v>0</v>
      </c>
      <c r="W57" s="105">
        <f t="shared" si="5"/>
        <v>0</v>
      </c>
      <c r="X57" s="105">
        <f t="shared" si="5"/>
        <v>0</v>
      </c>
      <c r="Y57" s="105">
        <f t="shared" si="5"/>
        <v>0</v>
      </c>
      <c r="Z57" s="105">
        <f t="shared" si="5"/>
        <v>0</v>
      </c>
      <c r="AA57" s="105">
        <f t="shared" si="5"/>
        <v>0</v>
      </c>
      <c r="AB57" s="105">
        <f t="shared" si="5"/>
        <v>0</v>
      </c>
      <c r="AC57" s="105">
        <f t="shared" si="5"/>
        <v>0</v>
      </c>
      <c r="AD57" s="105">
        <f t="shared" si="5"/>
        <v>0</v>
      </c>
      <c r="AE57" s="105">
        <f t="shared" si="5"/>
        <v>0</v>
      </c>
      <c r="AF57" s="105">
        <f t="shared" si="5"/>
        <v>0</v>
      </c>
      <c r="AG57" s="105">
        <f t="shared" si="5"/>
        <v>0</v>
      </c>
    </row>
    <row r="58" spans="1:33" ht="15.75">
      <c r="A58" s="94" t="s">
        <v>288</v>
      </c>
      <c r="B58" s="92" t="str">
        <f t="shared" si="3"/>
        <v>Freight HDV</v>
      </c>
      <c r="C58" s="104"/>
      <c r="D58" s="104"/>
      <c r="E58" s="99">
        <f t="shared" si="6"/>
        <v>1450.6206773767635</v>
      </c>
      <c r="F58" s="99">
        <f t="shared" si="6"/>
        <v>1447.9647095231696</v>
      </c>
      <c r="G58" s="99">
        <f t="shared" si="6"/>
        <v>1443.9392638231307</v>
      </c>
      <c r="H58" s="99">
        <f t="shared" si="6"/>
        <v>1440.8120536915935</v>
      </c>
      <c r="I58" s="99">
        <f t="shared" si="6"/>
        <v>1435.8448907830568</v>
      </c>
      <c r="J58" s="99">
        <f t="shared" si="6"/>
        <v>1429.1134325754665</v>
      </c>
      <c r="K58" s="99">
        <f t="shared" si="6"/>
        <v>1419.4065775916688</v>
      </c>
      <c r="L58" s="99">
        <f t="shared" si="6"/>
        <v>1409.1293277299176</v>
      </c>
      <c r="M58" s="99">
        <f t="shared" si="6"/>
        <v>1397.0802900339206</v>
      </c>
      <c r="N58" s="99">
        <f t="shared" si="6"/>
        <v>1434.1219700963102</v>
      </c>
      <c r="O58" s="99">
        <f t="shared" si="6"/>
        <v>1471.0357225628923</v>
      </c>
      <c r="P58" s="99">
        <f t="shared" si="6"/>
        <v>1507.8082789929833</v>
      </c>
      <c r="Q58" s="99">
        <f t="shared" si="6"/>
        <v>1544.427198155779</v>
      </c>
      <c r="R58" s="99">
        <f t="shared" si="6"/>
        <v>1580.8808590565461</v>
      </c>
      <c r="S58" s="105">
        <f t="shared" si="5"/>
        <v>0</v>
      </c>
      <c r="T58" s="105">
        <f t="shared" si="5"/>
        <v>0</v>
      </c>
      <c r="U58" s="105">
        <f t="shared" si="5"/>
        <v>0</v>
      </c>
      <c r="V58" s="105">
        <f t="shared" si="5"/>
        <v>0</v>
      </c>
      <c r="W58" s="105">
        <f t="shared" si="5"/>
        <v>0</v>
      </c>
      <c r="X58" s="105">
        <f t="shared" si="5"/>
        <v>0</v>
      </c>
      <c r="Y58" s="105">
        <f t="shared" si="5"/>
        <v>0</v>
      </c>
      <c r="Z58" s="105">
        <f t="shared" si="5"/>
        <v>0</v>
      </c>
      <c r="AA58" s="105">
        <f t="shared" si="5"/>
        <v>0</v>
      </c>
      <c r="AB58" s="105">
        <f t="shared" si="5"/>
        <v>0</v>
      </c>
      <c r="AC58" s="105">
        <f t="shared" si="5"/>
        <v>0</v>
      </c>
      <c r="AD58" s="105">
        <f t="shared" si="5"/>
        <v>0</v>
      </c>
      <c r="AE58" s="105">
        <f t="shared" si="5"/>
        <v>0</v>
      </c>
      <c r="AF58" s="105">
        <f t="shared" si="5"/>
        <v>0</v>
      </c>
      <c r="AG58" s="105">
        <f t="shared" si="5"/>
        <v>0</v>
      </c>
    </row>
    <row r="59" spans="1:33" ht="15.75">
      <c r="A59" s="94" t="s">
        <v>290</v>
      </c>
      <c r="B59" s="92" t="str">
        <f t="shared" si="3"/>
        <v>Passenger HDV</v>
      </c>
      <c r="C59" s="104"/>
      <c r="D59" s="104"/>
      <c r="E59" s="99">
        <f>E47*D23</f>
        <v>12711.26452703655</v>
      </c>
      <c r="F59" s="99">
        <f t="shared" si="6"/>
        <v>12177.247299704724</v>
      </c>
      <c r="G59" s="99">
        <f t="shared" si="6"/>
        <v>11652.488110683644</v>
      </c>
      <c r="H59" s="99">
        <f t="shared" si="6"/>
        <v>11155.79883619917</v>
      </c>
      <c r="I59" s="99">
        <f t="shared" si="6"/>
        <v>10704.944454380066</v>
      </c>
      <c r="J59" s="99">
        <f t="shared" si="6"/>
        <v>10269.429445148866</v>
      </c>
      <c r="K59" s="99">
        <f t="shared" si="6"/>
        <v>9840.6570129241281</v>
      </c>
      <c r="L59" s="99">
        <f t="shared" si="6"/>
        <v>9435.2543248911988</v>
      </c>
      <c r="M59" s="99">
        <f t="shared" si="6"/>
        <v>9044.3562674683508</v>
      </c>
      <c r="N59" s="99">
        <f t="shared" si="6"/>
        <v>8999.4935902626112</v>
      </c>
      <c r="O59" s="99">
        <f t="shared" si="6"/>
        <v>8954.9066312890627</v>
      </c>
      <c r="P59" s="99">
        <f t="shared" si="6"/>
        <v>8910.5914168384261</v>
      </c>
      <c r="Q59" s="99">
        <f t="shared" si="6"/>
        <v>8866.5437448433349</v>
      </c>
      <c r="R59" s="99">
        <f t="shared" si="6"/>
        <v>8822.7591786935809</v>
      </c>
      <c r="S59" s="105">
        <f t="shared" si="5"/>
        <v>0</v>
      </c>
      <c r="T59" s="105">
        <f t="shared" si="5"/>
        <v>0</v>
      </c>
      <c r="U59" s="105">
        <f t="shared" si="5"/>
        <v>0</v>
      </c>
      <c r="V59" s="105">
        <f t="shared" si="5"/>
        <v>0</v>
      </c>
      <c r="W59" s="105">
        <f t="shared" si="5"/>
        <v>0</v>
      </c>
      <c r="X59" s="105">
        <f t="shared" si="5"/>
        <v>0</v>
      </c>
      <c r="Y59" s="105">
        <f t="shared" si="5"/>
        <v>0</v>
      </c>
      <c r="Z59" s="105">
        <f t="shared" si="5"/>
        <v>0</v>
      </c>
      <c r="AA59" s="105">
        <f t="shared" si="5"/>
        <v>0</v>
      </c>
      <c r="AB59" s="105">
        <f t="shared" si="5"/>
        <v>0</v>
      </c>
      <c r="AC59" s="105">
        <f t="shared" si="5"/>
        <v>0</v>
      </c>
      <c r="AD59" s="105">
        <f t="shared" si="5"/>
        <v>0</v>
      </c>
      <c r="AE59" s="105">
        <f t="shared" si="5"/>
        <v>0</v>
      </c>
      <c r="AF59" s="105">
        <f t="shared" si="5"/>
        <v>0</v>
      </c>
      <c r="AG59" s="105">
        <f t="shared" si="5"/>
        <v>0</v>
      </c>
    </row>
    <row r="60" spans="1:33" ht="15.75">
      <c r="A60" s="94" t="s">
        <v>291</v>
      </c>
      <c r="B60" s="92" t="str">
        <f t="shared" si="3"/>
        <v>Passenger HDV</v>
      </c>
      <c r="C60" s="104"/>
      <c r="D60" s="104"/>
      <c r="E60" s="99">
        <f>E48*D24</f>
        <v>57868.226415418088</v>
      </c>
      <c r="F60" s="99">
        <f t="shared" si="6"/>
        <v>55281.551479070935</v>
      </c>
      <c r="G60" s="99">
        <f t="shared" si="6"/>
        <v>52772.355118252381</v>
      </c>
      <c r="H60" s="99">
        <f t="shared" si="6"/>
        <v>50423.622406321832</v>
      </c>
      <c r="I60" s="99">
        <f t="shared" si="6"/>
        <v>48249.869811743905</v>
      </c>
      <c r="J60" s="99">
        <f t="shared" si="6"/>
        <v>46178.479231100231</v>
      </c>
      <c r="K60" s="99">
        <f t="shared" si="6"/>
        <v>44168.464099121047</v>
      </c>
      <c r="L60" s="99">
        <f t="shared" si="6"/>
        <v>42292.157099013144</v>
      </c>
      <c r="M60" s="99">
        <f t="shared" si="6"/>
        <v>40507.482504571541</v>
      </c>
      <c r="N60" s="99">
        <f t="shared" si="6"/>
        <v>40142.037903303521</v>
      </c>
      <c r="O60" s="99">
        <f t="shared" si="6"/>
        <v>39795.111365749093</v>
      </c>
      <c r="P60" s="99">
        <f t="shared" si="6"/>
        <v>39466.775895377359</v>
      </c>
      <c r="Q60" s="99">
        <f t="shared" si="6"/>
        <v>39157.112517262016</v>
      </c>
      <c r="R60" s="99">
        <f t="shared" si="6"/>
        <v>38866.210534170619</v>
      </c>
      <c r="S60" s="105">
        <f t="shared" si="5"/>
        <v>0</v>
      </c>
      <c r="T60" s="105">
        <f t="shared" si="5"/>
        <v>0</v>
      </c>
      <c r="U60" s="105">
        <f t="shared" si="5"/>
        <v>0</v>
      </c>
      <c r="V60" s="105">
        <f t="shared" si="5"/>
        <v>0</v>
      </c>
      <c r="W60" s="105">
        <f t="shared" si="5"/>
        <v>0</v>
      </c>
      <c r="X60" s="105">
        <f t="shared" si="5"/>
        <v>0</v>
      </c>
      <c r="Y60" s="105">
        <f t="shared" si="5"/>
        <v>0</v>
      </c>
      <c r="Z60" s="105">
        <f t="shared" si="5"/>
        <v>0</v>
      </c>
      <c r="AA60" s="105">
        <f t="shared" si="5"/>
        <v>0</v>
      </c>
      <c r="AB60" s="105">
        <f t="shared" si="5"/>
        <v>0</v>
      </c>
      <c r="AC60" s="105">
        <f t="shared" si="5"/>
        <v>0</v>
      </c>
      <c r="AD60" s="105">
        <f t="shared" si="5"/>
        <v>0</v>
      </c>
      <c r="AE60" s="105">
        <f t="shared" si="5"/>
        <v>0</v>
      </c>
      <c r="AF60" s="105">
        <f t="shared" si="5"/>
        <v>0</v>
      </c>
      <c r="AG60" s="105">
        <f t="shared" si="5"/>
        <v>0</v>
      </c>
    </row>
    <row r="61" spans="1:33" ht="15.75">
      <c r="A61" s="94" t="s">
        <v>292</v>
      </c>
      <c r="B61" s="92" t="str">
        <f t="shared" si="3"/>
        <v>Passenger HDV</v>
      </c>
      <c r="C61" s="104"/>
      <c r="D61" s="104"/>
      <c r="E61" s="99">
        <f t="shared" ref="E61:R62" si="7">E49*D25</f>
        <v>46820.191268182673</v>
      </c>
      <c r="F61" s="99">
        <f t="shared" si="7"/>
        <v>45219.272894988535</v>
      </c>
      <c r="G61" s="99">
        <f t="shared" si="7"/>
        <v>43618.695125393526</v>
      </c>
      <c r="H61" s="99">
        <f t="shared" si="7"/>
        <v>42089.631200387732</v>
      </c>
      <c r="I61" s="99">
        <f t="shared" si="7"/>
        <v>40556.286880384367</v>
      </c>
      <c r="J61" s="99">
        <f t="shared" si="7"/>
        <v>39061.297625959225</v>
      </c>
      <c r="K61" s="99">
        <f t="shared" si="7"/>
        <v>37572.748070191017</v>
      </c>
      <c r="L61" s="99">
        <f t="shared" si="7"/>
        <v>36154.453876449887</v>
      </c>
      <c r="M61" s="99">
        <f t="shared" si="7"/>
        <v>34773.590884860925</v>
      </c>
      <c r="N61" s="99">
        <f t="shared" si="7"/>
        <v>34666.766059370573</v>
      </c>
      <c r="O61" s="99">
        <f t="shared" si="7"/>
        <v>34559.6198349158</v>
      </c>
      <c r="P61" s="99">
        <f t="shared" si="7"/>
        <v>34452.143127074371</v>
      </c>
      <c r="Q61" s="99">
        <f t="shared" si="7"/>
        <v>34344.325987949218</v>
      </c>
      <c r="R61" s="99">
        <f t="shared" si="7"/>
        <v>34236.157581877378</v>
      </c>
      <c r="S61" s="105">
        <f t="shared" si="5"/>
        <v>0</v>
      </c>
      <c r="T61" s="105">
        <f t="shared" si="5"/>
        <v>0</v>
      </c>
      <c r="U61" s="105">
        <f t="shared" si="5"/>
        <v>0</v>
      </c>
      <c r="V61" s="105">
        <f t="shared" si="5"/>
        <v>0</v>
      </c>
      <c r="W61" s="105">
        <f t="shared" si="5"/>
        <v>0</v>
      </c>
      <c r="X61" s="105">
        <f t="shared" si="5"/>
        <v>0</v>
      </c>
      <c r="Y61" s="105">
        <f t="shared" si="5"/>
        <v>0</v>
      </c>
      <c r="Z61" s="105">
        <f t="shared" si="5"/>
        <v>0</v>
      </c>
      <c r="AA61" s="105">
        <f t="shared" si="5"/>
        <v>0</v>
      </c>
      <c r="AB61" s="105">
        <f t="shared" si="5"/>
        <v>0</v>
      </c>
      <c r="AC61" s="105">
        <f t="shared" si="5"/>
        <v>0</v>
      </c>
      <c r="AD61" s="105">
        <f t="shared" si="5"/>
        <v>0</v>
      </c>
      <c r="AE61" s="105">
        <f t="shared" si="5"/>
        <v>0</v>
      </c>
      <c r="AF61" s="105">
        <f t="shared" si="5"/>
        <v>0</v>
      </c>
      <c r="AG61" s="105">
        <f t="shared" si="5"/>
        <v>0</v>
      </c>
    </row>
    <row r="62" spans="1:33" ht="15.75">
      <c r="A62" s="94" t="s">
        <v>293</v>
      </c>
      <c r="B62" s="92" t="str">
        <f t="shared" si="3"/>
        <v>Passenger HDV</v>
      </c>
      <c r="C62" s="104"/>
      <c r="D62" s="104"/>
      <c r="E62" s="99">
        <f t="shared" si="7"/>
        <v>350323.85949361499</v>
      </c>
      <c r="F62" s="99">
        <f t="shared" si="7"/>
        <v>342015.69839454768</v>
      </c>
      <c r="G62" s="99">
        <f t="shared" si="7"/>
        <v>333524.46316960495</v>
      </c>
      <c r="H62" s="99">
        <f t="shared" si="7"/>
        <v>325385.87543204537</v>
      </c>
      <c r="I62" s="99">
        <f t="shared" si="7"/>
        <v>317191.77630543424</v>
      </c>
      <c r="J62" s="99">
        <f t="shared" si="7"/>
        <v>309094.18167550891</v>
      </c>
      <c r="K62" s="99">
        <f t="shared" si="7"/>
        <v>300845.92197990313</v>
      </c>
      <c r="L62" s="99">
        <f t="shared" si="7"/>
        <v>292950.43375627237</v>
      </c>
      <c r="M62" s="99">
        <f t="shared" si="7"/>
        <v>285156.38906798913</v>
      </c>
      <c r="N62" s="99">
        <f t="shared" si="7"/>
        <v>284971.2305232939</v>
      </c>
      <c r="O62" s="99">
        <f t="shared" si="7"/>
        <v>284774.04770641646</v>
      </c>
      <c r="P62" s="99">
        <f t="shared" si="7"/>
        <v>284564.65214137099</v>
      </c>
      <c r="Q62" s="99">
        <f t="shared" si="7"/>
        <v>284342.84943548677</v>
      </c>
      <c r="R62" s="99">
        <f t="shared" si="7"/>
        <v>284108.43907799292</v>
      </c>
      <c r="S62" s="105">
        <f t="shared" si="5"/>
        <v>0</v>
      </c>
      <c r="T62" s="105">
        <f t="shared" si="5"/>
        <v>0</v>
      </c>
      <c r="U62" s="105">
        <f t="shared" si="5"/>
        <v>0</v>
      </c>
      <c r="V62" s="105">
        <f t="shared" si="5"/>
        <v>0</v>
      </c>
      <c r="W62" s="105">
        <f t="shared" si="5"/>
        <v>0</v>
      </c>
      <c r="X62" s="105">
        <f t="shared" si="5"/>
        <v>0</v>
      </c>
      <c r="Y62" s="105">
        <f t="shared" si="5"/>
        <v>0</v>
      </c>
      <c r="Z62" s="105">
        <f t="shared" si="5"/>
        <v>0</v>
      </c>
      <c r="AA62" s="105">
        <f t="shared" si="5"/>
        <v>0</v>
      </c>
      <c r="AB62" s="105">
        <f t="shared" si="5"/>
        <v>0</v>
      </c>
      <c r="AC62" s="105">
        <f t="shared" si="5"/>
        <v>0</v>
      </c>
      <c r="AD62" s="105">
        <f t="shared" si="5"/>
        <v>0</v>
      </c>
      <c r="AE62" s="105">
        <f t="shared" si="5"/>
        <v>0</v>
      </c>
      <c r="AF62" s="105">
        <f t="shared" si="5"/>
        <v>0</v>
      </c>
      <c r="AG62" s="105">
        <f t="shared" si="5"/>
        <v>0</v>
      </c>
    </row>
    <row r="63" spans="1:33">
      <c r="A63" s="82"/>
    </row>
    <row r="64" spans="1:33" ht="15.75">
      <c r="A64" s="82" t="s">
        <v>357</v>
      </c>
      <c r="C64" s="95">
        <v>2020</v>
      </c>
      <c r="D64" s="95">
        <v>2021</v>
      </c>
      <c r="E64" s="95">
        <v>2022</v>
      </c>
      <c r="F64" s="95">
        <v>2023</v>
      </c>
      <c r="G64" s="95">
        <v>2024</v>
      </c>
      <c r="H64" s="95">
        <v>2025</v>
      </c>
      <c r="I64" s="95">
        <v>2026</v>
      </c>
      <c r="J64" s="95">
        <v>2027</v>
      </c>
      <c r="K64" s="95">
        <v>2028</v>
      </c>
      <c r="L64" s="95">
        <v>2029</v>
      </c>
      <c r="M64" s="95">
        <v>2030</v>
      </c>
      <c r="N64" s="95">
        <v>2031</v>
      </c>
      <c r="O64" s="95">
        <v>2032</v>
      </c>
      <c r="P64" s="95">
        <v>2033</v>
      </c>
      <c r="Q64" s="95">
        <v>2034</v>
      </c>
      <c r="R64" s="95">
        <v>2035</v>
      </c>
      <c r="S64" s="95">
        <v>2036</v>
      </c>
      <c r="T64" s="95">
        <v>2037</v>
      </c>
      <c r="U64" s="95">
        <v>2038</v>
      </c>
      <c r="V64" s="95">
        <v>2039</v>
      </c>
      <c r="W64" s="95">
        <v>2040</v>
      </c>
      <c r="X64" s="95">
        <v>2041</v>
      </c>
      <c r="Y64" s="95">
        <v>2042</v>
      </c>
      <c r="Z64" s="95">
        <v>2043</v>
      </c>
      <c r="AA64" s="95">
        <v>2044</v>
      </c>
      <c r="AB64" s="95">
        <v>2045</v>
      </c>
      <c r="AC64" s="95">
        <v>2046</v>
      </c>
      <c r="AD64" s="95">
        <v>2047</v>
      </c>
      <c r="AE64" s="95">
        <v>2048</v>
      </c>
      <c r="AF64" s="95">
        <v>2049</v>
      </c>
      <c r="AG64" s="95">
        <v>2050</v>
      </c>
    </row>
    <row r="65" spans="1:33">
      <c r="A65" s="94" t="s">
        <v>264</v>
      </c>
      <c r="C65" s="106" cm="1">
        <f t="array" ref="C65">TREND($E65:$H65,$E$64:$H$64,C$64)</f>
        <v>134837.28898975067</v>
      </c>
      <c r="D65" s="106" cm="1">
        <f t="array" ref="D65">TREND($E65:$H65,$E$64:$H$64,D$64)</f>
        <v>128892.5663464684</v>
      </c>
      <c r="E65" s="107">
        <f>SUMIFS(E$53:E$62,$B$53:$B$62,$A65)</f>
        <v>123028.71960745176</v>
      </c>
      <c r="F65" s="107">
        <f t="shared" ref="F65:R67" si="8">SUMIFS(F$53:F$62,$B$53:$B$62,$A65)</f>
        <v>116940.7905143734</v>
      </c>
      <c r="G65" s="107">
        <f t="shared" si="8"/>
        <v>110940.431794897</v>
      </c>
      <c r="H65" s="107">
        <f t="shared" si="8"/>
        <v>105213.09703634039</v>
      </c>
      <c r="I65" s="107">
        <f t="shared" si="8"/>
        <v>99735.144149241009</v>
      </c>
      <c r="J65" s="107">
        <f t="shared" si="8"/>
        <v>94416.574128974607</v>
      </c>
      <c r="K65" s="107">
        <f t="shared" si="8"/>
        <v>89177.962188183883</v>
      </c>
      <c r="L65" s="107">
        <f t="shared" si="8"/>
        <v>84174.887267207232</v>
      </c>
      <c r="M65" s="107">
        <f t="shared" si="8"/>
        <v>79324.201859753244</v>
      </c>
      <c r="N65" s="107">
        <f t="shared" si="8"/>
        <v>78748.443625314627</v>
      </c>
      <c r="O65" s="107">
        <f t="shared" si="8"/>
        <v>78181.031674896454</v>
      </c>
      <c r="P65" s="107">
        <f t="shared" si="8"/>
        <v>77621.941626627347</v>
      </c>
      <c r="Q65" s="107">
        <f t="shared" si="8"/>
        <v>77071.149879896795</v>
      </c>
      <c r="R65" s="107">
        <f t="shared" si="8"/>
        <v>76528.633584580559</v>
      </c>
      <c r="S65" s="108">
        <f t="shared" ref="S65:AG67" si="9">MAX(0,TREND($N65:$R65,$N$64:$R$64,S$64))</f>
        <v>75965.389515322866</v>
      </c>
      <c r="T65" s="108">
        <f t="shared" si="9"/>
        <v>75410.439327676082</v>
      </c>
      <c r="U65" s="108">
        <f t="shared" si="9"/>
        <v>74855.489140029298</v>
      </c>
      <c r="V65" s="108">
        <f t="shared" si="9"/>
        <v>74300.538952382514</v>
      </c>
      <c r="W65" s="108">
        <f t="shared" si="9"/>
        <v>73745.58876473573</v>
      </c>
      <c r="X65" s="108">
        <f t="shared" si="9"/>
        <v>73190.638577088946</v>
      </c>
      <c r="Y65" s="108">
        <f t="shared" si="9"/>
        <v>72635.688389442163</v>
      </c>
      <c r="Z65" s="108">
        <f t="shared" si="9"/>
        <v>72080.738201795379</v>
      </c>
      <c r="AA65" s="108">
        <f t="shared" si="9"/>
        <v>71525.788014148595</v>
      </c>
      <c r="AB65" s="108">
        <f t="shared" si="9"/>
        <v>70970.837826501811</v>
      </c>
      <c r="AC65" s="108">
        <f t="shared" si="9"/>
        <v>70415.887638855027</v>
      </c>
      <c r="AD65" s="108">
        <f t="shared" si="9"/>
        <v>69860.937451208243</v>
      </c>
      <c r="AE65" s="108">
        <f t="shared" si="9"/>
        <v>69305.987263561459</v>
      </c>
      <c r="AF65" s="108">
        <f t="shared" si="9"/>
        <v>68751.037075914675</v>
      </c>
      <c r="AG65" s="108">
        <f t="shared" si="9"/>
        <v>68196.086888267891</v>
      </c>
    </row>
    <row r="66" spans="1:33">
      <c r="A66" s="94" t="s">
        <v>265</v>
      </c>
      <c r="C66" s="106" cm="1">
        <f t="array" ref="C66">TREND($E66:$H66,$E$64:$H$64,C$64)</f>
        <v>398303.65414691716</v>
      </c>
      <c r="D66" s="106" cm="1">
        <f t="array" ref="D66">TREND($E66:$H66,$E$64:$H$64,D$64)</f>
        <v>375874.85781472921</v>
      </c>
      <c r="E66" s="107">
        <f>SUMIFS(E$53:E$62,$B$53:$B$62,$A66)</f>
        <v>353908.43666650727</v>
      </c>
      <c r="F66" s="107">
        <f t="shared" si="8"/>
        <v>330609.21984592202</v>
      </c>
      <c r="G66" s="107">
        <f t="shared" si="8"/>
        <v>308017.43387517025</v>
      </c>
      <c r="H66" s="107">
        <f t="shared" si="8"/>
        <v>286676.37754946738</v>
      </c>
      <c r="I66" s="107">
        <f t="shared" si="8"/>
        <v>266380.87976815319</v>
      </c>
      <c r="J66" s="107">
        <f t="shared" si="8"/>
        <v>246985.16133578928</v>
      </c>
      <c r="K66" s="107">
        <f t="shared" si="8"/>
        <v>228254.48840923159</v>
      </c>
      <c r="L66" s="107">
        <f t="shared" si="8"/>
        <v>210597.53410011347</v>
      </c>
      <c r="M66" s="107">
        <f t="shared" si="8"/>
        <v>193764.03033752463</v>
      </c>
      <c r="N66" s="107">
        <f t="shared" si="8"/>
        <v>190624.05102420715</v>
      </c>
      <c r="O66" s="107">
        <f t="shared" si="8"/>
        <v>187555.90238736311</v>
      </c>
      <c r="P66" s="107">
        <f t="shared" si="8"/>
        <v>184558.9097000676</v>
      </c>
      <c r="Q66" s="107">
        <f t="shared" si="8"/>
        <v>181632.40678617769</v>
      </c>
      <c r="R66" s="107">
        <f t="shared" si="8"/>
        <v>178775.73628055101</v>
      </c>
      <c r="S66" s="108">
        <f t="shared" si="9"/>
        <v>175743.36370912381</v>
      </c>
      <c r="T66" s="108">
        <f t="shared" si="9"/>
        <v>172781.35120027419</v>
      </c>
      <c r="U66" s="108">
        <f t="shared" si="9"/>
        <v>169819.33869142458</v>
      </c>
      <c r="V66" s="108">
        <f t="shared" si="9"/>
        <v>166857.32618257497</v>
      </c>
      <c r="W66" s="108">
        <f t="shared" si="9"/>
        <v>163895.31367372442</v>
      </c>
      <c r="X66" s="108">
        <f t="shared" si="9"/>
        <v>160933.30116487481</v>
      </c>
      <c r="Y66" s="108">
        <f t="shared" si="9"/>
        <v>157971.28865602519</v>
      </c>
      <c r="Z66" s="108">
        <f t="shared" si="9"/>
        <v>155009.27614717558</v>
      </c>
      <c r="AA66" s="108">
        <f t="shared" si="9"/>
        <v>152047.26363832597</v>
      </c>
      <c r="AB66" s="108">
        <f t="shared" si="9"/>
        <v>149085.25112947635</v>
      </c>
      <c r="AC66" s="108">
        <f t="shared" si="9"/>
        <v>146123.23862062581</v>
      </c>
      <c r="AD66" s="108">
        <f t="shared" si="9"/>
        <v>143161.2261117762</v>
      </c>
      <c r="AE66" s="108">
        <f t="shared" si="9"/>
        <v>140199.21360292658</v>
      </c>
      <c r="AF66" s="108">
        <f t="shared" si="9"/>
        <v>137237.20109407697</v>
      </c>
      <c r="AG66" s="108">
        <f t="shared" si="9"/>
        <v>134275.18858522736</v>
      </c>
    </row>
    <row r="67" spans="1:33">
      <c r="A67" s="94" t="s">
        <v>299</v>
      </c>
      <c r="C67" s="106" cm="1">
        <f t="array" ref="C67">TREND($E67:$H67,$E$64:$H$64,C$64)</f>
        <v>493456.12380415946</v>
      </c>
      <c r="D67" s="106" cm="1">
        <f t="array" ref="D67">TREND($E67:$H67,$E$64:$H$64,D$64)</f>
        <v>480542.96280093119</v>
      </c>
      <c r="E67" s="107">
        <f>SUMIFS(E$53:E$62,$B$53:$B$62,$A67)</f>
        <v>467723.5417042523</v>
      </c>
      <c r="F67" s="107">
        <f t="shared" si="8"/>
        <v>454693.77006831189</v>
      </c>
      <c r="G67" s="107">
        <f t="shared" si="8"/>
        <v>441568.00152393448</v>
      </c>
      <c r="H67" s="107">
        <f t="shared" si="8"/>
        <v>429054.92787495407</v>
      </c>
      <c r="I67" s="107">
        <f t="shared" si="8"/>
        <v>416702.87745194254</v>
      </c>
      <c r="J67" s="107">
        <f t="shared" si="8"/>
        <v>404603.38797771721</v>
      </c>
      <c r="K67" s="107">
        <f t="shared" si="8"/>
        <v>392427.79116213933</v>
      </c>
      <c r="L67" s="107">
        <f t="shared" si="8"/>
        <v>380832.29905662662</v>
      </c>
      <c r="M67" s="107">
        <f t="shared" si="8"/>
        <v>369481.81872488995</v>
      </c>
      <c r="N67" s="107">
        <f t="shared" si="8"/>
        <v>368779.52807623061</v>
      </c>
      <c r="O67" s="107">
        <f t="shared" si="8"/>
        <v>368083.6855383704</v>
      </c>
      <c r="P67" s="107">
        <f t="shared" si="8"/>
        <v>367394.16258066113</v>
      </c>
      <c r="Q67" s="107">
        <f t="shared" si="8"/>
        <v>366710.83168554131</v>
      </c>
      <c r="R67" s="107">
        <f t="shared" si="8"/>
        <v>366033.56637273449</v>
      </c>
      <c r="S67" s="108">
        <f t="shared" si="9"/>
        <v>365340.92167276121</v>
      </c>
      <c r="T67" s="108">
        <f t="shared" si="9"/>
        <v>364654.44394677924</v>
      </c>
      <c r="U67" s="108">
        <f t="shared" si="9"/>
        <v>363967.96622079704</v>
      </c>
      <c r="V67" s="108">
        <f t="shared" si="9"/>
        <v>363281.48849481484</v>
      </c>
      <c r="W67" s="108">
        <f t="shared" si="9"/>
        <v>362595.01076883287</v>
      </c>
      <c r="X67" s="108">
        <f t="shared" si="9"/>
        <v>361908.53304285067</v>
      </c>
      <c r="Y67" s="108">
        <f t="shared" si="9"/>
        <v>361222.05531686847</v>
      </c>
      <c r="Z67" s="108">
        <f t="shared" si="9"/>
        <v>360535.57759088627</v>
      </c>
      <c r="AA67" s="108">
        <f t="shared" si="9"/>
        <v>359849.0998649043</v>
      </c>
      <c r="AB67" s="108">
        <f t="shared" si="9"/>
        <v>359162.6221389221</v>
      </c>
      <c r="AC67" s="108">
        <f t="shared" si="9"/>
        <v>358476.1444129399</v>
      </c>
      <c r="AD67" s="108">
        <f t="shared" si="9"/>
        <v>357789.66668695793</v>
      </c>
      <c r="AE67" s="108">
        <f t="shared" si="9"/>
        <v>357103.18896097573</v>
      </c>
      <c r="AF67" s="108">
        <f t="shared" si="9"/>
        <v>356416.71123499353</v>
      </c>
      <c r="AG67" s="108">
        <f t="shared" si="9"/>
        <v>355730.23350901157</v>
      </c>
    </row>
    <row r="69" spans="1:33" ht="15.75">
      <c r="A69" s="82" t="s">
        <v>358</v>
      </c>
      <c r="C69" s="95">
        <v>2020</v>
      </c>
      <c r="D69" s="95">
        <v>2021</v>
      </c>
      <c r="E69" s="95">
        <v>2022</v>
      </c>
      <c r="F69" s="95">
        <v>2023</v>
      </c>
      <c r="G69" s="95">
        <v>2024</v>
      </c>
      <c r="H69" s="95">
        <v>2025</v>
      </c>
      <c r="I69" s="95">
        <v>2026</v>
      </c>
      <c r="J69" s="95">
        <v>2027</v>
      </c>
      <c r="K69" s="95">
        <v>2028</v>
      </c>
      <c r="L69" s="95">
        <v>2029</v>
      </c>
      <c r="M69" s="95">
        <v>2030</v>
      </c>
      <c r="N69" s="95">
        <v>2031</v>
      </c>
      <c r="O69" s="95">
        <v>2032</v>
      </c>
      <c r="P69" s="95">
        <v>2033</v>
      </c>
      <c r="Q69" s="95">
        <v>2034</v>
      </c>
      <c r="R69" s="95">
        <v>2035</v>
      </c>
      <c r="S69" s="95">
        <v>2036</v>
      </c>
      <c r="T69" s="95">
        <v>2037</v>
      </c>
      <c r="U69" s="95">
        <v>2038</v>
      </c>
      <c r="V69" s="95">
        <v>2039</v>
      </c>
      <c r="W69" s="95">
        <v>2040</v>
      </c>
      <c r="X69" s="95">
        <v>2041</v>
      </c>
      <c r="Y69" s="95">
        <v>2042</v>
      </c>
      <c r="Z69" s="95">
        <v>2043</v>
      </c>
      <c r="AA69" s="95">
        <v>2044</v>
      </c>
      <c r="AB69" s="95">
        <v>2045</v>
      </c>
      <c r="AC69" s="95">
        <v>2046</v>
      </c>
      <c r="AD69" s="95">
        <v>2047</v>
      </c>
      <c r="AE69" s="95">
        <v>2048</v>
      </c>
      <c r="AF69" s="95">
        <v>2049</v>
      </c>
      <c r="AG69" s="95">
        <v>2050</v>
      </c>
    </row>
    <row r="70" spans="1:33">
      <c r="A70" s="94" t="s">
        <v>264</v>
      </c>
      <c r="C70" s="106">
        <f t="shared" ref="C70:R70" si="10">C65*cpi_2020to2012</f>
        <v>119615.59797811073</v>
      </c>
      <c r="D70" s="106">
        <f t="shared" si="10"/>
        <v>114341.97108218379</v>
      </c>
      <c r="E70" s="106">
        <f t="shared" si="10"/>
        <v>109140.09006399759</v>
      </c>
      <c r="F70" s="106">
        <f t="shared" si="10"/>
        <v>103739.42319822978</v>
      </c>
      <c r="G70" s="106">
        <f t="shared" si="10"/>
        <v>98416.440945390976</v>
      </c>
      <c r="H70" s="106">
        <f t="shared" si="10"/>
        <v>93335.661161857643</v>
      </c>
      <c r="I70" s="106">
        <f t="shared" si="10"/>
        <v>88476.110697771117</v>
      </c>
      <c r="J70" s="106">
        <f t="shared" si="10"/>
        <v>83757.950475705424</v>
      </c>
      <c r="K70" s="106">
        <f t="shared" si="10"/>
        <v>79110.72191921476</v>
      </c>
      <c r="L70" s="106">
        <f t="shared" si="10"/>
        <v>74672.440766533022</v>
      </c>
      <c r="M70" s="106">
        <f t="shared" si="10"/>
        <v>70369.345977521007</v>
      </c>
      <c r="N70" s="106">
        <f t="shared" si="10"/>
        <v>69858.584703550034</v>
      </c>
      <c r="O70" s="106">
        <f t="shared" si="10"/>
        <v>69355.227507200922</v>
      </c>
      <c r="P70" s="106">
        <f t="shared" si="10"/>
        <v>68859.25275905538</v>
      </c>
      <c r="Q70" s="106">
        <f t="shared" si="10"/>
        <v>68370.639522759957</v>
      </c>
      <c r="R70" s="106">
        <f t="shared" si="10"/>
        <v>67889.367527725597</v>
      </c>
      <c r="S70" s="107">
        <f t="shared" ref="S70:AG72" si="11">$R70</f>
        <v>67889.367527725597</v>
      </c>
      <c r="T70" s="107">
        <f t="shared" si="11"/>
        <v>67889.367527725597</v>
      </c>
      <c r="U70" s="107">
        <f t="shared" si="11"/>
        <v>67889.367527725597</v>
      </c>
      <c r="V70" s="107">
        <f t="shared" si="11"/>
        <v>67889.367527725597</v>
      </c>
      <c r="W70" s="107">
        <f t="shared" si="11"/>
        <v>67889.367527725597</v>
      </c>
      <c r="X70" s="107">
        <f t="shared" si="11"/>
        <v>67889.367527725597</v>
      </c>
      <c r="Y70" s="107">
        <f t="shared" si="11"/>
        <v>67889.367527725597</v>
      </c>
      <c r="Z70" s="107">
        <f t="shared" si="11"/>
        <v>67889.367527725597</v>
      </c>
      <c r="AA70" s="107">
        <f t="shared" si="11"/>
        <v>67889.367527725597</v>
      </c>
      <c r="AB70" s="107">
        <f t="shared" si="11"/>
        <v>67889.367527725597</v>
      </c>
      <c r="AC70" s="107">
        <f t="shared" si="11"/>
        <v>67889.367527725597</v>
      </c>
      <c r="AD70" s="107">
        <f t="shared" si="11"/>
        <v>67889.367527725597</v>
      </c>
      <c r="AE70" s="107">
        <f t="shared" si="11"/>
        <v>67889.367527725597</v>
      </c>
      <c r="AF70" s="107">
        <f t="shared" si="11"/>
        <v>67889.367527725597</v>
      </c>
      <c r="AG70" s="107">
        <f t="shared" si="11"/>
        <v>67889.367527725597</v>
      </c>
    </row>
    <row r="71" spans="1:33">
      <c r="A71" s="94" t="s">
        <v>265</v>
      </c>
      <c r="C71" s="106">
        <f t="shared" ref="C71:R71" si="12">C66*cpi_2020to2012</f>
        <v>353339.42208873387</v>
      </c>
      <c r="D71" s="106">
        <f t="shared" si="12"/>
        <v>333442.59751368739</v>
      </c>
      <c r="E71" s="106">
        <f t="shared" si="12"/>
        <v>313955.95089857106</v>
      </c>
      <c r="F71" s="106">
        <f t="shared" si="12"/>
        <v>293286.96701958042</v>
      </c>
      <c r="G71" s="106">
        <f t="shared" si="12"/>
        <v>273245.55259682104</v>
      </c>
      <c r="H71" s="106">
        <f t="shared" si="12"/>
        <v>254313.67378933824</v>
      </c>
      <c r="I71" s="106">
        <f t="shared" si="12"/>
        <v>236309.32112425426</v>
      </c>
      <c r="J71" s="106">
        <f t="shared" si="12"/>
        <v>219103.17232161388</v>
      </c>
      <c r="K71" s="106">
        <f t="shared" si="12"/>
        <v>202486.99248420322</v>
      </c>
      <c r="L71" s="106">
        <f t="shared" si="12"/>
        <v>186823.31989050488</v>
      </c>
      <c r="M71" s="106">
        <f t="shared" si="12"/>
        <v>171890.13906408011</v>
      </c>
      <c r="N71" s="106">
        <f t="shared" si="12"/>
        <v>169104.62990696618</v>
      </c>
      <c r="O71" s="106">
        <f t="shared" si="12"/>
        <v>166382.84250949245</v>
      </c>
      <c r="P71" s="106">
        <f t="shared" si="12"/>
        <v>163724.17831420351</v>
      </c>
      <c r="Q71" s="106">
        <f t="shared" si="12"/>
        <v>161128.04634913386</v>
      </c>
      <c r="R71" s="106">
        <f t="shared" si="12"/>
        <v>158593.86345865065</v>
      </c>
      <c r="S71" s="107">
        <f t="shared" si="11"/>
        <v>158593.86345865065</v>
      </c>
      <c r="T71" s="107">
        <f t="shared" si="11"/>
        <v>158593.86345865065</v>
      </c>
      <c r="U71" s="107">
        <f t="shared" si="11"/>
        <v>158593.86345865065</v>
      </c>
      <c r="V71" s="107">
        <f t="shared" si="11"/>
        <v>158593.86345865065</v>
      </c>
      <c r="W71" s="107">
        <f t="shared" si="11"/>
        <v>158593.86345865065</v>
      </c>
      <c r="X71" s="107">
        <f t="shared" si="11"/>
        <v>158593.86345865065</v>
      </c>
      <c r="Y71" s="107">
        <f t="shared" si="11"/>
        <v>158593.86345865065</v>
      </c>
      <c r="Z71" s="107">
        <f t="shared" si="11"/>
        <v>158593.86345865065</v>
      </c>
      <c r="AA71" s="107">
        <f t="shared" si="11"/>
        <v>158593.86345865065</v>
      </c>
      <c r="AB71" s="107">
        <f t="shared" si="11"/>
        <v>158593.86345865065</v>
      </c>
      <c r="AC71" s="107">
        <f t="shared" si="11"/>
        <v>158593.86345865065</v>
      </c>
      <c r="AD71" s="107">
        <f t="shared" si="11"/>
        <v>158593.86345865065</v>
      </c>
      <c r="AE71" s="107">
        <f t="shared" si="11"/>
        <v>158593.86345865065</v>
      </c>
      <c r="AF71" s="107">
        <f t="shared" si="11"/>
        <v>158593.86345865065</v>
      </c>
      <c r="AG71" s="107">
        <f t="shared" si="11"/>
        <v>158593.86345865065</v>
      </c>
    </row>
    <row r="72" spans="1:33">
      <c r="A72" s="94" t="s">
        <v>299</v>
      </c>
      <c r="C72" s="106">
        <f t="shared" ref="C72:R72" si="13">C67*cpi_2020to2012</f>
        <v>437750.1933406702</v>
      </c>
      <c r="D72" s="106">
        <f t="shared" si="13"/>
        <v>426294.79041198792</v>
      </c>
      <c r="E72" s="106">
        <f t="shared" si="13"/>
        <v>414922.54515475041</v>
      </c>
      <c r="F72" s="106">
        <f t="shared" si="13"/>
        <v>403363.69568937953</v>
      </c>
      <c r="G72" s="106">
        <f t="shared" si="13"/>
        <v>391719.68634210376</v>
      </c>
      <c r="H72" s="106">
        <f t="shared" si="13"/>
        <v>380619.20517490449</v>
      </c>
      <c r="I72" s="106">
        <f t="shared" si="13"/>
        <v>369661.56942982064</v>
      </c>
      <c r="J72" s="106">
        <f t="shared" si="13"/>
        <v>358927.98319760757</v>
      </c>
      <c r="K72" s="106">
        <f t="shared" si="13"/>
        <v>348126.88133070164</v>
      </c>
      <c r="L72" s="106">
        <f t="shared" si="13"/>
        <v>337840.39654267841</v>
      </c>
      <c r="M72" s="106">
        <f t="shared" si="13"/>
        <v>327771.26431381353</v>
      </c>
      <c r="N72" s="106">
        <f t="shared" si="13"/>
        <v>327148.25478489749</v>
      </c>
      <c r="O72" s="106">
        <f t="shared" si="13"/>
        <v>326530.96544388228</v>
      </c>
      <c r="P72" s="106">
        <f t="shared" si="13"/>
        <v>325919.28226985841</v>
      </c>
      <c r="Q72" s="106">
        <f t="shared" si="13"/>
        <v>325313.09214063612</v>
      </c>
      <c r="R72" s="106">
        <f t="shared" si="13"/>
        <v>324712.28285421256</v>
      </c>
      <c r="S72" s="107">
        <f t="shared" si="11"/>
        <v>324712.28285421256</v>
      </c>
      <c r="T72" s="107">
        <f t="shared" si="11"/>
        <v>324712.28285421256</v>
      </c>
      <c r="U72" s="107">
        <f t="shared" si="11"/>
        <v>324712.28285421256</v>
      </c>
      <c r="V72" s="107">
        <f t="shared" si="11"/>
        <v>324712.28285421256</v>
      </c>
      <c r="W72" s="107">
        <f t="shared" si="11"/>
        <v>324712.28285421256</v>
      </c>
      <c r="X72" s="107">
        <f t="shared" si="11"/>
        <v>324712.28285421256</v>
      </c>
      <c r="Y72" s="107">
        <f t="shared" si="11"/>
        <v>324712.28285421256</v>
      </c>
      <c r="Z72" s="107">
        <f t="shared" si="11"/>
        <v>324712.28285421256</v>
      </c>
      <c r="AA72" s="107">
        <f t="shared" si="11"/>
        <v>324712.28285421256</v>
      </c>
      <c r="AB72" s="107">
        <f t="shared" si="11"/>
        <v>324712.28285421256</v>
      </c>
      <c r="AC72" s="107">
        <f t="shared" si="11"/>
        <v>324712.28285421256</v>
      </c>
      <c r="AD72" s="107">
        <f t="shared" si="11"/>
        <v>324712.28285421256</v>
      </c>
      <c r="AE72" s="107">
        <f t="shared" si="11"/>
        <v>324712.28285421256</v>
      </c>
      <c r="AF72" s="107">
        <f t="shared" si="11"/>
        <v>324712.28285421256</v>
      </c>
      <c r="AG72" s="107">
        <f t="shared" si="11"/>
        <v>324712.28285421256</v>
      </c>
    </row>
    <row r="74" spans="1:33">
      <c r="A74" s="1" t="s">
        <v>359</v>
      </c>
    </row>
    <row r="76" spans="1:33">
      <c r="A76" t="s">
        <v>360</v>
      </c>
      <c r="B76">
        <v>173.7</v>
      </c>
    </row>
    <row r="77" spans="1:33">
      <c r="A77" t="s">
        <v>361</v>
      </c>
      <c r="B77">
        <v>109.3</v>
      </c>
    </row>
    <row r="78" spans="1:33">
      <c r="A78" t="s">
        <v>362</v>
      </c>
      <c r="B78">
        <f>B76*B77</f>
        <v>18985.41</v>
      </c>
    </row>
    <row r="79" spans="1:33">
      <c r="A79" t="s">
        <v>363</v>
      </c>
      <c r="B79">
        <f>'[3]CARB ACT ISOR'!B58-'ICCT MDV HDV Calcs'!B78</f>
        <v>43267.095137639524</v>
      </c>
    </row>
    <row r="80" spans="1:33">
      <c r="A80" t="s">
        <v>364</v>
      </c>
      <c r="B80">
        <f>B79*'[3]CARB ACT ISOR'!B8+D70*SUM('[3]CARB ACT ISOR'!C8:D8)</f>
        <v>66392.453926054499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40"/>
  <sheetViews>
    <sheetView tabSelected="1" topLeftCell="A18" workbookViewId="0">
      <selection activeCell="A28" sqref="A28:XFD40"/>
    </sheetView>
  </sheetViews>
  <sheetFormatPr defaultRowHeight="15"/>
  <cols>
    <col min="1" max="1" width="16" customWidth="1"/>
    <col min="2" max="2" width="27.5703125" customWidth="1"/>
    <col min="3" max="3" width="20.42578125" bestFit="1" customWidth="1"/>
  </cols>
  <sheetData>
    <row r="1" spans="1:8">
      <c r="C1">
        <v>2027</v>
      </c>
      <c r="D1">
        <v>2028</v>
      </c>
      <c r="E1">
        <v>2029</v>
      </c>
      <c r="F1">
        <v>2030</v>
      </c>
      <c r="G1">
        <v>2031</v>
      </c>
      <c r="H1">
        <v>2032</v>
      </c>
    </row>
    <row r="2" spans="1:8">
      <c r="A2" t="s">
        <v>195</v>
      </c>
      <c r="B2" t="s">
        <v>256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</row>
    <row r="3" spans="1:8">
      <c r="A3" t="s">
        <v>264</v>
      </c>
      <c r="B3" t="s">
        <v>257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</row>
    <row r="4" spans="1:8">
      <c r="A4" t="s">
        <v>265</v>
      </c>
      <c r="B4" t="s">
        <v>258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</row>
    <row r="5" spans="1:8">
      <c r="A5" t="s">
        <v>265</v>
      </c>
      <c r="B5" s="4" t="s">
        <v>259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</row>
    <row r="6" spans="1:8">
      <c r="A6" t="s">
        <v>265</v>
      </c>
      <c r="B6" t="s">
        <v>260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</row>
    <row r="8" spans="1:8" ht="30">
      <c r="A8" t="s">
        <v>195</v>
      </c>
      <c r="B8" s="52" t="s">
        <v>261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</row>
    <row r="9" spans="1:8">
      <c r="B9" t="s">
        <v>262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</row>
    <row r="10" spans="1:8">
      <c r="B10" t="s">
        <v>263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</row>
    <row r="11" spans="1:8">
      <c r="B11" t="s">
        <v>253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</row>
    <row r="13" spans="1:8">
      <c r="A13" t="s">
        <v>366</v>
      </c>
      <c r="C13" s="267">
        <f>C9*'1_Veh Prop'!$C$110+'EPA HDV Rules'!C2*'1_Veh Prop'!$C$111+'EPA HDV Rules'!C3*'1_Veh Prop'!C112</f>
        <v>0.13293170226894321</v>
      </c>
      <c r="D13" s="267">
        <f>D9*'1_Veh Prop'!$C$110+'EPA HDV Rules'!D2*'1_Veh Prop'!$C$111+'EPA HDV Rules'!D3*'1_Veh Prop'!D112</f>
        <v>0.14252857511006625</v>
      </c>
      <c r="E13" s="267">
        <f>E9*'1_Veh Prop'!$C$110+'EPA HDV Rules'!E2*'1_Veh Prop'!$C$111+'EPA HDV Rules'!E3*'1_Veh Prop'!E112</f>
        <v>0.1943981992885295</v>
      </c>
      <c r="F13" s="267">
        <f>F9*'1_Veh Prop'!$C$110+'EPA HDV Rules'!F2*'1_Veh Prop'!$C$111+'EPA HDV Rules'!F3*'1_Veh Prop'!F112</f>
        <v>0.25269515631263062</v>
      </c>
      <c r="G13" s="267">
        <f>G9*'1_Veh Prop'!$C$110+'EPA HDV Rules'!G2*'1_Veh Prop'!$C$111+'EPA HDV Rules'!G3*'1_Veh Prop'!G112</f>
        <v>0.34865388552910381</v>
      </c>
      <c r="H13" s="267">
        <f>H9*'1_Veh Prop'!$C$110+'EPA HDV Rules'!H2*'1_Veh Prop'!$C$111+'EPA HDV Rules'!H3*'1_Veh Prop'!H112</f>
        <v>0.45746728043685275</v>
      </c>
    </row>
    <row r="14" spans="1:8">
      <c r="A14" t="s">
        <v>365</v>
      </c>
      <c r="C14" s="61">
        <f>SUMPRODUCT(C4:C6,'ICCT MDV HDV Data'!J120:J122)</f>
        <v>0</v>
      </c>
      <c r="D14" s="61">
        <f>SUMPRODUCT(D4:D6,'ICCT MDV HDV Data'!K120:K122)</f>
        <v>1.5009125899135358E-2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</row>
    <row r="16" spans="1:8" s="55" customFormat="1">
      <c r="A16" s="56" t="s">
        <v>274</v>
      </c>
    </row>
    <row r="17" spans="1:31">
      <c r="A17" s="52"/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>
      <c r="A18" t="s">
        <v>255</v>
      </c>
    </row>
    <row r="19" spans="1:31">
      <c r="A19" t="s">
        <v>254</v>
      </c>
    </row>
    <row r="20" spans="1:31">
      <c r="A20" s="52" t="s">
        <v>253</v>
      </c>
    </row>
    <row r="23" spans="1:31">
      <c r="A23" t="s">
        <v>1057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</row>
    <row r="24" spans="1:31">
      <c r="A24" t="s">
        <v>195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</row>
    <row r="25" spans="1:31">
      <c r="A25" t="s">
        <v>1056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</row>
    <row r="27" spans="1:31" s="55" customFormat="1">
      <c r="A27" s="56" t="s">
        <v>275</v>
      </c>
    </row>
    <row r="29" spans="1:31"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</row>
    <row r="30" spans="1:31"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</row>
    <row r="31" spans="1:31"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</row>
    <row r="32" spans="1:31">
      <c r="A32" s="5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</row>
    <row r="33" spans="1:31">
      <c r="A33" s="52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3"/>
      <c r="AA33" s="63"/>
      <c r="AB33" s="63"/>
      <c r="AC33" s="63"/>
      <c r="AD33" s="63"/>
      <c r="AE33" s="63"/>
    </row>
    <row r="34" spans="1:31"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</row>
    <row r="35" spans="1:3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</row>
    <row r="37" spans="1:31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31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31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spans="1:31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3" sqref="I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0.26200000000000001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0.3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0.39600000000000002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0.45500000000000002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0.53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0.61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0.57999999999999996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0.55000000000000004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0.26200000000000001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0.3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0.39600000000000002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0.45500000000000002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0.53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0.61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0.57999999999999996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0.55000000000000004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0.26200000000000001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0.3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0.39600000000000002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0.45500000000000002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0.53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0.61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0.57999999999999996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0.55000000000000004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0.26200000000000001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0.3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0.39600000000000002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0.45500000000000002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0.53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0.61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0.57999999999999996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0.55000000000000004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7" customFormat="1">
      <c r="A7" s="57" t="s">
        <v>7</v>
      </c>
      <c r="B7" s="60">
        <f>'CA Standards and Followers'!B4</f>
        <v>9.5000000000000001E-2</v>
      </c>
      <c r="C7" s="59">
        <f>'CA Standards and Followers'!C4</f>
        <v>0.12</v>
      </c>
      <c r="D7" s="59">
        <f>'CA Standards and Followers'!D4</f>
        <v>0.14499999999999999</v>
      </c>
      <c r="E7" s="59">
        <f>'CA Standards and Followers'!E4</f>
        <v>0.16999999999999998</v>
      </c>
      <c r="F7" s="59">
        <f>'CA Standards and Followers'!F4</f>
        <v>0.19500000000000001</v>
      </c>
      <c r="G7" s="59">
        <f>'CA Standards and Followers'!G4</f>
        <v>0.21999999999999997</v>
      </c>
      <c r="H7" s="59">
        <f>'CA Standards and Followers'!H4</f>
        <v>0.35</v>
      </c>
      <c r="I7" s="59">
        <f>'CA Standards and Followers'!I4</f>
        <v>0.43</v>
      </c>
      <c r="J7" s="59">
        <f>'CA Standards and Followers'!J4</f>
        <v>0.51</v>
      </c>
      <c r="K7" s="59">
        <f>'CA Standards and Followers'!K4</f>
        <v>0.59</v>
      </c>
      <c r="L7" s="59">
        <f>'CA Standards and Followers'!L4</f>
        <v>0.68</v>
      </c>
      <c r="M7" s="59">
        <f>'CA Standards and Followers'!M4</f>
        <v>0.76</v>
      </c>
      <c r="N7" s="59">
        <f>'CA Standards and Followers'!N4</f>
        <v>0.82</v>
      </c>
      <c r="O7" s="59">
        <f>'CA Standards and Followers'!O4</f>
        <v>0.82</v>
      </c>
      <c r="P7" s="59">
        <f>'CA Standards and Followers'!P4</f>
        <v>0.82</v>
      </c>
      <c r="Q7" s="59">
        <f>'CA Standards and Followers'!Q4</f>
        <v>0.82</v>
      </c>
      <c r="R7" s="59">
        <f>'CA Standards and Followers'!R4</f>
        <v>0.82</v>
      </c>
      <c r="S7" s="59">
        <f>'CA Standards and Followers'!S4</f>
        <v>0.82</v>
      </c>
      <c r="T7" s="59">
        <f>'CA Standards and Followers'!T4</f>
        <v>0.82</v>
      </c>
      <c r="U7" s="59">
        <f>'CA Standards and Followers'!U4</f>
        <v>0.82</v>
      </c>
      <c r="V7" s="59">
        <f>'CA Standards and Followers'!V4</f>
        <v>0.82</v>
      </c>
      <c r="W7" s="59">
        <f>'CA Standards and Followers'!W4</f>
        <v>0.82</v>
      </c>
      <c r="X7" s="59">
        <f>'CA Standards and Followers'!X4</f>
        <v>0.82</v>
      </c>
      <c r="Y7" s="59">
        <f>'CA Standards and Followers'!Y4</f>
        <v>0.82</v>
      </c>
      <c r="Z7" s="59">
        <f>'CA Standards and Followers'!Z4</f>
        <v>0.82</v>
      </c>
      <c r="AA7" s="59">
        <f>'CA Standards and Followers'!AA4</f>
        <v>0.82</v>
      </c>
      <c r="AB7" s="59">
        <f>'CA Standards and Followers'!AB4</f>
        <v>0.82</v>
      </c>
      <c r="AC7" s="59">
        <f>'CA Standards and Followers'!AC4</f>
        <v>0.82</v>
      </c>
      <c r="AD7" s="59">
        <f>'CA Standards and Followers'!AD4</f>
        <v>0.82</v>
      </c>
      <c r="AE7" s="59">
        <f>'CA Standards and Followers'!AE4</f>
        <v>0.82</v>
      </c>
      <c r="AF7" s="59">
        <f>'CA Standards and Followers'!AF4</f>
        <v>0.82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0.26200000000000001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0.3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0.39600000000000002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0.45500000000000002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0.53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0.61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0.57999999999999996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0.55000000000000004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</v>
      </c>
    </row>
    <row r="9" spans="1:32" s="57" customFormat="1">
      <c r="A9" s="57" t="s">
        <v>9</v>
      </c>
      <c r="B9" s="60">
        <f>'CA Standards and Followers'!B4</f>
        <v>9.5000000000000001E-2</v>
      </c>
      <c r="C9" s="60">
        <f>'CA Standards and Followers'!C4</f>
        <v>0.12</v>
      </c>
      <c r="D9" s="60">
        <f>'CA Standards and Followers'!D4</f>
        <v>0.14499999999999999</v>
      </c>
      <c r="E9" s="60">
        <f>'CA Standards and Followers'!E4</f>
        <v>0.16999999999999998</v>
      </c>
      <c r="F9" s="60">
        <f>'CA Standards and Followers'!F4</f>
        <v>0.19500000000000001</v>
      </c>
      <c r="G9" s="60">
        <f>'CA Standards and Followers'!G4</f>
        <v>0.21999999999999997</v>
      </c>
      <c r="H9" s="60">
        <f>'CA Standards and Followers'!H4</f>
        <v>0.35</v>
      </c>
      <c r="I9" s="60">
        <f>'CA Standards and Followers'!I4</f>
        <v>0.43</v>
      </c>
      <c r="J9" s="60">
        <f>'CA Standards and Followers'!J4</f>
        <v>0.51</v>
      </c>
      <c r="K9" s="60">
        <f>'CA Standards and Followers'!K4</f>
        <v>0.59</v>
      </c>
      <c r="L9" s="60">
        <f>'CA Standards and Followers'!L4</f>
        <v>0.68</v>
      </c>
      <c r="M9" s="60">
        <f>'CA Standards and Followers'!M4</f>
        <v>0.76</v>
      </c>
      <c r="N9" s="60">
        <f>'CA Standards and Followers'!N4</f>
        <v>0.82</v>
      </c>
      <c r="O9" s="60">
        <f>'CA Standards and Followers'!O4</f>
        <v>0.82</v>
      </c>
      <c r="P9" s="60">
        <f>'CA Standards and Followers'!P4</f>
        <v>0.82</v>
      </c>
      <c r="Q9" s="60">
        <f>'CA Standards and Followers'!Q4</f>
        <v>0.82</v>
      </c>
      <c r="R9" s="60">
        <f>'CA Standards and Followers'!R4</f>
        <v>0.82</v>
      </c>
      <c r="S9" s="60">
        <f>'CA Standards and Followers'!S4</f>
        <v>0.82</v>
      </c>
      <c r="T9" s="60">
        <f>'CA Standards and Followers'!T4</f>
        <v>0.82</v>
      </c>
      <c r="U9" s="60">
        <f>'CA Standards and Followers'!U4</f>
        <v>0.82</v>
      </c>
      <c r="V9" s="60">
        <f>'CA Standards and Followers'!V4</f>
        <v>0.82</v>
      </c>
      <c r="W9" s="60">
        <f>'CA Standards and Followers'!W4</f>
        <v>0.82</v>
      </c>
      <c r="X9" s="60">
        <f>'CA Standards and Followers'!X4</f>
        <v>0.82</v>
      </c>
      <c r="Y9" s="60">
        <f>'CA Standards and Followers'!Y4</f>
        <v>0.82</v>
      </c>
      <c r="Z9" s="60">
        <f>'CA Standards and Followers'!Z4</f>
        <v>0.82</v>
      </c>
      <c r="AA9" s="60">
        <f>'CA Standards and Followers'!AA4</f>
        <v>0.82</v>
      </c>
      <c r="AB9" s="60">
        <f>'CA Standards and Followers'!AB4</f>
        <v>0.82</v>
      </c>
      <c r="AC9" s="60">
        <f>'CA Standards and Followers'!AC4</f>
        <v>0.82</v>
      </c>
      <c r="AD9" s="60">
        <f>'CA Standards and Followers'!AD4</f>
        <v>0.82</v>
      </c>
      <c r="AE9" s="60">
        <f>'CA Standards and Followers'!AE4</f>
        <v>0.82</v>
      </c>
      <c r="AF9" s="60">
        <f>'CA Standards and Followers'!AF4</f>
        <v>0.82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0.35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0.43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0.51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0.59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0.68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0.76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0.82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0.88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0.94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1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1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1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1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1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1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1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1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1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1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1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1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1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1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1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1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0.26200000000000001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0.3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0.39600000000000002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0.45500000000000002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0.53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0.61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0.57999999999999996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0.55000000000000004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0.26200000000000001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0.3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0.39600000000000002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0.45500000000000002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0.53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0.61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0.57999999999999996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0.55000000000000004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0.26200000000000001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0.3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0.39600000000000002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0.45500000000000002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0.53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0.61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0.57999999999999996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0.55000000000000004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0.26200000000000001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0.3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0.39600000000000002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0.45500000000000002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0.53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0.61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0.57999999999999996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0.55000000000000004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0.26200000000000001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0.3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0.39600000000000002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0.45500000000000002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0.53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0.61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0.57999999999999996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0.55000000000000004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0.26200000000000001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0.3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0.39600000000000002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0.45500000000000002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0.53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0.61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0.57999999999999996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0.55000000000000004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0.26200000000000001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0.3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0.39600000000000002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0.45500000000000002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0.53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0.61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0.57999999999999996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0.55000000000000004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0.26200000000000001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0.3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0.39600000000000002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0.45500000000000002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0.53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0.61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0.57999999999999996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0.55000000000000004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0.26200000000000001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0.3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0.39600000000000002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0.45500000000000002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0.53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0.61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0.57999999999999996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0.55000000000000004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0.26200000000000001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0.3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0.39600000000000002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0.45500000000000002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0.53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0.61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0.57999999999999996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0.55000000000000004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0.26200000000000001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0.3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0.39600000000000002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0.45500000000000002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0.53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0.61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0.57999999999999996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0.55000000000000004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0.35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0.43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0.51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0.59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0.68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0.76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0.82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0.88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0.94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1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1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1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1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1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1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1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1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1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1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1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1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1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1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1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1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0.35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0.43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0.51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0.59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0.68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0.76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0.82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0.88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0.94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1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1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1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1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1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1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1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1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1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1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1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1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1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1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1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1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0.26200000000000001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0.3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0.39600000000000002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0.45500000000000002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0.53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0.61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0.57999999999999996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0.55000000000000004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0.26200000000000001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0.3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0.39600000000000002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0.45500000000000002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0.53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0.61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0.57999999999999996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0.55000000000000004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0.26200000000000001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0.3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0.39600000000000002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0.45500000000000002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0.53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0.61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0.57999999999999996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0.55000000000000004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0.26200000000000001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0.3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0.39600000000000002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0.45500000000000002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0.53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0.61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0.57999999999999996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0.55000000000000004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0.26200000000000001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0.3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0.39600000000000002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0.45500000000000002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0.53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0.61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0.57999999999999996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0.55000000000000004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0.26200000000000001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0.3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0.39600000000000002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0.45500000000000002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0.53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0.61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0.57999999999999996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0.55000000000000004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0.26200000000000001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0.3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0.39600000000000002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0.45500000000000002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0.53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0.61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0.57999999999999996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0.55000000000000004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0.26200000000000001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0.3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0.39600000000000002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0.45500000000000002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0.53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0.61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0.57999999999999996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0.55000000000000004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0.35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0.43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0.51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0.59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0.68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0.76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0.82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0.88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0.94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1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1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1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1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1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1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1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1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1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1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1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1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1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1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1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1</v>
      </c>
    </row>
    <row r="33" spans="1:32" s="57" customFormat="1">
      <c r="A33" s="57" t="s">
        <v>33</v>
      </c>
      <c r="B33" s="57">
        <f>'CA Standards and Followers'!B4</f>
        <v>9.5000000000000001E-2</v>
      </c>
      <c r="C33" s="57">
        <f>'CA Standards and Followers'!C4</f>
        <v>0.12</v>
      </c>
      <c r="D33" s="57">
        <f>'CA Standards and Followers'!D4</f>
        <v>0.14499999999999999</v>
      </c>
      <c r="E33" s="57">
        <f>'CA Standards and Followers'!E4</f>
        <v>0.16999999999999998</v>
      </c>
      <c r="F33" s="57">
        <f>'CA Standards and Followers'!F4</f>
        <v>0.19500000000000001</v>
      </c>
      <c r="G33" s="57">
        <f>'CA Standards and Followers'!G4</f>
        <v>0.21999999999999997</v>
      </c>
      <c r="H33" s="57">
        <f>'CA Standards and Followers'!H4</f>
        <v>0.35</v>
      </c>
      <c r="I33" s="57">
        <f>'CA Standards and Followers'!I4</f>
        <v>0.43</v>
      </c>
      <c r="J33" s="57">
        <f>'CA Standards and Followers'!J4</f>
        <v>0.51</v>
      </c>
      <c r="K33" s="57">
        <f>'CA Standards and Followers'!K4</f>
        <v>0.59</v>
      </c>
      <c r="L33" s="57">
        <f>'CA Standards and Followers'!L4</f>
        <v>0.68</v>
      </c>
      <c r="M33" s="57">
        <f>'CA Standards and Followers'!M4</f>
        <v>0.76</v>
      </c>
      <c r="N33" s="57">
        <f>'CA Standards and Followers'!N4</f>
        <v>0.82</v>
      </c>
      <c r="O33" s="57">
        <f>'CA Standards and Followers'!O4</f>
        <v>0.82</v>
      </c>
      <c r="P33" s="57">
        <f>'CA Standards and Followers'!P4</f>
        <v>0.82</v>
      </c>
      <c r="Q33" s="57">
        <f>'CA Standards and Followers'!Q4</f>
        <v>0.82</v>
      </c>
      <c r="R33" s="57">
        <f>'CA Standards and Followers'!R4</f>
        <v>0.82</v>
      </c>
      <c r="S33" s="57">
        <f>'CA Standards and Followers'!S4</f>
        <v>0.82</v>
      </c>
      <c r="T33" s="57">
        <f>'CA Standards and Followers'!T4</f>
        <v>0.82</v>
      </c>
      <c r="U33" s="57">
        <f>'CA Standards and Followers'!U4</f>
        <v>0.82</v>
      </c>
      <c r="V33" s="57">
        <f>'CA Standards and Followers'!V4</f>
        <v>0.82</v>
      </c>
      <c r="W33" s="57">
        <f>'CA Standards and Followers'!W4</f>
        <v>0.82</v>
      </c>
      <c r="X33" s="57">
        <f>'CA Standards and Followers'!X4</f>
        <v>0.82</v>
      </c>
      <c r="Y33" s="57">
        <f>'CA Standards and Followers'!Y4</f>
        <v>0.82</v>
      </c>
      <c r="Z33" s="57">
        <f>'CA Standards and Followers'!Z4</f>
        <v>0.82</v>
      </c>
      <c r="AA33" s="57">
        <f>'CA Standards and Followers'!AA4</f>
        <v>0.82</v>
      </c>
      <c r="AB33" s="57">
        <f>'CA Standards and Followers'!AB4</f>
        <v>0.82</v>
      </c>
      <c r="AC33" s="57">
        <f>'CA Standards and Followers'!AC4</f>
        <v>0.82</v>
      </c>
      <c r="AD33" s="57">
        <f>'CA Standards and Followers'!AD4</f>
        <v>0.82</v>
      </c>
      <c r="AE33" s="57">
        <f>'CA Standards and Followers'!AE4</f>
        <v>0.82</v>
      </c>
      <c r="AF33" s="57">
        <f>'CA Standards and Followers'!AF4</f>
        <v>0.82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0.35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0.43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0.51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0.59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0.68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0.76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0.82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0.88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0.94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1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1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1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1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1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1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1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1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1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1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1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1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1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1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1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1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0.26200000000000001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0.3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0.39600000000000002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0.45500000000000002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0.53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0.61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0.57999999999999996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0.55000000000000004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0.26200000000000001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0.3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0.39600000000000002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0.45500000000000002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0.53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0.61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0.57999999999999996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0.55000000000000004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0.26200000000000001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0.3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0.39600000000000002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0.45500000000000002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0.53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0.61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0.57999999999999996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0.55000000000000004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0.26200000000000001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0.3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0.39600000000000002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0.45500000000000002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0.53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0.61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0.57999999999999996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0.55000000000000004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0.35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0.43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0.51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0.59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0.68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0.76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0.82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0.88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0.94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1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1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1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1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1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1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1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1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1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1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1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1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1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1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1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1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0.26200000000000001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0.3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0.39600000000000002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0.45500000000000002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0.53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0.61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0.57999999999999996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0.55000000000000004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0.35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0.43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0.51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0.59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0.68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0.76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0.82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0.88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0.94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1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1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1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1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1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1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1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1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1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1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1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1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1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1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1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1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0.26200000000000001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0.3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0.39600000000000002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0.45500000000000002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0.53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0.61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0.57999999999999996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0.55000000000000004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0.26200000000000001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0.3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0.39600000000000002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0.45500000000000002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0.53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0.61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0.57999999999999996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0.55000000000000004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0.26200000000000001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0.3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0.39600000000000002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0.45500000000000002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0.53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0.61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0.57999999999999996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0.55000000000000004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0.26200000000000001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0.3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0.39600000000000002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0.45500000000000002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0.53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0.61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0.57999999999999996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0.55000000000000004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0.26200000000000001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0.3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0.39600000000000002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0.45500000000000002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0.53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0.61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0.57999999999999996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0.55000000000000004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0.35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0.43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0.51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0.59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0.68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0.76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0.82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0.88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0.94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1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1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1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1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1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1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1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1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1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1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1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1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1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1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1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1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0.35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0.43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0.51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0.59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0.68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0.76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0.82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0.88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0.94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1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1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1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1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1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1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1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1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1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1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1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1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1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1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1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1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0.35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0.43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0.51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0.59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0.68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0.76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0.82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0.88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0.94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1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1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1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1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1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1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1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1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1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1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1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1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1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1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1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1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0.26200000000000001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0.3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0.39600000000000002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0.45500000000000002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0.53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0.61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0.57999999999999996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0.55000000000000004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0.26200000000000001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0.3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0.39600000000000002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0.45500000000000002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0.53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0.61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0.57999999999999996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0.55000000000000004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0.26200000000000001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0.3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0.39600000000000002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0.45500000000000002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0.53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0.61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0.57999999999999996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0.55000000000000004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0.26200000000000001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0.3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0.39600000000000002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0.45500000000000002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0.53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0.61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0.57999999999999996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0.55000000000000004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0.26200000000000001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0.3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0.39600000000000002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0.45500000000000002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0.53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0.61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0.57999999999999996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0.55000000000000004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0.26200000000000001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0.3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0.39600000000000002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0.45500000000000002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0.53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0.61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0.57999999999999996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0.55000000000000004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0.26200000000000001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0.3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0.39600000000000002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0.45500000000000002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0.53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0.61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0.57999999999999996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0.55000000000000004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0.26200000000000001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0.3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0.39600000000000002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0.45500000000000002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0.53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0.61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0.57999999999999996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0.55000000000000004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0.26200000000000001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0.3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0.39600000000000002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0.45500000000000002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0.53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0.61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0.57999999999999996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0.55000000000000004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0.26200000000000001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0.3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0.39600000000000002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0.45500000000000002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0.53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0.61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0.57999999999999996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0.55000000000000004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0.26200000000000001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0.3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0.39600000000000002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0.45500000000000002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0.53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0.61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0.57999999999999996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0.55000000000000004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0.26200000000000001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0.3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0.39600000000000002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0.45500000000000002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0.53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0.61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0.57999999999999996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0.55000000000000004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7">
        <f>IF('CA Standards and Followers'!$C14=1,'EPA HDV Rules'!B$23,'CA Standards and Followers'!$I$5)</f>
        <v>0</v>
      </c>
      <c r="J2" s="57">
        <f>IF('CA Standards and Followers'!$C14=1,'EPA HDV Rules'!C$23,'CA Standards and Followers'!$I$5)</f>
        <v>0</v>
      </c>
      <c r="K2" s="57">
        <f>IF('CA Standards and Followers'!$C14=1,'EPA HDV Rules'!D$23,'CA Standards and Followers'!$I$5)</f>
        <v>0</v>
      </c>
      <c r="L2" s="57">
        <f>IF('CA Standards and Followers'!$C14=1,'EPA HDV Rules'!E$23,'CA Standards and Followers'!$I$5)</f>
        <v>0</v>
      </c>
      <c r="M2" s="57">
        <f>IF('CA Standards and Followers'!$C14=1,'EPA HDV Rules'!F$23,'CA Standards and Followers'!$I$5)</f>
        <v>0</v>
      </c>
      <c r="N2" s="57">
        <f>IF('CA Standards and Followers'!$C14=1,'EPA HDV Rules'!G$23,'CA Standards and Followers'!$I$5)</f>
        <v>0</v>
      </c>
      <c r="O2" s="57">
        <f>IF('CA Standards and Followers'!$C14=1,'EPA HDV Rules'!H$23,'CA Standards and Followers'!$I$5)</f>
        <v>0</v>
      </c>
      <c r="P2" s="57">
        <f>IF('CA Standards and Followers'!$C14=1,'EPA HDV Rules'!I$23,'CA Standards and Followers'!$I$5)</f>
        <v>0</v>
      </c>
      <c r="Q2" s="57">
        <f>IF('CA Standards and Followers'!$C14=1,'EPA HDV Rules'!J$23,'CA Standards and Followers'!$I$5)</f>
        <v>0</v>
      </c>
      <c r="R2" s="57">
        <f>IF('CA Standards and Followers'!$C14=1,'EPA HDV Rules'!K$23,'CA Standards and Followers'!$I$5)</f>
        <v>0</v>
      </c>
      <c r="S2" s="57">
        <f>IF('CA Standards and Followers'!$C14=1,'EPA HDV Rules'!L$23,'CA Standards and Followers'!$I$5)</f>
        <v>0</v>
      </c>
      <c r="T2" s="57">
        <f>IF('CA Standards and Followers'!$C14=1,'EPA HDV Rules'!M$23,'CA Standards and Followers'!$I$5)</f>
        <v>0</v>
      </c>
      <c r="U2" s="57">
        <f>IF('CA Standards and Followers'!$C14=1,'EPA HDV Rules'!N$23,'CA Standards and Followers'!$I$5)</f>
        <v>0</v>
      </c>
      <c r="V2" s="57">
        <f>IF('CA Standards and Followers'!$C14=1,'EPA HDV Rules'!O$23,'CA Standards and Followers'!$I$5)</f>
        <v>0</v>
      </c>
      <c r="W2" s="57">
        <f>IF('CA Standards and Followers'!$C14=1,'EPA HDV Rules'!P$23,'CA Standards and Followers'!$I$5)</f>
        <v>0</v>
      </c>
      <c r="X2" s="57">
        <f>IF('CA Standards and Followers'!$C14=1,'EPA HDV Rules'!Q$23,'CA Standards and Followers'!$I$5)</f>
        <v>0</v>
      </c>
      <c r="Y2" s="57">
        <f>IF('CA Standards and Followers'!$C14=1,'EPA HDV Rules'!R$23,'CA Standards and Followers'!$I$5)</f>
        <v>0</v>
      </c>
      <c r="Z2" s="57">
        <f>IF('CA Standards and Followers'!$C14=1,'EPA HDV Rules'!S$23,'CA Standards and Followers'!$I$5)</f>
        <v>0</v>
      </c>
      <c r="AA2" s="57">
        <f>IF('CA Standards and Followers'!$C14=1,'EPA HDV Rules'!T$23,'CA Standards and Followers'!$I$5)</f>
        <v>0</v>
      </c>
      <c r="AB2" s="57">
        <f>IF('CA Standards and Followers'!$C14=1,'EPA HDV Rules'!U$23,'CA Standards and Followers'!$I$5)</f>
        <v>0</v>
      </c>
      <c r="AC2" s="57">
        <f>IF('CA Standards and Followers'!$C14=1,'EPA HDV Rules'!V$23,'CA Standards and Followers'!$I$5)</f>
        <v>0</v>
      </c>
      <c r="AD2" s="57">
        <f>IF('CA Standards and Followers'!$C14=1,'EPA HDV Rules'!W$23,'CA Standards and Followers'!$I$5)</f>
        <v>0</v>
      </c>
      <c r="AE2" s="57">
        <f>IF('CA Standards and Followers'!$C14=1,'EPA HDV Rules'!X$23,'CA Standards and Followers'!$I$5)</f>
        <v>0</v>
      </c>
      <c r="AF2" s="57">
        <f>IF('CA Standards and Followers'!$C14=1,'EPA HDV Rules'!Y$23,'CA Standards and Followers'!$I$5)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7">
        <f>IF('CA Standards and Followers'!$C15=1,'EPA HDV Rules'!B$23,'CA Standards and Followers'!$I$5)</f>
        <v>0</v>
      </c>
      <c r="J3" s="57">
        <f>IF('CA Standards and Followers'!$C15=1,'EPA HDV Rules'!C$23,'CA Standards and Followers'!$I$5)</f>
        <v>0</v>
      </c>
      <c r="K3" s="57">
        <f>IF('CA Standards and Followers'!$C15=1,'EPA HDV Rules'!D$23,'CA Standards and Followers'!$I$5)</f>
        <v>0</v>
      </c>
      <c r="L3" s="57">
        <f>IF('CA Standards and Followers'!$C15=1,'EPA HDV Rules'!E$23,'CA Standards and Followers'!$I$5)</f>
        <v>0</v>
      </c>
      <c r="M3" s="57">
        <f>IF('CA Standards and Followers'!$C15=1,'EPA HDV Rules'!F$23,'CA Standards and Followers'!$I$5)</f>
        <v>0</v>
      </c>
      <c r="N3" s="57">
        <f>IF('CA Standards and Followers'!$C15=1,'EPA HDV Rules'!G$23,'CA Standards and Followers'!$I$5)</f>
        <v>0</v>
      </c>
      <c r="O3" s="57">
        <f>IF('CA Standards and Followers'!$C15=1,'EPA HDV Rules'!H$23,'CA Standards and Followers'!$I$5)</f>
        <v>0</v>
      </c>
      <c r="P3" s="57">
        <f>IF('CA Standards and Followers'!$C15=1,'EPA HDV Rules'!I$23,'CA Standards and Followers'!$I$5)</f>
        <v>0</v>
      </c>
      <c r="Q3" s="57">
        <f>IF('CA Standards and Followers'!$C15=1,'EPA HDV Rules'!J$23,'CA Standards and Followers'!$I$5)</f>
        <v>0</v>
      </c>
      <c r="R3" s="57">
        <f>IF('CA Standards and Followers'!$C15=1,'EPA HDV Rules'!K$23,'CA Standards and Followers'!$I$5)</f>
        <v>0</v>
      </c>
      <c r="S3" s="57">
        <f>IF('CA Standards and Followers'!$C15=1,'EPA HDV Rules'!L$23,'CA Standards and Followers'!$I$5)</f>
        <v>0</v>
      </c>
      <c r="T3" s="57">
        <f>IF('CA Standards and Followers'!$C15=1,'EPA HDV Rules'!M$23,'CA Standards and Followers'!$I$5)</f>
        <v>0</v>
      </c>
      <c r="U3" s="57">
        <f>IF('CA Standards and Followers'!$C15=1,'EPA HDV Rules'!N$23,'CA Standards and Followers'!$I$5)</f>
        <v>0</v>
      </c>
      <c r="V3" s="57">
        <f>IF('CA Standards and Followers'!$C15=1,'EPA HDV Rules'!O$23,'CA Standards and Followers'!$I$5)</f>
        <v>0</v>
      </c>
      <c r="W3" s="57">
        <f>IF('CA Standards and Followers'!$C15=1,'EPA HDV Rules'!P$23,'CA Standards and Followers'!$I$5)</f>
        <v>0</v>
      </c>
      <c r="X3" s="57">
        <f>IF('CA Standards and Followers'!$C15=1,'EPA HDV Rules'!Q$23,'CA Standards and Followers'!$I$5)</f>
        <v>0</v>
      </c>
      <c r="Y3" s="57">
        <f>IF('CA Standards and Followers'!$C15=1,'EPA HDV Rules'!R$23,'CA Standards and Followers'!$I$5)</f>
        <v>0</v>
      </c>
      <c r="Z3" s="57">
        <f>IF('CA Standards and Followers'!$C15=1,'EPA HDV Rules'!S$23,'CA Standards and Followers'!$I$5)</f>
        <v>0</v>
      </c>
      <c r="AA3" s="57">
        <f>IF('CA Standards and Followers'!$C15=1,'EPA HDV Rules'!T$23,'CA Standards and Followers'!$I$5)</f>
        <v>0</v>
      </c>
      <c r="AB3" s="57">
        <f>IF('CA Standards and Followers'!$C15=1,'EPA HDV Rules'!U$23,'CA Standards and Followers'!$I$5)</f>
        <v>0</v>
      </c>
      <c r="AC3" s="57">
        <f>IF('CA Standards and Followers'!$C15=1,'EPA HDV Rules'!V$23,'CA Standards and Followers'!$I$5)</f>
        <v>0</v>
      </c>
      <c r="AD3" s="57">
        <f>IF('CA Standards and Followers'!$C15=1,'EPA HDV Rules'!W$23,'CA Standards and Followers'!$I$5)</f>
        <v>0</v>
      </c>
      <c r="AE3" s="57">
        <f>IF('CA Standards and Followers'!$C15=1,'EPA HDV Rules'!X$23,'CA Standards and Followers'!$I$5)</f>
        <v>0</v>
      </c>
      <c r="AF3" s="57">
        <f>IF('CA Standards and Followers'!$C15=1,'EPA HDV Rules'!Y$23,'CA Standards and Followers'!$I$5)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7">
        <f>IF('CA Standards and Followers'!$C16=1,'EPA HDV Rules'!B$23,'CA Standards and Followers'!$I$5)</f>
        <v>0</v>
      </c>
      <c r="J4" s="57">
        <f>IF('CA Standards and Followers'!$C16=1,'EPA HDV Rules'!C$23,'CA Standards and Followers'!$I$5)</f>
        <v>0</v>
      </c>
      <c r="K4" s="57">
        <f>IF('CA Standards and Followers'!$C16=1,'EPA HDV Rules'!D$23,'CA Standards and Followers'!$I$5)</f>
        <v>0</v>
      </c>
      <c r="L4" s="57">
        <f>IF('CA Standards and Followers'!$C16=1,'EPA HDV Rules'!E$23,'CA Standards and Followers'!$I$5)</f>
        <v>0</v>
      </c>
      <c r="M4" s="57">
        <f>IF('CA Standards and Followers'!$C16=1,'EPA HDV Rules'!F$23,'CA Standards and Followers'!$I$5)</f>
        <v>0</v>
      </c>
      <c r="N4" s="57">
        <f>IF('CA Standards and Followers'!$C16=1,'EPA HDV Rules'!G$23,'CA Standards and Followers'!$I$5)</f>
        <v>0</v>
      </c>
      <c r="O4" s="57">
        <f>IF('CA Standards and Followers'!$C16=1,'EPA HDV Rules'!H$23,'CA Standards and Followers'!$I$5)</f>
        <v>0</v>
      </c>
      <c r="P4" s="57">
        <f>IF('CA Standards and Followers'!$C16=1,'EPA HDV Rules'!I$23,'CA Standards and Followers'!$I$5)</f>
        <v>0</v>
      </c>
      <c r="Q4" s="57">
        <f>IF('CA Standards and Followers'!$C16=1,'EPA HDV Rules'!J$23,'CA Standards and Followers'!$I$5)</f>
        <v>0</v>
      </c>
      <c r="R4" s="57">
        <f>IF('CA Standards and Followers'!$C16=1,'EPA HDV Rules'!K$23,'CA Standards and Followers'!$I$5)</f>
        <v>0</v>
      </c>
      <c r="S4" s="57">
        <f>IF('CA Standards and Followers'!$C16=1,'EPA HDV Rules'!L$23,'CA Standards and Followers'!$I$5)</f>
        <v>0</v>
      </c>
      <c r="T4" s="57">
        <f>IF('CA Standards and Followers'!$C16=1,'EPA HDV Rules'!M$23,'CA Standards and Followers'!$I$5)</f>
        <v>0</v>
      </c>
      <c r="U4" s="57">
        <f>IF('CA Standards and Followers'!$C16=1,'EPA HDV Rules'!N$23,'CA Standards and Followers'!$I$5)</f>
        <v>0</v>
      </c>
      <c r="V4" s="57">
        <f>IF('CA Standards and Followers'!$C16=1,'EPA HDV Rules'!O$23,'CA Standards and Followers'!$I$5)</f>
        <v>0</v>
      </c>
      <c r="W4" s="57">
        <f>IF('CA Standards and Followers'!$C16=1,'EPA HDV Rules'!P$23,'CA Standards and Followers'!$I$5)</f>
        <v>0</v>
      </c>
      <c r="X4" s="57">
        <f>IF('CA Standards and Followers'!$C16=1,'EPA HDV Rules'!Q$23,'CA Standards and Followers'!$I$5)</f>
        <v>0</v>
      </c>
      <c r="Y4" s="57">
        <f>IF('CA Standards and Followers'!$C16=1,'EPA HDV Rules'!R$23,'CA Standards and Followers'!$I$5)</f>
        <v>0</v>
      </c>
      <c r="Z4" s="57">
        <f>IF('CA Standards and Followers'!$C16=1,'EPA HDV Rules'!S$23,'CA Standards and Followers'!$I$5)</f>
        <v>0</v>
      </c>
      <c r="AA4" s="57">
        <f>IF('CA Standards and Followers'!$C16=1,'EPA HDV Rules'!T$23,'CA Standards and Followers'!$I$5)</f>
        <v>0</v>
      </c>
      <c r="AB4" s="57">
        <f>IF('CA Standards and Followers'!$C16=1,'EPA HDV Rules'!U$23,'CA Standards and Followers'!$I$5)</f>
        <v>0</v>
      </c>
      <c r="AC4" s="57">
        <f>IF('CA Standards and Followers'!$C16=1,'EPA HDV Rules'!V$23,'CA Standards and Followers'!$I$5)</f>
        <v>0</v>
      </c>
      <c r="AD4" s="57">
        <f>IF('CA Standards and Followers'!$C16=1,'EPA HDV Rules'!W$23,'CA Standards and Followers'!$I$5)</f>
        <v>0</v>
      </c>
      <c r="AE4" s="57">
        <f>IF('CA Standards and Followers'!$C16=1,'EPA HDV Rules'!X$23,'CA Standards and Followers'!$I$5)</f>
        <v>0</v>
      </c>
      <c r="AF4" s="57">
        <f>IF('CA Standards and Followers'!$C16=1,'EPA HDV Rules'!Y$23,'CA Standards and Followers'!$I$5)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7">
        <f>IF('CA Standards and Followers'!$C17=1,'EPA HDV Rules'!B$23,'CA Standards and Followers'!$I$5)</f>
        <v>0</v>
      </c>
      <c r="J5" s="57">
        <f>IF('CA Standards and Followers'!$C17=1,'EPA HDV Rules'!C$23,'CA Standards and Followers'!$I$5)</f>
        <v>0</v>
      </c>
      <c r="K5" s="57">
        <f>IF('CA Standards and Followers'!$C17=1,'EPA HDV Rules'!D$23,'CA Standards and Followers'!$I$5)</f>
        <v>0</v>
      </c>
      <c r="L5" s="57">
        <f>IF('CA Standards and Followers'!$C17=1,'EPA HDV Rules'!E$23,'CA Standards and Followers'!$I$5)</f>
        <v>0</v>
      </c>
      <c r="M5" s="57">
        <f>IF('CA Standards and Followers'!$C17=1,'EPA HDV Rules'!F$23,'CA Standards and Followers'!$I$5)</f>
        <v>0</v>
      </c>
      <c r="N5" s="57">
        <f>IF('CA Standards and Followers'!$C17=1,'EPA HDV Rules'!G$23,'CA Standards and Followers'!$I$5)</f>
        <v>0</v>
      </c>
      <c r="O5" s="57">
        <f>IF('CA Standards and Followers'!$C17=1,'EPA HDV Rules'!H$23,'CA Standards and Followers'!$I$5)</f>
        <v>0</v>
      </c>
      <c r="P5" s="57">
        <f>IF('CA Standards and Followers'!$C17=1,'EPA HDV Rules'!I$23,'CA Standards and Followers'!$I$5)</f>
        <v>0</v>
      </c>
      <c r="Q5" s="57">
        <f>IF('CA Standards and Followers'!$C17=1,'EPA HDV Rules'!J$23,'CA Standards and Followers'!$I$5)</f>
        <v>0</v>
      </c>
      <c r="R5" s="57">
        <f>IF('CA Standards and Followers'!$C17=1,'EPA HDV Rules'!K$23,'CA Standards and Followers'!$I$5)</f>
        <v>0</v>
      </c>
      <c r="S5" s="57">
        <f>IF('CA Standards and Followers'!$C17=1,'EPA HDV Rules'!L$23,'CA Standards and Followers'!$I$5)</f>
        <v>0</v>
      </c>
      <c r="T5" s="57">
        <f>IF('CA Standards and Followers'!$C17=1,'EPA HDV Rules'!M$23,'CA Standards and Followers'!$I$5)</f>
        <v>0</v>
      </c>
      <c r="U5" s="57">
        <f>IF('CA Standards and Followers'!$C17=1,'EPA HDV Rules'!N$23,'CA Standards and Followers'!$I$5)</f>
        <v>0</v>
      </c>
      <c r="V5" s="57">
        <f>IF('CA Standards and Followers'!$C17=1,'EPA HDV Rules'!O$23,'CA Standards and Followers'!$I$5)</f>
        <v>0</v>
      </c>
      <c r="W5" s="57">
        <f>IF('CA Standards and Followers'!$C17=1,'EPA HDV Rules'!P$23,'CA Standards and Followers'!$I$5)</f>
        <v>0</v>
      </c>
      <c r="X5" s="57">
        <f>IF('CA Standards and Followers'!$C17=1,'EPA HDV Rules'!Q$23,'CA Standards and Followers'!$I$5)</f>
        <v>0</v>
      </c>
      <c r="Y5" s="57">
        <f>IF('CA Standards and Followers'!$C17=1,'EPA HDV Rules'!R$23,'CA Standards and Followers'!$I$5)</f>
        <v>0</v>
      </c>
      <c r="Z5" s="57">
        <f>IF('CA Standards and Followers'!$C17=1,'EPA HDV Rules'!S$23,'CA Standards and Followers'!$I$5)</f>
        <v>0</v>
      </c>
      <c r="AA5" s="57">
        <f>IF('CA Standards and Followers'!$C17=1,'EPA HDV Rules'!T$23,'CA Standards and Followers'!$I$5)</f>
        <v>0</v>
      </c>
      <c r="AB5" s="57">
        <f>IF('CA Standards and Followers'!$C17=1,'EPA HDV Rules'!U$23,'CA Standards and Followers'!$I$5)</f>
        <v>0</v>
      </c>
      <c r="AC5" s="57">
        <f>IF('CA Standards and Followers'!$C17=1,'EPA HDV Rules'!V$23,'CA Standards and Followers'!$I$5)</f>
        <v>0</v>
      </c>
      <c r="AD5" s="57">
        <f>IF('CA Standards and Followers'!$C17=1,'EPA HDV Rules'!W$23,'CA Standards and Followers'!$I$5)</f>
        <v>0</v>
      </c>
      <c r="AE5" s="57">
        <f>IF('CA Standards and Followers'!$C17=1,'EPA HDV Rules'!X$23,'CA Standards and Followers'!$I$5)</f>
        <v>0</v>
      </c>
      <c r="AF5" s="57">
        <f>IF('CA Standards and Followers'!$C17=1,'EPA HDV Rules'!Y$23,'CA Standards and Followers'!$I$5)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7">
        <f>IF('CA Standards and Followers'!$C18=1,'EPA HDV Rules'!B$23,'CA Standards and Followers'!$I$5)</f>
        <v>8.6930079249293704E-2</v>
      </c>
      <c r="J6" s="57">
        <f>IF('CA Standards and Followers'!$C18=1,'EPA HDV Rules'!C$23,'CA Standards and Followers'!$I$5)</f>
        <v>8.6930079249293704E-2</v>
      </c>
      <c r="K6" s="57">
        <f>IF('CA Standards and Followers'!$C18=1,'EPA HDV Rules'!D$23,'CA Standards and Followers'!$I$5)</f>
        <v>8.6930079249293704E-2</v>
      </c>
      <c r="L6" s="57">
        <f>IF('CA Standards and Followers'!$C18=1,'EPA HDV Rules'!E$23,'CA Standards and Followers'!$I$5)</f>
        <v>8.6930079249293704E-2</v>
      </c>
      <c r="M6" s="57">
        <f>IF('CA Standards and Followers'!$C18=1,'EPA HDV Rules'!F$23,'CA Standards and Followers'!$I$5)</f>
        <v>8.6930079249293704E-2</v>
      </c>
      <c r="N6" s="57">
        <f>IF('CA Standards and Followers'!$C18=1,'EPA HDV Rules'!G$23,'CA Standards and Followers'!$I$5)</f>
        <v>8.6930079249293704E-2</v>
      </c>
      <c r="O6" s="57">
        <f>IF('CA Standards and Followers'!$C18=1,'EPA HDV Rules'!H$23,'CA Standards and Followers'!$I$5)</f>
        <v>8.6930079249293704E-2</v>
      </c>
      <c r="P6" s="57">
        <f>IF('CA Standards and Followers'!$C18=1,'EPA HDV Rules'!I$23,'CA Standards and Followers'!$I$5)</f>
        <v>8.6930079249293704E-2</v>
      </c>
      <c r="Q6" s="57">
        <f>IF('CA Standards and Followers'!$C18=1,'EPA HDV Rules'!J$23,'CA Standards and Followers'!$I$5)</f>
        <v>8.6930079249293704E-2</v>
      </c>
      <c r="R6" s="57">
        <f>IF('CA Standards and Followers'!$C18=1,'EPA HDV Rules'!K$23,'CA Standards and Followers'!$I$5)</f>
        <v>8.6930079249293704E-2</v>
      </c>
      <c r="S6" s="57">
        <f>IF('CA Standards and Followers'!$C18=1,'EPA HDV Rules'!L$23,'CA Standards and Followers'!$I$5)</f>
        <v>8.6930079249293704E-2</v>
      </c>
      <c r="T6" s="57">
        <f>IF('CA Standards and Followers'!$C18=1,'EPA HDV Rules'!M$23,'CA Standards and Followers'!$I$5)</f>
        <v>8.6930079249293704E-2</v>
      </c>
      <c r="U6" s="57">
        <f>IF('CA Standards and Followers'!$C18=1,'EPA HDV Rules'!N$23,'CA Standards and Followers'!$I$5)</f>
        <v>8.6930079249293704E-2</v>
      </c>
      <c r="V6" s="57">
        <f>IF('CA Standards and Followers'!$C18=1,'EPA HDV Rules'!O$23,'CA Standards and Followers'!$I$5)</f>
        <v>8.6930079249293704E-2</v>
      </c>
      <c r="W6" s="57">
        <f>IF('CA Standards and Followers'!$C18=1,'EPA HDV Rules'!P$23,'CA Standards and Followers'!$I$5)</f>
        <v>8.6930079249293704E-2</v>
      </c>
      <c r="X6" s="57">
        <f>IF('CA Standards and Followers'!$C18=1,'EPA HDV Rules'!Q$23,'CA Standards and Followers'!$I$5)</f>
        <v>8.6930079249293704E-2</v>
      </c>
      <c r="Y6" s="57">
        <f>IF('CA Standards and Followers'!$C18=1,'EPA HDV Rules'!R$23,'CA Standards and Followers'!$I$5)</f>
        <v>8.6930079249293704E-2</v>
      </c>
      <c r="Z6" s="57">
        <f>IF('CA Standards and Followers'!$C18=1,'EPA HDV Rules'!S$23,'CA Standards and Followers'!$I$5)</f>
        <v>8.6930079249293704E-2</v>
      </c>
      <c r="AA6" s="57">
        <f>IF('CA Standards and Followers'!$C18=1,'EPA HDV Rules'!T$23,'CA Standards and Followers'!$I$5)</f>
        <v>8.6930079249293704E-2</v>
      </c>
      <c r="AB6" s="57">
        <f>IF('CA Standards and Followers'!$C18=1,'EPA HDV Rules'!U$23,'CA Standards and Followers'!$I$5)</f>
        <v>8.6930079249293704E-2</v>
      </c>
      <c r="AC6" s="57">
        <f>IF('CA Standards and Followers'!$C18=1,'EPA HDV Rules'!V$23,'CA Standards and Followers'!$I$5)</f>
        <v>8.6930079249293704E-2</v>
      </c>
      <c r="AD6" s="57">
        <f>IF('CA Standards and Followers'!$C18=1,'EPA HDV Rules'!W$23,'CA Standards and Followers'!$I$5)</f>
        <v>8.6930079249293704E-2</v>
      </c>
      <c r="AE6" s="57">
        <f>IF('CA Standards and Followers'!$C18=1,'EPA HDV Rules'!X$23,'CA Standards and Followers'!$I$5)</f>
        <v>8.6930079249293704E-2</v>
      </c>
      <c r="AF6" s="57">
        <f>IF('CA Standards and Followers'!$C18=1,'EPA HDV Rules'!Y$23,'CA Standards and Followers'!$I$5)</f>
        <v>8.6930079249293704E-2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7">
        <f>IF('CA Standards and Followers'!$C19=1,'EPA HDV Rules'!B$23,'CA Standards and Followers'!$I$5)</f>
        <v>8.6930079249293704E-2</v>
      </c>
      <c r="J7" s="57">
        <f>IF('CA Standards and Followers'!$C19=1,'EPA HDV Rules'!C$23,'CA Standards and Followers'!$I$5)</f>
        <v>8.6930079249293704E-2</v>
      </c>
      <c r="K7" s="57">
        <f>IF('CA Standards and Followers'!$C19=1,'EPA HDV Rules'!D$23,'CA Standards and Followers'!$I$5)</f>
        <v>8.6930079249293704E-2</v>
      </c>
      <c r="L7" s="57">
        <f>IF('CA Standards and Followers'!$C19=1,'EPA HDV Rules'!E$23,'CA Standards and Followers'!$I$5)</f>
        <v>8.6930079249293704E-2</v>
      </c>
      <c r="M7" s="57">
        <f>IF('CA Standards and Followers'!$C19=1,'EPA HDV Rules'!F$23,'CA Standards and Followers'!$I$5)</f>
        <v>8.6930079249293704E-2</v>
      </c>
      <c r="N7" s="57">
        <f>IF('CA Standards and Followers'!$C19=1,'EPA HDV Rules'!G$23,'CA Standards and Followers'!$I$5)</f>
        <v>8.6930079249293704E-2</v>
      </c>
      <c r="O7" s="57">
        <f>IF('CA Standards and Followers'!$C19=1,'EPA HDV Rules'!H$23,'CA Standards and Followers'!$I$5)</f>
        <v>8.6930079249293704E-2</v>
      </c>
      <c r="P7" s="57">
        <f>IF('CA Standards and Followers'!$C19=1,'EPA HDV Rules'!I$23,'CA Standards and Followers'!$I$5)</f>
        <v>8.6930079249293704E-2</v>
      </c>
      <c r="Q7" s="57">
        <f>IF('CA Standards and Followers'!$C19=1,'EPA HDV Rules'!J$23,'CA Standards and Followers'!$I$5)</f>
        <v>8.6930079249293704E-2</v>
      </c>
      <c r="R7" s="57">
        <f>IF('CA Standards and Followers'!$C19=1,'EPA HDV Rules'!K$23,'CA Standards and Followers'!$I$5)</f>
        <v>8.6930079249293704E-2</v>
      </c>
      <c r="S7" s="57">
        <f>IF('CA Standards and Followers'!$C19=1,'EPA HDV Rules'!L$23,'CA Standards and Followers'!$I$5)</f>
        <v>8.6930079249293704E-2</v>
      </c>
      <c r="T7" s="57">
        <f>IF('CA Standards and Followers'!$C19=1,'EPA HDV Rules'!M$23,'CA Standards and Followers'!$I$5)</f>
        <v>8.6930079249293704E-2</v>
      </c>
      <c r="U7" s="57">
        <f>IF('CA Standards and Followers'!$C19=1,'EPA HDV Rules'!N$23,'CA Standards and Followers'!$I$5)</f>
        <v>8.6930079249293704E-2</v>
      </c>
      <c r="V7" s="57">
        <f>IF('CA Standards and Followers'!$C19=1,'EPA HDV Rules'!O$23,'CA Standards and Followers'!$I$5)</f>
        <v>8.6930079249293704E-2</v>
      </c>
      <c r="W7" s="57">
        <f>IF('CA Standards and Followers'!$C19=1,'EPA HDV Rules'!P$23,'CA Standards and Followers'!$I$5)</f>
        <v>8.6930079249293704E-2</v>
      </c>
      <c r="X7" s="57">
        <f>IF('CA Standards and Followers'!$C19=1,'EPA HDV Rules'!Q$23,'CA Standards and Followers'!$I$5)</f>
        <v>8.6930079249293704E-2</v>
      </c>
      <c r="Y7" s="57">
        <f>IF('CA Standards and Followers'!$C19=1,'EPA HDV Rules'!R$23,'CA Standards and Followers'!$I$5)</f>
        <v>8.6930079249293704E-2</v>
      </c>
      <c r="Z7" s="57">
        <f>IF('CA Standards and Followers'!$C19=1,'EPA HDV Rules'!S$23,'CA Standards and Followers'!$I$5)</f>
        <v>8.6930079249293704E-2</v>
      </c>
      <c r="AA7" s="57">
        <f>IF('CA Standards and Followers'!$C19=1,'EPA HDV Rules'!T$23,'CA Standards and Followers'!$I$5)</f>
        <v>8.6930079249293704E-2</v>
      </c>
      <c r="AB7" s="57">
        <f>IF('CA Standards and Followers'!$C19=1,'EPA HDV Rules'!U$23,'CA Standards and Followers'!$I$5)</f>
        <v>8.6930079249293704E-2</v>
      </c>
      <c r="AC7" s="57">
        <f>IF('CA Standards and Followers'!$C19=1,'EPA HDV Rules'!V$23,'CA Standards and Followers'!$I$5)</f>
        <v>8.6930079249293704E-2</v>
      </c>
      <c r="AD7" s="57">
        <f>IF('CA Standards and Followers'!$C19=1,'EPA HDV Rules'!W$23,'CA Standards and Followers'!$I$5)</f>
        <v>8.6930079249293704E-2</v>
      </c>
      <c r="AE7" s="57">
        <f>IF('CA Standards and Followers'!$C19=1,'EPA HDV Rules'!X$23,'CA Standards and Followers'!$I$5)</f>
        <v>8.6930079249293704E-2</v>
      </c>
      <c r="AF7" s="57">
        <f>IF('CA Standards and Followers'!$C19=1,'EPA HDV Rules'!Y$23,'CA Standards and Followers'!$I$5)</f>
        <v>8.6930079249293704E-2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7">
        <f>IF('CA Standards and Followers'!$C20=1,'EPA HDV Rules'!B$23,'CA Standards and Followers'!$I$5)</f>
        <v>0</v>
      </c>
      <c r="J8" s="57">
        <f>IF('CA Standards and Followers'!$C20=1,'EPA HDV Rules'!C$23,'CA Standards and Followers'!$I$5)</f>
        <v>0</v>
      </c>
      <c r="K8" s="57">
        <f>IF('CA Standards and Followers'!$C20=1,'EPA HDV Rules'!D$23,'CA Standards and Followers'!$I$5)</f>
        <v>0</v>
      </c>
      <c r="L8" s="57">
        <f>IF('CA Standards and Followers'!$C20=1,'EPA HDV Rules'!E$23,'CA Standards and Followers'!$I$5)</f>
        <v>0</v>
      </c>
      <c r="M8" s="57">
        <f>IF('CA Standards and Followers'!$C20=1,'EPA HDV Rules'!F$23,'CA Standards and Followers'!$I$5)</f>
        <v>0</v>
      </c>
      <c r="N8" s="57">
        <f>IF('CA Standards and Followers'!$C20=1,'EPA HDV Rules'!G$23,'CA Standards and Followers'!$I$5)</f>
        <v>0</v>
      </c>
      <c r="O8" s="57">
        <f>IF('CA Standards and Followers'!$C20=1,'EPA HDV Rules'!H$23,'CA Standards and Followers'!$I$5)</f>
        <v>0</v>
      </c>
      <c r="P8" s="57">
        <f>IF('CA Standards and Followers'!$C20=1,'EPA HDV Rules'!I$23,'CA Standards and Followers'!$I$5)</f>
        <v>0</v>
      </c>
      <c r="Q8" s="57">
        <f>IF('CA Standards and Followers'!$C20=1,'EPA HDV Rules'!J$23,'CA Standards and Followers'!$I$5)</f>
        <v>0</v>
      </c>
      <c r="R8" s="57">
        <f>IF('CA Standards and Followers'!$C20=1,'EPA HDV Rules'!K$23,'CA Standards and Followers'!$I$5)</f>
        <v>0</v>
      </c>
      <c r="S8" s="57">
        <f>IF('CA Standards and Followers'!$C20=1,'EPA HDV Rules'!L$23,'CA Standards and Followers'!$I$5)</f>
        <v>0</v>
      </c>
      <c r="T8" s="57">
        <f>IF('CA Standards and Followers'!$C20=1,'EPA HDV Rules'!M$23,'CA Standards and Followers'!$I$5)</f>
        <v>0</v>
      </c>
      <c r="U8" s="57">
        <f>IF('CA Standards and Followers'!$C20=1,'EPA HDV Rules'!N$23,'CA Standards and Followers'!$I$5)</f>
        <v>0</v>
      </c>
      <c r="V8" s="57">
        <f>IF('CA Standards and Followers'!$C20=1,'EPA HDV Rules'!O$23,'CA Standards and Followers'!$I$5)</f>
        <v>0</v>
      </c>
      <c r="W8" s="57">
        <f>IF('CA Standards and Followers'!$C20=1,'EPA HDV Rules'!P$23,'CA Standards and Followers'!$I$5)</f>
        <v>0</v>
      </c>
      <c r="X8" s="57">
        <f>IF('CA Standards and Followers'!$C20=1,'EPA HDV Rules'!Q$23,'CA Standards and Followers'!$I$5)</f>
        <v>0</v>
      </c>
      <c r="Y8" s="57">
        <f>IF('CA Standards and Followers'!$C20=1,'EPA HDV Rules'!R$23,'CA Standards and Followers'!$I$5)</f>
        <v>0</v>
      </c>
      <c r="Z8" s="57">
        <f>IF('CA Standards and Followers'!$C20=1,'EPA HDV Rules'!S$23,'CA Standards and Followers'!$I$5)</f>
        <v>0</v>
      </c>
      <c r="AA8" s="57">
        <f>IF('CA Standards and Followers'!$C20=1,'EPA HDV Rules'!T$23,'CA Standards and Followers'!$I$5)</f>
        <v>0</v>
      </c>
      <c r="AB8" s="57">
        <f>IF('CA Standards and Followers'!$C20=1,'EPA HDV Rules'!U$23,'CA Standards and Followers'!$I$5)</f>
        <v>0</v>
      </c>
      <c r="AC8" s="57">
        <f>IF('CA Standards and Followers'!$C20=1,'EPA HDV Rules'!V$23,'CA Standards and Followers'!$I$5)</f>
        <v>0</v>
      </c>
      <c r="AD8" s="57">
        <f>IF('CA Standards and Followers'!$C20=1,'EPA HDV Rules'!W$23,'CA Standards and Followers'!$I$5)</f>
        <v>0</v>
      </c>
      <c r="AE8" s="57">
        <f>IF('CA Standards and Followers'!$C20=1,'EPA HDV Rules'!X$23,'CA Standards and Followers'!$I$5)</f>
        <v>0</v>
      </c>
      <c r="AF8" s="57">
        <f>IF('CA Standards and Followers'!$C20=1,'EPA HDV Rules'!Y$23,'CA Standards and Followers'!$I$5)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7">
        <f>IF('CA Standards and Followers'!$C21=1,'EPA HDV Rules'!B$23,'CA Standards and Followers'!$I$5)</f>
        <v>0</v>
      </c>
      <c r="J9" s="57">
        <f>IF('CA Standards and Followers'!$C21=1,'EPA HDV Rules'!C$23,'CA Standards and Followers'!$I$5)</f>
        <v>0</v>
      </c>
      <c r="K9" s="57">
        <f>IF('CA Standards and Followers'!$C21=1,'EPA HDV Rules'!D$23,'CA Standards and Followers'!$I$5)</f>
        <v>0</v>
      </c>
      <c r="L9" s="57">
        <f>IF('CA Standards and Followers'!$C21=1,'EPA HDV Rules'!E$23,'CA Standards and Followers'!$I$5)</f>
        <v>0</v>
      </c>
      <c r="M9" s="57">
        <f>IF('CA Standards and Followers'!$C21=1,'EPA HDV Rules'!F$23,'CA Standards and Followers'!$I$5)</f>
        <v>0</v>
      </c>
      <c r="N9" s="57">
        <f>IF('CA Standards and Followers'!$C21=1,'EPA HDV Rules'!G$23,'CA Standards and Followers'!$I$5)</f>
        <v>0</v>
      </c>
      <c r="O9" s="57">
        <f>IF('CA Standards and Followers'!$C21=1,'EPA HDV Rules'!H$23,'CA Standards and Followers'!$I$5)</f>
        <v>0</v>
      </c>
      <c r="P9" s="57">
        <f>IF('CA Standards and Followers'!$C21=1,'EPA HDV Rules'!I$23,'CA Standards and Followers'!$I$5)</f>
        <v>0</v>
      </c>
      <c r="Q9" s="57">
        <f>IF('CA Standards and Followers'!$C21=1,'EPA HDV Rules'!J$23,'CA Standards and Followers'!$I$5)</f>
        <v>0</v>
      </c>
      <c r="R9" s="57">
        <f>IF('CA Standards and Followers'!$C21=1,'EPA HDV Rules'!K$23,'CA Standards and Followers'!$I$5)</f>
        <v>0</v>
      </c>
      <c r="S9" s="57">
        <f>IF('CA Standards and Followers'!$C21=1,'EPA HDV Rules'!L$23,'CA Standards and Followers'!$I$5)</f>
        <v>0</v>
      </c>
      <c r="T9" s="57">
        <f>IF('CA Standards and Followers'!$C21=1,'EPA HDV Rules'!M$23,'CA Standards and Followers'!$I$5)</f>
        <v>0</v>
      </c>
      <c r="U9" s="57">
        <f>IF('CA Standards and Followers'!$C21=1,'EPA HDV Rules'!N$23,'CA Standards and Followers'!$I$5)</f>
        <v>0</v>
      </c>
      <c r="V9" s="57">
        <f>IF('CA Standards and Followers'!$C21=1,'EPA HDV Rules'!O$23,'CA Standards and Followers'!$I$5)</f>
        <v>0</v>
      </c>
      <c r="W9" s="57">
        <f>IF('CA Standards and Followers'!$C21=1,'EPA HDV Rules'!P$23,'CA Standards and Followers'!$I$5)</f>
        <v>0</v>
      </c>
      <c r="X9" s="57">
        <f>IF('CA Standards and Followers'!$C21=1,'EPA HDV Rules'!Q$23,'CA Standards and Followers'!$I$5)</f>
        <v>0</v>
      </c>
      <c r="Y9" s="57">
        <f>IF('CA Standards and Followers'!$C21=1,'EPA HDV Rules'!R$23,'CA Standards and Followers'!$I$5)</f>
        <v>0</v>
      </c>
      <c r="Z9" s="57">
        <f>IF('CA Standards and Followers'!$C21=1,'EPA HDV Rules'!S$23,'CA Standards and Followers'!$I$5)</f>
        <v>0</v>
      </c>
      <c r="AA9" s="57">
        <f>IF('CA Standards and Followers'!$C21=1,'EPA HDV Rules'!T$23,'CA Standards and Followers'!$I$5)</f>
        <v>0</v>
      </c>
      <c r="AB9" s="57">
        <f>IF('CA Standards and Followers'!$C21=1,'EPA HDV Rules'!U$23,'CA Standards and Followers'!$I$5)</f>
        <v>0</v>
      </c>
      <c r="AC9" s="57">
        <f>IF('CA Standards and Followers'!$C21=1,'EPA HDV Rules'!V$23,'CA Standards and Followers'!$I$5)</f>
        <v>0</v>
      </c>
      <c r="AD9" s="57">
        <f>IF('CA Standards and Followers'!$C21=1,'EPA HDV Rules'!W$23,'CA Standards and Followers'!$I$5)</f>
        <v>0</v>
      </c>
      <c r="AE9" s="57">
        <f>IF('CA Standards and Followers'!$C21=1,'EPA HDV Rules'!X$23,'CA Standards and Followers'!$I$5)</f>
        <v>0</v>
      </c>
      <c r="AF9" s="57">
        <f>IF('CA Standards and Followers'!$C21=1,'EPA HDV Rules'!Y$23,'CA Standards and Followers'!$I$5)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7">
        <f>IF('CA Standards and Followers'!$C22=1,'EPA HDV Rules'!B$23,'CA Standards and Followers'!$I$5)</f>
        <v>0</v>
      </c>
      <c r="J10" s="57">
        <f>IF('CA Standards and Followers'!$C22=1,'EPA HDV Rules'!C$23,'CA Standards and Followers'!$I$5)</f>
        <v>0</v>
      </c>
      <c r="K10" s="57">
        <f>IF('CA Standards and Followers'!$C22=1,'EPA HDV Rules'!D$23,'CA Standards and Followers'!$I$5)</f>
        <v>0</v>
      </c>
      <c r="L10" s="57">
        <f>IF('CA Standards and Followers'!$C22=1,'EPA HDV Rules'!E$23,'CA Standards and Followers'!$I$5)</f>
        <v>0</v>
      </c>
      <c r="M10" s="57">
        <f>IF('CA Standards and Followers'!$C22=1,'EPA HDV Rules'!F$23,'CA Standards and Followers'!$I$5)</f>
        <v>0</v>
      </c>
      <c r="N10" s="57">
        <f>IF('CA Standards and Followers'!$C22=1,'EPA HDV Rules'!G$23,'CA Standards and Followers'!$I$5)</f>
        <v>0</v>
      </c>
      <c r="O10" s="57">
        <f>IF('CA Standards and Followers'!$C22=1,'EPA HDV Rules'!H$23,'CA Standards and Followers'!$I$5)</f>
        <v>0</v>
      </c>
      <c r="P10" s="57">
        <f>IF('CA Standards and Followers'!$C22=1,'EPA HDV Rules'!I$23,'CA Standards and Followers'!$I$5)</f>
        <v>0</v>
      </c>
      <c r="Q10" s="57">
        <f>IF('CA Standards and Followers'!$C22=1,'EPA HDV Rules'!J$23,'CA Standards and Followers'!$I$5)</f>
        <v>0</v>
      </c>
      <c r="R10" s="57">
        <f>IF('CA Standards and Followers'!$C22=1,'EPA HDV Rules'!K$23,'CA Standards and Followers'!$I$5)</f>
        <v>0</v>
      </c>
      <c r="S10" s="57">
        <f>IF('CA Standards and Followers'!$C22=1,'EPA HDV Rules'!L$23,'CA Standards and Followers'!$I$5)</f>
        <v>0</v>
      </c>
      <c r="T10" s="57">
        <f>IF('CA Standards and Followers'!$C22=1,'EPA HDV Rules'!M$23,'CA Standards and Followers'!$I$5)</f>
        <v>0</v>
      </c>
      <c r="U10" s="57">
        <f>IF('CA Standards and Followers'!$C22=1,'EPA HDV Rules'!N$23,'CA Standards and Followers'!$I$5)</f>
        <v>0</v>
      </c>
      <c r="V10" s="57">
        <f>IF('CA Standards and Followers'!$C22=1,'EPA HDV Rules'!O$23,'CA Standards and Followers'!$I$5)</f>
        <v>0</v>
      </c>
      <c r="W10" s="57">
        <f>IF('CA Standards and Followers'!$C22=1,'EPA HDV Rules'!P$23,'CA Standards and Followers'!$I$5)</f>
        <v>0</v>
      </c>
      <c r="X10" s="57">
        <f>IF('CA Standards and Followers'!$C22=1,'EPA HDV Rules'!Q$23,'CA Standards and Followers'!$I$5)</f>
        <v>0</v>
      </c>
      <c r="Y10" s="57">
        <f>IF('CA Standards and Followers'!$C22=1,'EPA HDV Rules'!R$23,'CA Standards and Followers'!$I$5)</f>
        <v>0</v>
      </c>
      <c r="Z10" s="57">
        <f>IF('CA Standards and Followers'!$C22=1,'EPA HDV Rules'!S$23,'CA Standards and Followers'!$I$5)</f>
        <v>0</v>
      </c>
      <c r="AA10" s="57">
        <f>IF('CA Standards and Followers'!$C22=1,'EPA HDV Rules'!T$23,'CA Standards and Followers'!$I$5)</f>
        <v>0</v>
      </c>
      <c r="AB10" s="57">
        <f>IF('CA Standards and Followers'!$C22=1,'EPA HDV Rules'!U$23,'CA Standards and Followers'!$I$5)</f>
        <v>0</v>
      </c>
      <c r="AC10" s="57">
        <f>IF('CA Standards and Followers'!$C22=1,'EPA HDV Rules'!V$23,'CA Standards and Followers'!$I$5)</f>
        <v>0</v>
      </c>
      <c r="AD10" s="57">
        <f>IF('CA Standards and Followers'!$C22=1,'EPA HDV Rules'!W$23,'CA Standards and Followers'!$I$5)</f>
        <v>0</v>
      </c>
      <c r="AE10" s="57">
        <f>IF('CA Standards and Followers'!$C22=1,'EPA HDV Rules'!X$23,'CA Standards and Followers'!$I$5)</f>
        <v>0</v>
      </c>
      <c r="AF10" s="57">
        <f>IF('CA Standards and Followers'!$C22=1,'EPA HDV Rules'!Y$23,'CA Standards and Followers'!$I$5)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7">
        <f>IF('CA Standards and Followers'!$C23=1,'EPA HDV Rules'!B$23,'CA Standards and Followers'!$I$5)</f>
        <v>0</v>
      </c>
      <c r="J11" s="57">
        <f>IF('CA Standards and Followers'!$C23=1,'EPA HDV Rules'!C$23,'CA Standards and Followers'!$I$5)</f>
        <v>0</v>
      </c>
      <c r="K11" s="57">
        <f>IF('CA Standards and Followers'!$C23=1,'EPA HDV Rules'!D$23,'CA Standards and Followers'!$I$5)</f>
        <v>0</v>
      </c>
      <c r="L11" s="57">
        <f>IF('CA Standards and Followers'!$C23=1,'EPA HDV Rules'!E$23,'CA Standards and Followers'!$I$5)</f>
        <v>0</v>
      </c>
      <c r="M11" s="57">
        <f>IF('CA Standards and Followers'!$C23=1,'EPA HDV Rules'!F$23,'CA Standards and Followers'!$I$5)</f>
        <v>0</v>
      </c>
      <c r="N11" s="57">
        <f>IF('CA Standards and Followers'!$C23=1,'EPA HDV Rules'!G$23,'CA Standards and Followers'!$I$5)</f>
        <v>0</v>
      </c>
      <c r="O11" s="57">
        <f>IF('CA Standards and Followers'!$C23=1,'EPA HDV Rules'!H$23,'CA Standards and Followers'!$I$5)</f>
        <v>0</v>
      </c>
      <c r="P11" s="57">
        <f>IF('CA Standards and Followers'!$C23=1,'EPA HDV Rules'!I$23,'CA Standards and Followers'!$I$5)</f>
        <v>0</v>
      </c>
      <c r="Q11" s="57">
        <f>IF('CA Standards and Followers'!$C23=1,'EPA HDV Rules'!J$23,'CA Standards and Followers'!$I$5)</f>
        <v>0</v>
      </c>
      <c r="R11" s="57">
        <f>IF('CA Standards and Followers'!$C23=1,'EPA HDV Rules'!K$23,'CA Standards and Followers'!$I$5)</f>
        <v>0</v>
      </c>
      <c r="S11" s="57">
        <f>IF('CA Standards and Followers'!$C23=1,'EPA HDV Rules'!L$23,'CA Standards and Followers'!$I$5)</f>
        <v>0</v>
      </c>
      <c r="T11" s="57">
        <f>IF('CA Standards and Followers'!$C23=1,'EPA HDV Rules'!M$23,'CA Standards and Followers'!$I$5)</f>
        <v>0</v>
      </c>
      <c r="U11" s="57">
        <f>IF('CA Standards and Followers'!$C23=1,'EPA HDV Rules'!N$23,'CA Standards and Followers'!$I$5)</f>
        <v>0</v>
      </c>
      <c r="V11" s="57">
        <f>IF('CA Standards and Followers'!$C23=1,'EPA HDV Rules'!O$23,'CA Standards and Followers'!$I$5)</f>
        <v>0</v>
      </c>
      <c r="W11" s="57">
        <f>IF('CA Standards and Followers'!$C23=1,'EPA HDV Rules'!P$23,'CA Standards and Followers'!$I$5)</f>
        <v>0</v>
      </c>
      <c r="X11" s="57">
        <f>IF('CA Standards and Followers'!$C23=1,'EPA HDV Rules'!Q$23,'CA Standards and Followers'!$I$5)</f>
        <v>0</v>
      </c>
      <c r="Y11" s="57">
        <f>IF('CA Standards and Followers'!$C23=1,'EPA HDV Rules'!R$23,'CA Standards and Followers'!$I$5)</f>
        <v>0</v>
      </c>
      <c r="Z11" s="57">
        <f>IF('CA Standards and Followers'!$C23=1,'EPA HDV Rules'!S$23,'CA Standards and Followers'!$I$5)</f>
        <v>0</v>
      </c>
      <c r="AA11" s="57">
        <f>IF('CA Standards and Followers'!$C23=1,'EPA HDV Rules'!T$23,'CA Standards and Followers'!$I$5)</f>
        <v>0</v>
      </c>
      <c r="AB11" s="57">
        <f>IF('CA Standards and Followers'!$C23=1,'EPA HDV Rules'!U$23,'CA Standards and Followers'!$I$5)</f>
        <v>0</v>
      </c>
      <c r="AC11" s="57">
        <f>IF('CA Standards and Followers'!$C23=1,'EPA HDV Rules'!V$23,'CA Standards and Followers'!$I$5)</f>
        <v>0</v>
      </c>
      <c r="AD11" s="57">
        <f>IF('CA Standards and Followers'!$C23=1,'EPA HDV Rules'!W$23,'CA Standards and Followers'!$I$5)</f>
        <v>0</v>
      </c>
      <c r="AE11" s="57">
        <f>IF('CA Standards and Followers'!$C23=1,'EPA HDV Rules'!X$23,'CA Standards and Followers'!$I$5)</f>
        <v>0</v>
      </c>
      <c r="AF11" s="57">
        <f>IF('CA Standards and Followers'!$C23=1,'EPA HDV Rules'!Y$23,'CA Standards and Followers'!$I$5)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7">
        <f>IF('CA Standards and Followers'!$C24=1,'EPA HDV Rules'!B$23,'CA Standards and Followers'!$I$5)</f>
        <v>0</v>
      </c>
      <c r="J12" s="57">
        <f>IF('CA Standards and Followers'!$C24=1,'EPA HDV Rules'!C$23,'CA Standards and Followers'!$I$5)</f>
        <v>0</v>
      </c>
      <c r="K12" s="57">
        <f>IF('CA Standards and Followers'!$C24=1,'EPA HDV Rules'!D$23,'CA Standards and Followers'!$I$5)</f>
        <v>0</v>
      </c>
      <c r="L12" s="57">
        <f>IF('CA Standards and Followers'!$C24=1,'EPA HDV Rules'!E$23,'CA Standards and Followers'!$I$5)</f>
        <v>0</v>
      </c>
      <c r="M12" s="57">
        <f>IF('CA Standards and Followers'!$C24=1,'EPA HDV Rules'!F$23,'CA Standards and Followers'!$I$5)</f>
        <v>0</v>
      </c>
      <c r="N12" s="57">
        <f>IF('CA Standards and Followers'!$C24=1,'EPA HDV Rules'!G$23,'CA Standards and Followers'!$I$5)</f>
        <v>0</v>
      </c>
      <c r="O12" s="57">
        <f>IF('CA Standards and Followers'!$C24=1,'EPA HDV Rules'!H$23,'CA Standards and Followers'!$I$5)</f>
        <v>0</v>
      </c>
      <c r="P12" s="57">
        <f>IF('CA Standards and Followers'!$C24=1,'EPA HDV Rules'!I$23,'CA Standards and Followers'!$I$5)</f>
        <v>0</v>
      </c>
      <c r="Q12" s="57">
        <f>IF('CA Standards and Followers'!$C24=1,'EPA HDV Rules'!J$23,'CA Standards and Followers'!$I$5)</f>
        <v>0</v>
      </c>
      <c r="R12" s="57">
        <f>IF('CA Standards and Followers'!$C24=1,'EPA HDV Rules'!K$23,'CA Standards and Followers'!$I$5)</f>
        <v>0</v>
      </c>
      <c r="S12" s="57">
        <f>IF('CA Standards and Followers'!$C24=1,'EPA HDV Rules'!L$23,'CA Standards and Followers'!$I$5)</f>
        <v>0</v>
      </c>
      <c r="T12" s="57">
        <f>IF('CA Standards and Followers'!$C24=1,'EPA HDV Rules'!M$23,'CA Standards and Followers'!$I$5)</f>
        <v>0</v>
      </c>
      <c r="U12" s="57">
        <f>IF('CA Standards and Followers'!$C24=1,'EPA HDV Rules'!N$23,'CA Standards and Followers'!$I$5)</f>
        <v>0</v>
      </c>
      <c r="V12" s="57">
        <f>IF('CA Standards and Followers'!$C24=1,'EPA HDV Rules'!O$23,'CA Standards and Followers'!$I$5)</f>
        <v>0</v>
      </c>
      <c r="W12" s="57">
        <f>IF('CA Standards and Followers'!$C24=1,'EPA HDV Rules'!P$23,'CA Standards and Followers'!$I$5)</f>
        <v>0</v>
      </c>
      <c r="X12" s="57">
        <f>IF('CA Standards and Followers'!$C24=1,'EPA HDV Rules'!Q$23,'CA Standards and Followers'!$I$5)</f>
        <v>0</v>
      </c>
      <c r="Y12" s="57">
        <f>IF('CA Standards and Followers'!$C24=1,'EPA HDV Rules'!R$23,'CA Standards and Followers'!$I$5)</f>
        <v>0</v>
      </c>
      <c r="Z12" s="57">
        <f>IF('CA Standards and Followers'!$C24=1,'EPA HDV Rules'!S$23,'CA Standards and Followers'!$I$5)</f>
        <v>0</v>
      </c>
      <c r="AA12" s="57">
        <f>IF('CA Standards and Followers'!$C24=1,'EPA HDV Rules'!T$23,'CA Standards and Followers'!$I$5)</f>
        <v>0</v>
      </c>
      <c r="AB12" s="57">
        <f>IF('CA Standards and Followers'!$C24=1,'EPA HDV Rules'!U$23,'CA Standards and Followers'!$I$5)</f>
        <v>0</v>
      </c>
      <c r="AC12" s="57">
        <f>IF('CA Standards and Followers'!$C24=1,'EPA HDV Rules'!V$23,'CA Standards and Followers'!$I$5)</f>
        <v>0</v>
      </c>
      <c r="AD12" s="57">
        <f>IF('CA Standards and Followers'!$C24=1,'EPA HDV Rules'!W$23,'CA Standards and Followers'!$I$5)</f>
        <v>0</v>
      </c>
      <c r="AE12" s="57">
        <f>IF('CA Standards and Followers'!$C24=1,'EPA HDV Rules'!X$23,'CA Standards and Followers'!$I$5)</f>
        <v>0</v>
      </c>
      <c r="AF12" s="57">
        <f>IF('CA Standards and Followers'!$C24=1,'EPA HDV Rules'!Y$23,'CA Standards and Followers'!$I$5)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7">
        <f>IF('CA Standards and Followers'!$C25=1,'EPA HDV Rules'!B$23,'CA Standards and Followers'!$I$5)</f>
        <v>0</v>
      </c>
      <c r="J13" s="57">
        <f>IF('CA Standards and Followers'!$C25=1,'EPA HDV Rules'!C$23,'CA Standards and Followers'!$I$5)</f>
        <v>0</v>
      </c>
      <c r="K13" s="57">
        <f>IF('CA Standards and Followers'!$C25=1,'EPA HDV Rules'!D$23,'CA Standards and Followers'!$I$5)</f>
        <v>0</v>
      </c>
      <c r="L13" s="57">
        <f>IF('CA Standards and Followers'!$C25=1,'EPA HDV Rules'!E$23,'CA Standards and Followers'!$I$5)</f>
        <v>0</v>
      </c>
      <c r="M13" s="57">
        <f>IF('CA Standards and Followers'!$C25=1,'EPA HDV Rules'!F$23,'CA Standards and Followers'!$I$5)</f>
        <v>0</v>
      </c>
      <c r="N13" s="57">
        <f>IF('CA Standards and Followers'!$C25=1,'EPA HDV Rules'!G$23,'CA Standards and Followers'!$I$5)</f>
        <v>0</v>
      </c>
      <c r="O13" s="57">
        <f>IF('CA Standards and Followers'!$C25=1,'EPA HDV Rules'!H$23,'CA Standards and Followers'!$I$5)</f>
        <v>0</v>
      </c>
      <c r="P13" s="57">
        <f>IF('CA Standards and Followers'!$C25=1,'EPA HDV Rules'!I$23,'CA Standards and Followers'!$I$5)</f>
        <v>0</v>
      </c>
      <c r="Q13" s="57">
        <f>IF('CA Standards and Followers'!$C25=1,'EPA HDV Rules'!J$23,'CA Standards and Followers'!$I$5)</f>
        <v>0</v>
      </c>
      <c r="R13" s="57">
        <f>IF('CA Standards and Followers'!$C25=1,'EPA HDV Rules'!K$23,'CA Standards and Followers'!$I$5)</f>
        <v>0</v>
      </c>
      <c r="S13" s="57">
        <f>IF('CA Standards and Followers'!$C25=1,'EPA HDV Rules'!L$23,'CA Standards and Followers'!$I$5)</f>
        <v>0</v>
      </c>
      <c r="T13" s="57">
        <f>IF('CA Standards and Followers'!$C25=1,'EPA HDV Rules'!M$23,'CA Standards and Followers'!$I$5)</f>
        <v>0</v>
      </c>
      <c r="U13" s="57">
        <f>IF('CA Standards and Followers'!$C25=1,'EPA HDV Rules'!N$23,'CA Standards and Followers'!$I$5)</f>
        <v>0</v>
      </c>
      <c r="V13" s="57">
        <f>IF('CA Standards and Followers'!$C25=1,'EPA HDV Rules'!O$23,'CA Standards and Followers'!$I$5)</f>
        <v>0</v>
      </c>
      <c r="W13" s="57">
        <f>IF('CA Standards and Followers'!$C25=1,'EPA HDV Rules'!P$23,'CA Standards and Followers'!$I$5)</f>
        <v>0</v>
      </c>
      <c r="X13" s="57">
        <f>IF('CA Standards and Followers'!$C25=1,'EPA HDV Rules'!Q$23,'CA Standards and Followers'!$I$5)</f>
        <v>0</v>
      </c>
      <c r="Y13" s="57">
        <f>IF('CA Standards and Followers'!$C25=1,'EPA HDV Rules'!R$23,'CA Standards and Followers'!$I$5)</f>
        <v>0</v>
      </c>
      <c r="Z13" s="57">
        <f>IF('CA Standards and Followers'!$C25=1,'EPA HDV Rules'!S$23,'CA Standards and Followers'!$I$5)</f>
        <v>0</v>
      </c>
      <c r="AA13" s="57">
        <f>IF('CA Standards and Followers'!$C25=1,'EPA HDV Rules'!T$23,'CA Standards and Followers'!$I$5)</f>
        <v>0</v>
      </c>
      <c r="AB13" s="57">
        <f>IF('CA Standards and Followers'!$C25=1,'EPA HDV Rules'!U$23,'CA Standards and Followers'!$I$5)</f>
        <v>0</v>
      </c>
      <c r="AC13" s="57">
        <f>IF('CA Standards and Followers'!$C25=1,'EPA HDV Rules'!V$23,'CA Standards and Followers'!$I$5)</f>
        <v>0</v>
      </c>
      <c r="AD13" s="57">
        <f>IF('CA Standards and Followers'!$C25=1,'EPA HDV Rules'!W$23,'CA Standards and Followers'!$I$5)</f>
        <v>0</v>
      </c>
      <c r="AE13" s="57">
        <f>IF('CA Standards and Followers'!$C25=1,'EPA HDV Rules'!X$23,'CA Standards and Followers'!$I$5)</f>
        <v>0</v>
      </c>
      <c r="AF13" s="57">
        <f>IF('CA Standards and Followers'!$C25=1,'EPA HDV Rules'!Y$23,'CA Standards and Followers'!$I$5)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7">
        <f>IF('CA Standards and Followers'!$C26=1,'EPA HDV Rules'!B$23,'CA Standards and Followers'!$I$5)</f>
        <v>0</v>
      </c>
      <c r="J14" s="57">
        <f>IF('CA Standards and Followers'!$C26=1,'EPA HDV Rules'!C$23,'CA Standards and Followers'!$I$5)</f>
        <v>0</v>
      </c>
      <c r="K14" s="57">
        <f>IF('CA Standards and Followers'!$C26=1,'EPA HDV Rules'!D$23,'CA Standards and Followers'!$I$5)</f>
        <v>0</v>
      </c>
      <c r="L14" s="57">
        <f>IF('CA Standards and Followers'!$C26=1,'EPA HDV Rules'!E$23,'CA Standards and Followers'!$I$5)</f>
        <v>0</v>
      </c>
      <c r="M14" s="57">
        <f>IF('CA Standards and Followers'!$C26=1,'EPA HDV Rules'!F$23,'CA Standards and Followers'!$I$5)</f>
        <v>0</v>
      </c>
      <c r="N14" s="57">
        <f>IF('CA Standards and Followers'!$C26=1,'EPA HDV Rules'!G$23,'CA Standards and Followers'!$I$5)</f>
        <v>0</v>
      </c>
      <c r="O14" s="57">
        <f>IF('CA Standards and Followers'!$C26=1,'EPA HDV Rules'!H$23,'CA Standards and Followers'!$I$5)</f>
        <v>0</v>
      </c>
      <c r="P14" s="57">
        <f>IF('CA Standards and Followers'!$C26=1,'EPA HDV Rules'!I$23,'CA Standards and Followers'!$I$5)</f>
        <v>0</v>
      </c>
      <c r="Q14" s="57">
        <f>IF('CA Standards and Followers'!$C26=1,'EPA HDV Rules'!J$23,'CA Standards and Followers'!$I$5)</f>
        <v>0</v>
      </c>
      <c r="R14" s="57">
        <f>IF('CA Standards and Followers'!$C26=1,'EPA HDV Rules'!K$23,'CA Standards and Followers'!$I$5)</f>
        <v>0</v>
      </c>
      <c r="S14" s="57">
        <f>IF('CA Standards and Followers'!$C26=1,'EPA HDV Rules'!L$23,'CA Standards and Followers'!$I$5)</f>
        <v>0</v>
      </c>
      <c r="T14" s="57">
        <f>IF('CA Standards and Followers'!$C26=1,'EPA HDV Rules'!M$23,'CA Standards and Followers'!$I$5)</f>
        <v>0</v>
      </c>
      <c r="U14" s="57">
        <f>IF('CA Standards and Followers'!$C26=1,'EPA HDV Rules'!N$23,'CA Standards and Followers'!$I$5)</f>
        <v>0</v>
      </c>
      <c r="V14" s="57">
        <f>IF('CA Standards and Followers'!$C26=1,'EPA HDV Rules'!O$23,'CA Standards and Followers'!$I$5)</f>
        <v>0</v>
      </c>
      <c r="W14" s="57">
        <f>IF('CA Standards and Followers'!$C26=1,'EPA HDV Rules'!P$23,'CA Standards and Followers'!$I$5)</f>
        <v>0</v>
      </c>
      <c r="X14" s="57">
        <f>IF('CA Standards and Followers'!$C26=1,'EPA HDV Rules'!Q$23,'CA Standards and Followers'!$I$5)</f>
        <v>0</v>
      </c>
      <c r="Y14" s="57">
        <f>IF('CA Standards and Followers'!$C26=1,'EPA HDV Rules'!R$23,'CA Standards and Followers'!$I$5)</f>
        <v>0</v>
      </c>
      <c r="Z14" s="57">
        <f>IF('CA Standards and Followers'!$C26=1,'EPA HDV Rules'!S$23,'CA Standards and Followers'!$I$5)</f>
        <v>0</v>
      </c>
      <c r="AA14" s="57">
        <f>IF('CA Standards and Followers'!$C26=1,'EPA HDV Rules'!T$23,'CA Standards and Followers'!$I$5)</f>
        <v>0</v>
      </c>
      <c r="AB14" s="57">
        <f>IF('CA Standards and Followers'!$C26=1,'EPA HDV Rules'!U$23,'CA Standards and Followers'!$I$5)</f>
        <v>0</v>
      </c>
      <c r="AC14" s="57">
        <f>IF('CA Standards and Followers'!$C26=1,'EPA HDV Rules'!V$23,'CA Standards and Followers'!$I$5)</f>
        <v>0</v>
      </c>
      <c r="AD14" s="57">
        <f>IF('CA Standards and Followers'!$C26=1,'EPA HDV Rules'!W$23,'CA Standards and Followers'!$I$5)</f>
        <v>0</v>
      </c>
      <c r="AE14" s="57">
        <f>IF('CA Standards and Followers'!$C26=1,'EPA HDV Rules'!X$23,'CA Standards and Followers'!$I$5)</f>
        <v>0</v>
      </c>
      <c r="AF14" s="57">
        <f>IF('CA Standards and Followers'!$C26=1,'EPA HDV Rules'!Y$23,'CA Standards and Followers'!$I$5)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7">
        <f>IF('CA Standards and Followers'!$C27=1,'EPA HDV Rules'!B$23,'CA Standards and Followers'!$I$5)</f>
        <v>0</v>
      </c>
      <c r="J15" s="57">
        <f>IF('CA Standards and Followers'!$C27=1,'EPA HDV Rules'!C$23,'CA Standards and Followers'!$I$5)</f>
        <v>0</v>
      </c>
      <c r="K15" s="57">
        <f>IF('CA Standards and Followers'!$C27=1,'EPA HDV Rules'!D$23,'CA Standards and Followers'!$I$5)</f>
        <v>0</v>
      </c>
      <c r="L15" s="57">
        <f>IF('CA Standards and Followers'!$C27=1,'EPA HDV Rules'!E$23,'CA Standards and Followers'!$I$5)</f>
        <v>0</v>
      </c>
      <c r="M15" s="57">
        <f>IF('CA Standards and Followers'!$C27=1,'EPA HDV Rules'!F$23,'CA Standards and Followers'!$I$5)</f>
        <v>0</v>
      </c>
      <c r="N15" s="57">
        <f>IF('CA Standards and Followers'!$C27=1,'EPA HDV Rules'!G$23,'CA Standards and Followers'!$I$5)</f>
        <v>0</v>
      </c>
      <c r="O15" s="57">
        <f>IF('CA Standards and Followers'!$C27=1,'EPA HDV Rules'!H$23,'CA Standards and Followers'!$I$5)</f>
        <v>0</v>
      </c>
      <c r="P15" s="57">
        <f>IF('CA Standards and Followers'!$C27=1,'EPA HDV Rules'!I$23,'CA Standards and Followers'!$I$5)</f>
        <v>0</v>
      </c>
      <c r="Q15" s="57">
        <f>IF('CA Standards and Followers'!$C27=1,'EPA HDV Rules'!J$23,'CA Standards and Followers'!$I$5)</f>
        <v>0</v>
      </c>
      <c r="R15" s="57">
        <f>IF('CA Standards and Followers'!$C27=1,'EPA HDV Rules'!K$23,'CA Standards and Followers'!$I$5)</f>
        <v>0</v>
      </c>
      <c r="S15" s="57">
        <f>IF('CA Standards and Followers'!$C27=1,'EPA HDV Rules'!L$23,'CA Standards and Followers'!$I$5)</f>
        <v>0</v>
      </c>
      <c r="T15" s="57">
        <f>IF('CA Standards and Followers'!$C27=1,'EPA HDV Rules'!M$23,'CA Standards and Followers'!$I$5)</f>
        <v>0</v>
      </c>
      <c r="U15" s="57">
        <f>IF('CA Standards and Followers'!$C27=1,'EPA HDV Rules'!N$23,'CA Standards and Followers'!$I$5)</f>
        <v>0</v>
      </c>
      <c r="V15" s="57">
        <f>IF('CA Standards and Followers'!$C27=1,'EPA HDV Rules'!O$23,'CA Standards and Followers'!$I$5)</f>
        <v>0</v>
      </c>
      <c r="W15" s="57">
        <f>IF('CA Standards and Followers'!$C27=1,'EPA HDV Rules'!P$23,'CA Standards and Followers'!$I$5)</f>
        <v>0</v>
      </c>
      <c r="X15" s="57">
        <f>IF('CA Standards and Followers'!$C27=1,'EPA HDV Rules'!Q$23,'CA Standards and Followers'!$I$5)</f>
        <v>0</v>
      </c>
      <c r="Y15" s="57">
        <f>IF('CA Standards and Followers'!$C27=1,'EPA HDV Rules'!R$23,'CA Standards and Followers'!$I$5)</f>
        <v>0</v>
      </c>
      <c r="Z15" s="57">
        <f>IF('CA Standards and Followers'!$C27=1,'EPA HDV Rules'!S$23,'CA Standards and Followers'!$I$5)</f>
        <v>0</v>
      </c>
      <c r="AA15" s="57">
        <f>IF('CA Standards and Followers'!$C27=1,'EPA HDV Rules'!T$23,'CA Standards and Followers'!$I$5)</f>
        <v>0</v>
      </c>
      <c r="AB15" s="57">
        <f>IF('CA Standards and Followers'!$C27=1,'EPA HDV Rules'!U$23,'CA Standards and Followers'!$I$5)</f>
        <v>0</v>
      </c>
      <c r="AC15" s="57">
        <f>IF('CA Standards and Followers'!$C27=1,'EPA HDV Rules'!V$23,'CA Standards and Followers'!$I$5)</f>
        <v>0</v>
      </c>
      <c r="AD15" s="57">
        <f>IF('CA Standards and Followers'!$C27=1,'EPA HDV Rules'!W$23,'CA Standards and Followers'!$I$5)</f>
        <v>0</v>
      </c>
      <c r="AE15" s="57">
        <f>IF('CA Standards and Followers'!$C27=1,'EPA HDV Rules'!X$23,'CA Standards and Followers'!$I$5)</f>
        <v>0</v>
      </c>
      <c r="AF15" s="57">
        <f>IF('CA Standards and Followers'!$C27=1,'EPA HDV Rules'!Y$23,'CA Standards and Followers'!$I$5)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7">
        <f>IF('CA Standards and Followers'!$C28=1,'EPA HDV Rules'!B$23,'CA Standards and Followers'!$I$5)</f>
        <v>0</v>
      </c>
      <c r="J16" s="57">
        <f>IF('CA Standards and Followers'!$C28=1,'EPA HDV Rules'!C$23,'CA Standards and Followers'!$I$5)</f>
        <v>0</v>
      </c>
      <c r="K16" s="57">
        <f>IF('CA Standards and Followers'!$C28=1,'EPA HDV Rules'!D$23,'CA Standards and Followers'!$I$5)</f>
        <v>0</v>
      </c>
      <c r="L16" s="57">
        <f>IF('CA Standards and Followers'!$C28=1,'EPA HDV Rules'!E$23,'CA Standards and Followers'!$I$5)</f>
        <v>0</v>
      </c>
      <c r="M16" s="57">
        <f>IF('CA Standards and Followers'!$C28=1,'EPA HDV Rules'!F$23,'CA Standards and Followers'!$I$5)</f>
        <v>0</v>
      </c>
      <c r="N16" s="57">
        <f>IF('CA Standards and Followers'!$C28=1,'EPA HDV Rules'!G$23,'CA Standards and Followers'!$I$5)</f>
        <v>0</v>
      </c>
      <c r="O16" s="57">
        <f>IF('CA Standards and Followers'!$C28=1,'EPA HDV Rules'!H$23,'CA Standards and Followers'!$I$5)</f>
        <v>0</v>
      </c>
      <c r="P16" s="57">
        <f>IF('CA Standards and Followers'!$C28=1,'EPA HDV Rules'!I$23,'CA Standards and Followers'!$I$5)</f>
        <v>0</v>
      </c>
      <c r="Q16" s="57">
        <f>IF('CA Standards and Followers'!$C28=1,'EPA HDV Rules'!J$23,'CA Standards and Followers'!$I$5)</f>
        <v>0</v>
      </c>
      <c r="R16" s="57">
        <f>IF('CA Standards and Followers'!$C28=1,'EPA HDV Rules'!K$23,'CA Standards and Followers'!$I$5)</f>
        <v>0</v>
      </c>
      <c r="S16" s="57">
        <f>IF('CA Standards and Followers'!$C28=1,'EPA HDV Rules'!L$23,'CA Standards and Followers'!$I$5)</f>
        <v>0</v>
      </c>
      <c r="T16" s="57">
        <f>IF('CA Standards and Followers'!$C28=1,'EPA HDV Rules'!M$23,'CA Standards and Followers'!$I$5)</f>
        <v>0</v>
      </c>
      <c r="U16" s="57">
        <f>IF('CA Standards and Followers'!$C28=1,'EPA HDV Rules'!N$23,'CA Standards and Followers'!$I$5)</f>
        <v>0</v>
      </c>
      <c r="V16" s="57">
        <f>IF('CA Standards and Followers'!$C28=1,'EPA HDV Rules'!O$23,'CA Standards and Followers'!$I$5)</f>
        <v>0</v>
      </c>
      <c r="W16" s="57">
        <f>IF('CA Standards and Followers'!$C28=1,'EPA HDV Rules'!P$23,'CA Standards and Followers'!$I$5)</f>
        <v>0</v>
      </c>
      <c r="X16" s="57">
        <f>IF('CA Standards and Followers'!$C28=1,'EPA HDV Rules'!Q$23,'CA Standards and Followers'!$I$5)</f>
        <v>0</v>
      </c>
      <c r="Y16" s="57">
        <f>IF('CA Standards and Followers'!$C28=1,'EPA HDV Rules'!R$23,'CA Standards and Followers'!$I$5)</f>
        <v>0</v>
      </c>
      <c r="Z16" s="57">
        <f>IF('CA Standards and Followers'!$C28=1,'EPA HDV Rules'!S$23,'CA Standards and Followers'!$I$5)</f>
        <v>0</v>
      </c>
      <c r="AA16" s="57">
        <f>IF('CA Standards and Followers'!$C28=1,'EPA HDV Rules'!T$23,'CA Standards and Followers'!$I$5)</f>
        <v>0</v>
      </c>
      <c r="AB16" s="57">
        <f>IF('CA Standards and Followers'!$C28=1,'EPA HDV Rules'!U$23,'CA Standards and Followers'!$I$5)</f>
        <v>0</v>
      </c>
      <c r="AC16" s="57">
        <f>IF('CA Standards and Followers'!$C28=1,'EPA HDV Rules'!V$23,'CA Standards and Followers'!$I$5)</f>
        <v>0</v>
      </c>
      <c r="AD16" s="57">
        <f>IF('CA Standards and Followers'!$C28=1,'EPA HDV Rules'!W$23,'CA Standards and Followers'!$I$5)</f>
        <v>0</v>
      </c>
      <c r="AE16" s="57">
        <f>IF('CA Standards and Followers'!$C28=1,'EPA HDV Rules'!X$23,'CA Standards and Followers'!$I$5)</f>
        <v>0</v>
      </c>
      <c r="AF16" s="57">
        <f>IF('CA Standards and Followers'!$C28=1,'EPA HDV Rules'!Y$23,'CA Standards and Followers'!$I$5)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7">
        <f>IF('CA Standards and Followers'!$C29=1,'EPA HDV Rules'!B$23,'CA Standards and Followers'!$I$5)</f>
        <v>0</v>
      </c>
      <c r="J17" s="57">
        <f>IF('CA Standards and Followers'!$C29=1,'EPA HDV Rules'!C$23,'CA Standards and Followers'!$I$5)</f>
        <v>0</v>
      </c>
      <c r="K17" s="57">
        <f>IF('CA Standards and Followers'!$C29=1,'EPA HDV Rules'!D$23,'CA Standards and Followers'!$I$5)</f>
        <v>0</v>
      </c>
      <c r="L17" s="57">
        <f>IF('CA Standards and Followers'!$C29=1,'EPA HDV Rules'!E$23,'CA Standards and Followers'!$I$5)</f>
        <v>0</v>
      </c>
      <c r="M17" s="57">
        <f>IF('CA Standards and Followers'!$C29=1,'EPA HDV Rules'!F$23,'CA Standards and Followers'!$I$5)</f>
        <v>0</v>
      </c>
      <c r="N17" s="57">
        <f>IF('CA Standards and Followers'!$C29=1,'EPA HDV Rules'!G$23,'CA Standards and Followers'!$I$5)</f>
        <v>0</v>
      </c>
      <c r="O17" s="57">
        <f>IF('CA Standards and Followers'!$C29=1,'EPA HDV Rules'!H$23,'CA Standards and Followers'!$I$5)</f>
        <v>0</v>
      </c>
      <c r="P17" s="57">
        <f>IF('CA Standards and Followers'!$C29=1,'EPA HDV Rules'!I$23,'CA Standards and Followers'!$I$5)</f>
        <v>0</v>
      </c>
      <c r="Q17" s="57">
        <f>IF('CA Standards and Followers'!$C29=1,'EPA HDV Rules'!J$23,'CA Standards and Followers'!$I$5)</f>
        <v>0</v>
      </c>
      <c r="R17" s="57">
        <f>IF('CA Standards and Followers'!$C29=1,'EPA HDV Rules'!K$23,'CA Standards and Followers'!$I$5)</f>
        <v>0</v>
      </c>
      <c r="S17" s="57">
        <f>IF('CA Standards and Followers'!$C29=1,'EPA HDV Rules'!L$23,'CA Standards and Followers'!$I$5)</f>
        <v>0</v>
      </c>
      <c r="T17" s="57">
        <f>IF('CA Standards and Followers'!$C29=1,'EPA HDV Rules'!M$23,'CA Standards and Followers'!$I$5)</f>
        <v>0</v>
      </c>
      <c r="U17" s="57">
        <f>IF('CA Standards and Followers'!$C29=1,'EPA HDV Rules'!N$23,'CA Standards and Followers'!$I$5)</f>
        <v>0</v>
      </c>
      <c r="V17" s="57">
        <f>IF('CA Standards and Followers'!$C29=1,'EPA HDV Rules'!O$23,'CA Standards and Followers'!$I$5)</f>
        <v>0</v>
      </c>
      <c r="W17" s="57">
        <f>IF('CA Standards and Followers'!$C29=1,'EPA HDV Rules'!P$23,'CA Standards and Followers'!$I$5)</f>
        <v>0</v>
      </c>
      <c r="X17" s="57">
        <f>IF('CA Standards and Followers'!$C29=1,'EPA HDV Rules'!Q$23,'CA Standards and Followers'!$I$5)</f>
        <v>0</v>
      </c>
      <c r="Y17" s="57">
        <f>IF('CA Standards and Followers'!$C29=1,'EPA HDV Rules'!R$23,'CA Standards and Followers'!$I$5)</f>
        <v>0</v>
      </c>
      <c r="Z17" s="57">
        <f>IF('CA Standards and Followers'!$C29=1,'EPA HDV Rules'!S$23,'CA Standards and Followers'!$I$5)</f>
        <v>0</v>
      </c>
      <c r="AA17" s="57">
        <f>IF('CA Standards and Followers'!$C29=1,'EPA HDV Rules'!T$23,'CA Standards and Followers'!$I$5)</f>
        <v>0</v>
      </c>
      <c r="AB17" s="57">
        <f>IF('CA Standards and Followers'!$C29=1,'EPA HDV Rules'!U$23,'CA Standards and Followers'!$I$5)</f>
        <v>0</v>
      </c>
      <c r="AC17" s="57">
        <f>IF('CA Standards and Followers'!$C29=1,'EPA HDV Rules'!V$23,'CA Standards and Followers'!$I$5)</f>
        <v>0</v>
      </c>
      <c r="AD17" s="57">
        <f>IF('CA Standards and Followers'!$C29=1,'EPA HDV Rules'!W$23,'CA Standards and Followers'!$I$5)</f>
        <v>0</v>
      </c>
      <c r="AE17" s="57">
        <f>IF('CA Standards and Followers'!$C29=1,'EPA HDV Rules'!X$23,'CA Standards and Followers'!$I$5)</f>
        <v>0</v>
      </c>
      <c r="AF17" s="57">
        <f>IF('CA Standards and Followers'!$C29=1,'EPA HDV Rules'!Y$23,'CA Standards and Followers'!$I$5)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7">
        <f>IF('CA Standards and Followers'!$C30=1,'EPA HDV Rules'!B$23,'CA Standards and Followers'!$I$5)</f>
        <v>0</v>
      </c>
      <c r="J18" s="57">
        <f>IF('CA Standards and Followers'!$C30=1,'EPA HDV Rules'!C$23,'CA Standards and Followers'!$I$5)</f>
        <v>0</v>
      </c>
      <c r="K18" s="57">
        <f>IF('CA Standards and Followers'!$C30=1,'EPA HDV Rules'!D$23,'CA Standards and Followers'!$I$5)</f>
        <v>0</v>
      </c>
      <c r="L18" s="57">
        <f>IF('CA Standards and Followers'!$C30=1,'EPA HDV Rules'!E$23,'CA Standards and Followers'!$I$5)</f>
        <v>0</v>
      </c>
      <c r="M18" s="57">
        <f>IF('CA Standards and Followers'!$C30=1,'EPA HDV Rules'!F$23,'CA Standards and Followers'!$I$5)</f>
        <v>0</v>
      </c>
      <c r="N18" s="57">
        <f>IF('CA Standards and Followers'!$C30=1,'EPA HDV Rules'!G$23,'CA Standards and Followers'!$I$5)</f>
        <v>0</v>
      </c>
      <c r="O18" s="57">
        <f>IF('CA Standards and Followers'!$C30=1,'EPA HDV Rules'!H$23,'CA Standards and Followers'!$I$5)</f>
        <v>0</v>
      </c>
      <c r="P18" s="57">
        <f>IF('CA Standards and Followers'!$C30=1,'EPA HDV Rules'!I$23,'CA Standards and Followers'!$I$5)</f>
        <v>0</v>
      </c>
      <c r="Q18" s="57">
        <f>IF('CA Standards and Followers'!$C30=1,'EPA HDV Rules'!J$23,'CA Standards and Followers'!$I$5)</f>
        <v>0</v>
      </c>
      <c r="R18" s="57">
        <f>IF('CA Standards and Followers'!$C30=1,'EPA HDV Rules'!K$23,'CA Standards and Followers'!$I$5)</f>
        <v>0</v>
      </c>
      <c r="S18" s="57">
        <f>IF('CA Standards and Followers'!$C30=1,'EPA HDV Rules'!L$23,'CA Standards and Followers'!$I$5)</f>
        <v>0</v>
      </c>
      <c r="T18" s="57">
        <f>IF('CA Standards and Followers'!$C30=1,'EPA HDV Rules'!M$23,'CA Standards and Followers'!$I$5)</f>
        <v>0</v>
      </c>
      <c r="U18" s="57">
        <f>IF('CA Standards and Followers'!$C30=1,'EPA HDV Rules'!N$23,'CA Standards and Followers'!$I$5)</f>
        <v>0</v>
      </c>
      <c r="V18" s="57">
        <f>IF('CA Standards and Followers'!$C30=1,'EPA HDV Rules'!O$23,'CA Standards and Followers'!$I$5)</f>
        <v>0</v>
      </c>
      <c r="W18" s="57">
        <f>IF('CA Standards and Followers'!$C30=1,'EPA HDV Rules'!P$23,'CA Standards and Followers'!$I$5)</f>
        <v>0</v>
      </c>
      <c r="X18" s="57">
        <f>IF('CA Standards and Followers'!$C30=1,'EPA HDV Rules'!Q$23,'CA Standards and Followers'!$I$5)</f>
        <v>0</v>
      </c>
      <c r="Y18" s="57">
        <f>IF('CA Standards and Followers'!$C30=1,'EPA HDV Rules'!R$23,'CA Standards and Followers'!$I$5)</f>
        <v>0</v>
      </c>
      <c r="Z18" s="57">
        <f>IF('CA Standards and Followers'!$C30=1,'EPA HDV Rules'!S$23,'CA Standards and Followers'!$I$5)</f>
        <v>0</v>
      </c>
      <c r="AA18" s="57">
        <f>IF('CA Standards and Followers'!$C30=1,'EPA HDV Rules'!T$23,'CA Standards and Followers'!$I$5)</f>
        <v>0</v>
      </c>
      <c r="AB18" s="57">
        <f>IF('CA Standards and Followers'!$C30=1,'EPA HDV Rules'!U$23,'CA Standards and Followers'!$I$5)</f>
        <v>0</v>
      </c>
      <c r="AC18" s="57">
        <f>IF('CA Standards and Followers'!$C30=1,'EPA HDV Rules'!V$23,'CA Standards and Followers'!$I$5)</f>
        <v>0</v>
      </c>
      <c r="AD18" s="57">
        <f>IF('CA Standards and Followers'!$C30=1,'EPA HDV Rules'!W$23,'CA Standards and Followers'!$I$5)</f>
        <v>0</v>
      </c>
      <c r="AE18" s="57">
        <f>IF('CA Standards and Followers'!$C30=1,'EPA HDV Rules'!X$23,'CA Standards and Followers'!$I$5)</f>
        <v>0</v>
      </c>
      <c r="AF18" s="57">
        <f>IF('CA Standards and Followers'!$C30=1,'EPA HDV Rules'!Y$23,'CA Standards and Followers'!$I$5)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7">
        <f>IF('CA Standards and Followers'!$C31=1,'EPA HDV Rules'!B$23,'CA Standards and Followers'!$I$5)</f>
        <v>0</v>
      </c>
      <c r="J19" s="57">
        <f>IF('CA Standards and Followers'!$C31=1,'EPA HDV Rules'!C$23,'CA Standards and Followers'!$I$5)</f>
        <v>0</v>
      </c>
      <c r="K19" s="57">
        <f>IF('CA Standards and Followers'!$C31=1,'EPA HDV Rules'!D$23,'CA Standards and Followers'!$I$5)</f>
        <v>0</v>
      </c>
      <c r="L19" s="57">
        <f>IF('CA Standards and Followers'!$C31=1,'EPA HDV Rules'!E$23,'CA Standards and Followers'!$I$5)</f>
        <v>0</v>
      </c>
      <c r="M19" s="57">
        <f>IF('CA Standards and Followers'!$C31=1,'EPA HDV Rules'!F$23,'CA Standards and Followers'!$I$5)</f>
        <v>0</v>
      </c>
      <c r="N19" s="57">
        <f>IF('CA Standards and Followers'!$C31=1,'EPA HDV Rules'!G$23,'CA Standards and Followers'!$I$5)</f>
        <v>0</v>
      </c>
      <c r="O19" s="57">
        <f>IF('CA Standards and Followers'!$C31=1,'EPA HDV Rules'!H$23,'CA Standards and Followers'!$I$5)</f>
        <v>0</v>
      </c>
      <c r="P19" s="57">
        <f>IF('CA Standards and Followers'!$C31=1,'EPA HDV Rules'!I$23,'CA Standards and Followers'!$I$5)</f>
        <v>0</v>
      </c>
      <c r="Q19" s="57">
        <f>IF('CA Standards and Followers'!$C31=1,'EPA HDV Rules'!J$23,'CA Standards and Followers'!$I$5)</f>
        <v>0</v>
      </c>
      <c r="R19" s="57">
        <f>IF('CA Standards and Followers'!$C31=1,'EPA HDV Rules'!K$23,'CA Standards and Followers'!$I$5)</f>
        <v>0</v>
      </c>
      <c r="S19" s="57">
        <f>IF('CA Standards and Followers'!$C31=1,'EPA HDV Rules'!L$23,'CA Standards and Followers'!$I$5)</f>
        <v>0</v>
      </c>
      <c r="T19" s="57">
        <f>IF('CA Standards and Followers'!$C31=1,'EPA HDV Rules'!M$23,'CA Standards and Followers'!$I$5)</f>
        <v>0</v>
      </c>
      <c r="U19" s="57">
        <f>IF('CA Standards and Followers'!$C31=1,'EPA HDV Rules'!N$23,'CA Standards and Followers'!$I$5)</f>
        <v>0</v>
      </c>
      <c r="V19" s="57">
        <f>IF('CA Standards and Followers'!$C31=1,'EPA HDV Rules'!O$23,'CA Standards and Followers'!$I$5)</f>
        <v>0</v>
      </c>
      <c r="W19" s="57">
        <f>IF('CA Standards and Followers'!$C31=1,'EPA HDV Rules'!P$23,'CA Standards and Followers'!$I$5)</f>
        <v>0</v>
      </c>
      <c r="X19" s="57">
        <f>IF('CA Standards and Followers'!$C31=1,'EPA HDV Rules'!Q$23,'CA Standards and Followers'!$I$5)</f>
        <v>0</v>
      </c>
      <c r="Y19" s="57">
        <f>IF('CA Standards and Followers'!$C31=1,'EPA HDV Rules'!R$23,'CA Standards and Followers'!$I$5)</f>
        <v>0</v>
      </c>
      <c r="Z19" s="57">
        <f>IF('CA Standards and Followers'!$C31=1,'EPA HDV Rules'!S$23,'CA Standards and Followers'!$I$5)</f>
        <v>0</v>
      </c>
      <c r="AA19" s="57">
        <f>IF('CA Standards and Followers'!$C31=1,'EPA HDV Rules'!T$23,'CA Standards and Followers'!$I$5)</f>
        <v>0</v>
      </c>
      <c r="AB19" s="57">
        <f>IF('CA Standards and Followers'!$C31=1,'EPA HDV Rules'!U$23,'CA Standards and Followers'!$I$5)</f>
        <v>0</v>
      </c>
      <c r="AC19" s="57">
        <f>IF('CA Standards and Followers'!$C31=1,'EPA HDV Rules'!V$23,'CA Standards and Followers'!$I$5)</f>
        <v>0</v>
      </c>
      <c r="AD19" s="57">
        <f>IF('CA Standards and Followers'!$C31=1,'EPA HDV Rules'!W$23,'CA Standards and Followers'!$I$5)</f>
        <v>0</v>
      </c>
      <c r="AE19" s="57">
        <f>IF('CA Standards and Followers'!$C31=1,'EPA HDV Rules'!X$23,'CA Standards and Followers'!$I$5)</f>
        <v>0</v>
      </c>
      <c r="AF19" s="57">
        <f>IF('CA Standards and Followers'!$C31=1,'EPA HDV Rules'!Y$23,'CA Standards and Followers'!$I$5)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7">
        <f>IF('CA Standards and Followers'!$C32=1,'EPA HDV Rules'!B$23,'CA Standards and Followers'!$I$5)</f>
        <v>0</v>
      </c>
      <c r="J20" s="57">
        <f>IF('CA Standards and Followers'!$C32=1,'EPA HDV Rules'!C$23,'CA Standards and Followers'!$I$5)</f>
        <v>0</v>
      </c>
      <c r="K20" s="57">
        <f>IF('CA Standards and Followers'!$C32=1,'EPA HDV Rules'!D$23,'CA Standards and Followers'!$I$5)</f>
        <v>0</v>
      </c>
      <c r="L20" s="57">
        <f>IF('CA Standards and Followers'!$C32=1,'EPA HDV Rules'!E$23,'CA Standards and Followers'!$I$5)</f>
        <v>0</v>
      </c>
      <c r="M20" s="57">
        <f>IF('CA Standards and Followers'!$C32=1,'EPA HDV Rules'!F$23,'CA Standards and Followers'!$I$5)</f>
        <v>0</v>
      </c>
      <c r="N20" s="57">
        <f>IF('CA Standards and Followers'!$C32=1,'EPA HDV Rules'!G$23,'CA Standards and Followers'!$I$5)</f>
        <v>0</v>
      </c>
      <c r="O20" s="57">
        <f>IF('CA Standards and Followers'!$C32=1,'EPA HDV Rules'!H$23,'CA Standards and Followers'!$I$5)</f>
        <v>0</v>
      </c>
      <c r="P20" s="57">
        <f>IF('CA Standards and Followers'!$C32=1,'EPA HDV Rules'!I$23,'CA Standards and Followers'!$I$5)</f>
        <v>0</v>
      </c>
      <c r="Q20" s="57">
        <f>IF('CA Standards and Followers'!$C32=1,'EPA HDV Rules'!J$23,'CA Standards and Followers'!$I$5)</f>
        <v>0</v>
      </c>
      <c r="R20" s="57">
        <f>IF('CA Standards and Followers'!$C32=1,'EPA HDV Rules'!K$23,'CA Standards and Followers'!$I$5)</f>
        <v>0</v>
      </c>
      <c r="S20" s="57">
        <f>IF('CA Standards and Followers'!$C32=1,'EPA HDV Rules'!L$23,'CA Standards and Followers'!$I$5)</f>
        <v>0</v>
      </c>
      <c r="T20" s="57">
        <f>IF('CA Standards and Followers'!$C32=1,'EPA HDV Rules'!M$23,'CA Standards and Followers'!$I$5)</f>
        <v>0</v>
      </c>
      <c r="U20" s="57">
        <f>IF('CA Standards and Followers'!$C32=1,'EPA HDV Rules'!N$23,'CA Standards and Followers'!$I$5)</f>
        <v>0</v>
      </c>
      <c r="V20" s="57">
        <f>IF('CA Standards and Followers'!$C32=1,'EPA HDV Rules'!O$23,'CA Standards and Followers'!$I$5)</f>
        <v>0</v>
      </c>
      <c r="W20" s="57">
        <f>IF('CA Standards and Followers'!$C32=1,'EPA HDV Rules'!P$23,'CA Standards and Followers'!$I$5)</f>
        <v>0</v>
      </c>
      <c r="X20" s="57">
        <f>IF('CA Standards and Followers'!$C32=1,'EPA HDV Rules'!Q$23,'CA Standards and Followers'!$I$5)</f>
        <v>0</v>
      </c>
      <c r="Y20" s="57">
        <f>IF('CA Standards and Followers'!$C32=1,'EPA HDV Rules'!R$23,'CA Standards and Followers'!$I$5)</f>
        <v>0</v>
      </c>
      <c r="Z20" s="57">
        <f>IF('CA Standards and Followers'!$C32=1,'EPA HDV Rules'!S$23,'CA Standards and Followers'!$I$5)</f>
        <v>0</v>
      </c>
      <c r="AA20" s="57">
        <f>IF('CA Standards and Followers'!$C32=1,'EPA HDV Rules'!T$23,'CA Standards and Followers'!$I$5)</f>
        <v>0</v>
      </c>
      <c r="AB20" s="57">
        <f>IF('CA Standards and Followers'!$C32=1,'EPA HDV Rules'!U$23,'CA Standards and Followers'!$I$5)</f>
        <v>0</v>
      </c>
      <c r="AC20" s="57">
        <f>IF('CA Standards and Followers'!$C32=1,'EPA HDV Rules'!V$23,'CA Standards and Followers'!$I$5)</f>
        <v>0</v>
      </c>
      <c r="AD20" s="57">
        <f>IF('CA Standards and Followers'!$C32=1,'EPA HDV Rules'!W$23,'CA Standards and Followers'!$I$5)</f>
        <v>0</v>
      </c>
      <c r="AE20" s="57">
        <f>IF('CA Standards and Followers'!$C32=1,'EPA HDV Rules'!X$23,'CA Standards and Followers'!$I$5)</f>
        <v>0</v>
      </c>
      <c r="AF20" s="57">
        <f>IF('CA Standards and Followers'!$C32=1,'EPA HDV Rules'!Y$23,'CA Standards and Followers'!$I$5)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7">
        <f>IF('CA Standards and Followers'!$C33=1,'EPA HDV Rules'!B$23,'CA Standards and Followers'!$I$5)</f>
        <v>0</v>
      </c>
      <c r="J21" s="57">
        <f>IF('CA Standards and Followers'!$C33=1,'EPA HDV Rules'!C$23,'CA Standards and Followers'!$I$5)</f>
        <v>0</v>
      </c>
      <c r="K21" s="57">
        <f>IF('CA Standards and Followers'!$C33=1,'EPA HDV Rules'!D$23,'CA Standards and Followers'!$I$5)</f>
        <v>0</v>
      </c>
      <c r="L21" s="57">
        <f>IF('CA Standards and Followers'!$C33=1,'EPA HDV Rules'!E$23,'CA Standards and Followers'!$I$5)</f>
        <v>0</v>
      </c>
      <c r="M21" s="57">
        <f>IF('CA Standards and Followers'!$C33=1,'EPA HDV Rules'!F$23,'CA Standards and Followers'!$I$5)</f>
        <v>0</v>
      </c>
      <c r="N21" s="57">
        <f>IF('CA Standards and Followers'!$C33=1,'EPA HDV Rules'!G$23,'CA Standards and Followers'!$I$5)</f>
        <v>0</v>
      </c>
      <c r="O21" s="57">
        <f>IF('CA Standards and Followers'!$C33=1,'EPA HDV Rules'!H$23,'CA Standards and Followers'!$I$5)</f>
        <v>0</v>
      </c>
      <c r="P21" s="57">
        <f>IF('CA Standards and Followers'!$C33=1,'EPA HDV Rules'!I$23,'CA Standards and Followers'!$I$5)</f>
        <v>0</v>
      </c>
      <c r="Q21" s="57">
        <f>IF('CA Standards and Followers'!$C33=1,'EPA HDV Rules'!J$23,'CA Standards and Followers'!$I$5)</f>
        <v>0</v>
      </c>
      <c r="R21" s="57">
        <f>IF('CA Standards and Followers'!$C33=1,'EPA HDV Rules'!K$23,'CA Standards and Followers'!$I$5)</f>
        <v>0</v>
      </c>
      <c r="S21" s="57">
        <f>IF('CA Standards and Followers'!$C33=1,'EPA HDV Rules'!L$23,'CA Standards and Followers'!$I$5)</f>
        <v>0</v>
      </c>
      <c r="T21" s="57">
        <f>IF('CA Standards and Followers'!$C33=1,'EPA HDV Rules'!M$23,'CA Standards and Followers'!$I$5)</f>
        <v>0</v>
      </c>
      <c r="U21" s="57">
        <f>IF('CA Standards and Followers'!$C33=1,'EPA HDV Rules'!N$23,'CA Standards and Followers'!$I$5)</f>
        <v>0</v>
      </c>
      <c r="V21" s="57">
        <f>IF('CA Standards and Followers'!$C33=1,'EPA HDV Rules'!O$23,'CA Standards and Followers'!$I$5)</f>
        <v>0</v>
      </c>
      <c r="W21" s="57">
        <f>IF('CA Standards and Followers'!$C33=1,'EPA HDV Rules'!P$23,'CA Standards and Followers'!$I$5)</f>
        <v>0</v>
      </c>
      <c r="X21" s="57">
        <f>IF('CA Standards and Followers'!$C33=1,'EPA HDV Rules'!Q$23,'CA Standards and Followers'!$I$5)</f>
        <v>0</v>
      </c>
      <c r="Y21" s="57">
        <f>IF('CA Standards and Followers'!$C33=1,'EPA HDV Rules'!R$23,'CA Standards and Followers'!$I$5)</f>
        <v>0</v>
      </c>
      <c r="Z21" s="57">
        <f>IF('CA Standards and Followers'!$C33=1,'EPA HDV Rules'!S$23,'CA Standards and Followers'!$I$5)</f>
        <v>0</v>
      </c>
      <c r="AA21" s="57">
        <f>IF('CA Standards and Followers'!$C33=1,'EPA HDV Rules'!T$23,'CA Standards and Followers'!$I$5)</f>
        <v>0</v>
      </c>
      <c r="AB21" s="57">
        <f>IF('CA Standards and Followers'!$C33=1,'EPA HDV Rules'!U$23,'CA Standards and Followers'!$I$5)</f>
        <v>0</v>
      </c>
      <c r="AC21" s="57">
        <f>IF('CA Standards and Followers'!$C33=1,'EPA HDV Rules'!V$23,'CA Standards and Followers'!$I$5)</f>
        <v>0</v>
      </c>
      <c r="AD21" s="57">
        <f>IF('CA Standards and Followers'!$C33=1,'EPA HDV Rules'!W$23,'CA Standards and Followers'!$I$5)</f>
        <v>0</v>
      </c>
      <c r="AE21" s="57">
        <f>IF('CA Standards and Followers'!$C33=1,'EPA HDV Rules'!X$23,'CA Standards and Followers'!$I$5)</f>
        <v>0</v>
      </c>
      <c r="AF21" s="57">
        <f>IF('CA Standards and Followers'!$C33=1,'EPA HDV Rules'!Y$23,'CA Standards and Followers'!$I$5)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7">
        <f>IF('CA Standards and Followers'!$C34=1,'EPA HDV Rules'!B$23,'CA Standards and Followers'!$I$5)</f>
        <v>8.6930079249293704E-2</v>
      </c>
      <c r="J22" s="57">
        <f>IF('CA Standards and Followers'!$C34=1,'EPA HDV Rules'!C$23,'CA Standards and Followers'!$I$5)</f>
        <v>8.6930079249293704E-2</v>
      </c>
      <c r="K22" s="57">
        <f>IF('CA Standards and Followers'!$C34=1,'EPA HDV Rules'!D$23,'CA Standards and Followers'!$I$5)</f>
        <v>8.6930079249293704E-2</v>
      </c>
      <c r="L22" s="57">
        <f>IF('CA Standards and Followers'!$C34=1,'EPA HDV Rules'!E$23,'CA Standards and Followers'!$I$5)</f>
        <v>8.6930079249293704E-2</v>
      </c>
      <c r="M22" s="57">
        <f>IF('CA Standards and Followers'!$C34=1,'EPA HDV Rules'!F$23,'CA Standards and Followers'!$I$5)</f>
        <v>8.6930079249293704E-2</v>
      </c>
      <c r="N22" s="57">
        <f>IF('CA Standards and Followers'!$C34=1,'EPA HDV Rules'!G$23,'CA Standards and Followers'!$I$5)</f>
        <v>8.6930079249293704E-2</v>
      </c>
      <c r="O22" s="57">
        <f>IF('CA Standards and Followers'!$C34=1,'EPA HDV Rules'!H$23,'CA Standards and Followers'!$I$5)</f>
        <v>8.6930079249293704E-2</v>
      </c>
      <c r="P22" s="57">
        <f>IF('CA Standards and Followers'!$C34=1,'EPA HDV Rules'!I$23,'CA Standards and Followers'!$I$5)</f>
        <v>8.6930079249293704E-2</v>
      </c>
      <c r="Q22" s="57">
        <f>IF('CA Standards and Followers'!$C34=1,'EPA HDV Rules'!J$23,'CA Standards and Followers'!$I$5)</f>
        <v>8.6930079249293704E-2</v>
      </c>
      <c r="R22" s="57">
        <f>IF('CA Standards and Followers'!$C34=1,'EPA HDV Rules'!K$23,'CA Standards and Followers'!$I$5)</f>
        <v>8.6930079249293704E-2</v>
      </c>
      <c r="S22" s="57">
        <f>IF('CA Standards and Followers'!$C34=1,'EPA HDV Rules'!L$23,'CA Standards and Followers'!$I$5)</f>
        <v>8.6930079249293704E-2</v>
      </c>
      <c r="T22" s="57">
        <f>IF('CA Standards and Followers'!$C34=1,'EPA HDV Rules'!M$23,'CA Standards and Followers'!$I$5)</f>
        <v>8.6930079249293704E-2</v>
      </c>
      <c r="U22" s="57">
        <f>IF('CA Standards and Followers'!$C34=1,'EPA HDV Rules'!N$23,'CA Standards and Followers'!$I$5)</f>
        <v>8.6930079249293704E-2</v>
      </c>
      <c r="V22" s="57">
        <f>IF('CA Standards and Followers'!$C34=1,'EPA HDV Rules'!O$23,'CA Standards and Followers'!$I$5)</f>
        <v>8.6930079249293704E-2</v>
      </c>
      <c r="W22" s="57">
        <f>IF('CA Standards and Followers'!$C34=1,'EPA HDV Rules'!P$23,'CA Standards and Followers'!$I$5)</f>
        <v>8.6930079249293704E-2</v>
      </c>
      <c r="X22" s="57">
        <f>IF('CA Standards and Followers'!$C34=1,'EPA HDV Rules'!Q$23,'CA Standards and Followers'!$I$5)</f>
        <v>8.6930079249293704E-2</v>
      </c>
      <c r="Y22" s="57">
        <f>IF('CA Standards and Followers'!$C34=1,'EPA HDV Rules'!R$23,'CA Standards and Followers'!$I$5)</f>
        <v>8.6930079249293704E-2</v>
      </c>
      <c r="Z22" s="57">
        <f>IF('CA Standards and Followers'!$C34=1,'EPA HDV Rules'!S$23,'CA Standards and Followers'!$I$5)</f>
        <v>8.6930079249293704E-2</v>
      </c>
      <c r="AA22" s="57">
        <f>IF('CA Standards and Followers'!$C34=1,'EPA HDV Rules'!T$23,'CA Standards and Followers'!$I$5)</f>
        <v>8.6930079249293704E-2</v>
      </c>
      <c r="AB22" s="57">
        <f>IF('CA Standards and Followers'!$C34=1,'EPA HDV Rules'!U$23,'CA Standards and Followers'!$I$5)</f>
        <v>8.6930079249293704E-2</v>
      </c>
      <c r="AC22" s="57">
        <f>IF('CA Standards and Followers'!$C34=1,'EPA HDV Rules'!V$23,'CA Standards and Followers'!$I$5)</f>
        <v>8.6930079249293704E-2</v>
      </c>
      <c r="AD22" s="57">
        <f>IF('CA Standards and Followers'!$C34=1,'EPA HDV Rules'!W$23,'CA Standards and Followers'!$I$5)</f>
        <v>8.6930079249293704E-2</v>
      </c>
      <c r="AE22" s="57">
        <f>IF('CA Standards and Followers'!$C34=1,'EPA HDV Rules'!X$23,'CA Standards and Followers'!$I$5)</f>
        <v>8.6930079249293704E-2</v>
      </c>
      <c r="AF22" s="57">
        <f>IF('CA Standards and Followers'!$C34=1,'EPA HDV Rules'!Y$23,'CA Standards and Followers'!$I$5)</f>
        <v>8.6930079249293704E-2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7">
        <f>IF('CA Standards and Followers'!$C35=1,'EPA HDV Rules'!B$23,'CA Standards and Followers'!$I$5)</f>
        <v>8.6930079249293704E-2</v>
      </c>
      <c r="J23" s="57">
        <f>IF('CA Standards and Followers'!$C35=1,'EPA HDV Rules'!C$23,'CA Standards and Followers'!$I$5)</f>
        <v>8.6930079249293704E-2</v>
      </c>
      <c r="K23" s="57">
        <f>IF('CA Standards and Followers'!$C35=1,'EPA HDV Rules'!D$23,'CA Standards and Followers'!$I$5)</f>
        <v>8.6930079249293704E-2</v>
      </c>
      <c r="L23" s="57">
        <f>IF('CA Standards and Followers'!$C35=1,'EPA HDV Rules'!E$23,'CA Standards and Followers'!$I$5)</f>
        <v>8.6930079249293704E-2</v>
      </c>
      <c r="M23" s="57">
        <f>IF('CA Standards and Followers'!$C35=1,'EPA HDV Rules'!F$23,'CA Standards and Followers'!$I$5)</f>
        <v>8.6930079249293704E-2</v>
      </c>
      <c r="N23" s="57">
        <f>IF('CA Standards and Followers'!$C35=1,'EPA HDV Rules'!G$23,'CA Standards and Followers'!$I$5)</f>
        <v>8.6930079249293704E-2</v>
      </c>
      <c r="O23" s="57">
        <f>IF('CA Standards and Followers'!$C35=1,'EPA HDV Rules'!H$23,'CA Standards and Followers'!$I$5)</f>
        <v>8.6930079249293704E-2</v>
      </c>
      <c r="P23" s="57">
        <f>IF('CA Standards and Followers'!$C35=1,'EPA HDV Rules'!I$23,'CA Standards and Followers'!$I$5)</f>
        <v>8.6930079249293704E-2</v>
      </c>
      <c r="Q23" s="57">
        <f>IF('CA Standards and Followers'!$C35=1,'EPA HDV Rules'!J$23,'CA Standards and Followers'!$I$5)</f>
        <v>8.6930079249293704E-2</v>
      </c>
      <c r="R23" s="57">
        <f>IF('CA Standards and Followers'!$C35=1,'EPA HDV Rules'!K$23,'CA Standards and Followers'!$I$5)</f>
        <v>8.6930079249293704E-2</v>
      </c>
      <c r="S23" s="57">
        <f>IF('CA Standards and Followers'!$C35=1,'EPA HDV Rules'!L$23,'CA Standards and Followers'!$I$5)</f>
        <v>8.6930079249293704E-2</v>
      </c>
      <c r="T23" s="57">
        <f>IF('CA Standards and Followers'!$C35=1,'EPA HDV Rules'!M$23,'CA Standards and Followers'!$I$5)</f>
        <v>8.6930079249293704E-2</v>
      </c>
      <c r="U23" s="57">
        <f>IF('CA Standards and Followers'!$C35=1,'EPA HDV Rules'!N$23,'CA Standards and Followers'!$I$5)</f>
        <v>8.6930079249293704E-2</v>
      </c>
      <c r="V23" s="57">
        <f>IF('CA Standards and Followers'!$C35=1,'EPA HDV Rules'!O$23,'CA Standards and Followers'!$I$5)</f>
        <v>8.6930079249293704E-2</v>
      </c>
      <c r="W23" s="57">
        <f>IF('CA Standards and Followers'!$C35=1,'EPA HDV Rules'!P$23,'CA Standards and Followers'!$I$5)</f>
        <v>8.6930079249293704E-2</v>
      </c>
      <c r="X23" s="57">
        <f>IF('CA Standards and Followers'!$C35=1,'EPA HDV Rules'!Q$23,'CA Standards and Followers'!$I$5)</f>
        <v>8.6930079249293704E-2</v>
      </c>
      <c r="Y23" s="57">
        <f>IF('CA Standards and Followers'!$C35=1,'EPA HDV Rules'!R$23,'CA Standards and Followers'!$I$5)</f>
        <v>8.6930079249293704E-2</v>
      </c>
      <c r="Z23" s="57">
        <f>IF('CA Standards and Followers'!$C35=1,'EPA HDV Rules'!S$23,'CA Standards and Followers'!$I$5)</f>
        <v>8.6930079249293704E-2</v>
      </c>
      <c r="AA23" s="57">
        <f>IF('CA Standards and Followers'!$C35=1,'EPA HDV Rules'!T$23,'CA Standards and Followers'!$I$5)</f>
        <v>8.6930079249293704E-2</v>
      </c>
      <c r="AB23" s="57">
        <f>IF('CA Standards and Followers'!$C35=1,'EPA HDV Rules'!U$23,'CA Standards and Followers'!$I$5)</f>
        <v>8.6930079249293704E-2</v>
      </c>
      <c r="AC23" s="57">
        <f>IF('CA Standards and Followers'!$C35=1,'EPA HDV Rules'!V$23,'CA Standards and Followers'!$I$5)</f>
        <v>8.6930079249293704E-2</v>
      </c>
      <c r="AD23" s="57">
        <f>IF('CA Standards and Followers'!$C35=1,'EPA HDV Rules'!W$23,'CA Standards and Followers'!$I$5)</f>
        <v>8.6930079249293704E-2</v>
      </c>
      <c r="AE23" s="57">
        <f>IF('CA Standards and Followers'!$C35=1,'EPA HDV Rules'!X$23,'CA Standards and Followers'!$I$5)</f>
        <v>8.6930079249293704E-2</v>
      </c>
      <c r="AF23" s="57">
        <f>IF('CA Standards and Followers'!$C35=1,'EPA HDV Rules'!Y$23,'CA Standards and Followers'!$I$5)</f>
        <v>8.6930079249293704E-2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7">
        <f>IF('CA Standards and Followers'!$C36=1,'EPA HDV Rules'!B$23,'CA Standards and Followers'!$I$5)</f>
        <v>0</v>
      </c>
      <c r="J24" s="57">
        <f>IF('CA Standards and Followers'!$C36=1,'EPA HDV Rules'!C$23,'CA Standards and Followers'!$I$5)</f>
        <v>0</v>
      </c>
      <c r="K24" s="57">
        <f>IF('CA Standards and Followers'!$C36=1,'EPA HDV Rules'!D$23,'CA Standards and Followers'!$I$5)</f>
        <v>0</v>
      </c>
      <c r="L24" s="57">
        <f>IF('CA Standards and Followers'!$C36=1,'EPA HDV Rules'!E$23,'CA Standards and Followers'!$I$5)</f>
        <v>0</v>
      </c>
      <c r="M24" s="57">
        <f>IF('CA Standards and Followers'!$C36=1,'EPA HDV Rules'!F$23,'CA Standards and Followers'!$I$5)</f>
        <v>0</v>
      </c>
      <c r="N24" s="57">
        <f>IF('CA Standards and Followers'!$C36=1,'EPA HDV Rules'!G$23,'CA Standards and Followers'!$I$5)</f>
        <v>0</v>
      </c>
      <c r="O24" s="57">
        <f>IF('CA Standards and Followers'!$C36=1,'EPA HDV Rules'!H$23,'CA Standards and Followers'!$I$5)</f>
        <v>0</v>
      </c>
      <c r="P24" s="57">
        <f>IF('CA Standards and Followers'!$C36=1,'EPA HDV Rules'!I$23,'CA Standards and Followers'!$I$5)</f>
        <v>0</v>
      </c>
      <c r="Q24" s="57">
        <f>IF('CA Standards and Followers'!$C36=1,'EPA HDV Rules'!J$23,'CA Standards and Followers'!$I$5)</f>
        <v>0</v>
      </c>
      <c r="R24" s="57">
        <f>IF('CA Standards and Followers'!$C36=1,'EPA HDV Rules'!K$23,'CA Standards and Followers'!$I$5)</f>
        <v>0</v>
      </c>
      <c r="S24" s="57">
        <f>IF('CA Standards and Followers'!$C36=1,'EPA HDV Rules'!L$23,'CA Standards and Followers'!$I$5)</f>
        <v>0</v>
      </c>
      <c r="T24" s="57">
        <f>IF('CA Standards and Followers'!$C36=1,'EPA HDV Rules'!M$23,'CA Standards and Followers'!$I$5)</f>
        <v>0</v>
      </c>
      <c r="U24" s="57">
        <f>IF('CA Standards and Followers'!$C36=1,'EPA HDV Rules'!N$23,'CA Standards and Followers'!$I$5)</f>
        <v>0</v>
      </c>
      <c r="V24" s="57">
        <f>IF('CA Standards and Followers'!$C36=1,'EPA HDV Rules'!O$23,'CA Standards and Followers'!$I$5)</f>
        <v>0</v>
      </c>
      <c r="W24" s="57">
        <f>IF('CA Standards and Followers'!$C36=1,'EPA HDV Rules'!P$23,'CA Standards and Followers'!$I$5)</f>
        <v>0</v>
      </c>
      <c r="X24" s="57">
        <f>IF('CA Standards and Followers'!$C36=1,'EPA HDV Rules'!Q$23,'CA Standards and Followers'!$I$5)</f>
        <v>0</v>
      </c>
      <c r="Y24" s="57">
        <f>IF('CA Standards and Followers'!$C36=1,'EPA HDV Rules'!R$23,'CA Standards and Followers'!$I$5)</f>
        <v>0</v>
      </c>
      <c r="Z24" s="57">
        <f>IF('CA Standards and Followers'!$C36=1,'EPA HDV Rules'!S$23,'CA Standards and Followers'!$I$5)</f>
        <v>0</v>
      </c>
      <c r="AA24" s="57">
        <f>IF('CA Standards and Followers'!$C36=1,'EPA HDV Rules'!T$23,'CA Standards and Followers'!$I$5)</f>
        <v>0</v>
      </c>
      <c r="AB24" s="57">
        <f>IF('CA Standards and Followers'!$C36=1,'EPA HDV Rules'!U$23,'CA Standards and Followers'!$I$5)</f>
        <v>0</v>
      </c>
      <c r="AC24" s="57">
        <f>IF('CA Standards and Followers'!$C36=1,'EPA HDV Rules'!V$23,'CA Standards and Followers'!$I$5)</f>
        <v>0</v>
      </c>
      <c r="AD24" s="57">
        <f>IF('CA Standards and Followers'!$C36=1,'EPA HDV Rules'!W$23,'CA Standards and Followers'!$I$5)</f>
        <v>0</v>
      </c>
      <c r="AE24" s="57">
        <f>IF('CA Standards and Followers'!$C36=1,'EPA HDV Rules'!X$23,'CA Standards and Followers'!$I$5)</f>
        <v>0</v>
      </c>
      <c r="AF24" s="57">
        <f>IF('CA Standards and Followers'!$C36=1,'EPA HDV Rules'!Y$23,'CA Standards and Followers'!$I$5)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7">
        <f>IF('CA Standards and Followers'!$C37=1,'EPA HDV Rules'!B$23,'CA Standards and Followers'!$I$5)</f>
        <v>0</v>
      </c>
      <c r="J25" s="57">
        <f>IF('CA Standards and Followers'!$C37=1,'EPA HDV Rules'!C$23,'CA Standards and Followers'!$I$5)</f>
        <v>0</v>
      </c>
      <c r="K25" s="57">
        <f>IF('CA Standards and Followers'!$C37=1,'EPA HDV Rules'!D$23,'CA Standards and Followers'!$I$5)</f>
        <v>0</v>
      </c>
      <c r="L25" s="57">
        <f>IF('CA Standards and Followers'!$C37=1,'EPA HDV Rules'!E$23,'CA Standards and Followers'!$I$5)</f>
        <v>0</v>
      </c>
      <c r="M25" s="57">
        <f>IF('CA Standards and Followers'!$C37=1,'EPA HDV Rules'!F$23,'CA Standards and Followers'!$I$5)</f>
        <v>0</v>
      </c>
      <c r="N25" s="57">
        <f>IF('CA Standards and Followers'!$C37=1,'EPA HDV Rules'!G$23,'CA Standards and Followers'!$I$5)</f>
        <v>0</v>
      </c>
      <c r="O25" s="57">
        <f>IF('CA Standards and Followers'!$C37=1,'EPA HDV Rules'!H$23,'CA Standards and Followers'!$I$5)</f>
        <v>0</v>
      </c>
      <c r="P25" s="57">
        <f>IF('CA Standards and Followers'!$C37=1,'EPA HDV Rules'!I$23,'CA Standards and Followers'!$I$5)</f>
        <v>0</v>
      </c>
      <c r="Q25" s="57">
        <f>IF('CA Standards and Followers'!$C37=1,'EPA HDV Rules'!J$23,'CA Standards and Followers'!$I$5)</f>
        <v>0</v>
      </c>
      <c r="R25" s="57">
        <f>IF('CA Standards and Followers'!$C37=1,'EPA HDV Rules'!K$23,'CA Standards and Followers'!$I$5)</f>
        <v>0</v>
      </c>
      <c r="S25" s="57">
        <f>IF('CA Standards and Followers'!$C37=1,'EPA HDV Rules'!L$23,'CA Standards and Followers'!$I$5)</f>
        <v>0</v>
      </c>
      <c r="T25" s="57">
        <f>IF('CA Standards and Followers'!$C37=1,'EPA HDV Rules'!M$23,'CA Standards and Followers'!$I$5)</f>
        <v>0</v>
      </c>
      <c r="U25" s="57">
        <f>IF('CA Standards and Followers'!$C37=1,'EPA HDV Rules'!N$23,'CA Standards and Followers'!$I$5)</f>
        <v>0</v>
      </c>
      <c r="V25" s="57">
        <f>IF('CA Standards and Followers'!$C37=1,'EPA HDV Rules'!O$23,'CA Standards and Followers'!$I$5)</f>
        <v>0</v>
      </c>
      <c r="W25" s="57">
        <f>IF('CA Standards and Followers'!$C37=1,'EPA HDV Rules'!P$23,'CA Standards and Followers'!$I$5)</f>
        <v>0</v>
      </c>
      <c r="X25" s="57">
        <f>IF('CA Standards and Followers'!$C37=1,'EPA HDV Rules'!Q$23,'CA Standards and Followers'!$I$5)</f>
        <v>0</v>
      </c>
      <c r="Y25" s="57">
        <f>IF('CA Standards and Followers'!$C37=1,'EPA HDV Rules'!R$23,'CA Standards and Followers'!$I$5)</f>
        <v>0</v>
      </c>
      <c r="Z25" s="57">
        <f>IF('CA Standards and Followers'!$C37=1,'EPA HDV Rules'!S$23,'CA Standards and Followers'!$I$5)</f>
        <v>0</v>
      </c>
      <c r="AA25" s="57">
        <f>IF('CA Standards and Followers'!$C37=1,'EPA HDV Rules'!T$23,'CA Standards and Followers'!$I$5)</f>
        <v>0</v>
      </c>
      <c r="AB25" s="57">
        <f>IF('CA Standards and Followers'!$C37=1,'EPA HDV Rules'!U$23,'CA Standards and Followers'!$I$5)</f>
        <v>0</v>
      </c>
      <c r="AC25" s="57">
        <f>IF('CA Standards and Followers'!$C37=1,'EPA HDV Rules'!V$23,'CA Standards and Followers'!$I$5)</f>
        <v>0</v>
      </c>
      <c r="AD25" s="57">
        <f>IF('CA Standards and Followers'!$C37=1,'EPA HDV Rules'!W$23,'CA Standards and Followers'!$I$5)</f>
        <v>0</v>
      </c>
      <c r="AE25" s="57">
        <f>IF('CA Standards and Followers'!$C37=1,'EPA HDV Rules'!X$23,'CA Standards and Followers'!$I$5)</f>
        <v>0</v>
      </c>
      <c r="AF25" s="57">
        <f>IF('CA Standards and Followers'!$C37=1,'EPA HDV Rules'!Y$23,'CA Standards and Followers'!$I$5)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7">
        <f>IF('CA Standards and Followers'!$C38=1,'EPA HDV Rules'!B$23,'CA Standards and Followers'!$I$5)</f>
        <v>0</v>
      </c>
      <c r="J26" s="57">
        <f>IF('CA Standards and Followers'!$C38=1,'EPA HDV Rules'!C$23,'CA Standards and Followers'!$I$5)</f>
        <v>0</v>
      </c>
      <c r="K26" s="57">
        <f>IF('CA Standards and Followers'!$C38=1,'EPA HDV Rules'!D$23,'CA Standards and Followers'!$I$5)</f>
        <v>0</v>
      </c>
      <c r="L26" s="57">
        <f>IF('CA Standards and Followers'!$C38=1,'EPA HDV Rules'!E$23,'CA Standards and Followers'!$I$5)</f>
        <v>0</v>
      </c>
      <c r="M26" s="57">
        <f>IF('CA Standards and Followers'!$C38=1,'EPA HDV Rules'!F$23,'CA Standards and Followers'!$I$5)</f>
        <v>0</v>
      </c>
      <c r="N26" s="57">
        <f>IF('CA Standards and Followers'!$C38=1,'EPA HDV Rules'!G$23,'CA Standards and Followers'!$I$5)</f>
        <v>0</v>
      </c>
      <c r="O26" s="57">
        <f>IF('CA Standards and Followers'!$C38=1,'EPA HDV Rules'!H$23,'CA Standards and Followers'!$I$5)</f>
        <v>0</v>
      </c>
      <c r="P26" s="57">
        <f>IF('CA Standards and Followers'!$C38=1,'EPA HDV Rules'!I$23,'CA Standards and Followers'!$I$5)</f>
        <v>0</v>
      </c>
      <c r="Q26" s="57">
        <f>IF('CA Standards and Followers'!$C38=1,'EPA HDV Rules'!J$23,'CA Standards and Followers'!$I$5)</f>
        <v>0</v>
      </c>
      <c r="R26" s="57">
        <f>IF('CA Standards and Followers'!$C38=1,'EPA HDV Rules'!K$23,'CA Standards and Followers'!$I$5)</f>
        <v>0</v>
      </c>
      <c r="S26" s="57">
        <f>IF('CA Standards and Followers'!$C38=1,'EPA HDV Rules'!L$23,'CA Standards and Followers'!$I$5)</f>
        <v>0</v>
      </c>
      <c r="T26" s="57">
        <f>IF('CA Standards and Followers'!$C38=1,'EPA HDV Rules'!M$23,'CA Standards and Followers'!$I$5)</f>
        <v>0</v>
      </c>
      <c r="U26" s="57">
        <f>IF('CA Standards and Followers'!$C38=1,'EPA HDV Rules'!N$23,'CA Standards and Followers'!$I$5)</f>
        <v>0</v>
      </c>
      <c r="V26" s="57">
        <f>IF('CA Standards and Followers'!$C38=1,'EPA HDV Rules'!O$23,'CA Standards and Followers'!$I$5)</f>
        <v>0</v>
      </c>
      <c r="W26" s="57">
        <f>IF('CA Standards and Followers'!$C38=1,'EPA HDV Rules'!P$23,'CA Standards and Followers'!$I$5)</f>
        <v>0</v>
      </c>
      <c r="X26" s="57">
        <f>IF('CA Standards and Followers'!$C38=1,'EPA HDV Rules'!Q$23,'CA Standards and Followers'!$I$5)</f>
        <v>0</v>
      </c>
      <c r="Y26" s="57">
        <f>IF('CA Standards and Followers'!$C38=1,'EPA HDV Rules'!R$23,'CA Standards and Followers'!$I$5)</f>
        <v>0</v>
      </c>
      <c r="Z26" s="57">
        <f>IF('CA Standards and Followers'!$C38=1,'EPA HDV Rules'!S$23,'CA Standards and Followers'!$I$5)</f>
        <v>0</v>
      </c>
      <c r="AA26" s="57">
        <f>IF('CA Standards and Followers'!$C38=1,'EPA HDV Rules'!T$23,'CA Standards and Followers'!$I$5)</f>
        <v>0</v>
      </c>
      <c r="AB26" s="57">
        <f>IF('CA Standards and Followers'!$C38=1,'EPA HDV Rules'!U$23,'CA Standards and Followers'!$I$5)</f>
        <v>0</v>
      </c>
      <c r="AC26" s="57">
        <f>IF('CA Standards and Followers'!$C38=1,'EPA HDV Rules'!V$23,'CA Standards and Followers'!$I$5)</f>
        <v>0</v>
      </c>
      <c r="AD26" s="57">
        <f>IF('CA Standards and Followers'!$C38=1,'EPA HDV Rules'!W$23,'CA Standards and Followers'!$I$5)</f>
        <v>0</v>
      </c>
      <c r="AE26" s="57">
        <f>IF('CA Standards and Followers'!$C38=1,'EPA HDV Rules'!X$23,'CA Standards and Followers'!$I$5)</f>
        <v>0</v>
      </c>
      <c r="AF26" s="57">
        <f>IF('CA Standards and Followers'!$C38=1,'EPA HDV Rules'!Y$23,'CA Standards and Followers'!$I$5)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7">
        <f>IF('CA Standards and Followers'!$C39=1,'EPA HDV Rules'!B$23,'CA Standards and Followers'!$I$5)</f>
        <v>0</v>
      </c>
      <c r="J27" s="57">
        <f>IF('CA Standards and Followers'!$C39=1,'EPA HDV Rules'!C$23,'CA Standards and Followers'!$I$5)</f>
        <v>0</v>
      </c>
      <c r="K27" s="57">
        <f>IF('CA Standards and Followers'!$C39=1,'EPA HDV Rules'!D$23,'CA Standards and Followers'!$I$5)</f>
        <v>0</v>
      </c>
      <c r="L27" s="57">
        <f>IF('CA Standards and Followers'!$C39=1,'EPA HDV Rules'!E$23,'CA Standards and Followers'!$I$5)</f>
        <v>0</v>
      </c>
      <c r="M27" s="57">
        <f>IF('CA Standards and Followers'!$C39=1,'EPA HDV Rules'!F$23,'CA Standards and Followers'!$I$5)</f>
        <v>0</v>
      </c>
      <c r="N27" s="57">
        <f>IF('CA Standards and Followers'!$C39=1,'EPA HDV Rules'!G$23,'CA Standards and Followers'!$I$5)</f>
        <v>0</v>
      </c>
      <c r="O27" s="57">
        <f>IF('CA Standards and Followers'!$C39=1,'EPA HDV Rules'!H$23,'CA Standards and Followers'!$I$5)</f>
        <v>0</v>
      </c>
      <c r="P27" s="57">
        <f>IF('CA Standards and Followers'!$C39=1,'EPA HDV Rules'!I$23,'CA Standards and Followers'!$I$5)</f>
        <v>0</v>
      </c>
      <c r="Q27" s="57">
        <f>IF('CA Standards and Followers'!$C39=1,'EPA HDV Rules'!J$23,'CA Standards and Followers'!$I$5)</f>
        <v>0</v>
      </c>
      <c r="R27" s="57">
        <f>IF('CA Standards and Followers'!$C39=1,'EPA HDV Rules'!K$23,'CA Standards and Followers'!$I$5)</f>
        <v>0</v>
      </c>
      <c r="S27" s="57">
        <f>IF('CA Standards and Followers'!$C39=1,'EPA HDV Rules'!L$23,'CA Standards and Followers'!$I$5)</f>
        <v>0</v>
      </c>
      <c r="T27" s="57">
        <f>IF('CA Standards and Followers'!$C39=1,'EPA HDV Rules'!M$23,'CA Standards and Followers'!$I$5)</f>
        <v>0</v>
      </c>
      <c r="U27" s="57">
        <f>IF('CA Standards and Followers'!$C39=1,'EPA HDV Rules'!N$23,'CA Standards and Followers'!$I$5)</f>
        <v>0</v>
      </c>
      <c r="V27" s="57">
        <f>IF('CA Standards and Followers'!$C39=1,'EPA HDV Rules'!O$23,'CA Standards and Followers'!$I$5)</f>
        <v>0</v>
      </c>
      <c r="W27" s="57">
        <f>IF('CA Standards and Followers'!$C39=1,'EPA HDV Rules'!P$23,'CA Standards and Followers'!$I$5)</f>
        <v>0</v>
      </c>
      <c r="X27" s="57">
        <f>IF('CA Standards and Followers'!$C39=1,'EPA HDV Rules'!Q$23,'CA Standards and Followers'!$I$5)</f>
        <v>0</v>
      </c>
      <c r="Y27" s="57">
        <f>IF('CA Standards and Followers'!$C39=1,'EPA HDV Rules'!R$23,'CA Standards and Followers'!$I$5)</f>
        <v>0</v>
      </c>
      <c r="Z27" s="57">
        <f>IF('CA Standards and Followers'!$C39=1,'EPA HDV Rules'!S$23,'CA Standards and Followers'!$I$5)</f>
        <v>0</v>
      </c>
      <c r="AA27" s="57">
        <f>IF('CA Standards and Followers'!$C39=1,'EPA HDV Rules'!T$23,'CA Standards and Followers'!$I$5)</f>
        <v>0</v>
      </c>
      <c r="AB27" s="57">
        <f>IF('CA Standards and Followers'!$C39=1,'EPA HDV Rules'!U$23,'CA Standards and Followers'!$I$5)</f>
        <v>0</v>
      </c>
      <c r="AC27" s="57">
        <f>IF('CA Standards and Followers'!$C39=1,'EPA HDV Rules'!V$23,'CA Standards and Followers'!$I$5)</f>
        <v>0</v>
      </c>
      <c r="AD27" s="57">
        <f>IF('CA Standards and Followers'!$C39=1,'EPA HDV Rules'!W$23,'CA Standards and Followers'!$I$5)</f>
        <v>0</v>
      </c>
      <c r="AE27" s="57">
        <f>IF('CA Standards and Followers'!$C39=1,'EPA HDV Rules'!X$23,'CA Standards and Followers'!$I$5)</f>
        <v>0</v>
      </c>
      <c r="AF27" s="57">
        <f>IF('CA Standards and Followers'!$C39=1,'EPA HDV Rules'!Y$23,'CA Standards and Followers'!$I$5)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7">
        <f>IF('CA Standards and Followers'!$C40=1,'EPA HDV Rules'!B$23,'CA Standards and Followers'!$I$5)</f>
        <v>0</v>
      </c>
      <c r="J28" s="57">
        <f>IF('CA Standards and Followers'!$C40=1,'EPA HDV Rules'!C$23,'CA Standards and Followers'!$I$5)</f>
        <v>0</v>
      </c>
      <c r="K28" s="57">
        <f>IF('CA Standards and Followers'!$C40=1,'EPA HDV Rules'!D$23,'CA Standards and Followers'!$I$5)</f>
        <v>0</v>
      </c>
      <c r="L28" s="57">
        <f>IF('CA Standards and Followers'!$C40=1,'EPA HDV Rules'!E$23,'CA Standards and Followers'!$I$5)</f>
        <v>0</v>
      </c>
      <c r="M28" s="57">
        <f>IF('CA Standards and Followers'!$C40=1,'EPA HDV Rules'!F$23,'CA Standards and Followers'!$I$5)</f>
        <v>0</v>
      </c>
      <c r="N28" s="57">
        <f>IF('CA Standards and Followers'!$C40=1,'EPA HDV Rules'!G$23,'CA Standards and Followers'!$I$5)</f>
        <v>0</v>
      </c>
      <c r="O28" s="57">
        <f>IF('CA Standards and Followers'!$C40=1,'EPA HDV Rules'!H$23,'CA Standards and Followers'!$I$5)</f>
        <v>0</v>
      </c>
      <c r="P28" s="57">
        <f>IF('CA Standards and Followers'!$C40=1,'EPA HDV Rules'!I$23,'CA Standards and Followers'!$I$5)</f>
        <v>0</v>
      </c>
      <c r="Q28" s="57">
        <f>IF('CA Standards and Followers'!$C40=1,'EPA HDV Rules'!J$23,'CA Standards and Followers'!$I$5)</f>
        <v>0</v>
      </c>
      <c r="R28" s="57">
        <f>IF('CA Standards and Followers'!$C40=1,'EPA HDV Rules'!K$23,'CA Standards and Followers'!$I$5)</f>
        <v>0</v>
      </c>
      <c r="S28" s="57">
        <f>IF('CA Standards and Followers'!$C40=1,'EPA HDV Rules'!L$23,'CA Standards and Followers'!$I$5)</f>
        <v>0</v>
      </c>
      <c r="T28" s="57">
        <f>IF('CA Standards and Followers'!$C40=1,'EPA HDV Rules'!M$23,'CA Standards and Followers'!$I$5)</f>
        <v>0</v>
      </c>
      <c r="U28" s="57">
        <f>IF('CA Standards and Followers'!$C40=1,'EPA HDV Rules'!N$23,'CA Standards and Followers'!$I$5)</f>
        <v>0</v>
      </c>
      <c r="V28" s="57">
        <f>IF('CA Standards and Followers'!$C40=1,'EPA HDV Rules'!O$23,'CA Standards and Followers'!$I$5)</f>
        <v>0</v>
      </c>
      <c r="W28" s="57">
        <f>IF('CA Standards and Followers'!$C40=1,'EPA HDV Rules'!P$23,'CA Standards and Followers'!$I$5)</f>
        <v>0</v>
      </c>
      <c r="X28" s="57">
        <f>IF('CA Standards and Followers'!$C40=1,'EPA HDV Rules'!Q$23,'CA Standards and Followers'!$I$5)</f>
        <v>0</v>
      </c>
      <c r="Y28" s="57">
        <f>IF('CA Standards and Followers'!$C40=1,'EPA HDV Rules'!R$23,'CA Standards and Followers'!$I$5)</f>
        <v>0</v>
      </c>
      <c r="Z28" s="57">
        <f>IF('CA Standards and Followers'!$C40=1,'EPA HDV Rules'!S$23,'CA Standards and Followers'!$I$5)</f>
        <v>0</v>
      </c>
      <c r="AA28" s="57">
        <f>IF('CA Standards and Followers'!$C40=1,'EPA HDV Rules'!T$23,'CA Standards and Followers'!$I$5)</f>
        <v>0</v>
      </c>
      <c r="AB28" s="57">
        <f>IF('CA Standards and Followers'!$C40=1,'EPA HDV Rules'!U$23,'CA Standards and Followers'!$I$5)</f>
        <v>0</v>
      </c>
      <c r="AC28" s="57">
        <f>IF('CA Standards and Followers'!$C40=1,'EPA HDV Rules'!V$23,'CA Standards and Followers'!$I$5)</f>
        <v>0</v>
      </c>
      <c r="AD28" s="57">
        <f>IF('CA Standards and Followers'!$C40=1,'EPA HDV Rules'!W$23,'CA Standards and Followers'!$I$5)</f>
        <v>0</v>
      </c>
      <c r="AE28" s="57">
        <f>IF('CA Standards and Followers'!$C40=1,'EPA HDV Rules'!X$23,'CA Standards and Followers'!$I$5)</f>
        <v>0</v>
      </c>
      <c r="AF28" s="57">
        <f>IF('CA Standards and Followers'!$C40=1,'EPA HDV Rules'!Y$23,'CA Standards and Followers'!$I$5)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7">
        <f>IF('CA Standards and Followers'!$C41=1,'EPA HDV Rules'!B$23,'CA Standards and Followers'!$I$5)</f>
        <v>0</v>
      </c>
      <c r="J29" s="57">
        <f>IF('CA Standards and Followers'!$C41=1,'EPA HDV Rules'!C$23,'CA Standards and Followers'!$I$5)</f>
        <v>0</v>
      </c>
      <c r="K29" s="57">
        <f>IF('CA Standards and Followers'!$C41=1,'EPA HDV Rules'!D$23,'CA Standards and Followers'!$I$5)</f>
        <v>0</v>
      </c>
      <c r="L29" s="57">
        <f>IF('CA Standards and Followers'!$C41=1,'EPA HDV Rules'!E$23,'CA Standards and Followers'!$I$5)</f>
        <v>0</v>
      </c>
      <c r="M29" s="57">
        <f>IF('CA Standards and Followers'!$C41=1,'EPA HDV Rules'!F$23,'CA Standards and Followers'!$I$5)</f>
        <v>0</v>
      </c>
      <c r="N29" s="57">
        <f>IF('CA Standards and Followers'!$C41=1,'EPA HDV Rules'!G$23,'CA Standards and Followers'!$I$5)</f>
        <v>0</v>
      </c>
      <c r="O29" s="57">
        <f>IF('CA Standards and Followers'!$C41=1,'EPA HDV Rules'!H$23,'CA Standards and Followers'!$I$5)</f>
        <v>0</v>
      </c>
      <c r="P29" s="57">
        <f>IF('CA Standards and Followers'!$C41=1,'EPA HDV Rules'!I$23,'CA Standards and Followers'!$I$5)</f>
        <v>0</v>
      </c>
      <c r="Q29" s="57">
        <f>IF('CA Standards and Followers'!$C41=1,'EPA HDV Rules'!J$23,'CA Standards and Followers'!$I$5)</f>
        <v>0</v>
      </c>
      <c r="R29" s="57">
        <f>IF('CA Standards and Followers'!$C41=1,'EPA HDV Rules'!K$23,'CA Standards and Followers'!$I$5)</f>
        <v>0</v>
      </c>
      <c r="S29" s="57">
        <f>IF('CA Standards and Followers'!$C41=1,'EPA HDV Rules'!L$23,'CA Standards and Followers'!$I$5)</f>
        <v>0</v>
      </c>
      <c r="T29" s="57">
        <f>IF('CA Standards and Followers'!$C41=1,'EPA HDV Rules'!M$23,'CA Standards and Followers'!$I$5)</f>
        <v>0</v>
      </c>
      <c r="U29" s="57">
        <f>IF('CA Standards and Followers'!$C41=1,'EPA HDV Rules'!N$23,'CA Standards and Followers'!$I$5)</f>
        <v>0</v>
      </c>
      <c r="V29" s="57">
        <f>IF('CA Standards and Followers'!$C41=1,'EPA HDV Rules'!O$23,'CA Standards and Followers'!$I$5)</f>
        <v>0</v>
      </c>
      <c r="W29" s="57">
        <f>IF('CA Standards and Followers'!$C41=1,'EPA HDV Rules'!P$23,'CA Standards and Followers'!$I$5)</f>
        <v>0</v>
      </c>
      <c r="X29" s="57">
        <f>IF('CA Standards and Followers'!$C41=1,'EPA HDV Rules'!Q$23,'CA Standards and Followers'!$I$5)</f>
        <v>0</v>
      </c>
      <c r="Y29" s="57">
        <f>IF('CA Standards and Followers'!$C41=1,'EPA HDV Rules'!R$23,'CA Standards and Followers'!$I$5)</f>
        <v>0</v>
      </c>
      <c r="Z29" s="57">
        <f>IF('CA Standards and Followers'!$C41=1,'EPA HDV Rules'!S$23,'CA Standards and Followers'!$I$5)</f>
        <v>0</v>
      </c>
      <c r="AA29" s="57">
        <f>IF('CA Standards and Followers'!$C41=1,'EPA HDV Rules'!T$23,'CA Standards and Followers'!$I$5)</f>
        <v>0</v>
      </c>
      <c r="AB29" s="57">
        <f>IF('CA Standards and Followers'!$C41=1,'EPA HDV Rules'!U$23,'CA Standards and Followers'!$I$5)</f>
        <v>0</v>
      </c>
      <c r="AC29" s="57">
        <f>IF('CA Standards and Followers'!$C41=1,'EPA HDV Rules'!V$23,'CA Standards and Followers'!$I$5)</f>
        <v>0</v>
      </c>
      <c r="AD29" s="57">
        <f>IF('CA Standards and Followers'!$C41=1,'EPA HDV Rules'!W$23,'CA Standards and Followers'!$I$5)</f>
        <v>0</v>
      </c>
      <c r="AE29" s="57">
        <f>IF('CA Standards and Followers'!$C41=1,'EPA HDV Rules'!X$23,'CA Standards and Followers'!$I$5)</f>
        <v>0</v>
      </c>
      <c r="AF29" s="57">
        <f>IF('CA Standards and Followers'!$C41=1,'EPA HDV Rules'!Y$23,'CA Standards and Followers'!$I$5)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7">
        <f>IF('CA Standards and Followers'!$C42=1,'EPA HDV Rules'!B$23,'CA Standards and Followers'!$I$5)</f>
        <v>0</v>
      </c>
      <c r="J30" s="57">
        <f>IF('CA Standards and Followers'!$C42=1,'EPA HDV Rules'!C$23,'CA Standards and Followers'!$I$5)</f>
        <v>0</v>
      </c>
      <c r="K30" s="57">
        <f>IF('CA Standards and Followers'!$C42=1,'EPA HDV Rules'!D$23,'CA Standards and Followers'!$I$5)</f>
        <v>0</v>
      </c>
      <c r="L30" s="57">
        <f>IF('CA Standards and Followers'!$C42=1,'EPA HDV Rules'!E$23,'CA Standards and Followers'!$I$5)</f>
        <v>0</v>
      </c>
      <c r="M30" s="57">
        <f>IF('CA Standards and Followers'!$C42=1,'EPA HDV Rules'!F$23,'CA Standards and Followers'!$I$5)</f>
        <v>0</v>
      </c>
      <c r="N30" s="57">
        <f>IF('CA Standards and Followers'!$C42=1,'EPA HDV Rules'!G$23,'CA Standards and Followers'!$I$5)</f>
        <v>0</v>
      </c>
      <c r="O30" s="57">
        <f>IF('CA Standards and Followers'!$C42=1,'EPA HDV Rules'!H$23,'CA Standards and Followers'!$I$5)</f>
        <v>0</v>
      </c>
      <c r="P30" s="57">
        <f>IF('CA Standards and Followers'!$C42=1,'EPA HDV Rules'!I$23,'CA Standards and Followers'!$I$5)</f>
        <v>0</v>
      </c>
      <c r="Q30" s="57">
        <f>IF('CA Standards and Followers'!$C42=1,'EPA HDV Rules'!J$23,'CA Standards and Followers'!$I$5)</f>
        <v>0</v>
      </c>
      <c r="R30" s="57">
        <f>IF('CA Standards and Followers'!$C42=1,'EPA HDV Rules'!K$23,'CA Standards and Followers'!$I$5)</f>
        <v>0</v>
      </c>
      <c r="S30" s="57">
        <f>IF('CA Standards and Followers'!$C42=1,'EPA HDV Rules'!L$23,'CA Standards and Followers'!$I$5)</f>
        <v>0</v>
      </c>
      <c r="T30" s="57">
        <f>IF('CA Standards and Followers'!$C42=1,'EPA HDV Rules'!M$23,'CA Standards and Followers'!$I$5)</f>
        <v>0</v>
      </c>
      <c r="U30" s="57">
        <f>IF('CA Standards and Followers'!$C42=1,'EPA HDV Rules'!N$23,'CA Standards and Followers'!$I$5)</f>
        <v>0</v>
      </c>
      <c r="V30" s="57">
        <f>IF('CA Standards and Followers'!$C42=1,'EPA HDV Rules'!O$23,'CA Standards and Followers'!$I$5)</f>
        <v>0</v>
      </c>
      <c r="W30" s="57">
        <f>IF('CA Standards and Followers'!$C42=1,'EPA HDV Rules'!P$23,'CA Standards and Followers'!$I$5)</f>
        <v>0</v>
      </c>
      <c r="X30" s="57">
        <f>IF('CA Standards and Followers'!$C42=1,'EPA HDV Rules'!Q$23,'CA Standards and Followers'!$I$5)</f>
        <v>0</v>
      </c>
      <c r="Y30" s="57">
        <f>IF('CA Standards and Followers'!$C42=1,'EPA HDV Rules'!R$23,'CA Standards and Followers'!$I$5)</f>
        <v>0</v>
      </c>
      <c r="Z30" s="57">
        <f>IF('CA Standards and Followers'!$C42=1,'EPA HDV Rules'!S$23,'CA Standards and Followers'!$I$5)</f>
        <v>0</v>
      </c>
      <c r="AA30" s="57">
        <f>IF('CA Standards and Followers'!$C42=1,'EPA HDV Rules'!T$23,'CA Standards and Followers'!$I$5)</f>
        <v>0</v>
      </c>
      <c r="AB30" s="57">
        <f>IF('CA Standards and Followers'!$C42=1,'EPA HDV Rules'!U$23,'CA Standards and Followers'!$I$5)</f>
        <v>0</v>
      </c>
      <c r="AC30" s="57">
        <f>IF('CA Standards and Followers'!$C42=1,'EPA HDV Rules'!V$23,'CA Standards and Followers'!$I$5)</f>
        <v>0</v>
      </c>
      <c r="AD30" s="57">
        <f>IF('CA Standards and Followers'!$C42=1,'EPA HDV Rules'!W$23,'CA Standards and Followers'!$I$5)</f>
        <v>0</v>
      </c>
      <c r="AE30" s="57">
        <f>IF('CA Standards and Followers'!$C42=1,'EPA HDV Rules'!X$23,'CA Standards and Followers'!$I$5)</f>
        <v>0</v>
      </c>
      <c r="AF30" s="57">
        <f>IF('CA Standards and Followers'!$C42=1,'EPA HDV Rules'!Y$23,'CA Standards and Followers'!$I$5)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7">
        <f>IF('CA Standards and Followers'!$C43=1,'EPA HDV Rules'!B$23,'CA Standards and Followers'!$I$5)</f>
        <v>0</v>
      </c>
      <c r="J31" s="57">
        <f>IF('CA Standards and Followers'!$C43=1,'EPA HDV Rules'!C$23,'CA Standards and Followers'!$I$5)</f>
        <v>0</v>
      </c>
      <c r="K31" s="57">
        <f>IF('CA Standards and Followers'!$C43=1,'EPA HDV Rules'!D$23,'CA Standards and Followers'!$I$5)</f>
        <v>0</v>
      </c>
      <c r="L31" s="57">
        <f>IF('CA Standards and Followers'!$C43=1,'EPA HDV Rules'!E$23,'CA Standards and Followers'!$I$5)</f>
        <v>0</v>
      </c>
      <c r="M31" s="57">
        <f>IF('CA Standards and Followers'!$C43=1,'EPA HDV Rules'!F$23,'CA Standards and Followers'!$I$5)</f>
        <v>0</v>
      </c>
      <c r="N31" s="57">
        <f>IF('CA Standards and Followers'!$C43=1,'EPA HDV Rules'!G$23,'CA Standards and Followers'!$I$5)</f>
        <v>0</v>
      </c>
      <c r="O31" s="57">
        <f>IF('CA Standards and Followers'!$C43=1,'EPA HDV Rules'!H$23,'CA Standards and Followers'!$I$5)</f>
        <v>0</v>
      </c>
      <c r="P31" s="57">
        <f>IF('CA Standards and Followers'!$C43=1,'EPA HDV Rules'!I$23,'CA Standards and Followers'!$I$5)</f>
        <v>0</v>
      </c>
      <c r="Q31" s="57">
        <f>IF('CA Standards and Followers'!$C43=1,'EPA HDV Rules'!J$23,'CA Standards and Followers'!$I$5)</f>
        <v>0</v>
      </c>
      <c r="R31" s="57">
        <f>IF('CA Standards and Followers'!$C43=1,'EPA HDV Rules'!K$23,'CA Standards and Followers'!$I$5)</f>
        <v>0</v>
      </c>
      <c r="S31" s="57">
        <f>IF('CA Standards and Followers'!$C43=1,'EPA HDV Rules'!L$23,'CA Standards and Followers'!$I$5)</f>
        <v>0</v>
      </c>
      <c r="T31" s="57">
        <f>IF('CA Standards and Followers'!$C43=1,'EPA HDV Rules'!M$23,'CA Standards and Followers'!$I$5)</f>
        <v>0</v>
      </c>
      <c r="U31" s="57">
        <f>IF('CA Standards and Followers'!$C43=1,'EPA HDV Rules'!N$23,'CA Standards and Followers'!$I$5)</f>
        <v>0</v>
      </c>
      <c r="V31" s="57">
        <f>IF('CA Standards and Followers'!$C43=1,'EPA HDV Rules'!O$23,'CA Standards and Followers'!$I$5)</f>
        <v>0</v>
      </c>
      <c r="W31" s="57">
        <f>IF('CA Standards and Followers'!$C43=1,'EPA HDV Rules'!P$23,'CA Standards and Followers'!$I$5)</f>
        <v>0</v>
      </c>
      <c r="X31" s="57">
        <f>IF('CA Standards and Followers'!$C43=1,'EPA HDV Rules'!Q$23,'CA Standards and Followers'!$I$5)</f>
        <v>0</v>
      </c>
      <c r="Y31" s="57">
        <f>IF('CA Standards and Followers'!$C43=1,'EPA HDV Rules'!R$23,'CA Standards and Followers'!$I$5)</f>
        <v>0</v>
      </c>
      <c r="Z31" s="57">
        <f>IF('CA Standards and Followers'!$C43=1,'EPA HDV Rules'!S$23,'CA Standards and Followers'!$I$5)</f>
        <v>0</v>
      </c>
      <c r="AA31" s="57">
        <f>IF('CA Standards and Followers'!$C43=1,'EPA HDV Rules'!T$23,'CA Standards and Followers'!$I$5)</f>
        <v>0</v>
      </c>
      <c r="AB31" s="57">
        <f>IF('CA Standards and Followers'!$C43=1,'EPA HDV Rules'!U$23,'CA Standards and Followers'!$I$5)</f>
        <v>0</v>
      </c>
      <c r="AC31" s="57">
        <f>IF('CA Standards and Followers'!$C43=1,'EPA HDV Rules'!V$23,'CA Standards and Followers'!$I$5)</f>
        <v>0</v>
      </c>
      <c r="AD31" s="57">
        <f>IF('CA Standards and Followers'!$C43=1,'EPA HDV Rules'!W$23,'CA Standards and Followers'!$I$5)</f>
        <v>0</v>
      </c>
      <c r="AE31" s="57">
        <f>IF('CA Standards and Followers'!$C43=1,'EPA HDV Rules'!X$23,'CA Standards and Followers'!$I$5)</f>
        <v>0</v>
      </c>
      <c r="AF31" s="57">
        <f>IF('CA Standards and Followers'!$C43=1,'EPA HDV Rules'!Y$23,'CA Standards and Followers'!$I$5)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7">
        <f>IF('CA Standards and Followers'!$C44=1,'EPA HDV Rules'!B$23,'CA Standards and Followers'!$I$5)</f>
        <v>8.6930079249293704E-2</v>
      </c>
      <c r="J32" s="57">
        <f>IF('CA Standards and Followers'!$C44=1,'EPA HDV Rules'!C$23,'CA Standards and Followers'!$I$5)</f>
        <v>8.6930079249293704E-2</v>
      </c>
      <c r="K32" s="57">
        <f>IF('CA Standards and Followers'!$C44=1,'EPA HDV Rules'!D$23,'CA Standards and Followers'!$I$5)</f>
        <v>8.6930079249293704E-2</v>
      </c>
      <c r="L32" s="57">
        <f>IF('CA Standards and Followers'!$C44=1,'EPA HDV Rules'!E$23,'CA Standards and Followers'!$I$5)</f>
        <v>8.6930079249293704E-2</v>
      </c>
      <c r="M32" s="57">
        <f>IF('CA Standards and Followers'!$C44=1,'EPA HDV Rules'!F$23,'CA Standards and Followers'!$I$5)</f>
        <v>8.6930079249293704E-2</v>
      </c>
      <c r="N32" s="57">
        <f>IF('CA Standards and Followers'!$C44=1,'EPA HDV Rules'!G$23,'CA Standards and Followers'!$I$5)</f>
        <v>8.6930079249293704E-2</v>
      </c>
      <c r="O32" s="57">
        <f>IF('CA Standards and Followers'!$C44=1,'EPA HDV Rules'!H$23,'CA Standards and Followers'!$I$5)</f>
        <v>8.6930079249293704E-2</v>
      </c>
      <c r="P32" s="57">
        <f>IF('CA Standards and Followers'!$C44=1,'EPA HDV Rules'!I$23,'CA Standards and Followers'!$I$5)</f>
        <v>8.6930079249293704E-2</v>
      </c>
      <c r="Q32" s="57">
        <f>IF('CA Standards and Followers'!$C44=1,'EPA HDV Rules'!J$23,'CA Standards and Followers'!$I$5)</f>
        <v>8.6930079249293704E-2</v>
      </c>
      <c r="R32" s="57">
        <f>IF('CA Standards and Followers'!$C44=1,'EPA HDV Rules'!K$23,'CA Standards and Followers'!$I$5)</f>
        <v>8.6930079249293704E-2</v>
      </c>
      <c r="S32" s="57">
        <f>IF('CA Standards and Followers'!$C44=1,'EPA HDV Rules'!L$23,'CA Standards and Followers'!$I$5)</f>
        <v>8.6930079249293704E-2</v>
      </c>
      <c r="T32" s="57">
        <f>IF('CA Standards and Followers'!$C44=1,'EPA HDV Rules'!M$23,'CA Standards and Followers'!$I$5)</f>
        <v>8.6930079249293704E-2</v>
      </c>
      <c r="U32" s="57">
        <f>IF('CA Standards and Followers'!$C44=1,'EPA HDV Rules'!N$23,'CA Standards and Followers'!$I$5)</f>
        <v>8.6930079249293704E-2</v>
      </c>
      <c r="V32" s="57">
        <f>IF('CA Standards and Followers'!$C44=1,'EPA HDV Rules'!O$23,'CA Standards and Followers'!$I$5)</f>
        <v>8.6930079249293704E-2</v>
      </c>
      <c r="W32" s="57">
        <f>IF('CA Standards and Followers'!$C44=1,'EPA HDV Rules'!P$23,'CA Standards and Followers'!$I$5)</f>
        <v>8.6930079249293704E-2</v>
      </c>
      <c r="X32" s="57">
        <f>IF('CA Standards and Followers'!$C44=1,'EPA HDV Rules'!Q$23,'CA Standards and Followers'!$I$5)</f>
        <v>8.6930079249293704E-2</v>
      </c>
      <c r="Y32" s="57">
        <f>IF('CA Standards and Followers'!$C44=1,'EPA HDV Rules'!R$23,'CA Standards and Followers'!$I$5)</f>
        <v>8.6930079249293704E-2</v>
      </c>
      <c r="Z32" s="57">
        <f>IF('CA Standards and Followers'!$C44=1,'EPA HDV Rules'!S$23,'CA Standards and Followers'!$I$5)</f>
        <v>8.6930079249293704E-2</v>
      </c>
      <c r="AA32" s="57">
        <f>IF('CA Standards and Followers'!$C44=1,'EPA HDV Rules'!T$23,'CA Standards and Followers'!$I$5)</f>
        <v>8.6930079249293704E-2</v>
      </c>
      <c r="AB32" s="57">
        <f>IF('CA Standards and Followers'!$C44=1,'EPA HDV Rules'!U$23,'CA Standards and Followers'!$I$5)</f>
        <v>8.6930079249293704E-2</v>
      </c>
      <c r="AC32" s="57">
        <f>IF('CA Standards and Followers'!$C44=1,'EPA HDV Rules'!V$23,'CA Standards and Followers'!$I$5)</f>
        <v>8.6930079249293704E-2</v>
      </c>
      <c r="AD32" s="57">
        <f>IF('CA Standards and Followers'!$C44=1,'EPA HDV Rules'!W$23,'CA Standards and Followers'!$I$5)</f>
        <v>8.6930079249293704E-2</v>
      </c>
      <c r="AE32" s="57">
        <f>IF('CA Standards and Followers'!$C44=1,'EPA HDV Rules'!X$23,'CA Standards and Followers'!$I$5)</f>
        <v>8.6930079249293704E-2</v>
      </c>
      <c r="AF32" s="57">
        <f>IF('CA Standards and Followers'!$C44=1,'EPA HDV Rules'!Y$23,'CA Standards and Followers'!$I$5)</f>
        <v>8.6930079249293704E-2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7">
        <f>IF('CA Standards and Followers'!$C45=1,'EPA HDV Rules'!B$23,'CA Standards and Followers'!$I$5)</f>
        <v>8.6930079249293704E-2</v>
      </c>
      <c r="J33" s="57">
        <f>IF('CA Standards and Followers'!$C45=1,'EPA HDV Rules'!C$23,'CA Standards and Followers'!$I$5)</f>
        <v>8.6930079249293704E-2</v>
      </c>
      <c r="K33" s="57">
        <f>IF('CA Standards and Followers'!$C45=1,'EPA HDV Rules'!D$23,'CA Standards and Followers'!$I$5)</f>
        <v>8.6930079249293704E-2</v>
      </c>
      <c r="L33" s="57">
        <f>IF('CA Standards and Followers'!$C45=1,'EPA HDV Rules'!E$23,'CA Standards and Followers'!$I$5)</f>
        <v>8.6930079249293704E-2</v>
      </c>
      <c r="M33" s="57">
        <f>IF('CA Standards and Followers'!$C45=1,'EPA HDV Rules'!F$23,'CA Standards and Followers'!$I$5)</f>
        <v>8.6930079249293704E-2</v>
      </c>
      <c r="N33" s="57">
        <f>IF('CA Standards and Followers'!$C45=1,'EPA HDV Rules'!G$23,'CA Standards and Followers'!$I$5)</f>
        <v>8.6930079249293704E-2</v>
      </c>
      <c r="O33" s="57">
        <f>IF('CA Standards and Followers'!$C45=1,'EPA HDV Rules'!H$23,'CA Standards and Followers'!$I$5)</f>
        <v>8.6930079249293704E-2</v>
      </c>
      <c r="P33" s="57">
        <f>IF('CA Standards and Followers'!$C45=1,'EPA HDV Rules'!I$23,'CA Standards and Followers'!$I$5)</f>
        <v>8.6930079249293704E-2</v>
      </c>
      <c r="Q33" s="57">
        <f>IF('CA Standards and Followers'!$C45=1,'EPA HDV Rules'!J$23,'CA Standards and Followers'!$I$5)</f>
        <v>8.6930079249293704E-2</v>
      </c>
      <c r="R33" s="57">
        <f>IF('CA Standards and Followers'!$C45=1,'EPA HDV Rules'!K$23,'CA Standards and Followers'!$I$5)</f>
        <v>8.6930079249293704E-2</v>
      </c>
      <c r="S33" s="57">
        <f>IF('CA Standards and Followers'!$C45=1,'EPA HDV Rules'!L$23,'CA Standards and Followers'!$I$5)</f>
        <v>8.6930079249293704E-2</v>
      </c>
      <c r="T33" s="57">
        <f>IF('CA Standards and Followers'!$C45=1,'EPA HDV Rules'!M$23,'CA Standards and Followers'!$I$5)</f>
        <v>8.6930079249293704E-2</v>
      </c>
      <c r="U33" s="57">
        <f>IF('CA Standards and Followers'!$C45=1,'EPA HDV Rules'!N$23,'CA Standards and Followers'!$I$5)</f>
        <v>8.6930079249293704E-2</v>
      </c>
      <c r="V33" s="57">
        <f>IF('CA Standards and Followers'!$C45=1,'EPA HDV Rules'!O$23,'CA Standards and Followers'!$I$5)</f>
        <v>8.6930079249293704E-2</v>
      </c>
      <c r="W33" s="57">
        <f>IF('CA Standards and Followers'!$C45=1,'EPA HDV Rules'!P$23,'CA Standards and Followers'!$I$5)</f>
        <v>8.6930079249293704E-2</v>
      </c>
      <c r="X33" s="57">
        <f>IF('CA Standards and Followers'!$C45=1,'EPA HDV Rules'!Q$23,'CA Standards and Followers'!$I$5)</f>
        <v>8.6930079249293704E-2</v>
      </c>
      <c r="Y33" s="57">
        <f>IF('CA Standards and Followers'!$C45=1,'EPA HDV Rules'!R$23,'CA Standards and Followers'!$I$5)</f>
        <v>8.6930079249293704E-2</v>
      </c>
      <c r="Z33" s="57">
        <f>IF('CA Standards and Followers'!$C45=1,'EPA HDV Rules'!S$23,'CA Standards and Followers'!$I$5)</f>
        <v>8.6930079249293704E-2</v>
      </c>
      <c r="AA33" s="57">
        <f>IF('CA Standards and Followers'!$C45=1,'EPA HDV Rules'!T$23,'CA Standards and Followers'!$I$5)</f>
        <v>8.6930079249293704E-2</v>
      </c>
      <c r="AB33" s="57">
        <f>IF('CA Standards and Followers'!$C45=1,'EPA HDV Rules'!U$23,'CA Standards and Followers'!$I$5)</f>
        <v>8.6930079249293704E-2</v>
      </c>
      <c r="AC33" s="57">
        <f>IF('CA Standards and Followers'!$C45=1,'EPA HDV Rules'!V$23,'CA Standards and Followers'!$I$5)</f>
        <v>8.6930079249293704E-2</v>
      </c>
      <c r="AD33" s="57">
        <f>IF('CA Standards and Followers'!$C45=1,'EPA HDV Rules'!W$23,'CA Standards and Followers'!$I$5)</f>
        <v>8.6930079249293704E-2</v>
      </c>
      <c r="AE33" s="57">
        <f>IF('CA Standards and Followers'!$C45=1,'EPA HDV Rules'!X$23,'CA Standards and Followers'!$I$5)</f>
        <v>8.6930079249293704E-2</v>
      </c>
      <c r="AF33" s="57">
        <f>IF('CA Standards and Followers'!$C45=1,'EPA HDV Rules'!Y$23,'CA Standards and Followers'!$I$5)</f>
        <v>8.6930079249293704E-2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7">
        <f>IF('CA Standards and Followers'!$C46=1,'EPA HDV Rules'!B$23,'CA Standards and Followers'!$I$5)</f>
        <v>8.6930079249293704E-2</v>
      </c>
      <c r="J34" s="57">
        <f>IF('CA Standards and Followers'!$C46=1,'EPA HDV Rules'!C$23,'CA Standards and Followers'!$I$5)</f>
        <v>8.6930079249293704E-2</v>
      </c>
      <c r="K34" s="57">
        <f>IF('CA Standards and Followers'!$C46=1,'EPA HDV Rules'!D$23,'CA Standards and Followers'!$I$5)</f>
        <v>8.6930079249293704E-2</v>
      </c>
      <c r="L34" s="57">
        <f>IF('CA Standards and Followers'!$C46=1,'EPA HDV Rules'!E$23,'CA Standards and Followers'!$I$5)</f>
        <v>8.6930079249293704E-2</v>
      </c>
      <c r="M34" s="57">
        <f>IF('CA Standards and Followers'!$C46=1,'EPA HDV Rules'!F$23,'CA Standards and Followers'!$I$5)</f>
        <v>8.6930079249293704E-2</v>
      </c>
      <c r="N34" s="57">
        <f>IF('CA Standards and Followers'!$C46=1,'EPA HDV Rules'!G$23,'CA Standards and Followers'!$I$5)</f>
        <v>8.6930079249293704E-2</v>
      </c>
      <c r="O34" s="57">
        <f>IF('CA Standards and Followers'!$C46=1,'EPA HDV Rules'!H$23,'CA Standards and Followers'!$I$5)</f>
        <v>8.6930079249293704E-2</v>
      </c>
      <c r="P34" s="57">
        <f>IF('CA Standards and Followers'!$C46=1,'EPA HDV Rules'!I$23,'CA Standards and Followers'!$I$5)</f>
        <v>8.6930079249293704E-2</v>
      </c>
      <c r="Q34" s="57">
        <f>IF('CA Standards and Followers'!$C46=1,'EPA HDV Rules'!J$23,'CA Standards and Followers'!$I$5)</f>
        <v>8.6930079249293704E-2</v>
      </c>
      <c r="R34" s="57">
        <f>IF('CA Standards and Followers'!$C46=1,'EPA HDV Rules'!K$23,'CA Standards and Followers'!$I$5)</f>
        <v>8.6930079249293704E-2</v>
      </c>
      <c r="S34" s="57">
        <f>IF('CA Standards and Followers'!$C46=1,'EPA HDV Rules'!L$23,'CA Standards and Followers'!$I$5)</f>
        <v>8.6930079249293704E-2</v>
      </c>
      <c r="T34" s="57">
        <f>IF('CA Standards and Followers'!$C46=1,'EPA HDV Rules'!M$23,'CA Standards and Followers'!$I$5)</f>
        <v>8.6930079249293704E-2</v>
      </c>
      <c r="U34" s="57">
        <f>IF('CA Standards and Followers'!$C46=1,'EPA HDV Rules'!N$23,'CA Standards and Followers'!$I$5)</f>
        <v>8.6930079249293704E-2</v>
      </c>
      <c r="V34" s="57">
        <f>IF('CA Standards and Followers'!$C46=1,'EPA HDV Rules'!O$23,'CA Standards and Followers'!$I$5)</f>
        <v>8.6930079249293704E-2</v>
      </c>
      <c r="W34" s="57">
        <f>IF('CA Standards and Followers'!$C46=1,'EPA HDV Rules'!P$23,'CA Standards and Followers'!$I$5)</f>
        <v>8.6930079249293704E-2</v>
      </c>
      <c r="X34" s="57">
        <f>IF('CA Standards and Followers'!$C46=1,'EPA HDV Rules'!Q$23,'CA Standards and Followers'!$I$5)</f>
        <v>8.6930079249293704E-2</v>
      </c>
      <c r="Y34" s="57">
        <f>IF('CA Standards and Followers'!$C46=1,'EPA HDV Rules'!R$23,'CA Standards and Followers'!$I$5)</f>
        <v>8.6930079249293704E-2</v>
      </c>
      <c r="Z34" s="57">
        <f>IF('CA Standards and Followers'!$C46=1,'EPA HDV Rules'!S$23,'CA Standards and Followers'!$I$5)</f>
        <v>8.6930079249293704E-2</v>
      </c>
      <c r="AA34" s="57">
        <f>IF('CA Standards and Followers'!$C46=1,'EPA HDV Rules'!T$23,'CA Standards and Followers'!$I$5)</f>
        <v>8.6930079249293704E-2</v>
      </c>
      <c r="AB34" s="57">
        <f>IF('CA Standards and Followers'!$C46=1,'EPA HDV Rules'!U$23,'CA Standards and Followers'!$I$5)</f>
        <v>8.6930079249293704E-2</v>
      </c>
      <c r="AC34" s="57">
        <f>IF('CA Standards and Followers'!$C46=1,'EPA HDV Rules'!V$23,'CA Standards and Followers'!$I$5)</f>
        <v>8.6930079249293704E-2</v>
      </c>
      <c r="AD34" s="57">
        <f>IF('CA Standards and Followers'!$C46=1,'EPA HDV Rules'!W$23,'CA Standards and Followers'!$I$5)</f>
        <v>8.6930079249293704E-2</v>
      </c>
      <c r="AE34" s="57">
        <f>IF('CA Standards and Followers'!$C46=1,'EPA HDV Rules'!X$23,'CA Standards and Followers'!$I$5)</f>
        <v>8.6930079249293704E-2</v>
      </c>
      <c r="AF34" s="57">
        <f>IF('CA Standards and Followers'!$C46=1,'EPA HDV Rules'!Y$23,'CA Standards and Followers'!$I$5)</f>
        <v>8.6930079249293704E-2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7">
        <f>IF('CA Standards and Followers'!$C47=1,'EPA HDV Rules'!B$23,'CA Standards and Followers'!$I$5)</f>
        <v>0</v>
      </c>
      <c r="J35" s="57">
        <f>IF('CA Standards and Followers'!$C47=1,'EPA HDV Rules'!C$23,'CA Standards and Followers'!$I$5)</f>
        <v>0</v>
      </c>
      <c r="K35" s="57">
        <f>IF('CA Standards and Followers'!$C47=1,'EPA HDV Rules'!D$23,'CA Standards and Followers'!$I$5)</f>
        <v>0</v>
      </c>
      <c r="L35" s="57">
        <f>IF('CA Standards and Followers'!$C47=1,'EPA HDV Rules'!E$23,'CA Standards and Followers'!$I$5)</f>
        <v>0</v>
      </c>
      <c r="M35" s="57">
        <f>IF('CA Standards and Followers'!$C47=1,'EPA HDV Rules'!F$23,'CA Standards and Followers'!$I$5)</f>
        <v>0</v>
      </c>
      <c r="N35" s="57">
        <f>IF('CA Standards and Followers'!$C47=1,'EPA HDV Rules'!G$23,'CA Standards and Followers'!$I$5)</f>
        <v>0</v>
      </c>
      <c r="O35" s="57">
        <f>IF('CA Standards and Followers'!$C47=1,'EPA HDV Rules'!H$23,'CA Standards and Followers'!$I$5)</f>
        <v>0</v>
      </c>
      <c r="P35" s="57">
        <f>IF('CA Standards and Followers'!$C47=1,'EPA HDV Rules'!I$23,'CA Standards and Followers'!$I$5)</f>
        <v>0</v>
      </c>
      <c r="Q35" s="57">
        <f>IF('CA Standards and Followers'!$C47=1,'EPA HDV Rules'!J$23,'CA Standards and Followers'!$I$5)</f>
        <v>0</v>
      </c>
      <c r="R35" s="57">
        <f>IF('CA Standards and Followers'!$C47=1,'EPA HDV Rules'!K$23,'CA Standards and Followers'!$I$5)</f>
        <v>0</v>
      </c>
      <c r="S35" s="57">
        <f>IF('CA Standards and Followers'!$C47=1,'EPA HDV Rules'!L$23,'CA Standards and Followers'!$I$5)</f>
        <v>0</v>
      </c>
      <c r="T35" s="57">
        <f>IF('CA Standards and Followers'!$C47=1,'EPA HDV Rules'!M$23,'CA Standards and Followers'!$I$5)</f>
        <v>0</v>
      </c>
      <c r="U35" s="57">
        <f>IF('CA Standards and Followers'!$C47=1,'EPA HDV Rules'!N$23,'CA Standards and Followers'!$I$5)</f>
        <v>0</v>
      </c>
      <c r="V35" s="57">
        <f>IF('CA Standards and Followers'!$C47=1,'EPA HDV Rules'!O$23,'CA Standards and Followers'!$I$5)</f>
        <v>0</v>
      </c>
      <c r="W35" s="57">
        <f>IF('CA Standards and Followers'!$C47=1,'EPA HDV Rules'!P$23,'CA Standards and Followers'!$I$5)</f>
        <v>0</v>
      </c>
      <c r="X35" s="57">
        <f>IF('CA Standards and Followers'!$C47=1,'EPA HDV Rules'!Q$23,'CA Standards and Followers'!$I$5)</f>
        <v>0</v>
      </c>
      <c r="Y35" s="57">
        <f>IF('CA Standards and Followers'!$C47=1,'EPA HDV Rules'!R$23,'CA Standards and Followers'!$I$5)</f>
        <v>0</v>
      </c>
      <c r="Z35" s="57">
        <f>IF('CA Standards and Followers'!$C47=1,'EPA HDV Rules'!S$23,'CA Standards and Followers'!$I$5)</f>
        <v>0</v>
      </c>
      <c r="AA35" s="57">
        <f>IF('CA Standards and Followers'!$C47=1,'EPA HDV Rules'!T$23,'CA Standards and Followers'!$I$5)</f>
        <v>0</v>
      </c>
      <c r="AB35" s="57">
        <f>IF('CA Standards and Followers'!$C47=1,'EPA HDV Rules'!U$23,'CA Standards and Followers'!$I$5)</f>
        <v>0</v>
      </c>
      <c r="AC35" s="57">
        <f>IF('CA Standards and Followers'!$C47=1,'EPA HDV Rules'!V$23,'CA Standards and Followers'!$I$5)</f>
        <v>0</v>
      </c>
      <c r="AD35" s="57">
        <f>IF('CA Standards and Followers'!$C47=1,'EPA HDV Rules'!W$23,'CA Standards and Followers'!$I$5)</f>
        <v>0</v>
      </c>
      <c r="AE35" s="57">
        <f>IF('CA Standards and Followers'!$C47=1,'EPA HDV Rules'!X$23,'CA Standards and Followers'!$I$5)</f>
        <v>0</v>
      </c>
      <c r="AF35" s="57">
        <f>IF('CA Standards and Followers'!$C47=1,'EPA HDV Rules'!Y$23,'CA Standards and Followers'!$I$5)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7">
        <f>IF('CA Standards and Followers'!$C48=1,'EPA HDV Rules'!B$23,'CA Standards and Followers'!$I$5)</f>
        <v>0</v>
      </c>
      <c r="J36" s="57">
        <f>IF('CA Standards and Followers'!$C48=1,'EPA HDV Rules'!C$23,'CA Standards and Followers'!$I$5)</f>
        <v>0</v>
      </c>
      <c r="K36" s="57">
        <f>IF('CA Standards and Followers'!$C48=1,'EPA HDV Rules'!D$23,'CA Standards and Followers'!$I$5)</f>
        <v>0</v>
      </c>
      <c r="L36" s="57">
        <f>IF('CA Standards and Followers'!$C48=1,'EPA HDV Rules'!E$23,'CA Standards and Followers'!$I$5)</f>
        <v>0</v>
      </c>
      <c r="M36" s="57">
        <f>IF('CA Standards and Followers'!$C48=1,'EPA HDV Rules'!F$23,'CA Standards and Followers'!$I$5)</f>
        <v>0</v>
      </c>
      <c r="N36" s="57">
        <f>IF('CA Standards and Followers'!$C48=1,'EPA HDV Rules'!G$23,'CA Standards and Followers'!$I$5)</f>
        <v>0</v>
      </c>
      <c r="O36" s="57">
        <f>IF('CA Standards and Followers'!$C48=1,'EPA HDV Rules'!H$23,'CA Standards and Followers'!$I$5)</f>
        <v>0</v>
      </c>
      <c r="P36" s="57">
        <f>IF('CA Standards and Followers'!$C48=1,'EPA HDV Rules'!I$23,'CA Standards and Followers'!$I$5)</f>
        <v>0</v>
      </c>
      <c r="Q36" s="57">
        <f>IF('CA Standards and Followers'!$C48=1,'EPA HDV Rules'!J$23,'CA Standards and Followers'!$I$5)</f>
        <v>0</v>
      </c>
      <c r="R36" s="57">
        <f>IF('CA Standards and Followers'!$C48=1,'EPA HDV Rules'!K$23,'CA Standards and Followers'!$I$5)</f>
        <v>0</v>
      </c>
      <c r="S36" s="57">
        <f>IF('CA Standards and Followers'!$C48=1,'EPA HDV Rules'!L$23,'CA Standards and Followers'!$I$5)</f>
        <v>0</v>
      </c>
      <c r="T36" s="57">
        <f>IF('CA Standards and Followers'!$C48=1,'EPA HDV Rules'!M$23,'CA Standards and Followers'!$I$5)</f>
        <v>0</v>
      </c>
      <c r="U36" s="57">
        <f>IF('CA Standards and Followers'!$C48=1,'EPA HDV Rules'!N$23,'CA Standards and Followers'!$I$5)</f>
        <v>0</v>
      </c>
      <c r="V36" s="57">
        <f>IF('CA Standards and Followers'!$C48=1,'EPA HDV Rules'!O$23,'CA Standards and Followers'!$I$5)</f>
        <v>0</v>
      </c>
      <c r="W36" s="57">
        <f>IF('CA Standards and Followers'!$C48=1,'EPA HDV Rules'!P$23,'CA Standards and Followers'!$I$5)</f>
        <v>0</v>
      </c>
      <c r="X36" s="57">
        <f>IF('CA Standards and Followers'!$C48=1,'EPA HDV Rules'!Q$23,'CA Standards and Followers'!$I$5)</f>
        <v>0</v>
      </c>
      <c r="Y36" s="57">
        <f>IF('CA Standards and Followers'!$C48=1,'EPA HDV Rules'!R$23,'CA Standards and Followers'!$I$5)</f>
        <v>0</v>
      </c>
      <c r="Z36" s="57">
        <f>IF('CA Standards and Followers'!$C48=1,'EPA HDV Rules'!S$23,'CA Standards and Followers'!$I$5)</f>
        <v>0</v>
      </c>
      <c r="AA36" s="57">
        <f>IF('CA Standards and Followers'!$C48=1,'EPA HDV Rules'!T$23,'CA Standards and Followers'!$I$5)</f>
        <v>0</v>
      </c>
      <c r="AB36" s="57">
        <f>IF('CA Standards and Followers'!$C48=1,'EPA HDV Rules'!U$23,'CA Standards and Followers'!$I$5)</f>
        <v>0</v>
      </c>
      <c r="AC36" s="57">
        <f>IF('CA Standards and Followers'!$C48=1,'EPA HDV Rules'!V$23,'CA Standards and Followers'!$I$5)</f>
        <v>0</v>
      </c>
      <c r="AD36" s="57">
        <f>IF('CA Standards and Followers'!$C48=1,'EPA HDV Rules'!W$23,'CA Standards and Followers'!$I$5)</f>
        <v>0</v>
      </c>
      <c r="AE36" s="57">
        <f>IF('CA Standards and Followers'!$C48=1,'EPA HDV Rules'!X$23,'CA Standards and Followers'!$I$5)</f>
        <v>0</v>
      </c>
      <c r="AF36" s="57">
        <f>IF('CA Standards and Followers'!$C48=1,'EPA HDV Rules'!Y$23,'CA Standards and Followers'!$I$5)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7">
        <f>IF('CA Standards and Followers'!$C49=1,'EPA HDV Rules'!B$23,'CA Standards and Followers'!$I$5)</f>
        <v>0</v>
      </c>
      <c r="J37" s="57">
        <f>IF('CA Standards and Followers'!$C49=1,'EPA HDV Rules'!C$23,'CA Standards and Followers'!$I$5)</f>
        <v>0</v>
      </c>
      <c r="K37" s="57">
        <f>IF('CA Standards and Followers'!$C49=1,'EPA HDV Rules'!D$23,'CA Standards and Followers'!$I$5)</f>
        <v>0</v>
      </c>
      <c r="L37" s="57">
        <f>IF('CA Standards and Followers'!$C49=1,'EPA HDV Rules'!E$23,'CA Standards and Followers'!$I$5)</f>
        <v>0</v>
      </c>
      <c r="M37" s="57">
        <f>IF('CA Standards and Followers'!$C49=1,'EPA HDV Rules'!F$23,'CA Standards and Followers'!$I$5)</f>
        <v>0</v>
      </c>
      <c r="N37" s="57">
        <f>IF('CA Standards and Followers'!$C49=1,'EPA HDV Rules'!G$23,'CA Standards and Followers'!$I$5)</f>
        <v>0</v>
      </c>
      <c r="O37" s="57">
        <f>IF('CA Standards and Followers'!$C49=1,'EPA HDV Rules'!H$23,'CA Standards and Followers'!$I$5)</f>
        <v>0</v>
      </c>
      <c r="P37" s="57">
        <f>IF('CA Standards and Followers'!$C49=1,'EPA HDV Rules'!I$23,'CA Standards and Followers'!$I$5)</f>
        <v>0</v>
      </c>
      <c r="Q37" s="57">
        <f>IF('CA Standards and Followers'!$C49=1,'EPA HDV Rules'!J$23,'CA Standards and Followers'!$I$5)</f>
        <v>0</v>
      </c>
      <c r="R37" s="57">
        <f>IF('CA Standards and Followers'!$C49=1,'EPA HDV Rules'!K$23,'CA Standards and Followers'!$I$5)</f>
        <v>0</v>
      </c>
      <c r="S37" s="57">
        <f>IF('CA Standards and Followers'!$C49=1,'EPA HDV Rules'!L$23,'CA Standards and Followers'!$I$5)</f>
        <v>0</v>
      </c>
      <c r="T37" s="57">
        <f>IF('CA Standards and Followers'!$C49=1,'EPA HDV Rules'!M$23,'CA Standards and Followers'!$I$5)</f>
        <v>0</v>
      </c>
      <c r="U37" s="57">
        <f>IF('CA Standards and Followers'!$C49=1,'EPA HDV Rules'!N$23,'CA Standards and Followers'!$I$5)</f>
        <v>0</v>
      </c>
      <c r="V37" s="57">
        <f>IF('CA Standards and Followers'!$C49=1,'EPA HDV Rules'!O$23,'CA Standards and Followers'!$I$5)</f>
        <v>0</v>
      </c>
      <c r="W37" s="57">
        <f>IF('CA Standards and Followers'!$C49=1,'EPA HDV Rules'!P$23,'CA Standards and Followers'!$I$5)</f>
        <v>0</v>
      </c>
      <c r="X37" s="57">
        <f>IF('CA Standards and Followers'!$C49=1,'EPA HDV Rules'!Q$23,'CA Standards and Followers'!$I$5)</f>
        <v>0</v>
      </c>
      <c r="Y37" s="57">
        <f>IF('CA Standards and Followers'!$C49=1,'EPA HDV Rules'!R$23,'CA Standards and Followers'!$I$5)</f>
        <v>0</v>
      </c>
      <c r="Z37" s="57">
        <f>IF('CA Standards and Followers'!$C49=1,'EPA HDV Rules'!S$23,'CA Standards and Followers'!$I$5)</f>
        <v>0</v>
      </c>
      <c r="AA37" s="57">
        <f>IF('CA Standards and Followers'!$C49=1,'EPA HDV Rules'!T$23,'CA Standards and Followers'!$I$5)</f>
        <v>0</v>
      </c>
      <c r="AB37" s="57">
        <f>IF('CA Standards and Followers'!$C49=1,'EPA HDV Rules'!U$23,'CA Standards and Followers'!$I$5)</f>
        <v>0</v>
      </c>
      <c r="AC37" s="57">
        <f>IF('CA Standards and Followers'!$C49=1,'EPA HDV Rules'!V$23,'CA Standards and Followers'!$I$5)</f>
        <v>0</v>
      </c>
      <c r="AD37" s="57">
        <f>IF('CA Standards and Followers'!$C49=1,'EPA HDV Rules'!W$23,'CA Standards and Followers'!$I$5)</f>
        <v>0</v>
      </c>
      <c r="AE37" s="57">
        <f>IF('CA Standards and Followers'!$C49=1,'EPA HDV Rules'!X$23,'CA Standards and Followers'!$I$5)</f>
        <v>0</v>
      </c>
      <c r="AF37" s="57">
        <f>IF('CA Standards and Followers'!$C49=1,'EPA HDV Rules'!Y$23,'CA Standards and Followers'!$I$5)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7">
        <f>IF('CA Standards and Followers'!$C50=1,'EPA HDV Rules'!B$23,'CA Standards and Followers'!$I$5)</f>
        <v>0</v>
      </c>
      <c r="J38" s="57">
        <f>IF('CA Standards and Followers'!$C50=1,'EPA HDV Rules'!C$23,'CA Standards and Followers'!$I$5)</f>
        <v>0</v>
      </c>
      <c r="K38" s="57">
        <f>IF('CA Standards and Followers'!$C50=1,'EPA HDV Rules'!D$23,'CA Standards and Followers'!$I$5)</f>
        <v>0</v>
      </c>
      <c r="L38" s="57">
        <f>IF('CA Standards and Followers'!$C50=1,'EPA HDV Rules'!E$23,'CA Standards and Followers'!$I$5)</f>
        <v>0</v>
      </c>
      <c r="M38" s="57">
        <f>IF('CA Standards and Followers'!$C50=1,'EPA HDV Rules'!F$23,'CA Standards and Followers'!$I$5)</f>
        <v>0</v>
      </c>
      <c r="N38" s="57">
        <f>IF('CA Standards and Followers'!$C50=1,'EPA HDV Rules'!G$23,'CA Standards and Followers'!$I$5)</f>
        <v>0</v>
      </c>
      <c r="O38" s="57">
        <f>IF('CA Standards and Followers'!$C50=1,'EPA HDV Rules'!H$23,'CA Standards and Followers'!$I$5)</f>
        <v>0</v>
      </c>
      <c r="P38" s="57">
        <f>IF('CA Standards and Followers'!$C50=1,'EPA HDV Rules'!I$23,'CA Standards and Followers'!$I$5)</f>
        <v>0</v>
      </c>
      <c r="Q38" s="57">
        <f>IF('CA Standards and Followers'!$C50=1,'EPA HDV Rules'!J$23,'CA Standards and Followers'!$I$5)</f>
        <v>0</v>
      </c>
      <c r="R38" s="57">
        <f>IF('CA Standards and Followers'!$C50=1,'EPA HDV Rules'!K$23,'CA Standards and Followers'!$I$5)</f>
        <v>0</v>
      </c>
      <c r="S38" s="57">
        <f>IF('CA Standards and Followers'!$C50=1,'EPA HDV Rules'!L$23,'CA Standards and Followers'!$I$5)</f>
        <v>0</v>
      </c>
      <c r="T38" s="57">
        <f>IF('CA Standards and Followers'!$C50=1,'EPA HDV Rules'!M$23,'CA Standards and Followers'!$I$5)</f>
        <v>0</v>
      </c>
      <c r="U38" s="57">
        <f>IF('CA Standards and Followers'!$C50=1,'EPA HDV Rules'!N$23,'CA Standards and Followers'!$I$5)</f>
        <v>0</v>
      </c>
      <c r="V38" s="57">
        <f>IF('CA Standards and Followers'!$C50=1,'EPA HDV Rules'!O$23,'CA Standards and Followers'!$I$5)</f>
        <v>0</v>
      </c>
      <c r="W38" s="57">
        <f>IF('CA Standards and Followers'!$C50=1,'EPA HDV Rules'!P$23,'CA Standards and Followers'!$I$5)</f>
        <v>0</v>
      </c>
      <c r="X38" s="57">
        <f>IF('CA Standards and Followers'!$C50=1,'EPA HDV Rules'!Q$23,'CA Standards and Followers'!$I$5)</f>
        <v>0</v>
      </c>
      <c r="Y38" s="57">
        <f>IF('CA Standards and Followers'!$C50=1,'EPA HDV Rules'!R$23,'CA Standards and Followers'!$I$5)</f>
        <v>0</v>
      </c>
      <c r="Z38" s="57">
        <f>IF('CA Standards and Followers'!$C50=1,'EPA HDV Rules'!S$23,'CA Standards and Followers'!$I$5)</f>
        <v>0</v>
      </c>
      <c r="AA38" s="57">
        <f>IF('CA Standards and Followers'!$C50=1,'EPA HDV Rules'!T$23,'CA Standards and Followers'!$I$5)</f>
        <v>0</v>
      </c>
      <c r="AB38" s="57">
        <f>IF('CA Standards and Followers'!$C50=1,'EPA HDV Rules'!U$23,'CA Standards and Followers'!$I$5)</f>
        <v>0</v>
      </c>
      <c r="AC38" s="57">
        <f>IF('CA Standards and Followers'!$C50=1,'EPA HDV Rules'!V$23,'CA Standards and Followers'!$I$5)</f>
        <v>0</v>
      </c>
      <c r="AD38" s="57">
        <f>IF('CA Standards and Followers'!$C50=1,'EPA HDV Rules'!W$23,'CA Standards and Followers'!$I$5)</f>
        <v>0</v>
      </c>
      <c r="AE38" s="57">
        <f>IF('CA Standards and Followers'!$C50=1,'EPA HDV Rules'!X$23,'CA Standards and Followers'!$I$5)</f>
        <v>0</v>
      </c>
      <c r="AF38" s="57">
        <f>IF('CA Standards and Followers'!$C50=1,'EPA HDV Rules'!Y$23,'CA Standards and Followers'!$I$5)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7">
        <f>IF('CA Standards and Followers'!$C51=1,'EPA HDV Rules'!B$23,'CA Standards and Followers'!$I$5)</f>
        <v>8.6930079249293704E-2</v>
      </c>
      <c r="J39" s="57">
        <f>IF('CA Standards and Followers'!$C51=1,'EPA HDV Rules'!C$23,'CA Standards and Followers'!$I$5)</f>
        <v>8.6930079249293704E-2</v>
      </c>
      <c r="K39" s="57">
        <f>IF('CA Standards and Followers'!$C51=1,'EPA HDV Rules'!D$23,'CA Standards and Followers'!$I$5)</f>
        <v>8.6930079249293704E-2</v>
      </c>
      <c r="L39" s="57">
        <f>IF('CA Standards and Followers'!$C51=1,'EPA HDV Rules'!E$23,'CA Standards and Followers'!$I$5)</f>
        <v>8.6930079249293704E-2</v>
      </c>
      <c r="M39" s="57">
        <f>IF('CA Standards and Followers'!$C51=1,'EPA HDV Rules'!F$23,'CA Standards and Followers'!$I$5)</f>
        <v>8.6930079249293704E-2</v>
      </c>
      <c r="N39" s="57">
        <f>IF('CA Standards and Followers'!$C51=1,'EPA HDV Rules'!G$23,'CA Standards and Followers'!$I$5)</f>
        <v>8.6930079249293704E-2</v>
      </c>
      <c r="O39" s="57">
        <f>IF('CA Standards and Followers'!$C51=1,'EPA HDV Rules'!H$23,'CA Standards and Followers'!$I$5)</f>
        <v>8.6930079249293704E-2</v>
      </c>
      <c r="P39" s="57">
        <f>IF('CA Standards and Followers'!$C51=1,'EPA HDV Rules'!I$23,'CA Standards and Followers'!$I$5)</f>
        <v>8.6930079249293704E-2</v>
      </c>
      <c r="Q39" s="57">
        <f>IF('CA Standards and Followers'!$C51=1,'EPA HDV Rules'!J$23,'CA Standards and Followers'!$I$5)</f>
        <v>8.6930079249293704E-2</v>
      </c>
      <c r="R39" s="57">
        <f>IF('CA Standards and Followers'!$C51=1,'EPA HDV Rules'!K$23,'CA Standards and Followers'!$I$5)</f>
        <v>8.6930079249293704E-2</v>
      </c>
      <c r="S39" s="57">
        <f>IF('CA Standards and Followers'!$C51=1,'EPA HDV Rules'!L$23,'CA Standards and Followers'!$I$5)</f>
        <v>8.6930079249293704E-2</v>
      </c>
      <c r="T39" s="57">
        <f>IF('CA Standards and Followers'!$C51=1,'EPA HDV Rules'!M$23,'CA Standards and Followers'!$I$5)</f>
        <v>8.6930079249293704E-2</v>
      </c>
      <c r="U39" s="57">
        <f>IF('CA Standards and Followers'!$C51=1,'EPA HDV Rules'!N$23,'CA Standards and Followers'!$I$5)</f>
        <v>8.6930079249293704E-2</v>
      </c>
      <c r="V39" s="57">
        <f>IF('CA Standards and Followers'!$C51=1,'EPA HDV Rules'!O$23,'CA Standards and Followers'!$I$5)</f>
        <v>8.6930079249293704E-2</v>
      </c>
      <c r="W39" s="57">
        <f>IF('CA Standards and Followers'!$C51=1,'EPA HDV Rules'!P$23,'CA Standards and Followers'!$I$5)</f>
        <v>8.6930079249293704E-2</v>
      </c>
      <c r="X39" s="57">
        <f>IF('CA Standards and Followers'!$C51=1,'EPA HDV Rules'!Q$23,'CA Standards and Followers'!$I$5)</f>
        <v>8.6930079249293704E-2</v>
      </c>
      <c r="Y39" s="57">
        <f>IF('CA Standards and Followers'!$C51=1,'EPA HDV Rules'!R$23,'CA Standards and Followers'!$I$5)</f>
        <v>8.6930079249293704E-2</v>
      </c>
      <c r="Z39" s="57">
        <f>IF('CA Standards and Followers'!$C51=1,'EPA HDV Rules'!S$23,'CA Standards and Followers'!$I$5)</f>
        <v>8.6930079249293704E-2</v>
      </c>
      <c r="AA39" s="57">
        <f>IF('CA Standards and Followers'!$C51=1,'EPA HDV Rules'!T$23,'CA Standards and Followers'!$I$5)</f>
        <v>8.6930079249293704E-2</v>
      </c>
      <c r="AB39" s="57">
        <f>IF('CA Standards and Followers'!$C51=1,'EPA HDV Rules'!U$23,'CA Standards and Followers'!$I$5)</f>
        <v>8.6930079249293704E-2</v>
      </c>
      <c r="AC39" s="57">
        <f>IF('CA Standards and Followers'!$C51=1,'EPA HDV Rules'!V$23,'CA Standards and Followers'!$I$5)</f>
        <v>8.6930079249293704E-2</v>
      </c>
      <c r="AD39" s="57">
        <f>IF('CA Standards and Followers'!$C51=1,'EPA HDV Rules'!W$23,'CA Standards and Followers'!$I$5)</f>
        <v>8.6930079249293704E-2</v>
      </c>
      <c r="AE39" s="57">
        <f>IF('CA Standards and Followers'!$C51=1,'EPA HDV Rules'!X$23,'CA Standards and Followers'!$I$5)</f>
        <v>8.6930079249293704E-2</v>
      </c>
      <c r="AF39" s="57">
        <f>IF('CA Standards and Followers'!$C51=1,'EPA HDV Rules'!Y$23,'CA Standards and Followers'!$I$5)</f>
        <v>8.6930079249293704E-2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7">
        <f>IF('CA Standards and Followers'!$C52=1,'EPA HDV Rules'!B$23,'CA Standards and Followers'!$I$5)</f>
        <v>0</v>
      </c>
      <c r="J40" s="57">
        <f>IF('CA Standards and Followers'!$C52=1,'EPA HDV Rules'!C$23,'CA Standards and Followers'!$I$5)</f>
        <v>0</v>
      </c>
      <c r="K40" s="57">
        <f>IF('CA Standards and Followers'!$C52=1,'EPA HDV Rules'!D$23,'CA Standards and Followers'!$I$5)</f>
        <v>0</v>
      </c>
      <c r="L40" s="57">
        <f>IF('CA Standards and Followers'!$C52=1,'EPA HDV Rules'!E$23,'CA Standards and Followers'!$I$5)</f>
        <v>0</v>
      </c>
      <c r="M40" s="57">
        <f>IF('CA Standards and Followers'!$C52=1,'EPA HDV Rules'!F$23,'CA Standards and Followers'!$I$5)</f>
        <v>0</v>
      </c>
      <c r="N40" s="57">
        <f>IF('CA Standards and Followers'!$C52=1,'EPA HDV Rules'!G$23,'CA Standards and Followers'!$I$5)</f>
        <v>0</v>
      </c>
      <c r="O40" s="57">
        <f>IF('CA Standards and Followers'!$C52=1,'EPA HDV Rules'!H$23,'CA Standards and Followers'!$I$5)</f>
        <v>0</v>
      </c>
      <c r="P40" s="57">
        <f>IF('CA Standards and Followers'!$C52=1,'EPA HDV Rules'!I$23,'CA Standards and Followers'!$I$5)</f>
        <v>0</v>
      </c>
      <c r="Q40" s="57">
        <f>IF('CA Standards and Followers'!$C52=1,'EPA HDV Rules'!J$23,'CA Standards and Followers'!$I$5)</f>
        <v>0</v>
      </c>
      <c r="R40" s="57">
        <f>IF('CA Standards and Followers'!$C52=1,'EPA HDV Rules'!K$23,'CA Standards and Followers'!$I$5)</f>
        <v>0</v>
      </c>
      <c r="S40" s="57">
        <f>IF('CA Standards and Followers'!$C52=1,'EPA HDV Rules'!L$23,'CA Standards and Followers'!$I$5)</f>
        <v>0</v>
      </c>
      <c r="T40" s="57">
        <f>IF('CA Standards and Followers'!$C52=1,'EPA HDV Rules'!M$23,'CA Standards and Followers'!$I$5)</f>
        <v>0</v>
      </c>
      <c r="U40" s="57">
        <f>IF('CA Standards and Followers'!$C52=1,'EPA HDV Rules'!N$23,'CA Standards and Followers'!$I$5)</f>
        <v>0</v>
      </c>
      <c r="V40" s="57">
        <f>IF('CA Standards and Followers'!$C52=1,'EPA HDV Rules'!O$23,'CA Standards and Followers'!$I$5)</f>
        <v>0</v>
      </c>
      <c r="W40" s="57">
        <f>IF('CA Standards and Followers'!$C52=1,'EPA HDV Rules'!P$23,'CA Standards and Followers'!$I$5)</f>
        <v>0</v>
      </c>
      <c r="X40" s="57">
        <f>IF('CA Standards and Followers'!$C52=1,'EPA HDV Rules'!Q$23,'CA Standards and Followers'!$I$5)</f>
        <v>0</v>
      </c>
      <c r="Y40" s="57">
        <f>IF('CA Standards and Followers'!$C52=1,'EPA HDV Rules'!R$23,'CA Standards and Followers'!$I$5)</f>
        <v>0</v>
      </c>
      <c r="Z40" s="57">
        <f>IF('CA Standards and Followers'!$C52=1,'EPA HDV Rules'!S$23,'CA Standards and Followers'!$I$5)</f>
        <v>0</v>
      </c>
      <c r="AA40" s="57">
        <f>IF('CA Standards and Followers'!$C52=1,'EPA HDV Rules'!T$23,'CA Standards and Followers'!$I$5)</f>
        <v>0</v>
      </c>
      <c r="AB40" s="57">
        <f>IF('CA Standards and Followers'!$C52=1,'EPA HDV Rules'!U$23,'CA Standards and Followers'!$I$5)</f>
        <v>0</v>
      </c>
      <c r="AC40" s="57">
        <f>IF('CA Standards and Followers'!$C52=1,'EPA HDV Rules'!V$23,'CA Standards and Followers'!$I$5)</f>
        <v>0</v>
      </c>
      <c r="AD40" s="57">
        <f>IF('CA Standards and Followers'!$C52=1,'EPA HDV Rules'!W$23,'CA Standards and Followers'!$I$5)</f>
        <v>0</v>
      </c>
      <c r="AE40" s="57">
        <f>IF('CA Standards and Followers'!$C52=1,'EPA HDV Rules'!X$23,'CA Standards and Followers'!$I$5)</f>
        <v>0</v>
      </c>
      <c r="AF40" s="57">
        <f>IF('CA Standards and Followers'!$C52=1,'EPA HDV Rules'!Y$23,'CA Standards and Followers'!$I$5)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7">
        <f>IF('CA Standards and Followers'!$C53=1,'EPA HDV Rules'!B$23,'CA Standards and Followers'!$I$5)</f>
        <v>8.6930079249293704E-2</v>
      </c>
      <c r="J41" s="57">
        <f>IF('CA Standards and Followers'!$C53=1,'EPA HDV Rules'!C$23,'CA Standards and Followers'!$I$5)</f>
        <v>8.6930079249293704E-2</v>
      </c>
      <c r="K41" s="57">
        <f>IF('CA Standards and Followers'!$C53=1,'EPA HDV Rules'!D$23,'CA Standards and Followers'!$I$5)</f>
        <v>8.6930079249293704E-2</v>
      </c>
      <c r="L41" s="57">
        <f>IF('CA Standards and Followers'!$C53=1,'EPA HDV Rules'!E$23,'CA Standards and Followers'!$I$5)</f>
        <v>8.6930079249293704E-2</v>
      </c>
      <c r="M41" s="57">
        <f>IF('CA Standards and Followers'!$C53=1,'EPA HDV Rules'!F$23,'CA Standards and Followers'!$I$5)</f>
        <v>8.6930079249293704E-2</v>
      </c>
      <c r="N41" s="57">
        <f>IF('CA Standards and Followers'!$C53=1,'EPA HDV Rules'!G$23,'CA Standards and Followers'!$I$5)</f>
        <v>8.6930079249293704E-2</v>
      </c>
      <c r="O41" s="57">
        <f>IF('CA Standards and Followers'!$C53=1,'EPA HDV Rules'!H$23,'CA Standards and Followers'!$I$5)</f>
        <v>8.6930079249293704E-2</v>
      </c>
      <c r="P41" s="57">
        <f>IF('CA Standards and Followers'!$C53=1,'EPA HDV Rules'!I$23,'CA Standards and Followers'!$I$5)</f>
        <v>8.6930079249293704E-2</v>
      </c>
      <c r="Q41" s="57">
        <f>IF('CA Standards and Followers'!$C53=1,'EPA HDV Rules'!J$23,'CA Standards and Followers'!$I$5)</f>
        <v>8.6930079249293704E-2</v>
      </c>
      <c r="R41" s="57">
        <f>IF('CA Standards and Followers'!$C53=1,'EPA HDV Rules'!K$23,'CA Standards and Followers'!$I$5)</f>
        <v>8.6930079249293704E-2</v>
      </c>
      <c r="S41" s="57">
        <f>IF('CA Standards and Followers'!$C53=1,'EPA HDV Rules'!L$23,'CA Standards and Followers'!$I$5)</f>
        <v>8.6930079249293704E-2</v>
      </c>
      <c r="T41" s="57">
        <f>IF('CA Standards and Followers'!$C53=1,'EPA HDV Rules'!M$23,'CA Standards and Followers'!$I$5)</f>
        <v>8.6930079249293704E-2</v>
      </c>
      <c r="U41" s="57">
        <f>IF('CA Standards and Followers'!$C53=1,'EPA HDV Rules'!N$23,'CA Standards and Followers'!$I$5)</f>
        <v>8.6930079249293704E-2</v>
      </c>
      <c r="V41" s="57">
        <f>IF('CA Standards and Followers'!$C53=1,'EPA HDV Rules'!O$23,'CA Standards and Followers'!$I$5)</f>
        <v>8.6930079249293704E-2</v>
      </c>
      <c r="W41" s="57">
        <f>IF('CA Standards and Followers'!$C53=1,'EPA HDV Rules'!P$23,'CA Standards and Followers'!$I$5)</f>
        <v>8.6930079249293704E-2</v>
      </c>
      <c r="X41" s="57">
        <f>IF('CA Standards and Followers'!$C53=1,'EPA HDV Rules'!Q$23,'CA Standards and Followers'!$I$5)</f>
        <v>8.6930079249293704E-2</v>
      </c>
      <c r="Y41" s="57">
        <f>IF('CA Standards and Followers'!$C53=1,'EPA HDV Rules'!R$23,'CA Standards and Followers'!$I$5)</f>
        <v>8.6930079249293704E-2</v>
      </c>
      <c r="Z41" s="57">
        <f>IF('CA Standards and Followers'!$C53=1,'EPA HDV Rules'!S$23,'CA Standards and Followers'!$I$5)</f>
        <v>8.6930079249293704E-2</v>
      </c>
      <c r="AA41" s="57">
        <f>IF('CA Standards and Followers'!$C53=1,'EPA HDV Rules'!T$23,'CA Standards and Followers'!$I$5)</f>
        <v>8.6930079249293704E-2</v>
      </c>
      <c r="AB41" s="57">
        <f>IF('CA Standards and Followers'!$C53=1,'EPA HDV Rules'!U$23,'CA Standards and Followers'!$I$5)</f>
        <v>8.6930079249293704E-2</v>
      </c>
      <c r="AC41" s="57">
        <f>IF('CA Standards and Followers'!$C53=1,'EPA HDV Rules'!V$23,'CA Standards and Followers'!$I$5)</f>
        <v>8.6930079249293704E-2</v>
      </c>
      <c r="AD41" s="57">
        <f>IF('CA Standards and Followers'!$C53=1,'EPA HDV Rules'!W$23,'CA Standards and Followers'!$I$5)</f>
        <v>8.6930079249293704E-2</v>
      </c>
      <c r="AE41" s="57">
        <f>IF('CA Standards and Followers'!$C53=1,'EPA HDV Rules'!X$23,'CA Standards and Followers'!$I$5)</f>
        <v>8.6930079249293704E-2</v>
      </c>
      <c r="AF41" s="57">
        <f>IF('CA Standards and Followers'!$C53=1,'EPA HDV Rules'!Y$23,'CA Standards and Followers'!$I$5)</f>
        <v>8.6930079249293704E-2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7">
        <f>IF('CA Standards and Followers'!$C54=1,'EPA HDV Rules'!B$23,'CA Standards and Followers'!$I$5)</f>
        <v>0</v>
      </c>
      <c r="J42" s="57">
        <f>IF('CA Standards and Followers'!$C54=1,'EPA HDV Rules'!C$23,'CA Standards and Followers'!$I$5)</f>
        <v>0</v>
      </c>
      <c r="K42" s="57">
        <f>IF('CA Standards and Followers'!$C54=1,'EPA HDV Rules'!D$23,'CA Standards and Followers'!$I$5)</f>
        <v>0</v>
      </c>
      <c r="L42" s="57">
        <f>IF('CA Standards and Followers'!$C54=1,'EPA HDV Rules'!E$23,'CA Standards and Followers'!$I$5)</f>
        <v>0</v>
      </c>
      <c r="M42" s="57">
        <f>IF('CA Standards and Followers'!$C54=1,'EPA HDV Rules'!F$23,'CA Standards and Followers'!$I$5)</f>
        <v>0</v>
      </c>
      <c r="N42" s="57">
        <f>IF('CA Standards and Followers'!$C54=1,'EPA HDV Rules'!G$23,'CA Standards and Followers'!$I$5)</f>
        <v>0</v>
      </c>
      <c r="O42" s="57">
        <f>IF('CA Standards and Followers'!$C54=1,'EPA HDV Rules'!H$23,'CA Standards and Followers'!$I$5)</f>
        <v>0</v>
      </c>
      <c r="P42" s="57">
        <f>IF('CA Standards and Followers'!$C54=1,'EPA HDV Rules'!I$23,'CA Standards and Followers'!$I$5)</f>
        <v>0</v>
      </c>
      <c r="Q42" s="57">
        <f>IF('CA Standards and Followers'!$C54=1,'EPA HDV Rules'!J$23,'CA Standards and Followers'!$I$5)</f>
        <v>0</v>
      </c>
      <c r="R42" s="57">
        <f>IF('CA Standards and Followers'!$C54=1,'EPA HDV Rules'!K$23,'CA Standards and Followers'!$I$5)</f>
        <v>0</v>
      </c>
      <c r="S42" s="57">
        <f>IF('CA Standards and Followers'!$C54=1,'EPA HDV Rules'!L$23,'CA Standards and Followers'!$I$5)</f>
        <v>0</v>
      </c>
      <c r="T42" s="57">
        <f>IF('CA Standards and Followers'!$C54=1,'EPA HDV Rules'!M$23,'CA Standards and Followers'!$I$5)</f>
        <v>0</v>
      </c>
      <c r="U42" s="57">
        <f>IF('CA Standards and Followers'!$C54=1,'EPA HDV Rules'!N$23,'CA Standards and Followers'!$I$5)</f>
        <v>0</v>
      </c>
      <c r="V42" s="57">
        <f>IF('CA Standards and Followers'!$C54=1,'EPA HDV Rules'!O$23,'CA Standards and Followers'!$I$5)</f>
        <v>0</v>
      </c>
      <c r="W42" s="57">
        <f>IF('CA Standards and Followers'!$C54=1,'EPA HDV Rules'!P$23,'CA Standards and Followers'!$I$5)</f>
        <v>0</v>
      </c>
      <c r="X42" s="57">
        <f>IF('CA Standards and Followers'!$C54=1,'EPA HDV Rules'!Q$23,'CA Standards and Followers'!$I$5)</f>
        <v>0</v>
      </c>
      <c r="Y42" s="57">
        <f>IF('CA Standards and Followers'!$C54=1,'EPA HDV Rules'!R$23,'CA Standards and Followers'!$I$5)</f>
        <v>0</v>
      </c>
      <c r="Z42" s="57">
        <f>IF('CA Standards and Followers'!$C54=1,'EPA HDV Rules'!S$23,'CA Standards and Followers'!$I$5)</f>
        <v>0</v>
      </c>
      <c r="AA42" s="57">
        <f>IF('CA Standards and Followers'!$C54=1,'EPA HDV Rules'!T$23,'CA Standards and Followers'!$I$5)</f>
        <v>0</v>
      </c>
      <c r="AB42" s="57">
        <f>IF('CA Standards and Followers'!$C54=1,'EPA HDV Rules'!U$23,'CA Standards and Followers'!$I$5)</f>
        <v>0</v>
      </c>
      <c r="AC42" s="57">
        <f>IF('CA Standards and Followers'!$C54=1,'EPA HDV Rules'!V$23,'CA Standards and Followers'!$I$5)</f>
        <v>0</v>
      </c>
      <c r="AD42" s="57">
        <f>IF('CA Standards and Followers'!$C54=1,'EPA HDV Rules'!W$23,'CA Standards and Followers'!$I$5)</f>
        <v>0</v>
      </c>
      <c r="AE42" s="57">
        <f>IF('CA Standards and Followers'!$C54=1,'EPA HDV Rules'!X$23,'CA Standards and Followers'!$I$5)</f>
        <v>0</v>
      </c>
      <c r="AF42" s="57">
        <f>IF('CA Standards and Followers'!$C54=1,'EPA HDV Rules'!Y$23,'CA Standards and Followers'!$I$5)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7">
        <f>IF('CA Standards and Followers'!$C55=1,'EPA HDV Rules'!B$23,'CA Standards and Followers'!$I$5)</f>
        <v>0</v>
      </c>
      <c r="J43" s="57">
        <f>IF('CA Standards and Followers'!$C55=1,'EPA HDV Rules'!C$23,'CA Standards and Followers'!$I$5)</f>
        <v>0</v>
      </c>
      <c r="K43" s="57">
        <f>IF('CA Standards and Followers'!$C55=1,'EPA HDV Rules'!D$23,'CA Standards and Followers'!$I$5)</f>
        <v>0</v>
      </c>
      <c r="L43" s="57">
        <f>IF('CA Standards and Followers'!$C55=1,'EPA HDV Rules'!E$23,'CA Standards and Followers'!$I$5)</f>
        <v>0</v>
      </c>
      <c r="M43" s="57">
        <f>IF('CA Standards and Followers'!$C55=1,'EPA HDV Rules'!F$23,'CA Standards and Followers'!$I$5)</f>
        <v>0</v>
      </c>
      <c r="N43" s="57">
        <f>IF('CA Standards and Followers'!$C55=1,'EPA HDV Rules'!G$23,'CA Standards and Followers'!$I$5)</f>
        <v>0</v>
      </c>
      <c r="O43" s="57">
        <f>IF('CA Standards and Followers'!$C55=1,'EPA HDV Rules'!H$23,'CA Standards and Followers'!$I$5)</f>
        <v>0</v>
      </c>
      <c r="P43" s="57">
        <f>IF('CA Standards and Followers'!$C55=1,'EPA HDV Rules'!I$23,'CA Standards and Followers'!$I$5)</f>
        <v>0</v>
      </c>
      <c r="Q43" s="57">
        <f>IF('CA Standards and Followers'!$C55=1,'EPA HDV Rules'!J$23,'CA Standards and Followers'!$I$5)</f>
        <v>0</v>
      </c>
      <c r="R43" s="57">
        <f>IF('CA Standards and Followers'!$C55=1,'EPA HDV Rules'!K$23,'CA Standards and Followers'!$I$5)</f>
        <v>0</v>
      </c>
      <c r="S43" s="57">
        <f>IF('CA Standards and Followers'!$C55=1,'EPA HDV Rules'!L$23,'CA Standards and Followers'!$I$5)</f>
        <v>0</v>
      </c>
      <c r="T43" s="57">
        <f>IF('CA Standards and Followers'!$C55=1,'EPA HDV Rules'!M$23,'CA Standards and Followers'!$I$5)</f>
        <v>0</v>
      </c>
      <c r="U43" s="57">
        <f>IF('CA Standards and Followers'!$C55=1,'EPA HDV Rules'!N$23,'CA Standards and Followers'!$I$5)</f>
        <v>0</v>
      </c>
      <c r="V43" s="57">
        <f>IF('CA Standards and Followers'!$C55=1,'EPA HDV Rules'!O$23,'CA Standards and Followers'!$I$5)</f>
        <v>0</v>
      </c>
      <c r="W43" s="57">
        <f>IF('CA Standards and Followers'!$C55=1,'EPA HDV Rules'!P$23,'CA Standards and Followers'!$I$5)</f>
        <v>0</v>
      </c>
      <c r="X43" s="57">
        <f>IF('CA Standards and Followers'!$C55=1,'EPA HDV Rules'!Q$23,'CA Standards and Followers'!$I$5)</f>
        <v>0</v>
      </c>
      <c r="Y43" s="57">
        <f>IF('CA Standards and Followers'!$C55=1,'EPA HDV Rules'!R$23,'CA Standards and Followers'!$I$5)</f>
        <v>0</v>
      </c>
      <c r="Z43" s="57">
        <f>IF('CA Standards and Followers'!$C55=1,'EPA HDV Rules'!S$23,'CA Standards and Followers'!$I$5)</f>
        <v>0</v>
      </c>
      <c r="AA43" s="57">
        <f>IF('CA Standards and Followers'!$C55=1,'EPA HDV Rules'!T$23,'CA Standards and Followers'!$I$5)</f>
        <v>0</v>
      </c>
      <c r="AB43" s="57">
        <f>IF('CA Standards and Followers'!$C55=1,'EPA HDV Rules'!U$23,'CA Standards and Followers'!$I$5)</f>
        <v>0</v>
      </c>
      <c r="AC43" s="57">
        <f>IF('CA Standards and Followers'!$C55=1,'EPA HDV Rules'!V$23,'CA Standards and Followers'!$I$5)</f>
        <v>0</v>
      </c>
      <c r="AD43" s="57">
        <f>IF('CA Standards and Followers'!$C55=1,'EPA HDV Rules'!W$23,'CA Standards and Followers'!$I$5)</f>
        <v>0</v>
      </c>
      <c r="AE43" s="57">
        <f>IF('CA Standards and Followers'!$C55=1,'EPA HDV Rules'!X$23,'CA Standards and Followers'!$I$5)</f>
        <v>0</v>
      </c>
      <c r="AF43" s="57">
        <f>IF('CA Standards and Followers'!$C55=1,'EPA HDV Rules'!Y$23,'CA Standards and Followers'!$I$5)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7">
        <f>IF('CA Standards and Followers'!$C56=1,'EPA HDV Rules'!B$23,'CA Standards and Followers'!$I$5)</f>
        <v>0</v>
      </c>
      <c r="J44" s="57">
        <f>IF('CA Standards and Followers'!$C56=1,'EPA HDV Rules'!C$23,'CA Standards and Followers'!$I$5)</f>
        <v>0</v>
      </c>
      <c r="K44" s="57">
        <f>IF('CA Standards and Followers'!$C56=1,'EPA HDV Rules'!D$23,'CA Standards and Followers'!$I$5)</f>
        <v>0</v>
      </c>
      <c r="L44" s="57">
        <f>IF('CA Standards and Followers'!$C56=1,'EPA HDV Rules'!E$23,'CA Standards and Followers'!$I$5)</f>
        <v>0</v>
      </c>
      <c r="M44" s="57">
        <f>IF('CA Standards and Followers'!$C56=1,'EPA HDV Rules'!F$23,'CA Standards and Followers'!$I$5)</f>
        <v>0</v>
      </c>
      <c r="N44" s="57">
        <f>IF('CA Standards and Followers'!$C56=1,'EPA HDV Rules'!G$23,'CA Standards and Followers'!$I$5)</f>
        <v>0</v>
      </c>
      <c r="O44" s="57">
        <f>IF('CA Standards and Followers'!$C56=1,'EPA HDV Rules'!H$23,'CA Standards and Followers'!$I$5)</f>
        <v>0</v>
      </c>
      <c r="P44" s="57">
        <f>IF('CA Standards and Followers'!$C56=1,'EPA HDV Rules'!I$23,'CA Standards and Followers'!$I$5)</f>
        <v>0</v>
      </c>
      <c r="Q44" s="57">
        <f>IF('CA Standards and Followers'!$C56=1,'EPA HDV Rules'!J$23,'CA Standards and Followers'!$I$5)</f>
        <v>0</v>
      </c>
      <c r="R44" s="57">
        <f>IF('CA Standards and Followers'!$C56=1,'EPA HDV Rules'!K$23,'CA Standards and Followers'!$I$5)</f>
        <v>0</v>
      </c>
      <c r="S44" s="57">
        <f>IF('CA Standards and Followers'!$C56=1,'EPA HDV Rules'!L$23,'CA Standards and Followers'!$I$5)</f>
        <v>0</v>
      </c>
      <c r="T44" s="57">
        <f>IF('CA Standards and Followers'!$C56=1,'EPA HDV Rules'!M$23,'CA Standards and Followers'!$I$5)</f>
        <v>0</v>
      </c>
      <c r="U44" s="57">
        <f>IF('CA Standards and Followers'!$C56=1,'EPA HDV Rules'!N$23,'CA Standards and Followers'!$I$5)</f>
        <v>0</v>
      </c>
      <c r="V44" s="57">
        <f>IF('CA Standards and Followers'!$C56=1,'EPA HDV Rules'!O$23,'CA Standards and Followers'!$I$5)</f>
        <v>0</v>
      </c>
      <c r="W44" s="57">
        <f>IF('CA Standards and Followers'!$C56=1,'EPA HDV Rules'!P$23,'CA Standards and Followers'!$I$5)</f>
        <v>0</v>
      </c>
      <c r="X44" s="57">
        <f>IF('CA Standards and Followers'!$C56=1,'EPA HDV Rules'!Q$23,'CA Standards and Followers'!$I$5)</f>
        <v>0</v>
      </c>
      <c r="Y44" s="57">
        <f>IF('CA Standards and Followers'!$C56=1,'EPA HDV Rules'!R$23,'CA Standards and Followers'!$I$5)</f>
        <v>0</v>
      </c>
      <c r="Z44" s="57">
        <f>IF('CA Standards and Followers'!$C56=1,'EPA HDV Rules'!S$23,'CA Standards and Followers'!$I$5)</f>
        <v>0</v>
      </c>
      <c r="AA44" s="57">
        <f>IF('CA Standards and Followers'!$C56=1,'EPA HDV Rules'!T$23,'CA Standards and Followers'!$I$5)</f>
        <v>0</v>
      </c>
      <c r="AB44" s="57">
        <f>IF('CA Standards and Followers'!$C56=1,'EPA HDV Rules'!U$23,'CA Standards and Followers'!$I$5)</f>
        <v>0</v>
      </c>
      <c r="AC44" s="57">
        <f>IF('CA Standards and Followers'!$C56=1,'EPA HDV Rules'!V$23,'CA Standards and Followers'!$I$5)</f>
        <v>0</v>
      </c>
      <c r="AD44" s="57">
        <f>IF('CA Standards and Followers'!$C56=1,'EPA HDV Rules'!W$23,'CA Standards and Followers'!$I$5)</f>
        <v>0</v>
      </c>
      <c r="AE44" s="57">
        <f>IF('CA Standards and Followers'!$C56=1,'EPA HDV Rules'!X$23,'CA Standards and Followers'!$I$5)</f>
        <v>0</v>
      </c>
      <c r="AF44" s="57">
        <f>IF('CA Standards and Followers'!$C56=1,'EPA HDV Rules'!Y$23,'CA Standards and Followers'!$I$5)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7">
        <f>IF('CA Standards and Followers'!$C57=1,'EPA HDV Rules'!B$23,'CA Standards and Followers'!$I$5)</f>
        <v>0</v>
      </c>
      <c r="J45" s="57">
        <f>IF('CA Standards and Followers'!$C57=1,'EPA HDV Rules'!C$23,'CA Standards and Followers'!$I$5)</f>
        <v>0</v>
      </c>
      <c r="K45" s="57">
        <f>IF('CA Standards and Followers'!$C57=1,'EPA HDV Rules'!D$23,'CA Standards and Followers'!$I$5)</f>
        <v>0</v>
      </c>
      <c r="L45" s="57">
        <f>IF('CA Standards and Followers'!$C57=1,'EPA HDV Rules'!E$23,'CA Standards and Followers'!$I$5)</f>
        <v>0</v>
      </c>
      <c r="M45" s="57">
        <f>IF('CA Standards and Followers'!$C57=1,'EPA HDV Rules'!F$23,'CA Standards and Followers'!$I$5)</f>
        <v>0</v>
      </c>
      <c r="N45" s="57">
        <f>IF('CA Standards and Followers'!$C57=1,'EPA HDV Rules'!G$23,'CA Standards and Followers'!$I$5)</f>
        <v>0</v>
      </c>
      <c r="O45" s="57">
        <f>IF('CA Standards and Followers'!$C57=1,'EPA HDV Rules'!H$23,'CA Standards and Followers'!$I$5)</f>
        <v>0</v>
      </c>
      <c r="P45" s="57">
        <f>IF('CA Standards and Followers'!$C57=1,'EPA HDV Rules'!I$23,'CA Standards and Followers'!$I$5)</f>
        <v>0</v>
      </c>
      <c r="Q45" s="57">
        <f>IF('CA Standards and Followers'!$C57=1,'EPA HDV Rules'!J$23,'CA Standards and Followers'!$I$5)</f>
        <v>0</v>
      </c>
      <c r="R45" s="57">
        <f>IF('CA Standards and Followers'!$C57=1,'EPA HDV Rules'!K$23,'CA Standards and Followers'!$I$5)</f>
        <v>0</v>
      </c>
      <c r="S45" s="57">
        <f>IF('CA Standards and Followers'!$C57=1,'EPA HDV Rules'!L$23,'CA Standards and Followers'!$I$5)</f>
        <v>0</v>
      </c>
      <c r="T45" s="57">
        <f>IF('CA Standards and Followers'!$C57=1,'EPA HDV Rules'!M$23,'CA Standards and Followers'!$I$5)</f>
        <v>0</v>
      </c>
      <c r="U45" s="57">
        <f>IF('CA Standards and Followers'!$C57=1,'EPA HDV Rules'!N$23,'CA Standards and Followers'!$I$5)</f>
        <v>0</v>
      </c>
      <c r="V45" s="57">
        <f>IF('CA Standards and Followers'!$C57=1,'EPA HDV Rules'!O$23,'CA Standards and Followers'!$I$5)</f>
        <v>0</v>
      </c>
      <c r="W45" s="57">
        <f>IF('CA Standards and Followers'!$C57=1,'EPA HDV Rules'!P$23,'CA Standards and Followers'!$I$5)</f>
        <v>0</v>
      </c>
      <c r="X45" s="57">
        <f>IF('CA Standards and Followers'!$C57=1,'EPA HDV Rules'!Q$23,'CA Standards and Followers'!$I$5)</f>
        <v>0</v>
      </c>
      <c r="Y45" s="57">
        <f>IF('CA Standards and Followers'!$C57=1,'EPA HDV Rules'!R$23,'CA Standards and Followers'!$I$5)</f>
        <v>0</v>
      </c>
      <c r="Z45" s="57">
        <f>IF('CA Standards and Followers'!$C57=1,'EPA HDV Rules'!S$23,'CA Standards and Followers'!$I$5)</f>
        <v>0</v>
      </c>
      <c r="AA45" s="57">
        <f>IF('CA Standards and Followers'!$C57=1,'EPA HDV Rules'!T$23,'CA Standards and Followers'!$I$5)</f>
        <v>0</v>
      </c>
      <c r="AB45" s="57">
        <f>IF('CA Standards and Followers'!$C57=1,'EPA HDV Rules'!U$23,'CA Standards and Followers'!$I$5)</f>
        <v>0</v>
      </c>
      <c r="AC45" s="57">
        <f>IF('CA Standards and Followers'!$C57=1,'EPA HDV Rules'!V$23,'CA Standards and Followers'!$I$5)</f>
        <v>0</v>
      </c>
      <c r="AD45" s="57">
        <f>IF('CA Standards and Followers'!$C57=1,'EPA HDV Rules'!W$23,'CA Standards and Followers'!$I$5)</f>
        <v>0</v>
      </c>
      <c r="AE45" s="57">
        <f>IF('CA Standards and Followers'!$C57=1,'EPA HDV Rules'!X$23,'CA Standards and Followers'!$I$5)</f>
        <v>0</v>
      </c>
      <c r="AF45" s="57">
        <f>IF('CA Standards and Followers'!$C57=1,'EPA HDV Rules'!Y$23,'CA Standards and Followers'!$I$5)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7">
        <f>IF('CA Standards and Followers'!$C58=1,'EPA HDV Rules'!B$23,'CA Standards and Followers'!$I$5)</f>
        <v>0</v>
      </c>
      <c r="J46" s="57">
        <f>IF('CA Standards and Followers'!$C58=1,'EPA HDV Rules'!C$23,'CA Standards and Followers'!$I$5)</f>
        <v>0</v>
      </c>
      <c r="K46" s="57">
        <f>IF('CA Standards and Followers'!$C58=1,'EPA HDV Rules'!D$23,'CA Standards and Followers'!$I$5)</f>
        <v>0</v>
      </c>
      <c r="L46" s="57">
        <f>IF('CA Standards and Followers'!$C58=1,'EPA HDV Rules'!E$23,'CA Standards and Followers'!$I$5)</f>
        <v>0</v>
      </c>
      <c r="M46" s="57">
        <f>IF('CA Standards and Followers'!$C58=1,'EPA HDV Rules'!F$23,'CA Standards and Followers'!$I$5)</f>
        <v>0</v>
      </c>
      <c r="N46" s="57">
        <f>IF('CA Standards and Followers'!$C58=1,'EPA HDV Rules'!G$23,'CA Standards and Followers'!$I$5)</f>
        <v>0</v>
      </c>
      <c r="O46" s="57">
        <f>IF('CA Standards and Followers'!$C58=1,'EPA HDV Rules'!H$23,'CA Standards and Followers'!$I$5)</f>
        <v>0</v>
      </c>
      <c r="P46" s="57">
        <f>IF('CA Standards and Followers'!$C58=1,'EPA HDV Rules'!I$23,'CA Standards and Followers'!$I$5)</f>
        <v>0</v>
      </c>
      <c r="Q46" s="57">
        <f>IF('CA Standards and Followers'!$C58=1,'EPA HDV Rules'!J$23,'CA Standards and Followers'!$I$5)</f>
        <v>0</v>
      </c>
      <c r="R46" s="57">
        <f>IF('CA Standards and Followers'!$C58=1,'EPA HDV Rules'!K$23,'CA Standards and Followers'!$I$5)</f>
        <v>0</v>
      </c>
      <c r="S46" s="57">
        <f>IF('CA Standards and Followers'!$C58=1,'EPA HDV Rules'!L$23,'CA Standards and Followers'!$I$5)</f>
        <v>0</v>
      </c>
      <c r="T46" s="57">
        <f>IF('CA Standards and Followers'!$C58=1,'EPA HDV Rules'!M$23,'CA Standards and Followers'!$I$5)</f>
        <v>0</v>
      </c>
      <c r="U46" s="57">
        <f>IF('CA Standards and Followers'!$C58=1,'EPA HDV Rules'!N$23,'CA Standards and Followers'!$I$5)</f>
        <v>0</v>
      </c>
      <c r="V46" s="57">
        <f>IF('CA Standards and Followers'!$C58=1,'EPA HDV Rules'!O$23,'CA Standards and Followers'!$I$5)</f>
        <v>0</v>
      </c>
      <c r="W46" s="57">
        <f>IF('CA Standards and Followers'!$C58=1,'EPA HDV Rules'!P$23,'CA Standards and Followers'!$I$5)</f>
        <v>0</v>
      </c>
      <c r="X46" s="57">
        <f>IF('CA Standards and Followers'!$C58=1,'EPA HDV Rules'!Q$23,'CA Standards and Followers'!$I$5)</f>
        <v>0</v>
      </c>
      <c r="Y46" s="57">
        <f>IF('CA Standards and Followers'!$C58=1,'EPA HDV Rules'!R$23,'CA Standards and Followers'!$I$5)</f>
        <v>0</v>
      </c>
      <c r="Z46" s="57">
        <f>IF('CA Standards and Followers'!$C58=1,'EPA HDV Rules'!S$23,'CA Standards and Followers'!$I$5)</f>
        <v>0</v>
      </c>
      <c r="AA46" s="57">
        <f>IF('CA Standards and Followers'!$C58=1,'EPA HDV Rules'!T$23,'CA Standards and Followers'!$I$5)</f>
        <v>0</v>
      </c>
      <c r="AB46" s="57">
        <f>IF('CA Standards and Followers'!$C58=1,'EPA HDV Rules'!U$23,'CA Standards and Followers'!$I$5)</f>
        <v>0</v>
      </c>
      <c r="AC46" s="57">
        <f>IF('CA Standards and Followers'!$C58=1,'EPA HDV Rules'!V$23,'CA Standards and Followers'!$I$5)</f>
        <v>0</v>
      </c>
      <c r="AD46" s="57">
        <f>IF('CA Standards and Followers'!$C58=1,'EPA HDV Rules'!W$23,'CA Standards and Followers'!$I$5)</f>
        <v>0</v>
      </c>
      <c r="AE46" s="57">
        <f>IF('CA Standards and Followers'!$C58=1,'EPA HDV Rules'!X$23,'CA Standards and Followers'!$I$5)</f>
        <v>0</v>
      </c>
      <c r="AF46" s="57">
        <f>IF('CA Standards and Followers'!$C58=1,'EPA HDV Rules'!Y$23,'CA Standards and Followers'!$I$5)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4.7811543587111538E-2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5.6504551512040903E-2</v>
      </c>
      <c r="I47" s="57">
        <f>IF('CA Standards and Followers'!$C59=1,'EPA HDV Rules'!B$23,'CA Standards and Followers'!$I$5)</f>
        <v>8.6930079249293704E-2</v>
      </c>
      <c r="J47" s="57">
        <f>IF('CA Standards and Followers'!$C59=1,'EPA HDV Rules'!C$23,'CA Standards and Followers'!$I$5)</f>
        <v>8.6930079249293704E-2</v>
      </c>
      <c r="K47" s="57">
        <f>IF('CA Standards and Followers'!$C59=1,'EPA HDV Rules'!D$23,'CA Standards and Followers'!$I$5)</f>
        <v>8.6930079249293704E-2</v>
      </c>
      <c r="L47" s="57">
        <f>IF('CA Standards and Followers'!$C59=1,'EPA HDV Rules'!E$23,'CA Standards and Followers'!$I$5)</f>
        <v>8.6930079249293704E-2</v>
      </c>
      <c r="M47" s="57">
        <f>IF('CA Standards and Followers'!$C59=1,'EPA HDV Rules'!F$23,'CA Standards and Followers'!$I$5)</f>
        <v>8.6930079249293704E-2</v>
      </c>
      <c r="N47" s="57">
        <f>IF('CA Standards and Followers'!$C59=1,'EPA HDV Rules'!G$23,'CA Standards and Followers'!$I$5)</f>
        <v>8.6930079249293704E-2</v>
      </c>
      <c r="O47" s="57">
        <f>IF('CA Standards and Followers'!$C59=1,'EPA HDV Rules'!H$23,'CA Standards and Followers'!$I$5)</f>
        <v>8.6930079249293704E-2</v>
      </c>
      <c r="P47" s="57">
        <f>IF('CA Standards and Followers'!$C59=1,'EPA HDV Rules'!I$23,'CA Standards and Followers'!$I$5)</f>
        <v>8.6930079249293704E-2</v>
      </c>
      <c r="Q47" s="57">
        <f>IF('CA Standards and Followers'!$C59=1,'EPA HDV Rules'!J$23,'CA Standards and Followers'!$I$5)</f>
        <v>8.6930079249293704E-2</v>
      </c>
      <c r="R47" s="57">
        <f>IF('CA Standards and Followers'!$C59=1,'EPA HDV Rules'!K$23,'CA Standards and Followers'!$I$5)</f>
        <v>8.6930079249293704E-2</v>
      </c>
      <c r="S47" s="57">
        <f>IF('CA Standards and Followers'!$C59=1,'EPA HDV Rules'!L$23,'CA Standards and Followers'!$I$5)</f>
        <v>8.6930079249293704E-2</v>
      </c>
      <c r="T47" s="57">
        <f>IF('CA Standards and Followers'!$C59=1,'EPA HDV Rules'!M$23,'CA Standards and Followers'!$I$5)</f>
        <v>8.6930079249293704E-2</v>
      </c>
      <c r="U47" s="57">
        <f>IF('CA Standards and Followers'!$C59=1,'EPA HDV Rules'!N$23,'CA Standards and Followers'!$I$5)</f>
        <v>8.6930079249293704E-2</v>
      </c>
      <c r="V47" s="57">
        <f>IF('CA Standards and Followers'!$C59=1,'EPA HDV Rules'!O$23,'CA Standards and Followers'!$I$5)</f>
        <v>8.6930079249293704E-2</v>
      </c>
      <c r="W47" s="57">
        <f>IF('CA Standards and Followers'!$C59=1,'EPA HDV Rules'!P$23,'CA Standards and Followers'!$I$5)</f>
        <v>8.6930079249293704E-2</v>
      </c>
      <c r="X47" s="57">
        <f>IF('CA Standards and Followers'!$C59=1,'EPA HDV Rules'!Q$23,'CA Standards and Followers'!$I$5)</f>
        <v>8.6930079249293704E-2</v>
      </c>
      <c r="Y47" s="57">
        <f>IF('CA Standards and Followers'!$C59=1,'EPA HDV Rules'!R$23,'CA Standards and Followers'!$I$5)</f>
        <v>8.6930079249293704E-2</v>
      </c>
      <c r="Z47" s="57">
        <f>IF('CA Standards and Followers'!$C59=1,'EPA HDV Rules'!S$23,'CA Standards and Followers'!$I$5)</f>
        <v>8.6930079249293704E-2</v>
      </c>
      <c r="AA47" s="57">
        <f>IF('CA Standards and Followers'!$C59=1,'EPA HDV Rules'!T$23,'CA Standards and Followers'!$I$5)</f>
        <v>8.6930079249293704E-2</v>
      </c>
      <c r="AB47" s="57">
        <f>IF('CA Standards and Followers'!$C59=1,'EPA HDV Rules'!U$23,'CA Standards and Followers'!$I$5)</f>
        <v>8.6930079249293704E-2</v>
      </c>
      <c r="AC47" s="57">
        <f>IF('CA Standards and Followers'!$C59=1,'EPA HDV Rules'!V$23,'CA Standards and Followers'!$I$5)</f>
        <v>8.6930079249293704E-2</v>
      </c>
      <c r="AD47" s="57">
        <f>IF('CA Standards and Followers'!$C59=1,'EPA HDV Rules'!W$23,'CA Standards and Followers'!$I$5)</f>
        <v>8.6930079249293704E-2</v>
      </c>
      <c r="AE47" s="57">
        <f>IF('CA Standards and Followers'!$C59=1,'EPA HDV Rules'!X$23,'CA Standards and Followers'!$I$5)</f>
        <v>8.6930079249293704E-2</v>
      </c>
      <c r="AF47" s="57">
        <f>IF('CA Standards and Followers'!$C59=1,'EPA HDV Rules'!Y$23,'CA Standards and Followers'!$I$5)</f>
        <v>8.6930079249293704E-2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7">
        <f>IF('CA Standards and Followers'!$C60=1,'EPA HDV Rules'!B$23,'CA Standards and Followers'!$I$5)</f>
        <v>0</v>
      </c>
      <c r="J48" s="57">
        <f>IF('CA Standards and Followers'!$C60=1,'EPA HDV Rules'!C$23,'CA Standards and Followers'!$I$5)</f>
        <v>0</v>
      </c>
      <c r="K48" s="57">
        <f>IF('CA Standards and Followers'!$C60=1,'EPA HDV Rules'!D$23,'CA Standards and Followers'!$I$5)</f>
        <v>0</v>
      </c>
      <c r="L48" s="57">
        <f>IF('CA Standards and Followers'!$C60=1,'EPA HDV Rules'!E$23,'CA Standards and Followers'!$I$5)</f>
        <v>0</v>
      </c>
      <c r="M48" s="57">
        <f>IF('CA Standards and Followers'!$C60=1,'EPA HDV Rules'!F$23,'CA Standards and Followers'!$I$5)</f>
        <v>0</v>
      </c>
      <c r="N48" s="57">
        <f>IF('CA Standards and Followers'!$C60=1,'EPA HDV Rules'!G$23,'CA Standards and Followers'!$I$5)</f>
        <v>0</v>
      </c>
      <c r="O48" s="57">
        <f>IF('CA Standards and Followers'!$C60=1,'EPA HDV Rules'!H$23,'CA Standards and Followers'!$I$5)</f>
        <v>0</v>
      </c>
      <c r="P48" s="57">
        <f>IF('CA Standards and Followers'!$C60=1,'EPA HDV Rules'!I$23,'CA Standards and Followers'!$I$5)</f>
        <v>0</v>
      </c>
      <c r="Q48" s="57">
        <f>IF('CA Standards and Followers'!$C60=1,'EPA HDV Rules'!J$23,'CA Standards and Followers'!$I$5)</f>
        <v>0</v>
      </c>
      <c r="R48" s="57">
        <f>IF('CA Standards and Followers'!$C60=1,'EPA HDV Rules'!K$23,'CA Standards and Followers'!$I$5)</f>
        <v>0</v>
      </c>
      <c r="S48" s="57">
        <f>IF('CA Standards and Followers'!$C60=1,'EPA HDV Rules'!L$23,'CA Standards and Followers'!$I$5)</f>
        <v>0</v>
      </c>
      <c r="T48" s="57">
        <f>IF('CA Standards and Followers'!$C60=1,'EPA HDV Rules'!M$23,'CA Standards and Followers'!$I$5)</f>
        <v>0</v>
      </c>
      <c r="U48" s="57">
        <f>IF('CA Standards and Followers'!$C60=1,'EPA HDV Rules'!N$23,'CA Standards and Followers'!$I$5)</f>
        <v>0</v>
      </c>
      <c r="V48" s="57">
        <f>IF('CA Standards and Followers'!$C60=1,'EPA HDV Rules'!O$23,'CA Standards and Followers'!$I$5)</f>
        <v>0</v>
      </c>
      <c r="W48" s="57">
        <f>IF('CA Standards and Followers'!$C60=1,'EPA HDV Rules'!P$23,'CA Standards and Followers'!$I$5)</f>
        <v>0</v>
      </c>
      <c r="X48" s="57">
        <f>IF('CA Standards and Followers'!$C60=1,'EPA HDV Rules'!Q$23,'CA Standards and Followers'!$I$5)</f>
        <v>0</v>
      </c>
      <c r="Y48" s="57">
        <f>IF('CA Standards and Followers'!$C60=1,'EPA HDV Rules'!R$23,'CA Standards and Followers'!$I$5)</f>
        <v>0</v>
      </c>
      <c r="Z48" s="57">
        <f>IF('CA Standards and Followers'!$C60=1,'EPA HDV Rules'!S$23,'CA Standards and Followers'!$I$5)</f>
        <v>0</v>
      </c>
      <c r="AA48" s="57">
        <f>IF('CA Standards and Followers'!$C60=1,'EPA HDV Rules'!T$23,'CA Standards and Followers'!$I$5)</f>
        <v>0</v>
      </c>
      <c r="AB48" s="57">
        <f>IF('CA Standards and Followers'!$C60=1,'EPA HDV Rules'!U$23,'CA Standards and Followers'!$I$5)</f>
        <v>0</v>
      </c>
      <c r="AC48" s="57">
        <f>IF('CA Standards and Followers'!$C60=1,'EPA HDV Rules'!V$23,'CA Standards and Followers'!$I$5)</f>
        <v>0</v>
      </c>
      <c r="AD48" s="57">
        <f>IF('CA Standards and Followers'!$C60=1,'EPA HDV Rules'!W$23,'CA Standards and Followers'!$I$5)</f>
        <v>0</v>
      </c>
      <c r="AE48" s="57">
        <f>IF('CA Standards and Followers'!$C60=1,'EPA HDV Rules'!X$23,'CA Standards and Followers'!$I$5)</f>
        <v>0</v>
      </c>
      <c r="AF48" s="57">
        <f>IF('CA Standards and Followers'!$C60=1,'EPA HDV Rules'!Y$23,'CA Standards and Followers'!$I$5)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7">
        <f>IF('CA Standards and Followers'!$C61=1,'EPA HDV Rules'!B$23,'CA Standards and Followers'!$I$5)</f>
        <v>8.6930079249293704E-2</v>
      </c>
      <c r="J49" s="57">
        <f>IF('CA Standards and Followers'!$C61=1,'EPA HDV Rules'!C$23,'CA Standards and Followers'!$I$5)</f>
        <v>8.6930079249293704E-2</v>
      </c>
      <c r="K49" s="57">
        <f>IF('CA Standards and Followers'!$C61=1,'EPA HDV Rules'!D$23,'CA Standards and Followers'!$I$5)</f>
        <v>8.6930079249293704E-2</v>
      </c>
      <c r="L49" s="57">
        <f>IF('CA Standards and Followers'!$C61=1,'EPA HDV Rules'!E$23,'CA Standards and Followers'!$I$5)</f>
        <v>8.6930079249293704E-2</v>
      </c>
      <c r="M49" s="57">
        <f>IF('CA Standards and Followers'!$C61=1,'EPA HDV Rules'!F$23,'CA Standards and Followers'!$I$5)</f>
        <v>8.6930079249293704E-2</v>
      </c>
      <c r="N49" s="57">
        <f>IF('CA Standards and Followers'!$C61=1,'EPA HDV Rules'!G$23,'CA Standards and Followers'!$I$5)</f>
        <v>8.6930079249293704E-2</v>
      </c>
      <c r="O49" s="57">
        <f>IF('CA Standards and Followers'!$C61=1,'EPA HDV Rules'!H$23,'CA Standards and Followers'!$I$5)</f>
        <v>8.6930079249293704E-2</v>
      </c>
      <c r="P49" s="57">
        <f>IF('CA Standards and Followers'!$C61=1,'EPA HDV Rules'!I$23,'CA Standards and Followers'!$I$5)</f>
        <v>8.6930079249293704E-2</v>
      </c>
      <c r="Q49" s="57">
        <f>IF('CA Standards and Followers'!$C61=1,'EPA HDV Rules'!J$23,'CA Standards and Followers'!$I$5)</f>
        <v>8.6930079249293704E-2</v>
      </c>
      <c r="R49" s="57">
        <f>IF('CA Standards and Followers'!$C61=1,'EPA HDV Rules'!K$23,'CA Standards and Followers'!$I$5)</f>
        <v>8.6930079249293704E-2</v>
      </c>
      <c r="S49" s="57">
        <f>IF('CA Standards and Followers'!$C61=1,'EPA HDV Rules'!L$23,'CA Standards and Followers'!$I$5)</f>
        <v>8.6930079249293704E-2</v>
      </c>
      <c r="T49" s="57">
        <f>IF('CA Standards and Followers'!$C61=1,'EPA HDV Rules'!M$23,'CA Standards and Followers'!$I$5)</f>
        <v>8.6930079249293704E-2</v>
      </c>
      <c r="U49" s="57">
        <f>IF('CA Standards and Followers'!$C61=1,'EPA HDV Rules'!N$23,'CA Standards and Followers'!$I$5)</f>
        <v>8.6930079249293704E-2</v>
      </c>
      <c r="V49" s="57">
        <f>IF('CA Standards and Followers'!$C61=1,'EPA HDV Rules'!O$23,'CA Standards and Followers'!$I$5)</f>
        <v>8.6930079249293704E-2</v>
      </c>
      <c r="W49" s="57">
        <f>IF('CA Standards and Followers'!$C61=1,'EPA HDV Rules'!P$23,'CA Standards and Followers'!$I$5)</f>
        <v>8.6930079249293704E-2</v>
      </c>
      <c r="X49" s="57">
        <f>IF('CA Standards and Followers'!$C61=1,'EPA HDV Rules'!Q$23,'CA Standards and Followers'!$I$5)</f>
        <v>8.6930079249293704E-2</v>
      </c>
      <c r="Y49" s="57">
        <f>IF('CA Standards and Followers'!$C61=1,'EPA HDV Rules'!R$23,'CA Standards and Followers'!$I$5)</f>
        <v>8.6930079249293704E-2</v>
      </c>
      <c r="Z49" s="57">
        <f>IF('CA Standards and Followers'!$C61=1,'EPA HDV Rules'!S$23,'CA Standards and Followers'!$I$5)</f>
        <v>8.6930079249293704E-2</v>
      </c>
      <c r="AA49" s="57">
        <f>IF('CA Standards and Followers'!$C61=1,'EPA HDV Rules'!T$23,'CA Standards and Followers'!$I$5)</f>
        <v>8.6930079249293704E-2</v>
      </c>
      <c r="AB49" s="57">
        <f>IF('CA Standards and Followers'!$C61=1,'EPA HDV Rules'!U$23,'CA Standards and Followers'!$I$5)</f>
        <v>8.6930079249293704E-2</v>
      </c>
      <c r="AC49" s="57">
        <f>IF('CA Standards and Followers'!$C61=1,'EPA HDV Rules'!V$23,'CA Standards and Followers'!$I$5)</f>
        <v>8.6930079249293704E-2</v>
      </c>
      <c r="AD49" s="57">
        <f>IF('CA Standards and Followers'!$C61=1,'EPA HDV Rules'!W$23,'CA Standards and Followers'!$I$5)</f>
        <v>8.6930079249293704E-2</v>
      </c>
      <c r="AE49" s="57">
        <f>IF('CA Standards and Followers'!$C61=1,'EPA HDV Rules'!X$23,'CA Standards and Followers'!$I$5)</f>
        <v>8.6930079249293704E-2</v>
      </c>
      <c r="AF49" s="57">
        <f>IF('CA Standards and Followers'!$C61=1,'EPA HDV Rules'!Y$23,'CA Standards and Followers'!$I$5)</f>
        <v>8.6930079249293704E-2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7">
        <f>IF('CA Standards and Followers'!$C62=1,'EPA HDV Rules'!B$23,'CA Standards and Followers'!$I$5)</f>
        <v>0</v>
      </c>
      <c r="J50" s="57">
        <f>IF('CA Standards and Followers'!$C62=1,'EPA HDV Rules'!C$23,'CA Standards and Followers'!$I$5)</f>
        <v>0</v>
      </c>
      <c r="K50" s="57">
        <f>IF('CA Standards and Followers'!$C62=1,'EPA HDV Rules'!D$23,'CA Standards and Followers'!$I$5)</f>
        <v>0</v>
      </c>
      <c r="L50" s="57">
        <f>IF('CA Standards and Followers'!$C62=1,'EPA HDV Rules'!E$23,'CA Standards and Followers'!$I$5)</f>
        <v>0</v>
      </c>
      <c r="M50" s="57">
        <f>IF('CA Standards and Followers'!$C62=1,'EPA HDV Rules'!F$23,'CA Standards and Followers'!$I$5)</f>
        <v>0</v>
      </c>
      <c r="N50" s="57">
        <f>IF('CA Standards and Followers'!$C62=1,'EPA HDV Rules'!G$23,'CA Standards and Followers'!$I$5)</f>
        <v>0</v>
      </c>
      <c r="O50" s="57">
        <f>IF('CA Standards and Followers'!$C62=1,'EPA HDV Rules'!H$23,'CA Standards and Followers'!$I$5)</f>
        <v>0</v>
      </c>
      <c r="P50" s="57">
        <f>IF('CA Standards and Followers'!$C62=1,'EPA HDV Rules'!I$23,'CA Standards and Followers'!$I$5)</f>
        <v>0</v>
      </c>
      <c r="Q50" s="57">
        <f>IF('CA Standards and Followers'!$C62=1,'EPA HDV Rules'!J$23,'CA Standards and Followers'!$I$5)</f>
        <v>0</v>
      </c>
      <c r="R50" s="57">
        <f>IF('CA Standards and Followers'!$C62=1,'EPA HDV Rules'!K$23,'CA Standards and Followers'!$I$5)</f>
        <v>0</v>
      </c>
      <c r="S50" s="57">
        <f>IF('CA Standards and Followers'!$C62=1,'EPA HDV Rules'!L$23,'CA Standards and Followers'!$I$5)</f>
        <v>0</v>
      </c>
      <c r="T50" s="57">
        <f>IF('CA Standards and Followers'!$C62=1,'EPA HDV Rules'!M$23,'CA Standards and Followers'!$I$5)</f>
        <v>0</v>
      </c>
      <c r="U50" s="57">
        <f>IF('CA Standards and Followers'!$C62=1,'EPA HDV Rules'!N$23,'CA Standards and Followers'!$I$5)</f>
        <v>0</v>
      </c>
      <c r="V50" s="57">
        <f>IF('CA Standards and Followers'!$C62=1,'EPA HDV Rules'!O$23,'CA Standards and Followers'!$I$5)</f>
        <v>0</v>
      </c>
      <c r="W50" s="57">
        <f>IF('CA Standards and Followers'!$C62=1,'EPA HDV Rules'!P$23,'CA Standards and Followers'!$I$5)</f>
        <v>0</v>
      </c>
      <c r="X50" s="57">
        <f>IF('CA Standards and Followers'!$C62=1,'EPA HDV Rules'!Q$23,'CA Standards and Followers'!$I$5)</f>
        <v>0</v>
      </c>
      <c r="Y50" s="57">
        <f>IF('CA Standards and Followers'!$C62=1,'EPA HDV Rules'!R$23,'CA Standards and Followers'!$I$5)</f>
        <v>0</v>
      </c>
      <c r="Z50" s="57">
        <f>IF('CA Standards and Followers'!$C62=1,'EPA HDV Rules'!S$23,'CA Standards and Followers'!$I$5)</f>
        <v>0</v>
      </c>
      <c r="AA50" s="57">
        <f>IF('CA Standards and Followers'!$C62=1,'EPA HDV Rules'!T$23,'CA Standards and Followers'!$I$5)</f>
        <v>0</v>
      </c>
      <c r="AB50" s="57">
        <f>IF('CA Standards and Followers'!$C62=1,'EPA HDV Rules'!U$23,'CA Standards and Followers'!$I$5)</f>
        <v>0</v>
      </c>
      <c r="AC50" s="57">
        <f>IF('CA Standards and Followers'!$C62=1,'EPA HDV Rules'!V$23,'CA Standards and Followers'!$I$5)</f>
        <v>0</v>
      </c>
      <c r="AD50" s="57">
        <f>IF('CA Standards and Followers'!$C62=1,'EPA HDV Rules'!W$23,'CA Standards and Followers'!$I$5)</f>
        <v>0</v>
      </c>
      <c r="AE50" s="57">
        <f>IF('CA Standards and Followers'!$C62=1,'EPA HDV Rules'!X$23,'CA Standards and Followers'!$I$5)</f>
        <v>0</v>
      </c>
      <c r="AF50" s="57">
        <f>IF('CA Standards and Followers'!$C62=1,'EPA HDV Rules'!Y$23,'CA Standards and Followers'!$I$5)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7">
        <f>IF('CA Standards and Followers'!$C63=1,'EPA HDV Rules'!B$23,'CA Standards and Followers'!$I$5)</f>
        <v>0</v>
      </c>
      <c r="J51" s="57">
        <f>IF('CA Standards and Followers'!$C63=1,'EPA HDV Rules'!C$23,'CA Standards and Followers'!$I$5)</f>
        <v>0</v>
      </c>
      <c r="K51" s="57">
        <f>IF('CA Standards and Followers'!$C63=1,'EPA HDV Rules'!D$23,'CA Standards and Followers'!$I$5)</f>
        <v>0</v>
      </c>
      <c r="L51" s="57">
        <f>IF('CA Standards and Followers'!$C63=1,'EPA HDV Rules'!E$23,'CA Standards and Followers'!$I$5)</f>
        <v>0</v>
      </c>
      <c r="M51" s="57">
        <f>IF('CA Standards and Followers'!$C63=1,'EPA HDV Rules'!F$23,'CA Standards and Followers'!$I$5)</f>
        <v>0</v>
      </c>
      <c r="N51" s="57">
        <f>IF('CA Standards and Followers'!$C63=1,'EPA HDV Rules'!G$23,'CA Standards and Followers'!$I$5)</f>
        <v>0</v>
      </c>
      <c r="O51" s="57">
        <f>IF('CA Standards and Followers'!$C63=1,'EPA HDV Rules'!H$23,'CA Standards and Followers'!$I$5)</f>
        <v>0</v>
      </c>
      <c r="P51" s="57">
        <f>IF('CA Standards and Followers'!$C63=1,'EPA HDV Rules'!I$23,'CA Standards and Followers'!$I$5)</f>
        <v>0</v>
      </c>
      <c r="Q51" s="57">
        <f>IF('CA Standards and Followers'!$C63=1,'EPA HDV Rules'!J$23,'CA Standards and Followers'!$I$5)</f>
        <v>0</v>
      </c>
      <c r="R51" s="57">
        <f>IF('CA Standards and Followers'!$C63=1,'EPA HDV Rules'!K$23,'CA Standards and Followers'!$I$5)</f>
        <v>0</v>
      </c>
      <c r="S51" s="57">
        <f>IF('CA Standards and Followers'!$C63=1,'EPA HDV Rules'!L$23,'CA Standards and Followers'!$I$5)</f>
        <v>0</v>
      </c>
      <c r="T51" s="57">
        <f>IF('CA Standards and Followers'!$C63=1,'EPA HDV Rules'!M$23,'CA Standards and Followers'!$I$5)</f>
        <v>0</v>
      </c>
      <c r="U51" s="57">
        <f>IF('CA Standards and Followers'!$C63=1,'EPA HDV Rules'!N$23,'CA Standards and Followers'!$I$5)</f>
        <v>0</v>
      </c>
      <c r="V51" s="57">
        <f>IF('CA Standards and Followers'!$C63=1,'EPA HDV Rules'!O$23,'CA Standards and Followers'!$I$5)</f>
        <v>0</v>
      </c>
      <c r="W51" s="57">
        <f>IF('CA Standards and Followers'!$C63=1,'EPA HDV Rules'!P$23,'CA Standards and Followers'!$I$5)</f>
        <v>0</v>
      </c>
      <c r="X51" s="57">
        <f>IF('CA Standards and Followers'!$C63=1,'EPA HDV Rules'!Q$23,'CA Standards and Followers'!$I$5)</f>
        <v>0</v>
      </c>
      <c r="Y51" s="57">
        <f>IF('CA Standards and Followers'!$C63=1,'EPA HDV Rules'!R$23,'CA Standards and Followers'!$I$5)</f>
        <v>0</v>
      </c>
      <c r="Z51" s="57">
        <f>IF('CA Standards and Followers'!$C63=1,'EPA HDV Rules'!S$23,'CA Standards and Followers'!$I$5)</f>
        <v>0</v>
      </c>
      <c r="AA51" s="57">
        <f>IF('CA Standards and Followers'!$C63=1,'EPA HDV Rules'!T$23,'CA Standards and Followers'!$I$5)</f>
        <v>0</v>
      </c>
      <c r="AB51" s="57">
        <f>IF('CA Standards and Followers'!$C63=1,'EPA HDV Rules'!U$23,'CA Standards and Followers'!$I$5)</f>
        <v>0</v>
      </c>
      <c r="AC51" s="57">
        <f>IF('CA Standards and Followers'!$C63=1,'EPA HDV Rules'!V$23,'CA Standards and Followers'!$I$5)</f>
        <v>0</v>
      </c>
      <c r="AD51" s="57">
        <f>IF('CA Standards and Followers'!$C63=1,'EPA HDV Rules'!W$23,'CA Standards and Followers'!$I$5)</f>
        <v>0</v>
      </c>
      <c r="AE51" s="57">
        <f>IF('CA Standards and Followers'!$C63=1,'EPA HDV Rules'!X$23,'CA Standards and Followers'!$I$5)</f>
        <v>0</v>
      </c>
      <c r="AF51" s="57">
        <f>IF('CA Standards and Followers'!$C63=1,'EPA HDV Rules'!Y$23,'CA Standards and Followers'!$I$5)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7">
        <f>IF('CA Standards and Followers'!$C64=1,'EPA HDV Rules'!B$23,'CA Standards and Followers'!$I$5)</f>
        <v>0</v>
      </c>
      <c r="J52" s="57">
        <f>IF('CA Standards and Followers'!$C64=1,'EPA HDV Rules'!C$23,'CA Standards and Followers'!$I$5)</f>
        <v>0</v>
      </c>
      <c r="K52" s="57">
        <f>IF('CA Standards and Followers'!$C64=1,'EPA HDV Rules'!D$23,'CA Standards and Followers'!$I$5)</f>
        <v>0</v>
      </c>
      <c r="L52" s="57">
        <f>IF('CA Standards and Followers'!$C64=1,'EPA HDV Rules'!E$23,'CA Standards and Followers'!$I$5)</f>
        <v>0</v>
      </c>
      <c r="M52" s="57">
        <f>IF('CA Standards and Followers'!$C64=1,'EPA HDV Rules'!F$23,'CA Standards and Followers'!$I$5)</f>
        <v>0</v>
      </c>
      <c r="N52" s="57">
        <f>IF('CA Standards and Followers'!$C64=1,'EPA HDV Rules'!G$23,'CA Standards and Followers'!$I$5)</f>
        <v>0</v>
      </c>
      <c r="O52" s="57">
        <f>IF('CA Standards and Followers'!$C64=1,'EPA HDV Rules'!H$23,'CA Standards and Followers'!$I$5)</f>
        <v>0</v>
      </c>
      <c r="P52" s="57">
        <f>IF('CA Standards and Followers'!$C64=1,'EPA HDV Rules'!I$23,'CA Standards and Followers'!$I$5)</f>
        <v>0</v>
      </c>
      <c r="Q52" s="57">
        <f>IF('CA Standards and Followers'!$C64=1,'EPA HDV Rules'!J$23,'CA Standards and Followers'!$I$5)</f>
        <v>0</v>
      </c>
      <c r="R52" s="57">
        <f>IF('CA Standards and Followers'!$C64=1,'EPA HDV Rules'!K$23,'CA Standards and Followers'!$I$5)</f>
        <v>0</v>
      </c>
      <c r="S52" s="57">
        <f>IF('CA Standards and Followers'!$C64=1,'EPA HDV Rules'!L$23,'CA Standards and Followers'!$I$5)</f>
        <v>0</v>
      </c>
      <c r="T52" s="57">
        <f>IF('CA Standards and Followers'!$C64=1,'EPA HDV Rules'!M$23,'CA Standards and Followers'!$I$5)</f>
        <v>0</v>
      </c>
      <c r="U52" s="57">
        <f>IF('CA Standards and Followers'!$C64=1,'EPA HDV Rules'!N$23,'CA Standards and Followers'!$I$5)</f>
        <v>0</v>
      </c>
      <c r="V52" s="57">
        <f>IF('CA Standards and Followers'!$C64=1,'EPA HDV Rules'!O$23,'CA Standards and Followers'!$I$5)</f>
        <v>0</v>
      </c>
      <c r="W52" s="57">
        <f>IF('CA Standards and Followers'!$C64=1,'EPA HDV Rules'!P$23,'CA Standards and Followers'!$I$5)</f>
        <v>0</v>
      </c>
      <c r="X52" s="57">
        <f>IF('CA Standards and Followers'!$C64=1,'EPA HDV Rules'!Q$23,'CA Standards and Followers'!$I$5)</f>
        <v>0</v>
      </c>
      <c r="Y52" s="57">
        <f>IF('CA Standards and Followers'!$C64=1,'EPA HDV Rules'!R$23,'CA Standards and Followers'!$I$5)</f>
        <v>0</v>
      </c>
      <c r="Z52" s="57">
        <f>IF('CA Standards and Followers'!$C64=1,'EPA HDV Rules'!S$23,'CA Standards and Followers'!$I$5)</f>
        <v>0</v>
      </c>
      <c r="AA52" s="57">
        <f>IF('CA Standards and Followers'!$C64=1,'EPA HDV Rules'!T$23,'CA Standards and Followers'!$I$5)</f>
        <v>0</v>
      </c>
      <c r="AB52" s="57">
        <f>IF('CA Standards and Followers'!$C64=1,'EPA HDV Rules'!U$23,'CA Standards and Followers'!$I$5)</f>
        <v>0</v>
      </c>
      <c r="AC52" s="57">
        <f>IF('CA Standards and Followers'!$C64=1,'EPA HDV Rules'!V$23,'CA Standards and Followers'!$I$5)</f>
        <v>0</v>
      </c>
      <c r="AD52" s="57">
        <f>IF('CA Standards and Followers'!$C64=1,'EPA HDV Rules'!W$23,'CA Standards and Followers'!$I$5)</f>
        <v>0</v>
      </c>
      <c r="AE52" s="57">
        <f>IF('CA Standards and Followers'!$C64=1,'EPA HDV Rules'!X$23,'CA Standards and Followers'!$I$5)</f>
        <v>0</v>
      </c>
      <c r="AF52" s="57">
        <f>IF('CA Standards and Followers'!$C64=1,'EPA HDV Rules'!Y$23,'CA Standards and Followers'!$I$5)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7">
        <f>IF('CA Standards and Followers'!$C65=1,'EPA HDV Rules'!B$23,'CA Standards and Followers'!$I$5)</f>
        <v>0</v>
      </c>
      <c r="J53" s="57">
        <f>IF('CA Standards and Followers'!$C65=1,'EPA HDV Rules'!C$23,'CA Standards and Followers'!$I$5)</f>
        <v>0</v>
      </c>
      <c r="K53" s="57">
        <f>IF('CA Standards and Followers'!$C65=1,'EPA HDV Rules'!D$23,'CA Standards and Followers'!$I$5)</f>
        <v>0</v>
      </c>
      <c r="L53" s="57">
        <f>IF('CA Standards and Followers'!$C65=1,'EPA HDV Rules'!E$23,'CA Standards and Followers'!$I$5)</f>
        <v>0</v>
      </c>
      <c r="M53" s="57">
        <f>IF('CA Standards and Followers'!$C65=1,'EPA HDV Rules'!F$23,'CA Standards and Followers'!$I$5)</f>
        <v>0</v>
      </c>
      <c r="N53" s="57">
        <f>IF('CA Standards and Followers'!$C65=1,'EPA HDV Rules'!G$23,'CA Standards and Followers'!$I$5)</f>
        <v>0</v>
      </c>
      <c r="O53" s="57">
        <f>IF('CA Standards and Followers'!$C65=1,'EPA HDV Rules'!H$23,'CA Standards and Followers'!$I$5)</f>
        <v>0</v>
      </c>
      <c r="P53" s="57">
        <f>IF('CA Standards and Followers'!$C65=1,'EPA HDV Rules'!I$23,'CA Standards and Followers'!$I$5)</f>
        <v>0</v>
      </c>
      <c r="Q53" s="57">
        <f>IF('CA Standards and Followers'!$C65=1,'EPA HDV Rules'!J$23,'CA Standards and Followers'!$I$5)</f>
        <v>0</v>
      </c>
      <c r="R53" s="57">
        <f>IF('CA Standards and Followers'!$C65=1,'EPA HDV Rules'!K$23,'CA Standards and Followers'!$I$5)</f>
        <v>0</v>
      </c>
      <c r="S53" s="57">
        <f>IF('CA Standards and Followers'!$C65=1,'EPA HDV Rules'!L$23,'CA Standards and Followers'!$I$5)</f>
        <v>0</v>
      </c>
      <c r="T53" s="57">
        <f>IF('CA Standards and Followers'!$C65=1,'EPA HDV Rules'!M$23,'CA Standards and Followers'!$I$5)</f>
        <v>0</v>
      </c>
      <c r="U53" s="57">
        <f>IF('CA Standards and Followers'!$C65=1,'EPA HDV Rules'!N$23,'CA Standards and Followers'!$I$5)</f>
        <v>0</v>
      </c>
      <c r="V53" s="57">
        <f>IF('CA Standards and Followers'!$C65=1,'EPA HDV Rules'!O$23,'CA Standards and Followers'!$I$5)</f>
        <v>0</v>
      </c>
      <c r="W53" s="57">
        <f>IF('CA Standards and Followers'!$C65=1,'EPA HDV Rules'!P$23,'CA Standards and Followers'!$I$5)</f>
        <v>0</v>
      </c>
      <c r="X53" s="57">
        <f>IF('CA Standards and Followers'!$C65=1,'EPA HDV Rules'!Q$23,'CA Standards and Followers'!$I$5)</f>
        <v>0</v>
      </c>
      <c r="Y53" s="57">
        <f>IF('CA Standards and Followers'!$C65=1,'EPA HDV Rules'!R$23,'CA Standards and Followers'!$I$5)</f>
        <v>0</v>
      </c>
      <c r="Z53" s="57">
        <f>IF('CA Standards and Followers'!$C65=1,'EPA HDV Rules'!S$23,'CA Standards and Followers'!$I$5)</f>
        <v>0</v>
      </c>
      <c r="AA53" s="57">
        <f>IF('CA Standards and Followers'!$C65=1,'EPA HDV Rules'!T$23,'CA Standards and Followers'!$I$5)</f>
        <v>0</v>
      </c>
      <c r="AB53" s="57">
        <f>IF('CA Standards and Followers'!$C65=1,'EPA HDV Rules'!U$23,'CA Standards and Followers'!$I$5)</f>
        <v>0</v>
      </c>
      <c r="AC53" s="57">
        <f>IF('CA Standards and Followers'!$C65=1,'EPA HDV Rules'!V$23,'CA Standards and Followers'!$I$5)</f>
        <v>0</v>
      </c>
      <c r="AD53" s="57">
        <f>IF('CA Standards and Followers'!$C65=1,'EPA HDV Rules'!W$23,'CA Standards and Followers'!$I$5)</f>
        <v>0</v>
      </c>
      <c r="AE53" s="57">
        <f>IF('CA Standards and Followers'!$C65=1,'EPA HDV Rules'!X$23,'CA Standards and Followers'!$I$5)</f>
        <v>0</v>
      </c>
      <c r="AF53" s="57">
        <f>IF('CA Standards and Followers'!$C65=1,'EPA HDV Rules'!Y$23,'CA Standards and Followers'!$I$5)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7">
        <f>IF('CA Standards and Followers'!$C66=1,'EPA HDV Rules'!B$23,'CA Standards and Followers'!$I$5)</f>
        <v>0</v>
      </c>
      <c r="J54" s="57">
        <f>IF('CA Standards and Followers'!$C66=1,'EPA HDV Rules'!C$23,'CA Standards and Followers'!$I$5)</f>
        <v>0</v>
      </c>
      <c r="K54" s="57">
        <f>IF('CA Standards and Followers'!$C66=1,'EPA HDV Rules'!D$23,'CA Standards and Followers'!$I$5)</f>
        <v>0</v>
      </c>
      <c r="L54" s="57">
        <f>IF('CA Standards and Followers'!$C66=1,'EPA HDV Rules'!E$23,'CA Standards and Followers'!$I$5)</f>
        <v>0</v>
      </c>
      <c r="M54" s="57">
        <f>IF('CA Standards and Followers'!$C66=1,'EPA HDV Rules'!F$23,'CA Standards and Followers'!$I$5)</f>
        <v>0</v>
      </c>
      <c r="N54" s="57">
        <f>IF('CA Standards and Followers'!$C66=1,'EPA HDV Rules'!G$23,'CA Standards and Followers'!$I$5)</f>
        <v>0</v>
      </c>
      <c r="O54" s="57">
        <f>IF('CA Standards and Followers'!$C66=1,'EPA HDV Rules'!H$23,'CA Standards and Followers'!$I$5)</f>
        <v>0</v>
      </c>
      <c r="P54" s="57">
        <f>IF('CA Standards and Followers'!$C66=1,'EPA HDV Rules'!I$23,'CA Standards and Followers'!$I$5)</f>
        <v>0</v>
      </c>
      <c r="Q54" s="57">
        <f>IF('CA Standards and Followers'!$C66=1,'EPA HDV Rules'!J$23,'CA Standards and Followers'!$I$5)</f>
        <v>0</v>
      </c>
      <c r="R54" s="57">
        <f>IF('CA Standards and Followers'!$C66=1,'EPA HDV Rules'!K$23,'CA Standards and Followers'!$I$5)</f>
        <v>0</v>
      </c>
      <c r="S54" s="57">
        <f>IF('CA Standards and Followers'!$C66=1,'EPA HDV Rules'!L$23,'CA Standards and Followers'!$I$5)</f>
        <v>0</v>
      </c>
      <c r="T54" s="57">
        <f>IF('CA Standards and Followers'!$C66=1,'EPA HDV Rules'!M$23,'CA Standards and Followers'!$I$5)</f>
        <v>0</v>
      </c>
      <c r="U54" s="57">
        <f>IF('CA Standards and Followers'!$C66=1,'EPA HDV Rules'!N$23,'CA Standards and Followers'!$I$5)</f>
        <v>0</v>
      </c>
      <c r="V54" s="57">
        <f>IF('CA Standards and Followers'!$C66=1,'EPA HDV Rules'!O$23,'CA Standards and Followers'!$I$5)</f>
        <v>0</v>
      </c>
      <c r="W54" s="57">
        <f>IF('CA Standards and Followers'!$C66=1,'EPA HDV Rules'!P$23,'CA Standards and Followers'!$I$5)</f>
        <v>0</v>
      </c>
      <c r="X54" s="57">
        <f>IF('CA Standards and Followers'!$C66=1,'EPA HDV Rules'!Q$23,'CA Standards and Followers'!$I$5)</f>
        <v>0</v>
      </c>
      <c r="Y54" s="57">
        <f>IF('CA Standards and Followers'!$C66=1,'EPA HDV Rules'!R$23,'CA Standards and Followers'!$I$5)</f>
        <v>0</v>
      </c>
      <c r="Z54" s="57">
        <f>IF('CA Standards and Followers'!$C66=1,'EPA HDV Rules'!S$23,'CA Standards and Followers'!$I$5)</f>
        <v>0</v>
      </c>
      <c r="AA54" s="57">
        <f>IF('CA Standards and Followers'!$C66=1,'EPA HDV Rules'!T$23,'CA Standards and Followers'!$I$5)</f>
        <v>0</v>
      </c>
      <c r="AB54" s="57">
        <f>IF('CA Standards and Followers'!$C66=1,'EPA HDV Rules'!U$23,'CA Standards and Followers'!$I$5)</f>
        <v>0</v>
      </c>
      <c r="AC54" s="57">
        <f>IF('CA Standards and Followers'!$C66=1,'EPA HDV Rules'!V$23,'CA Standards and Followers'!$I$5)</f>
        <v>0</v>
      </c>
      <c r="AD54" s="57">
        <f>IF('CA Standards and Followers'!$C66=1,'EPA HDV Rules'!W$23,'CA Standards and Followers'!$I$5)</f>
        <v>0</v>
      </c>
      <c r="AE54" s="57">
        <f>IF('CA Standards and Followers'!$C66=1,'EPA HDV Rules'!X$23,'CA Standards and Followers'!$I$5)</f>
        <v>0</v>
      </c>
      <c r="AF54" s="57">
        <f>IF('CA Standards and Followers'!$C66=1,'EPA HDV Rules'!Y$23,'CA Standards and Followers'!$I$5)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7">
        <f>IF('CA Standards and Followers'!$C67=1,'EPA HDV Rules'!B$23,'CA Standards and Followers'!$I$5)</f>
        <v>0</v>
      </c>
      <c r="J55" s="57">
        <f>IF('CA Standards and Followers'!$C67=1,'EPA HDV Rules'!C$23,'CA Standards and Followers'!$I$5)</f>
        <v>0</v>
      </c>
      <c r="K55" s="57">
        <f>IF('CA Standards and Followers'!$C67=1,'EPA HDV Rules'!D$23,'CA Standards and Followers'!$I$5)</f>
        <v>0</v>
      </c>
      <c r="L55" s="57">
        <f>IF('CA Standards and Followers'!$C67=1,'EPA HDV Rules'!E$23,'CA Standards and Followers'!$I$5)</f>
        <v>0</v>
      </c>
      <c r="M55" s="57">
        <f>IF('CA Standards and Followers'!$C67=1,'EPA HDV Rules'!F$23,'CA Standards and Followers'!$I$5)</f>
        <v>0</v>
      </c>
      <c r="N55" s="57">
        <f>IF('CA Standards and Followers'!$C67=1,'EPA HDV Rules'!G$23,'CA Standards and Followers'!$I$5)</f>
        <v>0</v>
      </c>
      <c r="O55" s="57">
        <f>IF('CA Standards and Followers'!$C67=1,'EPA HDV Rules'!H$23,'CA Standards and Followers'!$I$5)</f>
        <v>0</v>
      </c>
      <c r="P55" s="57">
        <f>IF('CA Standards and Followers'!$C67=1,'EPA HDV Rules'!I$23,'CA Standards and Followers'!$I$5)</f>
        <v>0</v>
      </c>
      <c r="Q55" s="57">
        <f>IF('CA Standards and Followers'!$C67=1,'EPA HDV Rules'!J$23,'CA Standards and Followers'!$I$5)</f>
        <v>0</v>
      </c>
      <c r="R55" s="57">
        <f>IF('CA Standards and Followers'!$C67=1,'EPA HDV Rules'!K$23,'CA Standards and Followers'!$I$5)</f>
        <v>0</v>
      </c>
      <c r="S55" s="57">
        <f>IF('CA Standards and Followers'!$C67=1,'EPA HDV Rules'!L$23,'CA Standards and Followers'!$I$5)</f>
        <v>0</v>
      </c>
      <c r="T55" s="57">
        <f>IF('CA Standards and Followers'!$C67=1,'EPA HDV Rules'!M$23,'CA Standards and Followers'!$I$5)</f>
        <v>0</v>
      </c>
      <c r="U55" s="57">
        <f>IF('CA Standards and Followers'!$C67=1,'EPA HDV Rules'!N$23,'CA Standards and Followers'!$I$5)</f>
        <v>0</v>
      </c>
      <c r="V55" s="57">
        <f>IF('CA Standards and Followers'!$C67=1,'EPA HDV Rules'!O$23,'CA Standards and Followers'!$I$5)</f>
        <v>0</v>
      </c>
      <c r="W55" s="57">
        <f>IF('CA Standards and Followers'!$C67=1,'EPA HDV Rules'!P$23,'CA Standards and Followers'!$I$5)</f>
        <v>0</v>
      </c>
      <c r="X55" s="57">
        <f>IF('CA Standards and Followers'!$C67=1,'EPA HDV Rules'!Q$23,'CA Standards and Followers'!$I$5)</f>
        <v>0</v>
      </c>
      <c r="Y55" s="57">
        <f>IF('CA Standards and Followers'!$C67=1,'EPA HDV Rules'!R$23,'CA Standards and Followers'!$I$5)</f>
        <v>0</v>
      </c>
      <c r="Z55" s="57">
        <f>IF('CA Standards and Followers'!$C67=1,'EPA HDV Rules'!S$23,'CA Standards and Followers'!$I$5)</f>
        <v>0</v>
      </c>
      <c r="AA55" s="57">
        <f>IF('CA Standards and Followers'!$C67=1,'EPA HDV Rules'!T$23,'CA Standards and Followers'!$I$5)</f>
        <v>0</v>
      </c>
      <c r="AB55" s="57">
        <f>IF('CA Standards and Followers'!$C67=1,'EPA HDV Rules'!U$23,'CA Standards and Followers'!$I$5)</f>
        <v>0</v>
      </c>
      <c r="AC55" s="57">
        <f>IF('CA Standards and Followers'!$C67=1,'EPA HDV Rules'!V$23,'CA Standards and Followers'!$I$5)</f>
        <v>0</v>
      </c>
      <c r="AD55" s="57">
        <f>IF('CA Standards and Followers'!$C67=1,'EPA HDV Rules'!W$23,'CA Standards and Followers'!$I$5)</f>
        <v>0</v>
      </c>
      <c r="AE55" s="57">
        <f>IF('CA Standards and Followers'!$C67=1,'EPA HDV Rules'!X$23,'CA Standards and Followers'!$I$5)</f>
        <v>0</v>
      </c>
      <c r="AF55" s="57">
        <f>IF('CA Standards and Followers'!$C67=1,'EPA HDV Rules'!Y$23,'CA Standards and Followers'!$I$5)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7">
        <f>IF('CA Standards and Followers'!$C68=1,'EPA HDV Rules'!B$23,'CA Standards and Followers'!$I$5)</f>
        <v>0</v>
      </c>
      <c r="J56" s="57">
        <f>IF('CA Standards and Followers'!$C68=1,'EPA HDV Rules'!C$23,'CA Standards and Followers'!$I$5)</f>
        <v>0</v>
      </c>
      <c r="K56" s="57">
        <f>IF('CA Standards and Followers'!$C68=1,'EPA HDV Rules'!D$23,'CA Standards and Followers'!$I$5)</f>
        <v>0</v>
      </c>
      <c r="L56" s="57">
        <f>IF('CA Standards and Followers'!$C68=1,'EPA HDV Rules'!E$23,'CA Standards and Followers'!$I$5)</f>
        <v>0</v>
      </c>
      <c r="M56" s="57">
        <f>IF('CA Standards and Followers'!$C68=1,'EPA HDV Rules'!F$23,'CA Standards and Followers'!$I$5)</f>
        <v>0</v>
      </c>
      <c r="N56" s="57">
        <f>IF('CA Standards and Followers'!$C68=1,'EPA HDV Rules'!G$23,'CA Standards and Followers'!$I$5)</f>
        <v>0</v>
      </c>
      <c r="O56" s="57">
        <f>IF('CA Standards and Followers'!$C68=1,'EPA HDV Rules'!H$23,'CA Standards and Followers'!$I$5)</f>
        <v>0</v>
      </c>
      <c r="P56" s="57">
        <f>IF('CA Standards and Followers'!$C68=1,'EPA HDV Rules'!I$23,'CA Standards and Followers'!$I$5)</f>
        <v>0</v>
      </c>
      <c r="Q56" s="57">
        <f>IF('CA Standards and Followers'!$C68=1,'EPA HDV Rules'!J$23,'CA Standards and Followers'!$I$5)</f>
        <v>0</v>
      </c>
      <c r="R56" s="57">
        <f>IF('CA Standards and Followers'!$C68=1,'EPA HDV Rules'!K$23,'CA Standards and Followers'!$I$5)</f>
        <v>0</v>
      </c>
      <c r="S56" s="57">
        <f>IF('CA Standards and Followers'!$C68=1,'EPA HDV Rules'!L$23,'CA Standards and Followers'!$I$5)</f>
        <v>0</v>
      </c>
      <c r="T56" s="57">
        <f>IF('CA Standards and Followers'!$C68=1,'EPA HDV Rules'!M$23,'CA Standards and Followers'!$I$5)</f>
        <v>0</v>
      </c>
      <c r="U56" s="57">
        <f>IF('CA Standards and Followers'!$C68=1,'EPA HDV Rules'!N$23,'CA Standards and Followers'!$I$5)</f>
        <v>0</v>
      </c>
      <c r="V56" s="57">
        <f>IF('CA Standards and Followers'!$C68=1,'EPA HDV Rules'!O$23,'CA Standards and Followers'!$I$5)</f>
        <v>0</v>
      </c>
      <c r="W56" s="57">
        <f>IF('CA Standards and Followers'!$C68=1,'EPA HDV Rules'!P$23,'CA Standards and Followers'!$I$5)</f>
        <v>0</v>
      </c>
      <c r="X56" s="57">
        <f>IF('CA Standards and Followers'!$C68=1,'EPA HDV Rules'!Q$23,'CA Standards and Followers'!$I$5)</f>
        <v>0</v>
      </c>
      <c r="Y56" s="57">
        <f>IF('CA Standards and Followers'!$C68=1,'EPA HDV Rules'!R$23,'CA Standards and Followers'!$I$5)</f>
        <v>0</v>
      </c>
      <c r="Z56" s="57">
        <f>IF('CA Standards and Followers'!$C68=1,'EPA HDV Rules'!S$23,'CA Standards and Followers'!$I$5)</f>
        <v>0</v>
      </c>
      <c r="AA56" s="57">
        <f>IF('CA Standards and Followers'!$C68=1,'EPA HDV Rules'!T$23,'CA Standards and Followers'!$I$5)</f>
        <v>0</v>
      </c>
      <c r="AB56" s="57">
        <f>IF('CA Standards and Followers'!$C68=1,'EPA HDV Rules'!U$23,'CA Standards and Followers'!$I$5)</f>
        <v>0</v>
      </c>
      <c r="AC56" s="57">
        <f>IF('CA Standards and Followers'!$C68=1,'EPA HDV Rules'!V$23,'CA Standards and Followers'!$I$5)</f>
        <v>0</v>
      </c>
      <c r="AD56" s="57">
        <f>IF('CA Standards and Followers'!$C68=1,'EPA HDV Rules'!W$23,'CA Standards and Followers'!$I$5)</f>
        <v>0</v>
      </c>
      <c r="AE56" s="57">
        <f>IF('CA Standards and Followers'!$C68=1,'EPA HDV Rules'!X$23,'CA Standards and Followers'!$I$5)</f>
        <v>0</v>
      </c>
      <c r="AF56" s="57">
        <f>IF('CA Standards and Followers'!$C68=1,'EPA HDV Rules'!Y$23,'CA Standards and Followers'!$I$5)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7">
        <f>IF('CA Standards and Followers'!$C69=1,'EPA HDV Rules'!B$23,'CA Standards and Followers'!$I$5)</f>
        <v>0</v>
      </c>
      <c r="J57" s="57">
        <f>IF('CA Standards and Followers'!$C69=1,'EPA HDV Rules'!C$23,'CA Standards and Followers'!$I$5)</f>
        <v>0</v>
      </c>
      <c r="K57" s="57">
        <f>IF('CA Standards and Followers'!$C69=1,'EPA HDV Rules'!D$23,'CA Standards and Followers'!$I$5)</f>
        <v>0</v>
      </c>
      <c r="L57" s="57">
        <f>IF('CA Standards and Followers'!$C69=1,'EPA HDV Rules'!E$23,'CA Standards and Followers'!$I$5)</f>
        <v>0</v>
      </c>
      <c r="M57" s="57">
        <f>IF('CA Standards and Followers'!$C69=1,'EPA HDV Rules'!F$23,'CA Standards and Followers'!$I$5)</f>
        <v>0</v>
      </c>
      <c r="N57" s="57">
        <f>IF('CA Standards and Followers'!$C69=1,'EPA HDV Rules'!G$23,'CA Standards and Followers'!$I$5)</f>
        <v>0</v>
      </c>
      <c r="O57" s="57">
        <f>IF('CA Standards and Followers'!$C69=1,'EPA HDV Rules'!H$23,'CA Standards and Followers'!$I$5)</f>
        <v>0</v>
      </c>
      <c r="P57" s="57">
        <f>IF('CA Standards and Followers'!$C69=1,'EPA HDV Rules'!I$23,'CA Standards and Followers'!$I$5)</f>
        <v>0</v>
      </c>
      <c r="Q57" s="57">
        <f>IF('CA Standards and Followers'!$C69=1,'EPA HDV Rules'!J$23,'CA Standards and Followers'!$I$5)</f>
        <v>0</v>
      </c>
      <c r="R57" s="57">
        <f>IF('CA Standards and Followers'!$C69=1,'EPA HDV Rules'!K$23,'CA Standards and Followers'!$I$5)</f>
        <v>0</v>
      </c>
      <c r="S57" s="57">
        <f>IF('CA Standards and Followers'!$C69=1,'EPA HDV Rules'!L$23,'CA Standards and Followers'!$I$5)</f>
        <v>0</v>
      </c>
      <c r="T57" s="57">
        <f>IF('CA Standards and Followers'!$C69=1,'EPA HDV Rules'!M$23,'CA Standards and Followers'!$I$5)</f>
        <v>0</v>
      </c>
      <c r="U57" s="57">
        <f>IF('CA Standards and Followers'!$C69=1,'EPA HDV Rules'!N$23,'CA Standards and Followers'!$I$5)</f>
        <v>0</v>
      </c>
      <c r="V57" s="57">
        <f>IF('CA Standards and Followers'!$C69=1,'EPA HDV Rules'!O$23,'CA Standards and Followers'!$I$5)</f>
        <v>0</v>
      </c>
      <c r="W57" s="57">
        <f>IF('CA Standards and Followers'!$C69=1,'EPA HDV Rules'!P$23,'CA Standards and Followers'!$I$5)</f>
        <v>0</v>
      </c>
      <c r="X57" s="57">
        <f>IF('CA Standards and Followers'!$C69=1,'EPA HDV Rules'!Q$23,'CA Standards and Followers'!$I$5)</f>
        <v>0</v>
      </c>
      <c r="Y57" s="57">
        <f>IF('CA Standards and Followers'!$C69=1,'EPA HDV Rules'!R$23,'CA Standards and Followers'!$I$5)</f>
        <v>0</v>
      </c>
      <c r="Z57" s="57">
        <f>IF('CA Standards and Followers'!$C69=1,'EPA HDV Rules'!S$23,'CA Standards and Followers'!$I$5)</f>
        <v>0</v>
      </c>
      <c r="AA57" s="57">
        <f>IF('CA Standards and Followers'!$C69=1,'EPA HDV Rules'!T$23,'CA Standards and Followers'!$I$5)</f>
        <v>0</v>
      </c>
      <c r="AB57" s="57">
        <f>IF('CA Standards and Followers'!$C69=1,'EPA HDV Rules'!U$23,'CA Standards and Followers'!$I$5)</f>
        <v>0</v>
      </c>
      <c r="AC57" s="57">
        <f>IF('CA Standards and Followers'!$C69=1,'EPA HDV Rules'!V$23,'CA Standards and Followers'!$I$5)</f>
        <v>0</v>
      </c>
      <c r="AD57" s="57">
        <f>IF('CA Standards and Followers'!$C69=1,'EPA HDV Rules'!W$23,'CA Standards and Followers'!$I$5)</f>
        <v>0</v>
      </c>
      <c r="AE57" s="57">
        <f>IF('CA Standards and Followers'!$C69=1,'EPA HDV Rules'!X$23,'CA Standards and Followers'!$I$5)</f>
        <v>0</v>
      </c>
      <c r="AF57" s="57">
        <f>IF('CA Standards and Followers'!$C69=1,'EPA HDV Rules'!Y$23,'CA Standards and Followers'!$I$5)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7">
        <f>IF('CA Standards and Followers'!$C70=1,'EPA HDV Rules'!B$23,'CA Standards and Followers'!$I$5)</f>
        <v>0</v>
      </c>
      <c r="J58" s="57">
        <f>IF('CA Standards and Followers'!$C70=1,'EPA HDV Rules'!C$23,'CA Standards and Followers'!$I$5)</f>
        <v>0</v>
      </c>
      <c r="K58" s="57">
        <f>IF('CA Standards and Followers'!$C70=1,'EPA HDV Rules'!D$23,'CA Standards and Followers'!$I$5)</f>
        <v>0</v>
      </c>
      <c r="L58" s="57">
        <f>IF('CA Standards and Followers'!$C70=1,'EPA HDV Rules'!E$23,'CA Standards and Followers'!$I$5)</f>
        <v>0</v>
      </c>
      <c r="M58" s="57">
        <f>IF('CA Standards and Followers'!$C70=1,'EPA HDV Rules'!F$23,'CA Standards and Followers'!$I$5)</f>
        <v>0</v>
      </c>
      <c r="N58" s="57">
        <f>IF('CA Standards and Followers'!$C70=1,'EPA HDV Rules'!G$23,'CA Standards and Followers'!$I$5)</f>
        <v>0</v>
      </c>
      <c r="O58" s="57">
        <f>IF('CA Standards and Followers'!$C70=1,'EPA HDV Rules'!H$23,'CA Standards and Followers'!$I$5)</f>
        <v>0</v>
      </c>
      <c r="P58" s="57">
        <f>IF('CA Standards and Followers'!$C70=1,'EPA HDV Rules'!I$23,'CA Standards and Followers'!$I$5)</f>
        <v>0</v>
      </c>
      <c r="Q58" s="57">
        <f>IF('CA Standards and Followers'!$C70=1,'EPA HDV Rules'!J$23,'CA Standards and Followers'!$I$5)</f>
        <v>0</v>
      </c>
      <c r="R58" s="57">
        <f>IF('CA Standards and Followers'!$C70=1,'EPA HDV Rules'!K$23,'CA Standards and Followers'!$I$5)</f>
        <v>0</v>
      </c>
      <c r="S58" s="57">
        <f>IF('CA Standards and Followers'!$C70=1,'EPA HDV Rules'!L$23,'CA Standards and Followers'!$I$5)</f>
        <v>0</v>
      </c>
      <c r="T58" s="57">
        <f>IF('CA Standards and Followers'!$C70=1,'EPA HDV Rules'!M$23,'CA Standards and Followers'!$I$5)</f>
        <v>0</v>
      </c>
      <c r="U58" s="57">
        <f>IF('CA Standards and Followers'!$C70=1,'EPA HDV Rules'!N$23,'CA Standards and Followers'!$I$5)</f>
        <v>0</v>
      </c>
      <c r="V58" s="57">
        <f>IF('CA Standards and Followers'!$C70=1,'EPA HDV Rules'!O$23,'CA Standards and Followers'!$I$5)</f>
        <v>0</v>
      </c>
      <c r="W58" s="57">
        <f>IF('CA Standards and Followers'!$C70=1,'EPA HDV Rules'!P$23,'CA Standards and Followers'!$I$5)</f>
        <v>0</v>
      </c>
      <c r="X58" s="57">
        <f>IF('CA Standards and Followers'!$C70=1,'EPA HDV Rules'!Q$23,'CA Standards and Followers'!$I$5)</f>
        <v>0</v>
      </c>
      <c r="Y58" s="57">
        <f>IF('CA Standards and Followers'!$C70=1,'EPA HDV Rules'!R$23,'CA Standards and Followers'!$I$5)</f>
        <v>0</v>
      </c>
      <c r="Z58" s="57">
        <f>IF('CA Standards and Followers'!$C70=1,'EPA HDV Rules'!S$23,'CA Standards and Followers'!$I$5)</f>
        <v>0</v>
      </c>
      <c r="AA58" s="57">
        <f>IF('CA Standards and Followers'!$C70=1,'EPA HDV Rules'!T$23,'CA Standards and Followers'!$I$5)</f>
        <v>0</v>
      </c>
      <c r="AB58" s="57">
        <f>IF('CA Standards and Followers'!$C70=1,'EPA HDV Rules'!U$23,'CA Standards and Followers'!$I$5)</f>
        <v>0</v>
      </c>
      <c r="AC58" s="57">
        <f>IF('CA Standards and Followers'!$C70=1,'EPA HDV Rules'!V$23,'CA Standards and Followers'!$I$5)</f>
        <v>0</v>
      </c>
      <c r="AD58" s="57">
        <f>IF('CA Standards and Followers'!$C70=1,'EPA HDV Rules'!W$23,'CA Standards and Followers'!$I$5)</f>
        <v>0</v>
      </c>
      <c r="AE58" s="57">
        <f>IF('CA Standards and Followers'!$C70=1,'EPA HDV Rules'!X$23,'CA Standards and Followers'!$I$5)</f>
        <v>0</v>
      </c>
      <c r="AF58" s="57">
        <f>IF('CA Standards and Followers'!$C70=1,'EPA HDV Rules'!Y$23,'CA Standards and Followers'!$I$5)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7">
        <f>IF('CA Standards and Followers'!$C71=1,'EPA HDV Rules'!B$23,'CA Standards and Followers'!$I$5)</f>
        <v>0</v>
      </c>
      <c r="J59" s="57">
        <f>IF('CA Standards and Followers'!$C71=1,'EPA HDV Rules'!C$23,'CA Standards and Followers'!$I$5)</f>
        <v>0</v>
      </c>
      <c r="K59" s="57">
        <f>IF('CA Standards and Followers'!$C71=1,'EPA HDV Rules'!D$23,'CA Standards and Followers'!$I$5)</f>
        <v>0</v>
      </c>
      <c r="L59" s="57">
        <f>IF('CA Standards and Followers'!$C71=1,'EPA HDV Rules'!E$23,'CA Standards and Followers'!$I$5)</f>
        <v>0</v>
      </c>
      <c r="M59" s="57">
        <f>IF('CA Standards and Followers'!$C71=1,'EPA HDV Rules'!F$23,'CA Standards and Followers'!$I$5)</f>
        <v>0</v>
      </c>
      <c r="N59" s="57">
        <f>IF('CA Standards and Followers'!$C71=1,'EPA HDV Rules'!G$23,'CA Standards and Followers'!$I$5)</f>
        <v>0</v>
      </c>
      <c r="O59" s="57">
        <f>IF('CA Standards and Followers'!$C71=1,'EPA HDV Rules'!H$23,'CA Standards and Followers'!$I$5)</f>
        <v>0</v>
      </c>
      <c r="P59" s="57">
        <f>IF('CA Standards and Followers'!$C71=1,'EPA HDV Rules'!I$23,'CA Standards and Followers'!$I$5)</f>
        <v>0</v>
      </c>
      <c r="Q59" s="57">
        <f>IF('CA Standards and Followers'!$C71=1,'EPA HDV Rules'!J$23,'CA Standards and Followers'!$I$5)</f>
        <v>0</v>
      </c>
      <c r="R59" s="57">
        <f>IF('CA Standards and Followers'!$C71=1,'EPA HDV Rules'!K$23,'CA Standards and Followers'!$I$5)</f>
        <v>0</v>
      </c>
      <c r="S59" s="57">
        <f>IF('CA Standards and Followers'!$C71=1,'EPA HDV Rules'!L$23,'CA Standards and Followers'!$I$5)</f>
        <v>0</v>
      </c>
      <c r="T59" s="57">
        <f>IF('CA Standards and Followers'!$C71=1,'EPA HDV Rules'!M$23,'CA Standards and Followers'!$I$5)</f>
        <v>0</v>
      </c>
      <c r="U59" s="57">
        <f>IF('CA Standards and Followers'!$C71=1,'EPA HDV Rules'!N$23,'CA Standards and Followers'!$I$5)</f>
        <v>0</v>
      </c>
      <c r="V59" s="57">
        <f>IF('CA Standards and Followers'!$C71=1,'EPA HDV Rules'!O$23,'CA Standards and Followers'!$I$5)</f>
        <v>0</v>
      </c>
      <c r="W59" s="57">
        <f>IF('CA Standards and Followers'!$C71=1,'EPA HDV Rules'!P$23,'CA Standards and Followers'!$I$5)</f>
        <v>0</v>
      </c>
      <c r="X59" s="57">
        <f>IF('CA Standards and Followers'!$C71=1,'EPA HDV Rules'!Q$23,'CA Standards and Followers'!$I$5)</f>
        <v>0</v>
      </c>
      <c r="Y59" s="57">
        <f>IF('CA Standards and Followers'!$C71=1,'EPA HDV Rules'!R$23,'CA Standards and Followers'!$I$5)</f>
        <v>0</v>
      </c>
      <c r="Z59" s="57">
        <f>IF('CA Standards and Followers'!$C71=1,'EPA HDV Rules'!S$23,'CA Standards and Followers'!$I$5)</f>
        <v>0</v>
      </c>
      <c r="AA59" s="57">
        <f>IF('CA Standards and Followers'!$C71=1,'EPA HDV Rules'!T$23,'CA Standards and Followers'!$I$5)</f>
        <v>0</v>
      </c>
      <c r="AB59" s="57">
        <f>IF('CA Standards and Followers'!$C71=1,'EPA HDV Rules'!U$23,'CA Standards and Followers'!$I$5)</f>
        <v>0</v>
      </c>
      <c r="AC59" s="57">
        <f>IF('CA Standards and Followers'!$C71=1,'EPA HDV Rules'!V$23,'CA Standards and Followers'!$I$5)</f>
        <v>0</v>
      </c>
      <c r="AD59" s="57">
        <f>IF('CA Standards and Followers'!$C71=1,'EPA HDV Rules'!W$23,'CA Standards and Followers'!$I$5)</f>
        <v>0</v>
      </c>
      <c r="AE59" s="57">
        <f>IF('CA Standards and Followers'!$C71=1,'EPA HDV Rules'!X$23,'CA Standards and Followers'!$I$5)</f>
        <v>0</v>
      </c>
      <c r="AF59" s="57">
        <f>IF('CA Standards and Followers'!$C71=1,'EPA HDV Rules'!Y$23,'CA Standards and Followers'!$I$5)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7">
        <f>IF('CA Standards and Followers'!$C72=1,'EPA HDV Rules'!B$23,'CA Standards and Followers'!$I$5)</f>
        <v>0</v>
      </c>
      <c r="J60" s="57">
        <f>IF('CA Standards and Followers'!$C72=1,'EPA HDV Rules'!C$23,'CA Standards and Followers'!$I$5)</f>
        <v>0</v>
      </c>
      <c r="K60" s="57">
        <f>IF('CA Standards and Followers'!$C72=1,'EPA HDV Rules'!D$23,'CA Standards and Followers'!$I$5)</f>
        <v>0</v>
      </c>
      <c r="L60" s="57">
        <f>IF('CA Standards and Followers'!$C72=1,'EPA HDV Rules'!E$23,'CA Standards and Followers'!$I$5)</f>
        <v>0</v>
      </c>
      <c r="M60" s="57">
        <f>IF('CA Standards and Followers'!$C72=1,'EPA HDV Rules'!F$23,'CA Standards and Followers'!$I$5)</f>
        <v>0</v>
      </c>
      <c r="N60" s="57">
        <f>IF('CA Standards and Followers'!$C72=1,'EPA HDV Rules'!G$23,'CA Standards and Followers'!$I$5)</f>
        <v>0</v>
      </c>
      <c r="O60" s="57">
        <f>IF('CA Standards and Followers'!$C72=1,'EPA HDV Rules'!H$23,'CA Standards and Followers'!$I$5)</f>
        <v>0</v>
      </c>
      <c r="P60" s="57">
        <f>IF('CA Standards and Followers'!$C72=1,'EPA HDV Rules'!I$23,'CA Standards and Followers'!$I$5)</f>
        <v>0</v>
      </c>
      <c r="Q60" s="57">
        <f>IF('CA Standards and Followers'!$C72=1,'EPA HDV Rules'!J$23,'CA Standards and Followers'!$I$5)</f>
        <v>0</v>
      </c>
      <c r="R60" s="57">
        <f>IF('CA Standards and Followers'!$C72=1,'EPA HDV Rules'!K$23,'CA Standards and Followers'!$I$5)</f>
        <v>0</v>
      </c>
      <c r="S60" s="57">
        <f>IF('CA Standards and Followers'!$C72=1,'EPA HDV Rules'!L$23,'CA Standards and Followers'!$I$5)</f>
        <v>0</v>
      </c>
      <c r="T60" s="57">
        <f>IF('CA Standards and Followers'!$C72=1,'EPA HDV Rules'!M$23,'CA Standards and Followers'!$I$5)</f>
        <v>0</v>
      </c>
      <c r="U60" s="57">
        <f>IF('CA Standards and Followers'!$C72=1,'EPA HDV Rules'!N$23,'CA Standards and Followers'!$I$5)</f>
        <v>0</v>
      </c>
      <c r="V60" s="57">
        <f>IF('CA Standards and Followers'!$C72=1,'EPA HDV Rules'!O$23,'CA Standards and Followers'!$I$5)</f>
        <v>0</v>
      </c>
      <c r="W60" s="57">
        <f>IF('CA Standards and Followers'!$C72=1,'EPA HDV Rules'!P$23,'CA Standards and Followers'!$I$5)</f>
        <v>0</v>
      </c>
      <c r="X60" s="57">
        <f>IF('CA Standards and Followers'!$C72=1,'EPA HDV Rules'!Q$23,'CA Standards and Followers'!$I$5)</f>
        <v>0</v>
      </c>
      <c r="Y60" s="57">
        <f>IF('CA Standards and Followers'!$C72=1,'EPA HDV Rules'!R$23,'CA Standards and Followers'!$I$5)</f>
        <v>0</v>
      </c>
      <c r="Z60" s="57">
        <f>IF('CA Standards and Followers'!$C72=1,'EPA HDV Rules'!S$23,'CA Standards and Followers'!$I$5)</f>
        <v>0</v>
      </c>
      <c r="AA60" s="57">
        <f>IF('CA Standards and Followers'!$C72=1,'EPA HDV Rules'!T$23,'CA Standards and Followers'!$I$5)</f>
        <v>0</v>
      </c>
      <c r="AB60" s="57">
        <f>IF('CA Standards and Followers'!$C72=1,'EPA HDV Rules'!U$23,'CA Standards and Followers'!$I$5)</f>
        <v>0</v>
      </c>
      <c r="AC60" s="57">
        <f>IF('CA Standards and Followers'!$C72=1,'EPA HDV Rules'!V$23,'CA Standards and Followers'!$I$5)</f>
        <v>0</v>
      </c>
      <c r="AD60" s="57">
        <f>IF('CA Standards and Followers'!$C72=1,'EPA HDV Rules'!W$23,'CA Standards and Followers'!$I$5)</f>
        <v>0</v>
      </c>
      <c r="AE60" s="57">
        <f>IF('CA Standards and Followers'!$C72=1,'EPA HDV Rules'!X$23,'CA Standards and Followers'!$I$5)</f>
        <v>0</v>
      </c>
      <c r="AF60" s="57">
        <f>IF('CA Standards and Followers'!$C72=1,'EPA HDV Rules'!Y$23,'CA Standards and Followers'!$I$5)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7">
        <f>IF('CA Standards and Followers'!$C73=1,'EPA HDV Rules'!B$23,'CA Standards and Followers'!$I$5)</f>
        <v>0</v>
      </c>
      <c r="J61" s="57">
        <f>IF('CA Standards and Followers'!$C73=1,'EPA HDV Rules'!C$23,'CA Standards and Followers'!$I$5)</f>
        <v>0</v>
      </c>
      <c r="K61" s="57">
        <f>IF('CA Standards and Followers'!$C73=1,'EPA HDV Rules'!D$23,'CA Standards and Followers'!$I$5)</f>
        <v>0</v>
      </c>
      <c r="L61" s="57">
        <f>IF('CA Standards and Followers'!$C73=1,'EPA HDV Rules'!E$23,'CA Standards and Followers'!$I$5)</f>
        <v>0</v>
      </c>
      <c r="M61" s="57">
        <f>IF('CA Standards and Followers'!$C73=1,'EPA HDV Rules'!F$23,'CA Standards and Followers'!$I$5)</f>
        <v>0</v>
      </c>
      <c r="N61" s="57">
        <f>IF('CA Standards and Followers'!$C73=1,'EPA HDV Rules'!G$23,'CA Standards and Followers'!$I$5)</f>
        <v>0</v>
      </c>
      <c r="O61" s="57">
        <f>IF('CA Standards and Followers'!$C73=1,'EPA HDV Rules'!H$23,'CA Standards and Followers'!$I$5)</f>
        <v>0</v>
      </c>
      <c r="P61" s="57">
        <f>IF('CA Standards and Followers'!$C73=1,'EPA HDV Rules'!I$23,'CA Standards and Followers'!$I$5)</f>
        <v>0</v>
      </c>
      <c r="Q61" s="57">
        <f>IF('CA Standards and Followers'!$C73=1,'EPA HDV Rules'!J$23,'CA Standards and Followers'!$I$5)</f>
        <v>0</v>
      </c>
      <c r="R61" s="57">
        <f>IF('CA Standards and Followers'!$C73=1,'EPA HDV Rules'!K$23,'CA Standards and Followers'!$I$5)</f>
        <v>0</v>
      </c>
      <c r="S61" s="57">
        <f>IF('CA Standards and Followers'!$C73=1,'EPA HDV Rules'!L$23,'CA Standards and Followers'!$I$5)</f>
        <v>0</v>
      </c>
      <c r="T61" s="57">
        <f>IF('CA Standards and Followers'!$C73=1,'EPA HDV Rules'!M$23,'CA Standards and Followers'!$I$5)</f>
        <v>0</v>
      </c>
      <c r="U61" s="57">
        <f>IF('CA Standards and Followers'!$C73=1,'EPA HDV Rules'!N$23,'CA Standards and Followers'!$I$5)</f>
        <v>0</v>
      </c>
      <c r="V61" s="57">
        <f>IF('CA Standards and Followers'!$C73=1,'EPA HDV Rules'!O$23,'CA Standards and Followers'!$I$5)</f>
        <v>0</v>
      </c>
      <c r="W61" s="57">
        <f>IF('CA Standards and Followers'!$C73=1,'EPA HDV Rules'!P$23,'CA Standards and Followers'!$I$5)</f>
        <v>0</v>
      </c>
      <c r="X61" s="57">
        <f>IF('CA Standards and Followers'!$C73=1,'EPA HDV Rules'!Q$23,'CA Standards and Followers'!$I$5)</f>
        <v>0</v>
      </c>
      <c r="Y61" s="57">
        <f>IF('CA Standards and Followers'!$C73=1,'EPA HDV Rules'!R$23,'CA Standards and Followers'!$I$5)</f>
        <v>0</v>
      </c>
      <c r="Z61" s="57">
        <f>IF('CA Standards and Followers'!$C73=1,'EPA HDV Rules'!S$23,'CA Standards and Followers'!$I$5)</f>
        <v>0</v>
      </c>
      <c r="AA61" s="57">
        <f>IF('CA Standards and Followers'!$C73=1,'EPA HDV Rules'!T$23,'CA Standards and Followers'!$I$5)</f>
        <v>0</v>
      </c>
      <c r="AB61" s="57">
        <f>IF('CA Standards and Followers'!$C73=1,'EPA HDV Rules'!U$23,'CA Standards and Followers'!$I$5)</f>
        <v>0</v>
      </c>
      <c r="AC61" s="57">
        <f>IF('CA Standards and Followers'!$C73=1,'EPA HDV Rules'!V$23,'CA Standards and Followers'!$I$5)</f>
        <v>0</v>
      </c>
      <c r="AD61" s="57">
        <f>IF('CA Standards and Followers'!$C73=1,'EPA HDV Rules'!W$23,'CA Standards and Followers'!$I$5)</f>
        <v>0</v>
      </c>
      <c r="AE61" s="57">
        <f>IF('CA Standards and Followers'!$C73=1,'EPA HDV Rules'!X$23,'CA Standards and Followers'!$I$5)</f>
        <v>0</v>
      </c>
      <c r="AF61" s="57">
        <f>IF('CA Standards and Followers'!$C73=1,'EPA HDV Rules'!Y$23,'CA Standards and Followers'!$I$5)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1" workbookViewId="0">
      <selection activeCell="I3" sqref="I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 s="57">
        <f>IF('CA Standards and Followers'!$C14=1,'EPA HDV Rules'!B$24,'CA Standards and Followers'!I$7)</f>
        <v>0</v>
      </c>
      <c r="J2" s="57">
        <f>IF('CA Standards and Followers'!$C14=1,'EPA HDV Rules'!C$24,'CA Standards and Followers'!J$7)</f>
        <v>0</v>
      </c>
      <c r="K2" s="57">
        <f>IF('CA Standards and Followers'!$C14=1,'EPA HDV Rules'!D$24,'CA Standards and Followers'!K$7)</f>
        <v>0</v>
      </c>
      <c r="L2" s="57">
        <f>IF('CA Standards and Followers'!$C14=1,'EPA HDV Rules'!E$24,'CA Standards and Followers'!L$7)</f>
        <v>0</v>
      </c>
      <c r="M2" s="57">
        <f>IF('CA Standards and Followers'!$C14=1,'EPA HDV Rules'!F$24,'CA Standards and Followers'!M$7)</f>
        <v>0</v>
      </c>
      <c r="N2" s="57">
        <f>IF('CA Standards and Followers'!$C14=1,'EPA HDV Rules'!G$24,'CA Standards and Followers'!N$7)</f>
        <v>0</v>
      </c>
      <c r="O2" s="57">
        <f>IF('CA Standards and Followers'!$C14=1,'EPA HDV Rules'!H$24,'CA Standards and Followers'!O$7)</f>
        <v>0</v>
      </c>
      <c r="P2" s="57">
        <f>IF('CA Standards and Followers'!$C14=1,'EPA HDV Rules'!I$24,'CA Standards and Followers'!P$7)</f>
        <v>0</v>
      </c>
      <c r="Q2" s="57">
        <f>IF('CA Standards and Followers'!$C14=1,'EPA HDV Rules'!J$24,'CA Standards and Followers'!Q$7)</f>
        <v>0</v>
      </c>
      <c r="R2" s="57">
        <f>IF('CA Standards and Followers'!$C14=1,'EPA HDV Rules'!K$24,'CA Standards and Followers'!R$7)</f>
        <v>0</v>
      </c>
      <c r="S2" s="57">
        <f>IF('CA Standards and Followers'!$C14=1,'EPA HDV Rules'!L$24,'CA Standards and Followers'!S$7)</f>
        <v>0</v>
      </c>
      <c r="T2" s="57">
        <f>IF('CA Standards and Followers'!$C14=1,'EPA HDV Rules'!M$24,'CA Standards and Followers'!T$7)</f>
        <v>0</v>
      </c>
      <c r="U2" s="57">
        <f>IF('CA Standards and Followers'!$C14=1,'EPA HDV Rules'!N$24,'CA Standards and Followers'!U$7)</f>
        <v>0</v>
      </c>
      <c r="V2" s="57">
        <f>IF('CA Standards and Followers'!$C14=1,'EPA HDV Rules'!O$24,'CA Standards and Followers'!V$7)</f>
        <v>0</v>
      </c>
      <c r="W2" s="57">
        <f>IF('CA Standards and Followers'!$C14=1,'EPA HDV Rules'!P$24,'CA Standards and Followers'!W$7)</f>
        <v>0</v>
      </c>
      <c r="X2" s="57">
        <f>IF('CA Standards and Followers'!$C14=1,'EPA HDV Rules'!Q$24,'CA Standards and Followers'!X$7)</f>
        <v>0</v>
      </c>
      <c r="Y2" s="57">
        <f>IF('CA Standards and Followers'!$C14=1,'EPA HDV Rules'!R$24,'CA Standards and Followers'!Y$7)</f>
        <v>0</v>
      </c>
      <c r="Z2" s="57">
        <f>IF('CA Standards and Followers'!$C14=1,'EPA HDV Rules'!S$24,'CA Standards and Followers'!Z$7)</f>
        <v>0</v>
      </c>
      <c r="AA2" s="57">
        <f>IF('CA Standards and Followers'!$C14=1,'EPA HDV Rules'!T$24,'CA Standards and Followers'!AA$7)</f>
        <v>0</v>
      </c>
      <c r="AB2" s="57">
        <f>IF('CA Standards and Followers'!$C14=1,'EPA HDV Rules'!U$24,'CA Standards and Followers'!AB$7)</f>
        <v>0</v>
      </c>
      <c r="AC2" s="57">
        <f>IF('CA Standards and Followers'!$C14=1,'EPA HDV Rules'!V$24,'CA Standards and Followers'!AC$7)</f>
        <v>0</v>
      </c>
      <c r="AD2" s="57">
        <f>IF('CA Standards and Followers'!$C14=1,'EPA HDV Rules'!W$24,'CA Standards and Followers'!AD$7)</f>
        <v>0</v>
      </c>
      <c r="AE2" s="57">
        <f>IF('CA Standards and Followers'!$C14=1,'EPA HDV Rules'!X$24,'CA Standards and Followers'!AE$7)</f>
        <v>0</v>
      </c>
      <c r="AF2" s="57">
        <f>IF('CA Standards and Followers'!$C14=1,'EPA HDV Rules'!Y$24,'CA Standards and Followers'!AF$7)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 s="57">
        <f>IF('CA Standards and Followers'!$C15=1,'EPA HDV Rules'!B$24,'CA Standards and Followers'!I$7)</f>
        <v>0</v>
      </c>
      <c r="J3" s="57">
        <f>IF('CA Standards and Followers'!$C15=1,'EPA HDV Rules'!C$24,'CA Standards and Followers'!J$7)</f>
        <v>0</v>
      </c>
      <c r="K3" s="57">
        <f>IF('CA Standards and Followers'!$C15=1,'EPA HDV Rules'!D$24,'CA Standards and Followers'!K$7)</f>
        <v>0</v>
      </c>
      <c r="L3" s="57">
        <f>IF('CA Standards and Followers'!$C15=1,'EPA HDV Rules'!E$24,'CA Standards and Followers'!L$7)</f>
        <v>0</v>
      </c>
      <c r="M3" s="57">
        <f>IF('CA Standards and Followers'!$C15=1,'EPA HDV Rules'!F$24,'CA Standards and Followers'!M$7)</f>
        <v>0</v>
      </c>
      <c r="N3" s="57">
        <f>IF('CA Standards and Followers'!$C15=1,'EPA HDV Rules'!G$24,'CA Standards and Followers'!N$7)</f>
        <v>0</v>
      </c>
      <c r="O3" s="57">
        <f>IF('CA Standards and Followers'!$C15=1,'EPA HDV Rules'!H$24,'CA Standards and Followers'!O$7)</f>
        <v>0</v>
      </c>
      <c r="P3" s="57">
        <f>IF('CA Standards and Followers'!$C15=1,'EPA HDV Rules'!I$24,'CA Standards and Followers'!P$7)</f>
        <v>0</v>
      </c>
      <c r="Q3" s="57">
        <f>IF('CA Standards and Followers'!$C15=1,'EPA HDV Rules'!J$24,'CA Standards and Followers'!Q$7)</f>
        <v>0</v>
      </c>
      <c r="R3" s="57">
        <f>IF('CA Standards and Followers'!$C15=1,'EPA HDV Rules'!K$24,'CA Standards and Followers'!R$7)</f>
        <v>0</v>
      </c>
      <c r="S3" s="57">
        <f>IF('CA Standards and Followers'!$C15=1,'EPA HDV Rules'!L$24,'CA Standards and Followers'!S$7)</f>
        <v>0</v>
      </c>
      <c r="T3" s="57">
        <f>IF('CA Standards and Followers'!$C15=1,'EPA HDV Rules'!M$24,'CA Standards and Followers'!T$7)</f>
        <v>0</v>
      </c>
      <c r="U3" s="57">
        <f>IF('CA Standards and Followers'!$C15=1,'EPA HDV Rules'!N$24,'CA Standards and Followers'!U$7)</f>
        <v>0</v>
      </c>
      <c r="V3" s="57">
        <f>IF('CA Standards and Followers'!$C15=1,'EPA HDV Rules'!O$24,'CA Standards and Followers'!V$7)</f>
        <v>0</v>
      </c>
      <c r="W3" s="57">
        <f>IF('CA Standards and Followers'!$C15=1,'EPA HDV Rules'!P$24,'CA Standards and Followers'!W$7)</f>
        <v>0</v>
      </c>
      <c r="X3" s="57">
        <f>IF('CA Standards and Followers'!$C15=1,'EPA HDV Rules'!Q$24,'CA Standards and Followers'!X$7)</f>
        <v>0</v>
      </c>
      <c r="Y3" s="57">
        <f>IF('CA Standards and Followers'!$C15=1,'EPA HDV Rules'!R$24,'CA Standards and Followers'!Y$7)</f>
        <v>0</v>
      </c>
      <c r="Z3" s="57">
        <f>IF('CA Standards and Followers'!$C15=1,'EPA HDV Rules'!S$24,'CA Standards and Followers'!Z$7)</f>
        <v>0</v>
      </c>
      <c r="AA3" s="57">
        <f>IF('CA Standards and Followers'!$C15=1,'EPA HDV Rules'!T$24,'CA Standards and Followers'!AA$7)</f>
        <v>0</v>
      </c>
      <c r="AB3" s="57">
        <f>IF('CA Standards and Followers'!$C15=1,'EPA HDV Rules'!U$24,'CA Standards and Followers'!AB$7)</f>
        <v>0</v>
      </c>
      <c r="AC3" s="57">
        <f>IF('CA Standards and Followers'!$C15=1,'EPA HDV Rules'!V$24,'CA Standards and Followers'!AC$7)</f>
        <v>0</v>
      </c>
      <c r="AD3" s="57">
        <f>IF('CA Standards and Followers'!$C15=1,'EPA HDV Rules'!W$24,'CA Standards and Followers'!AD$7)</f>
        <v>0</v>
      </c>
      <c r="AE3" s="57">
        <f>IF('CA Standards and Followers'!$C15=1,'EPA HDV Rules'!X$24,'CA Standards and Followers'!AE$7)</f>
        <v>0</v>
      </c>
      <c r="AF3" s="57">
        <f>IF('CA Standards and Followers'!$C15=1,'EPA HDV Rules'!Y$24,'CA Standards and Followers'!AF$7)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 s="57">
        <f>IF('CA Standards and Followers'!$C16=1,'EPA HDV Rules'!B$24,'CA Standards and Followers'!I$7)</f>
        <v>0</v>
      </c>
      <c r="J4" s="57">
        <f>IF('CA Standards and Followers'!$C16=1,'EPA HDV Rules'!C$24,'CA Standards and Followers'!J$7)</f>
        <v>0</v>
      </c>
      <c r="K4" s="57">
        <f>IF('CA Standards and Followers'!$C16=1,'EPA HDV Rules'!D$24,'CA Standards and Followers'!K$7)</f>
        <v>0</v>
      </c>
      <c r="L4" s="57">
        <f>IF('CA Standards and Followers'!$C16=1,'EPA HDV Rules'!E$24,'CA Standards and Followers'!L$7)</f>
        <v>0</v>
      </c>
      <c r="M4" s="57">
        <f>IF('CA Standards and Followers'!$C16=1,'EPA HDV Rules'!F$24,'CA Standards and Followers'!M$7)</f>
        <v>0</v>
      </c>
      <c r="N4" s="57">
        <f>IF('CA Standards and Followers'!$C16=1,'EPA HDV Rules'!G$24,'CA Standards and Followers'!N$7)</f>
        <v>0</v>
      </c>
      <c r="O4" s="57">
        <f>IF('CA Standards and Followers'!$C16=1,'EPA HDV Rules'!H$24,'CA Standards and Followers'!O$7)</f>
        <v>0</v>
      </c>
      <c r="P4" s="57">
        <f>IF('CA Standards and Followers'!$C16=1,'EPA HDV Rules'!I$24,'CA Standards and Followers'!P$7)</f>
        <v>0</v>
      </c>
      <c r="Q4" s="57">
        <f>IF('CA Standards and Followers'!$C16=1,'EPA HDV Rules'!J$24,'CA Standards and Followers'!Q$7)</f>
        <v>0</v>
      </c>
      <c r="R4" s="57">
        <f>IF('CA Standards and Followers'!$C16=1,'EPA HDV Rules'!K$24,'CA Standards and Followers'!R$7)</f>
        <v>0</v>
      </c>
      <c r="S4" s="57">
        <f>IF('CA Standards and Followers'!$C16=1,'EPA HDV Rules'!L$24,'CA Standards and Followers'!S$7)</f>
        <v>0</v>
      </c>
      <c r="T4" s="57">
        <f>IF('CA Standards and Followers'!$C16=1,'EPA HDV Rules'!M$24,'CA Standards and Followers'!T$7)</f>
        <v>0</v>
      </c>
      <c r="U4" s="57">
        <f>IF('CA Standards and Followers'!$C16=1,'EPA HDV Rules'!N$24,'CA Standards and Followers'!U$7)</f>
        <v>0</v>
      </c>
      <c r="V4" s="57">
        <f>IF('CA Standards and Followers'!$C16=1,'EPA HDV Rules'!O$24,'CA Standards and Followers'!V$7)</f>
        <v>0</v>
      </c>
      <c r="W4" s="57">
        <f>IF('CA Standards and Followers'!$C16=1,'EPA HDV Rules'!P$24,'CA Standards and Followers'!W$7)</f>
        <v>0</v>
      </c>
      <c r="X4" s="57">
        <f>IF('CA Standards and Followers'!$C16=1,'EPA HDV Rules'!Q$24,'CA Standards and Followers'!X$7)</f>
        <v>0</v>
      </c>
      <c r="Y4" s="57">
        <f>IF('CA Standards and Followers'!$C16=1,'EPA HDV Rules'!R$24,'CA Standards and Followers'!Y$7)</f>
        <v>0</v>
      </c>
      <c r="Z4" s="57">
        <f>IF('CA Standards and Followers'!$C16=1,'EPA HDV Rules'!S$24,'CA Standards and Followers'!Z$7)</f>
        <v>0</v>
      </c>
      <c r="AA4" s="57">
        <f>IF('CA Standards and Followers'!$C16=1,'EPA HDV Rules'!T$24,'CA Standards and Followers'!AA$7)</f>
        <v>0</v>
      </c>
      <c r="AB4" s="57">
        <f>IF('CA Standards and Followers'!$C16=1,'EPA HDV Rules'!U$24,'CA Standards and Followers'!AB$7)</f>
        <v>0</v>
      </c>
      <c r="AC4" s="57">
        <f>IF('CA Standards and Followers'!$C16=1,'EPA HDV Rules'!V$24,'CA Standards and Followers'!AC$7)</f>
        <v>0</v>
      </c>
      <c r="AD4" s="57">
        <f>IF('CA Standards and Followers'!$C16=1,'EPA HDV Rules'!W$24,'CA Standards and Followers'!AD$7)</f>
        <v>0</v>
      </c>
      <c r="AE4" s="57">
        <f>IF('CA Standards and Followers'!$C16=1,'EPA HDV Rules'!X$24,'CA Standards and Followers'!AE$7)</f>
        <v>0</v>
      </c>
      <c r="AF4" s="57">
        <f>IF('CA Standards and Followers'!$C16=1,'EPA HDV Rules'!Y$24,'CA Standards and Followers'!AF$7)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 s="57">
        <f>IF('CA Standards and Followers'!$C17=1,'EPA HDV Rules'!B$24,'CA Standards and Followers'!I$7)</f>
        <v>0</v>
      </c>
      <c r="J5" s="57">
        <f>IF('CA Standards and Followers'!$C17=1,'EPA HDV Rules'!C$24,'CA Standards and Followers'!J$7)</f>
        <v>0</v>
      </c>
      <c r="K5" s="57">
        <f>IF('CA Standards and Followers'!$C17=1,'EPA HDV Rules'!D$24,'CA Standards and Followers'!K$7)</f>
        <v>0</v>
      </c>
      <c r="L5" s="57">
        <f>IF('CA Standards and Followers'!$C17=1,'EPA HDV Rules'!E$24,'CA Standards and Followers'!L$7)</f>
        <v>0</v>
      </c>
      <c r="M5" s="57">
        <f>IF('CA Standards and Followers'!$C17=1,'EPA HDV Rules'!F$24,'CA Standards and Followers'!M$7)</f>
        <v>0</v>
      </c>
      <c r="N5" s="57">
        <f>IF('CA Standards and Followers'!$C17=1,'EPA HDV Rules'!G$24,'CA Standards and Followers'!N$7)</f>
        <v>0</v>
      </c>
      <c r="O5" s="57">
        <f>IF('CA Standards and Followers'!$C17=1,'EPA HDV Rules'!H$24,'CA Standards and Followers'!O$7)</f>
        <v>0</v>
      </c>
      <c r="P5" s="57">
        <f>IF('CA Standards and Followers'!$C17=1,'EPA HDV Rules'!I$24,'CA Standards and Followers'!P$7)</f>
        <v>0</v>
      </c>
      <c r="Q5" s="57">
        <f>IF('CA Standards and Followers'!$C17=1,'EPA HDV Rules'!J$24,'CA Standards and Followers'!Q$7)</f>
        <v>0</v>
      </c>
      <c r="R5" s="57">
        <f>IF('CA Standards and Followers'!$C17=1,'EPA HDV Rules'!K$24,'CA Standards and Followers'!R$7)</f>
        <v>0</v>
      </c>
      <c r="S5" s="57">
        <f>IF('CA Standards and Followers'!$C17=1,'EPA HDV Rules'!L$24,'CA Standards and Followers'!S$7)</f>
        <v>0</v>
      </c>
      <c r="T5" s="57">
        <f>IF('CA Standards and Followers'!$C17=1,'EPA HDV Rules'!M$24,'CA Standards and Followers'!T$7)</f>
        <v>0</v>
      </c>
      <c r="U5" s="57">
        <f>IF('CA Standards and Followers'!$C17=1,'EPA HDV Rules'!N$24,'CA Standards and Followers'!U$7)</f>
        <v>0</v>
      </c>
      <c r="V5" s="57">
        <f>IF('CA Standards and Followers'!$C17=1,'EPA HDV Rules'!O$24,'CA Standards and Followers'!V$7)</f>
        <v>0</v>
      </c>
      <c r="W5" s="57">
        <f>IF('CA Standards and Followers'!$C17=1,'EPA HDV Rules'!P$24,'CA Standards and Followers'!W$7)</f>
        <v>0</v>
      </c>
      <c r="X5" s="57">
        <f>IF('CA Standards and Followers'!$C17=1,'EPA HDV Rules'!Q$24,'CA Standards and Followers'!X$7)</f>
        <v>0</v>
      </c>
      <c r="Y5" s="57">
        <f>IF('CA Standards and Followers'!$C17=1,'EPA HDV Rules'!R$24,'CA Standards and Followers'!Y$7)</f>
        <v>0</v>
      </c>
      <c r="Z5" s="57">
        <f>IF('CA Standards and Followers'!$C17=1,'EPA HDV Rules'!S$24,'CA Standards and Followers'!Z$7)</f>
        <v>0</v>
      </c>
      <c r="AA5" s="57">
        <f>IF('CA Standards and Followers'!$C17=1,'EPA HDV Rules'!T$24,'CA Standards and Followers'!AA$7)</f>
        <v>0</v>
      </c>
      <c r="AB5" s="57">
        <f>IF('CA Standards and Followers'!$C17=1,'EPA HDV Rules'!U$24,'CA Standards and Followers'!AB$7)</f>
        <v>0</v>
      </c>
      <c r="AC5" s="57">
        <f>IF('CA Standards and Followers'!$C17=1,'EPA HDV Rules'!V$24,'CA Standards and Followers'!AC$7)</f>
        <v>0</v>
      </c>
      <c r="AD5" s="57">
        <f>IF('CA Standards and Followers'!$C17=1,'EPA HDV Rules'!W$24,'CA Standards and Followers'!AD$7)</f>
        <v>0</v>
      </c>
      <c r="AE5" s="57">
        <f>IF('CA Standards and Followers'!$C17=1,'EPA HDV Rules'!X$24,'CA Standards and Followers'!AE$7)</f>
        <v>0</v>
      </c>
      <c r="AF5" s="57">
        <f>IF('CA Standards and Followers'!$C17=1,'EPA HDV Rules'!Y$24,'CA Standards and Followers'!AF$7)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5.6874109840527251E-2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7.6874109840527255E-2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0.10515558238039545</v>
      </c>
      <c r="I6" s="57">
        <f>IF('CA Standards and Followers'!$C18=1,'EPA HDV Rules'!B$24,'CA Standards and Followers'!I$7)</f>
        <v>0.15859263730065903</v>
      </c>
      <c r="J6" s="57">
        <f>IF('CA Standards and Followers'!$C18=1,'EPA HDV Rules'!C$24,'CA Standards and Followers'!J$7)</f>
        <v>0.21718527460131815</v>
      </c>
      <c r="K6" s="57">
        <f>IF('CA Standards and Followers'!$C18=1,'EPA HDV Rules'!D$24,'CA Standards and Followers'!K$7)</f>
        <v>0.2757779119019772</v>
      </c>
      <c r="L6" s="57">
        <f>IF('CA Standards and Followers'!$C18=1,'EPA HDV Rules'!E$24,'CA Standards and Followers'!L$7)</f>
        <v>0.3343705492026362</v>
      </c>
      <c r="M6" s="57">
        <f>IF('CA Standards and Followers'!$C18=1,'EPA HDV Rules'!F$24,'CA Standards and Followers'!M$7)</f>
        <v>0.38437054920263619</v>
      </c>
      <c r="N6" s="57">
        <f>IF('CA Standards and Followers'!$C18=1,'EPA HDV Rules'!G$24,'CA Standards and Followers'!N$7)</f>
        <v>0.43437054920263629</v>
      </c>
      <c r="O6" s="57">
        <f>IF('CA Standards and Followers'!$C18=1,'EPA HDV Rules'!H$24,'CA Standards and Followers'!O$7)</f>
        <v>0.48437054920263622</v>
      </c>
      <c r="P6" s="57">
        <f>IF('CA Standards and Followers'!$C18=1,'EPA HDV Rules'!I$24,'CA Standards and Followers'!P$7)</f>
        <v>0.53437054920263627</v>
      </c>
      <c r="Q6" s="57">
        <f>IF('CA Standards and Followers'!$C18=1,'EPA HDV Rules'!J$24,'CA Standards and Followers'!Q$7)</f>
        <v>0.58437054920263631</v>
      </c>
      <c r="R6" s="57">
        <f>IF('CA Standards and Followers'!$C18=1,'EPA HDV Rules'!K$24,'CA Standards and Followers'!R$7)</f>
        <v>0.58437054920263631</v>
      </c>
      <c r="S6" s="57">
        <f>IF('CA Standards and Followers'!$C18=1,'EPA HDV Rules'!L$24,'CA Standards and Followers'!S$7)</f>
        <v>0.58437054920263631</v>
      </c>
      <c r="T6" s="57">
        <f>IF('CA Standards and Followers'!$C18=1,'EPA HDV Rules'!M$24,'CA Standards and Followers'!T$7)</f>
        <v>0.58437054920263631</v>
      </c>
      <c r="U6" s="57">
        <f>IF('CA Standards and Followers'!$C18=1,'EPA HDV Rules'!N$24,'CA Standards and Followers'!U$7)</f>
        <v>0.58437054920263631</v>
      </c>
      <c r="V6" s="57">
        <f>IF('CA Standards and Followers'!$C18=1,'EPA HDV Rules'!O$24,'CA Standards and Followers'!V$7)</f>
        <v>0.58437054920263631</v>
      </c>
      <c r="W6" s="57">
        <f>IF('CA Standards and Followers'!$C18=1,'EPA HDV Rules'!P$24,'CA Standards and Followers'!W$7)</f>
        <v>0.58437054920263631</v>
      </c>
      <c r="X6" s="57">
        <f>IF('CA Standards and Followers'!$C18=1,'EPA HDV Rules'!Q$24,'CA Standards and Followers'!X$7)</f>
        <v>0.58437054920263631</v>
      </c>
      <c r="Y6" s="57">
        <f>IF('CA Standards and Followers'!$C18=1,'EPA HDV Rules'!R$24,'CA Standards and Followers'!Y$7)</f>
        <v>0.58437054920263631</v>
      </c>
      <c r="Z6" s="57">
        <f>IF('CA Standards and Followers'!$C18=1,'EPA HDV Rules'!S$24,'CA Standards and Followers'!Z$7)</f>
        <v>0.58437054920263631</v>
      </c>
      <c r="AA6" s="57">
        <f>IF('CA Standards and Followers'!$C18=1,'EPA HDV Rules'!T$24,'CA Standards and Followers'!AA$7)</f>
        <v>0.58437054920263631</v>
      </c>
      <c r="AB6" s="57">
        <f>IF('CA Standards and Followers'!$C18=1,'EPA HDV Rules'!U$24,'CA Standards and Followers'!AB$7)</f>
        <v>0.58437054920263631</v>
      </c>
      <c r="AC6" s="57">
        <f>IF('CA Standards and Followers'!$C18=1,'EPA HDV Rules'!V$24,'CA Standards and Followers'!AC$7)</f>
        <v>0.58437054920263631</v>
      </c>
      <c r="AD6" s="57">
        <f>IF('CA Standards and Followers'!$C18=1,'EPA HDV Rules'!W$24,'CA Standards and Followers'!AD$7)</f>
        <v>0.58437054920263631</v>
      </c>
      <c r="AE6" s="57">
        <f>IF('CA Standards and Followers'!$C18=1,'EPA HDV Rules'!X$24,'CA Standards and Followers'!AE$7)</f>
        <v>0.58437054920263631</v>
      </c>
      <c r="AF6" s="57">
        <f>IF('CA Standards and Followers'!$C18=1,'EPA HDV Rules'!Y$24,'CA Standards and Followers'!AF$7)</f>
        <v>0.58437054920263631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 s="57">
        <f>IF('CA Standards and Followers'!$C19=1,'EPA HDV Rules'!B$24,'CA Standards and Followers'!I$7)</f>
        <v>0.15859263730065903</v>
      </c>
      <c r="J7" s="57">
        <f>IF('CA Standards and Followers'!$C19=1,'EPA HDV Rules'!C$24,'CA Standards and Followers'!J$7)</f>
        <v>0.21718527460131815</v>
      </c>
      <c r="K7" s="57">
        <f>IF('CA Standards and Followers'!$C19=1,'EPA HDV Rules'!D$24,'CA Standards and Followers'!K$7)</f>
        <v>0.2757779119019772</v>
      </c>
      <c r="L7" s="57">
        <f>IF('CA Standards and Followers'!$C19=1,'EPA HDV Rules'!E$24,'CA Standards and Followers'!L$7)</f>
        <v>0.3343705492026362</v>
      </c>
      <c r="M7" s="57">
        <f>IF('CA Standards and Followers'!$C19=1,'EPA HDV Rules'!F$24,'CA Standards and Followers'!M$7)</f>
        <v>0.38437054920263619</v>
      </c>
      <c r="N7" s="57">
        <f>IF('CA Standards and Followers'!$C19=1,'EPA HDV Rules'!G$24,'CA Standards and Followers'!N$7)</f>
        <v>0.43437054920263629</v>
      </c>
      <c r="O7" s="57">
        <f>IF('CA Standards and Followers'!$C19=1,'EPA HDV Rules'!H$24,'CA Standards and Followers'!O$7)</f>
        <v>0.48437054920263622</v>
      </c>
      <c r="P7" s="57">
        <f>IF('CA Standards and Followers'!$C19=1,'EPA HDV Rules'!I$24,'CA Standards and Followers'!P$7)</f>
        <v>0.53437054920263627</v>
      </c>
      <c r="Q7" s="57">
        <f>IF('CA Standards and Followers'!$C19=1,'EPA HDV Rules'!J$24,'CA Standards and Followers'!Q$7)</f>
        <v>0.58437054920263631</v>
      </c>
      <c r="R7" s="57">
        <f>IF('CA Standards and Followers'!$C19=1,'EPA HDV Rules'!K$24,'CA Standards and Followers'!R$7)</f>
        <v>0.58437054920263631</v>
      </c>
      <c r="S7" s="57">
        <f>IF('CA Standards and Followers'!$C19=1,'EPA HDV Rules'!L$24,'CA Standards and Followers'!S$7)</f>
        <v>0.58437054920263631</v>
      </c>
      <c r="T7" s="57">
        <f>IF('CA Standards and Followers'!$C19=1,'EPA HDV Rules'!M$24,'CA Standards and Followers'!T$7)</f>
        <v>0.58437054920263631</v>
      </c>
      <c r="U7" s="57">
        <f>IF('CA Standards and Followers'!$C19=1,'EPA HDV Rules'!N$24,'CA Standards and Followers'!U$7)</f>
        <v>0.58437054920263631</v>
      </c>
      <c r="V7" s="57">
        <f>IF('CA Standards and Followers'!$C19=1,'EPA HDV Rules'!O$24,'CA Standards and Followers'!V$7)</f>
        <v>0.58437054920263631</v>
      </c>
      <c r="W7" s="57">
        <f>IF('CA Standards and Followers'!$C19=1,'EPA HDV Rules'!P$24,'CA Standards and Followers'!W$7)</f>
        <v>0.58437054920263631</v>
      </c>
      <c r="X7" s="57">
        <f>IF('CA Standards and Followers'!$C19=1,'EPA HDV Rules'!Q$24,'CA Standards and Followers'!X$7)</f>
        <v>0.58437054920263631</v>
      </c>
      <c r="Y7" s="57">
        <f>IF('CA Standards and Followers'!$C19=1,'EPA HDV Rules'!R$24,'CA Standards and Followers'!Y$7)</f>
        <v>0.58437054920263631</v>
      </c>
      <c r="Z7" s="57">
        <f>IF('CA Standards and Followers'!$C19=1,'EPA HDV Rules'!S$24,'CA Standards and Followers'!Z$7)</f>
        <v>0.58437054920263631</v>
      </c>
      <c r="AA7" s="57">
        <f>IF('CA Standards and Followers'!$C19=1,'EPA HDV Rules'!T$24,'CA Standards and Followers'!AA$7)</f>
        <v>0.58437054920263631</v>
      </c>
      <c r="AB7" s="57">
        <f>IF('CA Standards and Followers'!$C19=1,'EPA HDV Rules'!U$24,'CA Standards and Followers'!AB$7)</f>
        <v>0.58437054920263631</v>
      </c>
      <c r="AC7" s="57">
        <f>IF('CA Standards and Followers'!$C19=1,'EPA HDV Rules'!V$24,'CA Standards and Followers'!AC$7)</f>
        <v>0.58437054920263631</v>
      </c>
      <c r="AD7" s="57">
        <f>IF('CA Standards and Followers'!$C19=1,'EPA HDV Rules'!W$24,'CA Standards and Followers'!AD$7)</f>
        <v>0.58437054920263631</v>
      </c>
      <c r="AE7" s="57">
        <f>IF('CA Standards and Followers'!$C19=1,'EPA HDV Rules'!X$24,'CA Standards and Followers'!AE$7)</f>
        <v>0.58437054920263631</v>
      </c>
      <c r="AF7" s="57">
        <f>IF('CA Standards and Followers'!$C19=1,'EPA HDV Rules'!Y$24,'CA Standards and Followers'!AF$7)</f>
        <v>0.58437054920263631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 s="57">
        <f>IF('CA Standards and Followers'!$C20=1,'EPA HDV Rules'!B$24,'CA Standards and Followers'!I$7)</f>
        <v>0</v>
      </c>
      <c r="J8" s="57">
        <f>IF('CA Standards and Followers'!$C20=1,'EPA HDV Rules'!C$24,'CA Standards and Followers'!J$7)</f>
        <v>0</v>
      </c>
      <c r="K8" s="57">
        <f>IF('CA Standards and Followers'!$C20=1,'EPA HDV Rules'!D$24,'CA Standards and Followers'!K$7)</f>
        <v>0</v>
      </c>
      <c r="L8" s="57">
        <f>IF('CA Standards and Followers'!$C20=1,'EPA HDV Rules'!E$24,'CA Standards and Followers'!L$7)</f>
        <v>0</v>
      </c>
      <c r="M8" s="57">
        <f>IF('CA Standards and Followers'!$C20=1,'EPA HDV Rules'!F$24,'CA Standards and Followers'!M$7)</f>
        <v>0</v>
      </c>
      <c r="N8" s="57">
        <f>IF('CA Standards and Followers'!$C20=1,'EPA HDV Rules'!G$24,'CA Standards and Followers'!N$7)</f>
        <v>0</v>
      </c>
      <c r="O8" s="57">
        <f>IF('CA Standards and Followers'!$C20=1,'EPA HDV Rules'!H$24,'CA Standards and Followers'!O$7)</f>
        <v>0</v>
      </c>
      <c r="P8" s="57">
        <f>IF('CA Standards and Followers'!$C20=1,'EPA HDV Rules'!I$24,'CA Standards and Followers'!P$7)</f>
        <v>0</v>
      </c>
      <c r="Q8" s="57">
        <f>IF('CA Standards and Followers'!$C20=1,'EPA HDV Rules'!J$24,'CA Standards and Followers'!Q$7)</f>
        <v>0</v>
      </c>
      <c r="R8" s="57">
        <f>IF('CA Standards and Followers'!$C20=1,'EPA HDV Rules'!K$24,'CA Standards and Followers'!R$7)</f>
        <v>0</v>
      </c>
      <c r="S8" s="57">
        <f>IF('CA Standards and Followers'!$C20=1,'EPA HDV Rules'!L$24,'CA Standards and Followers'!S$7)</f>
        <v>0</v>
      </c>
      <c r="T8" s="57">
        <f>IF('CA Standards and Followers'!$C20=1,'EPA HDV Rules'!M$24,'CA Standards and Followers'!T$7)</f>
        <v>0</v>
      </c>
      <c r="U8" s="57">
        <f>IF('CA Standards and Followers'!$C20=1,'EPA HDV Rules'!N$24,'CA Standards and Followers'!U$7)</f>
        <v>0</v>
      </c>
      <c r="V8" s="57">
        <f>IF('CA Standards and Followers'!$C20=1,'EPA HDV Rules'!O$24,'CA Standards and Followers'!V$7)</f>
        <v>0</v>
      </c>
      <c r="W8" s="57">
        <f>IF('CA Standards and Followers'!$C20=1,'EPA HDV Rules'!P$24,'CA Standards and Followers'!W$7)</f>
        <v>0</v>
      </c>
      <c r="X8" s="57">
        <f>IF('CA Standards and Followers'!$C20=1,'EPA HDV Rules'!Q$24,'CA Standards and Followers'!X$7)</f>
        <v>0</v>
      </c>
      <c r="Y8" s="57">
        <f>IF('CA Standards and Followers'!$C20=1,'EPA HDV Rules'!R$24,'CA Standards and Followers'!Y$7)</f>
        <v>0</v>
      </c>
      <c r="Z8" s="57">
        <f>IF('CA Standards and Followers'!$C20=1,'EPA HDV Rules'!S$24,'CA Standards and Followers'!Z$7)</f>
        <v>0</v>
      </c>
      <c r="AA8" s="57">
        <f>IF('CA Standards and Followers'!$C20=1,'EPA HDV Rules'!T$24,'CA Standards and Followers'!AA$7)</f>
        <v>0</v>
      </c>
      <c r="AB8" s="57">
        <f>IF('CA Standards and Followers'!$C20=1,'EPA HDV Rules'!U$24,'CA Standards and Followers'!AB$7)</f>
        <v>0</v>
      </c>
      <c r="AC8" s="57">
        <f>IF('CA Standards and Followers'!$C20=1,'EPA HDV Rules'!V$24,'CA Standards and Followers'!AC$7)</f>
        <v>0</v>
      </c>
      <c r="AD8" s="57">
        <f>IF('CA Standards and Followers'!$C20=1,'EPA HDV Rules'!W$24,'CA Standards and Followers'!AD$7)</f>
        <v>0</v>
      </c>
      <c r="AE8" s="57">
        <f>IF('CA Standards and Followers'!$C20=1,'EPA HDV Rules'!X$24,'CA Standards and Followers'!AE$7)</f>
        <v>0</v>
      </c>
      <c r="AF8" s="57">
        <f>IF('CA Standards and Followers'!$C20=1,'EPA HDV Rules'!Y$24,'CA Standards and Followers'!AF$7)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 s="57">
        <f>IF('CA Standards and Followers'!$C21=1,'EPA HDV Rules'!B$24,'CA Standards and Followers'!I$7)</f>
        <v>0</v>
      </c>
      <c r="J9" s="57">
        <f>IF('CA Standards and Followers'!$C21=1,'EPA HDV Rules'!C$24,'CA Standards and Followers'!J$7)</f>
        <v>0</v>
      </c>
      <c r="K9" s="57">
        <f>IF('CA Standards and Followers'!$C21=1,'EPA HDV Rules'!D$24,'CA Standards and Followers'!K$7)</f>
        <v>0</v>
      </c>
      <c r="L9" s="57">
        <f>IF('CA Standards and Followers'!$C21=1,'EPA HDV Rules'!E$24,'CA Standards and Followers'!L$7)</f>
        <v>0</v>
      </c>
      <c r="M9" s="57">
        <f>IF('CA Standards and Followers'!$C21=1,'EPA HDV Rules'!F$24,'CA Standards and Followers'!M$7)</f>
        <v>0</v>
      </c>
      <c r="N9" s="57">
        <f>IF('CA Standards and Followers'!$C21=1,'EPA HDV Rules'!G$24,'CA Standards and Followers'!N$7)</f>
        <v>0</v>
      </c>
      <c r="O9" s="57">
        <f>IF('CA Standards and Followers'!$C21=1,'EPA HDV Rules'!H$24,'CA Standards and Followers'!O$7)</f>
        <v>0</v>
      </c>
      <c r="P9" s="57">
        <f>IF('CA Standards and Followers'!$C21=1,'EPA HDV Rules'!I$24,'CA Standards and Followers'!P$7)</f>
        <v>0</v>
      </c>
      <c r="Q9" s="57">
        <f>IF('CA Standards and Followers'!$C21=1,'EPA HDV Rules'!J$24,'CA Standards and Followers'!Q$7)</f>
        <v>0</v>
      </c>
      <c r="R9" s="57">
        <f>IF('CA Standards and Followers'!$C21=1,'EPA HDV Rules'!K$24,'CA Standards and Followers'!R$7)</f>
        <v>0</v>
      </c>
      <c r="S9" s="57">
        <f>IF('CA Standards and Followers'!$C21=1,'EPA HDV Rules'!L$24,'CA Standards and Followers'!S$7)</f>
        <v>0</v>
      </c>
      <c r="T9" s="57">
        <f>IF('CA Standards and Followers'!$C21=1,'EPA HDV Rules'!M$24,'CA Standards and Followers'!T$7)</f>
        <v>0</v>
      </c>
      <c r="U9" s="57">
        <f>IF('CA Standards and Followers'!$C21=1,'EPA HDV Rules'!N$24,'CA Standards and Followers'!U$7)</f>
        <v>0</v>
      </c>
      <c r="V9" s="57">
        <f>IF('CA Standards and Followers'!$C21=1,'EPA HDV Rules'!O$24,'CA Standards and Followers'!V$7)</f>
        <v>0</v>
      </c>
      <c r="W9" s="57">
        <f>IF('CA Standards and Followers'!$C21=1,'EPA HDV Rules'!P$24,'CA Standards and Followers'!W$7)</f>
        <v>0</v>
      </c>
      <c r="X9" s="57">
        <f>IF('CA Standards and Followers'!$C21=1,'EPA HDV Rules'!Q$24,'CA Standards and Followers'!X$7)</f>
        <v>0</v>
      </c>
      <c r="Y9" s="57">
        <f>IF('CA Standards and Followers'!$C21=1,'EPA HDV Rules'!R$24,'CA Standards and Followers'!Y$7)</f>
        <v>0</v>
      </c>
      <c r="Z9" s="57">
        <f>IF('CA Standards and Followers'!$C21=1,'EPA HDV Rules'!S$24,'CA Standards and Followers'!Z$7)</f>
        <v>0</v>
      </c>
      <c r="AA9" s="57">
        <f>IF('CA Standards and Followers'!$C21=1,'EPA HDV Rules'!T$24,'CA Standards and Followers'!AA$7)</f>
        <v>0</v>
      </c>
      <c r="AB9" s="57">
        <f>IF('CA Standards and Followers'!$C21=1,'EPA HDV Rules'!U$24,'CA Standards and Followers'!AB$7)</f>
        <v>0</v>
      </c>
      <c r="AC9" s="57">
        <f>IF('CA Standards and Followers'!$C21=1,'EPA HDV Rules'!V$24,'CA Standards and Followers'!AC$7)</f>
        <v>0</v>
      </c>
      <c r="AD9" s="57">
        <f>IF('CA Standards and Followers'!$C21=1,'EPA HDV Rules'!W$24,'CA Standards and Followers'!AD$7)</f>
        <v>0</v>
      </c>
      <c r="AE9" s="57">
        <f>IF('CA Standards and Followers'!$C21=1,'EPA HDV Rules'!X$24,'CA Standards and Followers'!AE$7)</f>
        <v>0</v>
      </c>
      <c r="AF9" s="57">
        <f>IF('CA Standards and Followers'!$C21=1,'EPA HDV Rules'!Y$24,'CA Standards and Followers'!AF$7)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 s="57">
        <f>IF('CA Standards and Followers'!$C22=1,'EPA HDV Rules'!B$24,'CA Standards and Followers'!I$7)</f>
        <v>0</v>
      </c>
      <c r="J10" s="57">
        <f>IF('CA Standards and Followers'!$C22=1,'EPA HDV Rules'!C$24,'CA Standards and Followers'!J$7)</f>
        <v>0</v>
      </c>
      <c r="K10" s="57">
        <f>IF('CA Standards and Followers'!$C22=1,'EPA HDV Rules'!D$24,'CA Standards and Followers'!K$7)</f>
        <v>0</v>
      </c>
      <c r="L10" s="57">
        <f>IF('CA Standards and Followers'!$C22=1,'EPA HDV Rules'!E$24,'CA Standards and Followers'!L$7)</f>
        <v>0</v>
      </c>
      <c r="M10" s="57">
        <f>IF('CA Standards and Followers'!$C22=1,'EPA HDV Rules'!F$24,'CA Standards and Followers'!M$7)</f>
        <v>0</v>
      </c>
      <c r="N10" s="57">
        <f>IF('CA Standards and Followers'!$C22=1,'EPA HDV Rules'!G$24,'CA Standards and Followers'!N$7)</f>
        <v>0</v>
      </c>
      <c r="O10" s="57">
        <f>IF('CA Standards and Followers'!$C22=1,'EPA HDV Rules'!H$24,'CA Standards and Followers'!O$7)</f>
        <v>0</v>
      </c>
      <c r="P10" s="57">
        <f>IF('CA Standards and Followers'!$C22=1,'EPA HDV Rules'!I$24,'CA Standards and Followers'!P$7)</f>
        <v>0</v>
      </c>
      <c r="Q10" s="57">
        <f>IF('CA Standards and Followers'!$C22=1,'EPA HDV Rules'!J$24,'CA Standards and Followers'!Q$7)</f>
        <v>0</v>
      </c>
      <c r="R10" s="57">
        <f>IF('CA Standards and Followers'!$C22=1,'EPA HDV Rules'!K$24,'CA Standards and Followers'!R$7)</f>
        <v>0</v>
      </c>
      <c r="S10" s="57">
        <f>IF('CA Standards and Followers'!$C22=1,'EPA HDV Rules'!L$24,'CA Standards and Followers'!S$7)</f>
        <v>0</v>
      </c>
      <c r="T10" s="57">
        <f>IF('CA Standards and Followers'!$C22=1,'EPA HDV Rules'!M$24,'CA Standards and Followers'!T$7)</f>
        <v>0</v>
      </c>
      <c r="U10" s="57">
        <f>IF('CA Standards and Followers'!$C22=1,'EPA HDV Rules'!N$24,'CA Standards and Followers'!U$7)</f>
        <v>0</v>
      </c>
      <c r="V10" s="57">
        <f>IF('CA Standards and Followers'!$C22=1,'EPA HDV Rules'!O$24,'CA Standards and Followers'!V$7)</f>
        <v>0</v>
      </c>
      <c r="W10" s="57">
        <f>IF('CA Standards and Followers'!$C22=1,'EPA HDV Rules'!P$24,'CA Standards and Followers'!W$7)</f>
        <v>0</v>
      </c>
      <c r="X10" s="57">
        <f>IF('CA Standards and Followers'!$C22=1,'EPA HDV Rules'!Q$24,'CA Standards and Followers'!X$7)</f>
        <v>0</v>
      </c>
      <c r="Y10" s="57">
        <f>IF('CA Standards and Followers'!$C22=1,'EPA HDV Rules'!R$24,'CA Standards and Followers'!Y$7)</f>
        <v>0</v>
      </c>
      <c r="Z10" s="57">
        <f>IF('CA Standards and Followers'!$C22=1,'EPA HDV Rules'!S$24,'CA Standards and Followers'!Z$7)</f>
        <v>0</v>
      </c>
      <c r="AA10" s="57">
        <f>IF('CA Standards and Followers'!$C22=1,'EPA HDV Rules'!T$24,'CA Standards and Followers'!AA$7)</f>
        <v>0</v>
      </c>
      <c r="AB10" s="57">
        <f>IF('CA Standards and Followers'!$C22=1,'EPA HDV Rules'!U$24,'CA Standards and Followers'!AB$7)</f>
        <v>0</v>
      </c>
      <c r="AC10" s="57">
        <f>IF('CA Standards and Followers'!$C22=1,'EPA HDV Rules'!V$24,'CA Standards and Followers'!AC$7)</f>
        <v>0</v>
      </c>
      <c r="AD10" s="57">
        <f>IF('CA Standards and Followers'!$C22=1,'EPA HDV Rules'!W$24,'CA Standards and Followers'!AD$7)</f>
        <v>0</v>
      </c>
      <c r="AE10" s="57">
        <f>IF('CA Standards and Followers'!$C22=1,'EPA HDV Rules'!X$24,'CA Standards and Followers'!AE$7)</f>
        <v>0</v>
      </c>
      <c r="AF10" s="57">
        <f>IF('CA Standards and Followers'!$C22=1,'EPA HDV Rules'!Y$24,'CA Standards and Followers'!AF$7)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 s="57">
        <f>IF('CA Standards and Followers'!$C23=1,'EPA HDV Rules'!B$24,'CA Standards and Followers'!I$7)</f>
        <v>0</v>
      </c>
      <c r="J11" s="57">
        <f>IF('CA Standards and Followers'!$C23=1,'EPA HDV Rules'!C$24,'CA Standards and Followers'!J$7)</f>
        <v>0</v>
      </c>
      <c r="K11" s="57">
        <f>IF('CA Standards and Followers'!$C23=1,'EPA HDV Rules'!D$24,'CA Standards and Followers'!K$7)</f>
        <v>0</v>
      </c>
      <c r="L11" s="57">
        <f>IF('CA Standards and Followers'!$C23=1,'EPA HDV Rules'!E$24,'CA Standards and Followers'!L$7)</f>
        <v>0</v>
      </c>
      <c r="M11" s="57">
        <f>IF('CA Standards and Followers'!$C23=1,'EPA HDV Rules'!F$24,'CA Standards and Followers'!M$7)</f>
        <v>0</v>
      </c>
      <c r="N11" s="57">
        <f>IF('CA Standards and Followers'!$C23=1,'EPA HDV Rules'!G$24,'CA Standards and Followers'!N$7)</f>
        <v>0</v>
      </c>
      <c r="O11" s="57">
        <f>IF('CA Standards and Followers'!$C23=1,'EPA HDV Rules'!H$24,'CA Standards and Followers'!O$7)</f>
        <v>0</v>
      </c>
      <c r="P11" s="57">
        <f>IF('CA Standards and Followers'!$C23=1,'EPA HDV Rules'!I$24,'CA Standards and Followers'!P$7)</f>
        <v>0</v>
      </c>
      <c r="Q11" s="57">
        <f>IF('CA Standards and Followers'!$C23=1,'EPA HDV Rules'!J$24,'CA Standards and Followers'!Q$7)</f>
        <v>0</v>
      </c>
      <c r="R11" s="57">
        <f>IF('CA Standards and Followers'!$C23=1,'EPA HDV Rules'!K$24,'CA Standards and Followers'!R$7)</f>
        <v>0</v>
      </c>
      <c r="S11" s="57">
        <f>IF('CA Standards and Followers'!$C23=1,'EPA HDV Rules'!L$24,'CA Standards and Followers'!S$7)</f>
        <v>0</v>
      </c>
      <c r="T11" s="57">
        <f>IF('CA Standards and Followers'!$C23=1,'EPA HDV Rules'!M$24,'CA Standards and Followers'!T$7)</f>
        <v>0</v>
      </c>
      <c r="U11" s="57">
        <f>IF('CA Standards and Followers'!$C23=1,'EPA HDV Rules'!N$24,'CA Standards and Followers'!U$7)</f>
        <v>0</v>
      </c>
      <c r="V11" s="57">
        <f>IF('CA Standards and Followers'!$C23=1,'EPA HDV Rules'!O$24,'CA Standards and Followers'!V$7)</f>
        <v>0</v>
      </c>
      <c r="W11" s="57">
        <f>IF('CA Standards and Followers'!$C23=1,'EPA HDV Rules'!P$24,'CA Standards and Followers'!W$7)</f>
        <v>0</v>
      </c>
      <c r="X11" s="57">
        <f>IF('CA Standards and Followers'!$C23=1,'EPA HDV Rules'!Q$24,'CA Standards and Followers'!X$7)</f>
        <v>0</v>
      </c>
      <c r="Y11" s="57">
        <f>IF('CA Standards and Followers'!$C23=1,'EPA HDV Rules'!R$24,'CA Standards and Followers'!Y$7)</f>
        <v>0</v>
      </c>
      <c r="Z11" s="57">
        <f>IF('CA Standards and Followers'!$C23=1,'EPA HDV Rules'!S$24,'CA Standards and Followers'!Z$7)</f>
        <v>0</v>
      </c>
      <c r="AA11" s="57">
        <f>IF('CA Standards and Followers'!$C23=1,'EPA HDV Rules'!T$24,'CA Standards and Followers'!AA$7)</f>
        <v>0</v>
      </c>
      <c r="AB11" s="57">
        <f>IF('CA Standards and Followers'!$C23=1,'EPA HDV Rules'!U$24,'CA Standards and Followers'!AB$7)</f>
        <v>0</v>
      </c>
      <c r="AC11" s="57">
        <f>IF('CA Standards and Followers'!$C23=1,'EPA HDV Rules'!V$24,'CA Standards and Followers'!AC$7)</f>
        <v>0</v>
      </c>
      <c r="AD11" s="57">
        <f>IF('CA Standards and Followers'!$C23=1,'EPA HDV Rules'!W$24,'CA Standards and Followers'!AD$7)</f>
        <v>0</v>
      </c>
      <c r="AE11" s="57">
        <f>IF('CA Standards and Followers'!$C23=1,'EPA HDV Rules'!X$24,'CA Standards and Followers'!AE$7)</f>
        <v>0</v>
      </c>
      <c r="AF11" s="57">
        <f>IF('CA Standards and Followers'!$C23=1,'EPA HDV Rules'!Y$24,'CA Standards and Followers'!AF$7)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 s="57">
        <f>IF('CA Standards and Followers'!$C24=1,'EPA HDV Rules'!B$24,'CA Standards and Followers'!I$7)</f>
        <v>0</v>
      </c>
      <c r="J12" s="57">
        <f>IF('CA Standards and Followers'!$C24=1,'EPA HDV Rules'!C$24,'CA Standards and Followers'!J$7)</f>
        <v>0</v>
      </c>
      <c r="K12" s="57">
        <f>IF('CA Standards and Followers'!$C24=1,'EPA HDV Rules'!D$24,'CA Standards and Followers'!K$7)</f>
        <v>0</v>
      </c>
      <c r="L12" s="57">
        <f>IF('CA Standards and Followers'!$C24=1,'EPA HDV Rules'!E$24,'CA Standards and Followers'!L$7)</f>
        <v>0</v>
      </c>
      <c r="M12" s="57">
        <f>IF('CA Standards and Followers'!$C24=1,'EPA HDV Rules'!F$24,'CA Standards and Followers'!M$7)</f>
        <v>0</v>
      </c>
      <c r="N12" s="57">
        <f>IF('CA Standards and Followers'!$C24=1,'EPA HDV Rules'!G$24,'CA Standards and Followers'!N$7)</f>
        <v>0</v>
      </c>
      <c r="O12" s="57">
        <f>IF('CA Standards and Followers'!$C24=1,'EPA HDV Rules'!H$24,'CA Standards and Followers'!O$7)</f>
        <v>0</v>
      </c>
      <c r="P12" s="57">
        <f>IF('CA Standards and Followers'!$C24=1,'EPA HDV Rules'!I$24,'CA Standards and Followers'!P$7)</f>
        <v>0</v>
      </c>
      <c r="Q12" s="57">
        <f>IF('CA Standards and Followers'!$C24=1,'EPA HDV Rules'!J$24,'CA Standards and Followers'!Q$7)</f>
        <v>0</v>
      </c>
      <c r="R12" s="57">
        <f>IF('CA Standards and Followers'!$C24=1,'EPA HDV Rules'!K$24,'CA Standards and Followers'!R$7)</f>
        <v>0</v>
      </c>
      <c r="S12" s="57">
        <f>IF('CA Standards and Followers'!$C24=1,'EPA HDV Rules'!L$24,'CA Standards and Followers'!S$7)</f>
        <v>0</v>
      </c>
      <c r="T12" s="57">
        <f>IF('CA Standards and Followers'!$C24=1,'EPA HDV Rules'!M$24,'CA Standards and Followers'!T$7)</f>
        <v>0</v>
      </c>
      <c r="U12" s="57">
        <f>IF('CA Standards and Followers'!$C24=1,'EPA HDV Rules'!N$24,'CA Standards and Followers'!U$7)</f>
        <v>0</v>
      </c>
      <c r="V12" s="57">
        <f>IF('CA Standards and Followers'!$C24=1,'EPA HDV Rules'!O$24,'CA Standards and Followers'!V$7)</f>
        <v>0</v>
      </c>
      <c r="W12" s="57">
        <f>IF('CA Standards and Followers'!$C24=1,'EPA HDV Rules'!P$24,'CA Standards and Followers'!W$7)</f>
        <v>0</v>
      </c>
      <c r="X12" s="57">
        <f>IF('CA Standards and Followers'!$C24=1,'EPA HDV Rules'!Q$24,'CA Standards and Followers'!X$7)</f>
        <v>0</v>
      </c>
      <c r="Y12" s="57">
        <f>IF('CA Standards and Followers'!$C24=1,'EPA HDV Rules'!R$24,'CA Standards and Followers'!Y$7)</f>
        <v>0</v>
      </c>
      <c r="Z12" s="57">
        <f>IF('CA Standards and Followers'!$C24=1,'EPA HDV Rules'!S$24,'CA Standards and Followers'!Z$7)</f>
        <v>0</v>
      </c>
      <c r="AA12" s="57">
        <f>IF('CA Standards and Followers'!$C24=1,'EPA HDV Rules'!T$24,'CA Standards and Followers'!AA$7)</f>
        <v>0</v>
      </c>
      <c r="AB12" s="57">
        <f>IF('CA Standards and Followers'!$C24=1,'EPA HDV Rules'!U$24,'CA Standards and Followers'!AB$7)</f>
        <v>0</v>
      </c>
      <c r="AC12" s="57">
        <f>IF('CA Standards and Followers'!$C24=1,'EPA HDV Rules'!V$24,'CA Standards and Followers'!AC$7)</f>
        <v>0</v>
      </c>
      <c r="AD12" s="57">
        <f>IF('CA Standards and Followers'!$C24=1,'EPA HDV Rules'!W$24,'CA Standards and Followers'!AD$7)</f>
        <v>0</v>
      </c>
      <c r="AE12" s="57">
        <f>IF('CA Standards and Followers'!$C24=1,'EPA HDV Rules'!X$24,'CA Standards and Followers'!AE$7)</f>
        <v>0</v>
      </c>
      <c r="AF12" s="57">
        <f>IF('CA Standards and Followers'!$C24=1,'EPA HDV Rules'!Y$24,'CA Standards and Followers'!AF$7)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 s="57">
        <f>IF('CA Standards and Followers'!$C25=1,'EPA HDV Rules'!B$24,'CA Standards and Followers'!I$7)</f>
        <v>0</v>
      </c>
      <c r="J13" s="57">
        <f>IF('CA Standards and Followers'!$C25=1,'EPA HDV Rules'!C$24,'CA Standards and Followers'!J$7)</f>
        <v>0</v>
      </c>
      <c r="K13" s="57">
        <f>IF('CA Standards and Followers'!$C25=1,'EPA HDV Rules'!D$24,'CA Standards and Followers'!K$7)</f>
        <v>0</v>
      </c>
      <c r="L13" s="57">
        <f>IF('CA Standards and Followers'!$C25=1,'EPA HDV Rules'!E$24,'CA Standards and Followers'!L$7)</f>
        <v>0</v>
      </c>
      <c r="M13" s="57">
        <f>IF('CA Standards and Followers'!$C25=1,'EPA HDV Rules'!F$24,'CA Standards and Followers'!M$7)</f>
        <v>0</v>
      </c>
      <c r="N13" s="57">
        <f>IF('CA Standards and Followers'!$C25=1,'EPA HDV Rules'!G$24,'CA Standards and Followers'!N$7)</f>
        <v>0</v>
      </c>
      <c r="O13" s="57">
        <f>IF('CA Standards and Followers'!$C25=1,'EPA HDV Rules'!H$24,'CA Standards and Followers'!O$7)</f>
        <v>0</v>
      </c>
      <c r="P13" s="57">
        <f>IF('CA Standards and Followers'!$C25=1,'EPA HDV Rules'!I$24,'CA Standards and Followers'!P$7)</f>
        <v>0</v>
      </c>
      <c r="Q13" s="57">
        <f>IF('CA Standards and Followers'!$C25=1,'EPA HDV Rules'!J$24,'CA Standards and Followers'!Q$7)</f>
        <v>0</v>
      </c>
      <c r="R13" s="57">
        <f>IF('CA Standards and Followers'!$C25=1,'EPA HDV Rules'!K$24,'CA Standards and Followers'!R$7)</f>
        <v>0</v>
      </c>
      <c r="S13" s="57">
        <f>IF('CA Standards and Followers'!$C25=1,'EPA HDV Rules'!L$24,'CA Standards and Followers'!S$7)</f>
        <v>0</v>
      </c>
      <c r="T13" s="57">
        <f>IF('CA Standards and Followers'!$C25=1,'EPA HDV Rules'!M$24,'CA Standards and Followers'!T$7)</f>
        <v>0</v>
      </c>
      <c r="U13" s="57">
        <f>IF('CA Standards and Followers'!$C25=1,'EPA HDV Rules'!N$24,'CA Standards and Followers'!U$7)</f>
        <v>0</v>
      </c>
      <c r="V13" s="57">
        <f>IF('CA Standards and Followers'!$C25=1,'EPA HDV Rules'!O$24,'CA Standards and Followers'!V$7)</f>
        <v>0</v>
      </c>
      <c r="W13" s="57">
        <f>IF('CA Standards and Followers'!$C25=1,'EPA HDV Rules'!P$24,'CA Standards and Followers'!W$7)</f>
        <v>0</v>
      </c>
      <c r="X13" s="57">
        <f>IF('CA Standards and Followers'!$C25=1,'EPA HDV Rules'!Q$24,'CA Standards and Followers'!X$7)</f>
        <v>0</v>
      </c>
      <c r="Y13" s="57">
        <f>IF('CA Standards and Followers'!$C25=1,'EPA HDV Rules'!R$24,'CA Standards and Followers'!Y$7)</f>
        <v>0</v>
      </c>
      <c r="Z13" s="57">
        <f>IF('CA Standards and Followers'!$C25=1,'EPA HDV Rules'!S$24,'CA Standards and Followers'!Z$7)</f>
        <v>0</v>
      </c>
      <c r="AA13" s="57">
        <f>IF('CA Standards and Followers'!$C25=1,'EPA HDV Rules'!T$24,'CA Standards and Followers'!AA$7)</f>
        <v>0</v>
      </c>
      <c r="AB13" s="57">
        <f>IF('CA Standards and Followers'!$C25=1,'EPA HDV Rules'!U$24,'CA Standards and Followers'!AB$7)</f>
        <v>0</v>
      </c>
      <c r="AC13" s="57">
        <f>IF('CA Standards and Followers'!$C25=1,'EPA HDV Rules'!V$24,'CA Standards and Followers'!AC$7)</f>
        <v>0</v>
      </c>
      <c r="AD13" s="57">
        <f>IF('CA Standards and Followers'!$C25=1,'EPA HDV Rules'!W$24,'CA Standards and Followers'!AD$7)</f>
        <v>0</v>
      </c>
      <c r="AE13" s="57">
        <f>IF('CA Standards and Followers'!$C25=1,'EPA HDV Rules'!X$24,'CA Standards and Followers'!AE$7)</f>
        <v>0</v>
      </c>
      <c r="AF13" s="57">
        <f>IF('CA Standards and Followers'!$C25=1,'EPA HDV Rules'!Y$24,'CA Standards and Followers'!AF$7)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 s="57">
        <f>IF('CA Standards and Followers'!$C26=1,'EPA HDV Rules'!B$24,'CA Standards and Followers'!I$7)</f>
        <v>0</v>
      </c>
      <c r="J14" s="57">
        <f>IF('CA Standards and Followers'!$C26=1,'EPA HDV Rules'!C$24,'CA Standards and Followers'!J$7)</f>
        <v>0</v>
      </c>
      <c r="K14" s="57">
        <f>IF('CA Standards and Followers'!$C26=1,'EPA HDV Rules'!D$24,'CA Standards and Followers'!K$7)</f>
        <v>0</v>
      </c>
      <c r="L14" s="57">
        <f>IF('CA Standards and Followers'!$C26=1,'EPA HDV Rules'!E$24,'CA Standards and Followers'!L$7)</f>
        <v>0</v>
      </c>
      <c r="M14" s="57">
        <f>IF('CA Standards and Followers'!$C26=1,'EPA HDV Rules'!F$24,'CA Standards and Followers'!M$7)</f>
        <v>0</v>
      </c>
      <c r="N14" s="57">
        <f>IF('CA Standards and Followers'!$C26=1,'EPA HDV Rules'!G$24,'CA Standards and Followers'!N$7)</f>
        <v>0</v>
      </c>
      <c r="O14" s="57">
        <f>IF('CA Standards and Followers'!$C26=1,'EPA HDV Rules'!H$24,'CA Standards and Followers'!O$7)</f>
        <v>0</v>
      </c>
      <c r="P14" s="57">
        <f>IF('CA Standards and Followers'!$C26=1,'EPA HDV Rules'!I$24,'CA Standards and Followers'!P$7)</f>
        <v>0</v>
      </c>
      <c r="Q14" s="57">
        <f>IF('CA Standards and Followers'!$C26=1,'EPA HDV Rules'!J$24,'CA Standards and Followers'!Q$7)</f>
        <v>0</v>
      </c>
      <c r="R14" s="57">
        <f>IF('CA Standards and Followers'!$C26=1,'EPA HDV Rules'!K$24,'CA Standards and Followers'!R$7)</f>
        <v>0</v>
      </c>
      <c r="S14" s="57">
        <f>IF('CA Standards and Followers'!$C26=1,'EPA HDV Rules'!L$24,'CA Standards and Followers'!S$7)</f>
        <v>0</v>
      </c>
      <c r="T14" s="57">
        <f>IF('CA Standards and Followers'!$C26=1,'EPA HDV Rules'!M$24,'CA Standards and Followers'!T$7)</f>
        <v>0</v>
      </c>
      <c r="U14" s="57">
        <f>IF('CA Standards and Followers'!$C26=1,'EPA HDV Rules'!N$24,'CA Standards and Followers'!U$7)</f>
        <v>0</v>
      </c>
      <c r="V14" s="57">
        <f>IF('CA Standards and Followers'!$C26=1,'EPA HDV Rules'!O$24,'CA Standards and Followers'!V$7)</f>
        <v>0</v>
      </c>
      <c r="W14" s="57">
        <f>IF('CA Standards and Followers'!$C26=1,'EPA HDV Rules'!P$24,'CA Standards and Followers'!W$7)</f>
        <v>0</v>
      </c>
      <c r="X14" s="57">
        <f>IF('CA Standards and Followers'!$C26=1,'EPA HDV Rules'!Q$24,'CA Standards and Followers'!X$7)</f>
        <v>0</v>
      </c>
      <c r="Y14" s="57">
        <f>IF('CA Standards and Followers'!$C26=1,'EPA HDV Rules'!R$24,'CA Standards and Followers'!Y$7)</f>
        <v>0</v>
      </c>
      <c r="Z14" s="57">
        <f>IF('CA Standards and Followers'!$C26=1,'EPA HDV Rules'!S$24,'CA Standards and Followers'!Z$7)</f>
        <v>0</v>
      </c>
      <c r="AA14" s="57">
        <f>IF('CA Standards and Followers'!$C26=1,'EPA HDV Rules'!T$24,'CA Standards and Followers'!AA$7)</f>
        <v>0</v>
      </c>
      <c r="AB14" s="57">
        <f>IF('CA Standards and Followers'!$C26=1,'EPA HDV Rules'!U$24,'CA Standards and Followers'!AB$7)</f>
        <v>0</v>
      </c>
      <c r="AC14" s="57">
        <f>IF('CA Standards and Followers'!$C26=1,'EPA HDV Rules'!V$24,'CA Standards and Followers'!AC$7)</f>
        <v>0</v>
      </c>
      <c r="AD14" s="57">
        <f>IF('CA Standards and Followers'!$C26=1,'EPA HDV Rules'!W$24,'CA Standards and Followers'!AD$7)</f>
        <v>0</v>
      </c>
      <c r="AE14" s="57">
        <f>IF('CA Standards and Followers'!$C26=1,'EPA HDV Rules'!X$24,'CA Standards and Followers'!AE$7)</f>
        <v>0</v>
      </c>
      <c r="AF14" s="57">
        <f>IF('CA Standards and Followers'!$C26=1,'EPA HDV Rules'!Y$24,'CA Standards and Followers'!AF$7)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 s="57">
        <f>IF('CA Standards and Followers'!$C27=1,'EPA HDV Rules'!B$24,'CA Standards and Followers'!I$7)</f>
        <v>0</v>
      </c>
      <c r="J15" s="57">
        <f>IF('CA Standards and Followers'!$C27=1,'EPA HDV Rules'!C$24,'CA Standards and Followers'!J$7)</f>
        <v>0</v>
      </c>
      <c r="K15" s="57">
        <f>IF('CA Standards and Followers'!$C27=1,'EPA HDV Rules'!D$24,'CA Standards and Followers'!K$7)</f>
        <v>0</v>
      </c>
      <c r="L15" s="57">
        <f>IF('CA Standards and Followers'!$C27=1,'EPA HDV Rules'!E$24,'CA Standards and Followers'!L$7)</f>
        <v>0</v>
      </c>
      <c r="M15" s="57">
        <f>IF('CA Standards and Followers'!$C27=1,'EPA HDV Rules'!F$24,'CA Standards and Followers'!M$7)</f>
        <v>0</v>
      </c>
      <c r="N15" s="57">
        <f>IF('CA Standards and Followers'!$C27=1,'EPA HDV Rules'!G$24,'CA Standards and Followers'!N$7)</f>
        <v>0</v>
      </c>
      <c r="O15" s="57">
        <f>IF('CA Standards and Followers'!$C27=1,'EPA HDV Rules'!H$24,'CA Standards and Followers'!O$7)</f>
        <v>0</v>
      </c>
      <c r="P15" s="57">
        <f>IF('CA Standards and Followers'!$C27=1,'EPA HDV Rules'!I$24,'CA Standards and Followers'!P$7)</f>
        <v>0</v>
      </c>
      <c r="Q15" s="57">
        <f>IF('CA Standards and Followers'!$C27=1,'EPA HDV Rules'!J$24,'CA Standards and Followers'!Q$7)</f>
        <v>0</v>
      </c>
      <c r="R15" s="57">
        <f>IF('CA Standards and Followers'!$C27=1,'EPA HDV Rules'!K$24,'CA Standards and Followers'!R$7)</f>
        <v>0</v>
      </c>
      <c r="S15" s="57">
        <f>IF('CA Standards and Followers'!$C27=1,'EPA HDV Rules'!L$24,'CA Standards and Followers'!S$7)</f>
        <v>0</v>
      </c>
      <c r="T15" s="57">
        <f>IF('CA Standards and Followers'!$C27=1,'EPA HDV Rules'!M$24,'CA Standards and Followers'!T$7)</f>
        <v>0</v>
      </c>
      <c r="U15" s="57">
        <f>IF('CA Standards and Followers'!$C27=1,'EPA HDV Rules'!N$24,'CA Standards and Followers'!U$7)</f>
        <v>0</v>
      </c>
      <c r="V15" s="57">
        <f>IF('CA Standards and Followers'!$C27=1,'EPA HDV Rules'!O$24,'CA Standards and Followers'!V$7)</f>
        <v>0</v>
      </c>
      <c r="W15" s="57">
        <f>IF('CA Standards and Followers'!$C27=1,'EPA HDV Rules'!P$24,'CA Standards and Followers'!W$7)</f>
        <v>0</v>
      </c>
      <c r="X15" s="57">
        <f>IF('CA Standards and Followers'!$C27=1,'EPA HDV Rules'!Q$24,'CA Standards and Followers'!X$7)</f>
        <v>0</v>
      </c>
      <c r="Y15" s="57">
        <f>IF('CA Standards and Followers'!$C27=1,'EPA HDV Rules'!R$24,'CA Standards and Followers'!Y$7)</f>
        <v>0</v>
      </c>
      <c r="Z15" s="57">
        <f>IF('CA Standards and Followers'!$C27=1,'EPA HDV Rules'!S$24,'CA Standards and Followers'!Z$7)</f>
        <v>0</v>
      </c>
      <c r="AA15" s="57">
        <f>IF('CA Standards and Followers'!$C27=1,'EPA HDV Rules'!T$24,'CA Standards and Followers'!AA$7)</f>
        <v>0</v>
      </c>
      <c r="AB15" s="57">
        <f>IF('CA Standards and Followers'!$C27=1,'EPA HDV Rules'!U$24,'CA Standards and Followers'!AB$7)</f>
        <v>0</v>
      </c>
      <c r="AC15" s="57">
        <f>IF('CA Standards and Followers'!$C27=1,'EPA HDV Rules'!V$24,'CA Standards and Followers'!AC$7)</f>
        <v>0</v>
      </c>
      <c r="AD15" s="57">
        <f>IF('CA Standards and Followers'!$C27=1,'EPA HDV Rules'!W$24,'CA Standards and Followers'!AD$7)</f>
        <v>0</v>
      </c>
      <c r="AE15" s="57">
        <f>IF('CA Standards and Followers'!$C27=1,'EPA HDV Rules'!X$24,'CA Standards and Followers'!AE$7)</f>
        <v>0</v>
      </c>
      <c r="AF15" s="57">
        <f>IF('CA Standards and Followers'!$C27=1,'EPA HDV Rules'!Y$24,'CA Standards and Followers'!AF$7)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 s="57">
        <f>IF('CA Standards and Followers'!$C28=1,'EPA HDV Rules'!B$24,'CA Standards and Followers'!I$7)</f>
        <v>0</v>
      </c>
      <c r="J16" s="57">
        <f>IF('CA Standards and Followers'!$C28=1,'EPA HDV Rules'!C$24,'CA Standards and Followers'!J$7)</f>
        <v>0</v>
      </c>
      <c r="K16" s="57">
        <f>IF('CA Standards and Followers'!$C28=1,'EPA HDV Rules'!D$24,'CA Standards and Followers'!K$7)</f>
        <v>0</v>
      </c>
      <c r="L16" s="57">
        <f>IF('CA Standards and Followers'!$C28=1,'EPA HDV Rules'!E$24,'CA Standards and Followers'!L$7)</f>
        <v>0</v>
      </c>
      <c r="M16" s="57">
        <f>IF('CA Standards and Followers'!$C28=1,'EPA HDV Rules'!F$24,'CA Standards and Followers'!M$7)</f>
        <v>0</v>
      </c>
      <c r="N16" s="57">
        <f>IF('CA Standards and Followers'!$C28=1,'EPA HDV Rules'!G$24,'CA Standards and Followers'!N$7)</f>
        <v>0</v>
      </c>
      <c r="O16" s="57">
        <f>IF('CA Standards and Followers'!$C28=1,'EPA HDV Rules'!H$24,'CA Standards and Followers'!O$7)</f>
        <v>0</v>
      </c>
      <c r="P16" s="57">
        <f>IF('CA Standards and Followers'!$C28=1,'EPA HDV Rules'!I$24,'CA Standards and Followers'!P$7)</f>
        <v>0</v>
      </c>
      <c r="Q16" s="57">
        <f>IF('CA Standards and Followers'!$C28=1,'EPA HDV Rules'!J$24,'CA Standards and Followers'!Q$7)</f>
        <v>0</v>
      </c>
      <c r="R16" s="57">
        <f>IF('CA Standards and Followers'!$C28=1,'EPA HDV Rules'!K$24,'CA Standards and Followers'!R$7)</f>
        <v>0</v>
      </c>
      <c r="S16" s="57">
        <f>IF('CA Standards and Followers'!$C28=1,'EPA HDV Rules'!L$24,'CA Standards and Followers'!S$7)</f>
        <v>0</v>
      </c>
      <c r="T16" s="57">
        <f>IF('CA Standards and Followers'!$C28=1,'EPA HDV Rules'!M$24,'CA Standards and Followers'!T$7)</f>
        <v>0</v>
      </c>
      <c r="U16" s="57">
        <f>IF('CA Standards and Followers'!$C28=1,'EPA HDV Rules'!N$24,'CA Standards and Followers'!U$7)</f>
        <v>0</v>
      </c>
      <c r="V16" s="57">
        <f>IF('CA Standards and Followers'!$C28=1,'EPA HDV Rules'!O$24,'CA Standards and Followers'!V$7)</f>
        <v>0</v>
      </c>
      <c r="W16" s="57">
        <f>IF('CA Standards and Followers'!$C28=1,'EPA HDV Rules'!P$24,'CA Standards and Followers'!W$7)</f>
        <v>0</v>
      </c>
      <c r="X16" s="57">
        <f>IF('CA Standards and Followers'!$C28=1,'EPA HDV Rules'!Q$24,'CA Standards and Followers'!X$7)</f>
        <v>0</v>
      </c>
      <c r="Y16" s="57">
        <f>IF('CA Standards and Followers'!$C28=1,'EPA HDV Rules'!R$24,'CA Standards and Followers'!Y$7)</f>
        <v>0</v>
      </c>
      <c r="Z16" s="57">
        <f>IF('CA Standards and Followers'!$C28=1,'EPA HDV Rules'!S$24,'CA Standards and Followers'!Z$7)</f>
        <v>0</v>
      </c>
      <c r="AA16" s="57">
        <f>IF('CA Standards and Followers'!$C28=1,'EPA HDV Rules'!T$24,'CA Standards and Followers'!AA$7)</f>
        <v>0</v>
      </c>
      <c r="AB16" s="57">
        <f>IF('CA Standards and Followers'!$C28=1,'EPA HDV Rules'!U$24,'CA Standards and Followers'!AB$7)</f>
        <v>0</v>
      </c>
      <c r="AC16" s="57">
        <f>IF('CA Standards and Followers'!$C28=1,'EPA HDV Rules'!V$24,'CA Standards and Followers'!AC$7)</f>
        <v>0</v>
      </c>
      <c r="AD16" s="57">
        <f>IF('CA Standards and Followers'!$C28=1,'EPA HDV Rules'!W$24,'CA Standards and Followers'!AD$7)</f>
        <v>0</v>
      </c>
      <c r="AE16" s="57">
        <f>IF('CA Standards and Followers'!$C28=1,'EPA HDV Rules'!X$24,'CA Standards and Followers'!AE$7)</f>
        <v>0</v>
      </c>
      <c r="AF16" s="57">
        <f>IF('CA Standards and Followers'!$C28=1,'EPA HDV Rules'!Y$24,'CA Standards and Followers'!AF$7)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 s="57">
        <f>IF('CA Standards and Followers'!$C29=1,'EPA HDV Rules'!B$24,'CA Standards and Followers'!I$7)</f>
        <v>0</v>
      </c>
      <c r="J17" s="57">
        <f>IF('CA Standards and Followers'!$C29=1,'EPA HDV Rules'!C$24,'CA Standards and Followers'!J$7)</f>
        <v>0</v>
      </c>
      <c r="K17" s="57">
        <f>IF('CA Standards and Followers'!$C29=1,'EPA HDV Rules'!D$24,'CA Standards and Followers'!K$7)</f>
        <v>0</v>
      </c>
      <c r="L17" s="57">
        <f>IF('CA Standards and Followers'!$C29=1,'EPA HDV Rules'!E$24,'CA Standards and Followers'!L$7)</f>
        <v>0</v>
      </c>
      <c r="M17" s="57">
        <f>IF('CA Standards and Followers'!$C29=1,'EPA HDV Rules'!F$24,'CA Standards and Followers'!M$7)</f>
        <v>0</v>
      </c>
      <c r="N17" s="57">
        <f>IF('CA Standards and Followers'!$C29=1,'EPA HDV Rules'!G$24,'CA Standards and Followers'!N$7)</f>
        <v>0</v>
      </c>
      <c r="O17" s="57">
        <f>IF('CA Standards and Followers'!$C29=1,'EPA HDV Rules'!H$24,'CA Standards and Followers'!O$7)</f>
        <v>0</v>
      </c>
      <c r="P17" s="57">
        <f>IF('CA Standards and Followers'!$C29=1,'EPA HDV Rules'!I$24,'CA Standards and Followers'!P$7)</f>
        <v>0</v>
      </c>
      <c r="Q17" s="57">
        <f>IF('CA Standards and Followers'!$C29=1,'EPA HDV Rules'!J$24,'CA Standards and Followers'!Q$7)</f>
        <v>0</v>
      </c>
      <c r="R17" s="57">
        <f>IF('CA Standards and Followers'!$C29=1,'EPA HDV Rules'!K$24,'CA Standards and Followers'!R$7)</f>
        <v>0</v>
      </c>
      <c r="S17" s="57">
        <f>IF('CA Standards and Followers'!$C29=1,'EPA HDV Rules'!L$24,'CA Standards and Followers'!S$7)</f>
        <v>0</v>
      </c>
      <c r="T17" s="57">
        <f>IF('CA Standards and Followers'!$C29=1,'EPA HDV Rules'!M$24,'CA Standards and Followers'!T$7)</f>
        <v>0</v>
      </c>
      <c r="U17" s="57">
        <f>IF('CA Standards and Followers'!$C29=1,'EPA HDV Rules'!N$24,'CA Standards and Followers'!U$7)</f>
        <v>0</v>
      </c>
      <c r="V17" s="57">
        <f>IF('CA Standards and Followers'!$C29=1,'EPA HDV Rules'!O$24,'CA Standards and Followers'!V$7)</f>
        <v>0</v>
      </c>
      <c r="W17" s="57">
        <f>IF('CA Standards and Followers'!$C29=1,'EPA HDV Rules'!P$24,'CA Standards and Followers'!W$7)</f>
        <v>0</v>
      </c>
      <c r="X17" s="57">
        <f>IF('CA Standards and Followers'!$C29=1,'EPA HDV Rules'!Q$24,'CA Standards and Followers'!X$7)</f>
        <v>0</v>
      </c>
      <c r="Y17" s="57">
        <f>IF('CA Standards and Followers'!$C29=1,'EPA HDV Rules'!R$24,'CA Standards and Followers'!Y$7)</f>
        <v>0</v>
      </c>
      <c r="Z17" s="57">
        <f>IF('CA Standards and Followers'!$C29=1,'EPA HDV Rules'!S$24,'CA Standards and Followers'!Z$7)</f>
        <v>0</v>
      </c>
      <c r="AA17" s="57">
        <f>IF('CA Standards and Followers'!$C29=1,'EPA HDV Rules'!T$24,'CA Standards and Followers'!AA$7)</f>
        <v>0</v>
      </c>
      <c r="AB17" s="57">
        <f>IF('CA Standards and Followers'!$C29=1,'EPA HDV Rules'!U$24,'CA Standards and Followers'!AB$7)</f>
        <v>0</v>
      </c>
      <c r="AC17" s="57">
        <f>IF('CA Standards and Followers'!$C29=1,'EPA HDV Rules'!V$24,'CA Standards and Followers'!AC$7)</f>
        <v>0</v>
      </c>
      <c r="AD17" s="57">
        <f>IF('CA Standards and Followers'!$C29=1,'EPA HDV Rules'!W$24,'CA Standards and Followers'!AD$7)</f>
        <v>0</v>
      </c>
      <c r="AE17" s="57">
        <f>IF('CA Standards and Followers'!$C29=1,'EPA HDV Rules'!X$24,'CA Standards and Followers'!AE$7)</f>
        <v>0</v>
      </c>
      <c r="AF17" s="57">
        <f>IF('CA Standards and Followers'!$C29=1,'EPA HDV Rules'!Y$24,'CA Standards and Followers'!AF$7)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 s="57">
        <f>IF('CA Standards and Followers'!$C30=1,'EPA HDV Rules'!B$24,'CA Standards and Followers'!I$7)</f>
        <v>0</v>
      </c>
      <c r="J18" s="57">
        <f>IF('CA Standards and Followers'!$C30=1,'EPA HDV Rules'!C$24,'CA Standards and Followers'!J$7)</f>
        <v>0</v>
      </c>
      <c r="K18" s="57">
        <f>IF('CA Standards and Followers'!$C30=1,'EPA HDV Rules'!D$24,'CA Standards and Followers'!K$7)</f>
        <v>0</v>
      </c>
      <c r="L18" s="57">
        <f>IF('CA Standards and Followers'!$C30=1,'EPA HDV Rules'!E$24,'CA Standards and Followers'!L$7)</f>
        <v>0</v>
      </c>
      <c r="M18" s="57">
        <f>IF('CA Standards and Followers'!$C30=1,'EPA HDV Rules'!F$24,'CA Standards and Followers'!M$7)</f>
        <v>0</v>
      </c>
      <c r="N18" s="57">
        <f>IF('CA Standards and Followers'!$C30=1,'EPA HDV Rules'!G$24,'CA Standards and Followers'!N$7)</f>
        <v>0</v>
      </c>
      <c r="O18" s="57">
        <f>IF('CA Standards and Followers'!$C30=1,'EPA HDV Rules'!H$24,'CA Standards and Followers'!O$7)</f>
        <v>0</v>
      </c>
      <c r="P18" s="57">
        <f>IF('CA Standards and Followers'!$C30=1,'EPA HDV Rules'!I$24,'CA Standards and Followers'!P$7)</f>
        <v>0</v>
      </c>
      <c r="Q18" s="57">
        <f>IF('CA Standards and Followers'!$C30=1,'EPA HDV Rules'!J$24,'CA Standards and Followers'!Q$7)</f>
        <v>0</v>
      </c>
      <c r="R18" s="57">
        <f>IF('CA Standards and Followers'!$C30=1,'EPA HDV Rules'!K$24,'CA Standards and Followers'!R$7)</f>
        <v>0</v>
      </c>
      <c r="S18" s="57">
        <f>IF('CA Standards and Followers'!$C30=1,'EPA HDV Rules'!L$24,'CA Standards and Followers'!S$7)</f>
        <v>0</v>
      </c>
      <c r="T18" s="57">
        <f>IF('CA Standards and Followers'!$C30=1,'EPA HDV Rules'!M$24,'CA Standards and Followers'!T$7)</f>
        <v>0</v>
      </c>
      <c r="U18" s="57">
        <f>IF('CA Standards and Followers'!$C30=1,'EPA HDV Rules'!N$24,'CA Standards and Followers'!U$7)</f>
        <v>0</v>
      </c>
      <c r="V18" s="57">
        <f>IF('CA Standards and Followers'!$C30=1,'EPA HDV Rules'!O$24,'CA Standards and Followers'!V$7)</f>
        <v>0</v>
      </c>
      <c r="W18" s="57">
        <f>IF('CA Standards and Followers'!$C30=1,'EPA HDV Rules'!P$24,'CA Standards and Followers'!W$7)</f>
        <v>0</v>
      </c>
      <c r="X18" s="57">
        <f>IF('CA Standards and Followers'!$C30=1,'EPA HDV Rules'!Q$24,'CA Standards and Followers'!X$7)</f>
        <v>0</v>
      </c>
      <c r="Y18" s="57">
        <f>IF('CA Standards and Followers'!$C30=1,'EPA HDV Rules'!R$24,'CA Standards and Followers'!Y$7)</f>
        <v>0</v>
      </c>
      <c r="Z18" s="57">
        <f>IF('CA Standards and Followers'!$C30=1,'EPA HDV Rules'!S$24,'CA Standards and Followers'!Z$7)</f>
        <v>0</v>
      </c>
      <c r="AA18" s="57">
        <f>IF('CA Standards and Followers'!$C30=1,'EPA HDV Rules'!T$24,'CA Standards and Followers'!AA$7)</f>
        <v>0</v>
      </c>
      <c r="AB18" s="57">
        <f>IF('CA Standards and Followers'!$C30=1,'EPA HDV Rules'!U$24,'CA Standards and Followers'!AB$7)</f>
        <v>0</v>
      </c>
      <c r="AC18" s="57">
        <f>IF('CA Standards and Followers'!$C30=1,'EPA HDV Rules'!V$24,'CA Standards and Followers'!AC$7)</f>
        <v>0</v>
      </c>
      <c r="AD18" s="57">
        <f>IF('CA Standards and Followers'!$C30=1,'EPA HDV Rules'!W$24,'CA Standards and Followers'!AD$7)</f>
        <v>0</v>
      </c>
      <c r="AE18" s="57">
        <f>IF('CA Standards and Followers'!$C30=1,'EPA HDV Rules'!X$24,'CA Standards and Followers'!AE$7)</f>
        <v>0</v>
      </c>
      <c r="AF18" s="57">
        <f>IF('CA Standards and Followers'!$C30=1,'EPA HDV Rules'!Y$24,'CA Standards and Followers'!AF$7)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 s="57">
        <f>IF('CA Standards and Followers'!$C31=1,'EPA HDV Rules'!B$24,'CA Standards and Followers'!I$7)</f>
        <v>0</v>
      </c>
      <c r="J19" s="57">
        <f>IF('CA Standards and Followers'!$C31=1,'EPA HDV Rules'!C$24,'CA Standards and Followers'!J$7)</f>
        <v>0</v>
      </c>
      <c r="K19" s="57">
        <f>IF('CA Standards and Followers'!$C31=1,'EPA HDV Rules'!D$24,'CA Standards and Followers'!K$7)</f>
        <v>0</v>
      </c>
      <c r="L19" s="57">
        <f>IF('CA Standards and Followers'!$C31=1,'EPA HDV Rules'!E$24,'CA Standards and Followers'!L$7)</f>
        <v>0</v>
      </c>
      <c r="M19" s="57">
        <f>IF('CA Standards and Followers'!$C31=1,'EPA HDV Rules'!F$24,'CA Standards and Followers'!M$7)</f>
        <v>0</v>
      </c>
      <c r="N19" s="57">
        <f>IF('CA Standards and Followers'!$C31=1,'EPA HDV Rules'!G$24,'CA Standards and Followers'!N$7)</f>
        <v>0</v>
      </c>
      <c r="O19" s="57">
        <f>IF('CA Standards and Followers'!$C31=1,'EPA HDV Rules'!H$24,'CA Standards and Followers'!O$7)</f>
        <v>0</v>
      </c>
      <c r="P19" s="57">
        <f>IF('CA Standards and Followers'!$C31=1,'EPA HDV Rules'!I$24,'CA Standards and Followers'!P$7)</f>
        <v>0</v>
      </c>
      <c r="Q19" s="57">
        <f>IF('CA Standards and Followers'!$C31=1,'EPA HDV Rules'!J$24,'CA Standards and Followers'!Q$7)</f>
        <v>0</v>
      </c>
      <c r="R19" s="57">
        <f>IF('CA Standards and Followers'!$C31=1,'EPA HDV Rules'!K$24,'CA Standards and Followers'!R$7)</f>
        <v>0</v>
      </c>
      <c r="S19" s="57">
        <f>IF('CA Standards and Followers'!$C31=1,'EPA HDV Rules'!L$24,'CA Standards and Followers'!S$7)</f>
        <v>0</v>
      </c>
      <c r="T19" s="57">
        <f>IF('CA Standards and Followers'!$C31=1,'EPA HDV Rules'!M$24,'CA Standards and Followers'!T$7)</f>
        <v>0</v>
      </c>
      <c r="U19" s="57">
        <f>IF('CA Standards and Followers'!$C31=1,'EPA HDV Rules'!N$24,'CA Standards and Followers'!U$7)</f>
        <v>0</v>
      </c>
      <c r="V19" s="57">
        <f>IF('CA Standards and Followers'!$C31=1,'EPA HDV Rules'!O$24,'CA Standards and Followers'!V$7)</f>
        <v>0</v>
      </c>
      <c r="W19" s="57">
        <f>IF('CA Standards and Followers'!$C31=1,'EPA HDV Rules'!P$24,'CA Standards and Followers'!W$7)</f>
        <v>0</v>
      </c>
      <c r="X19" s="57">
        <f>IF('CA Standards and Followers'!$C31=1,'EPA HDV Rules'!Q$24,'CA Standards and Followers'!X$7)</f>
        <v>0</v>
      </c>
      <c r="Y19" s="57">
        <f>IF('CA Standards and Followers'!$C31=1,'EPA HDV Rules'!R$24,'CA Standards and Followers'!Y$7)</f>
        <v>0</v>
      </c>
      <c r="Z19" s="57">
        <f>IF('CA Standards and Followers'!$C31=1,'EPA HDV Rules'!S$24,'CA Standards and Followers'!Z$7)</f>
        <v>0</v>
      </c>
      <c r="AA19" s="57">
        <f>IF('CA Standards and Followers'!$C31=1,'EPA HDV Rules'!T$24,'CA Standards and Followers'!AA$7)</f>
        <v>0</v>
      </c>
      <c r="AB19" s="57">
        <f>IF('CA Standards and Followers'!$C31=1,'EPA HDV Rules'!U$24,'CA Standards and Followers'!AB$7)</f>
        <v>0</v>
      </c>
      <c r="AC19" s="57">
        <f>IF('CA Standards and Followers'!$C31=1,'EPA HDV Rules'!V$24,'CA Standards and Followers'!AC$7)</f>
        <v>0</v>
      </c>
      <c r="AD19" s="57">
        <f>IF('CA Standards and Followers'!$C31=1,'EPA HDV Rules'!W$24,'CA Standards and Followers'!AD$7)</f>
        <v>0</v>
      </c>
      <c r="AE19" s="57">
        <f>IF('CA Standards and Followers'!$C31=1,'EPA HDV Rules'!X$24,'CA Standards and Followers'!AE$7)</f>
        <v>0</v>
      </c>
      <c r="AF19" s="57">
        <f>IF('CA Standards and Followers'!$C31=1,'EPA HDV Rules'!Y$24,'CA Standards and Followers'!AF$7)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 s="57">
        <f>IF('CA Standards and Followers'!$C32=1,'EPA HDV Rules'!B$24,'CA Standards and Followers'!I$7)</f>
        <v>0</v>
      </c>
      <c r="J20" s="57">
        <f>IF('CA Standards and Followers'!$C32=1,'EPA HDV Rules'!C$24,'CA Standards and Followers'!J$7)</f>
        <v>0</v>
      </c>
      <c r="K20" s="57">
        <f>IF('CA Standards and Followers'!$C32=1,'EPA HDV Rules'!D$24,'CA Standards and Followers'!K$7)</f>
        <v>0</v>
      </c>
      <c r="L20" s="57">
        <f>IF('CA Standards and Followers'!$C32=1,'EPA HDV Rules'!E$24,'CA Standards and Followers'!L$7)</f>
        <v>0</v>
      </c>
      <c r="M20" s="57">
        <f>IF('CA Standards and Followers'!$C32=1,'EPA HDV Rules'!F$24,'CA Standards and Followers'!M$7)</f>
        <v>0</v>
      </c>
      <c r="N20" s="57">
        <f>IF('CA Standards and Followers'!$C32=1,'EPA HDV Rules'!G$24,'CA Standards and Followers'!N$7)</f>
        <v>0</v>
      </c>
      <c r="O20" s="57">
        <f>IF('CA Standards and Followers'!$C32=1,'EPA HDV Rules'!H$24,'CA Standards and Followers'!O$7)</f>
        <v>0</v>
      </c>
      <c r="P20" s="57">
        <f>IF('CA Standards and Followers'!$C32=1,'EPA HDV Rules'!I$24,'CA Standards and Followers'!P$7)</f>
        <v>0</v>
      </c>
      <c r="Q20" s="57">
        <f>IF('CA Standards and Followers'!$C32=1,'EPA HDV Rules'!J$24,'CA Standards and Followers'!Q$7)</f>
        <v>0</v>
      </c>
      <c r="R20" s="57">
        <f>IF('CA Standards and Followers'!$C32=1,'EPA HDV Rules'!K$24,'CA Standards and Followers'!R$7)</f>
        <v>0</v>
      </c>
      <c r="S20" s="57">
        <f>IF('CA Standards and Followers'!$C32=1,'EPA HDV Rules'!L$24,'CA Standards and Followers'!S$7)</f>
        <v>0</v>
      </c>
      <c r="T20" s="57">
        <f>IF('CA Standards and Followers'!$C32=1,'EPA HDV Rules'!M$24,'CA Standards and Followers'!T$7)</f>
        <v>0</v>
      </c>
      <c r="U20" s="57">
        <f>IF('CA Standards and Followers'!$C32=1,'EPA HDV Rules'!N$24,'CA Standards and Followers'!U$7)</f>
        <v>0</v>
      </c>
      <c r="V20" s="57">
        <f>IF('CA Standards and Followers'!$C32=1,'EPA HDV Rules'!O$24,'CA Standards and Followers'!V$7)</f>
        <v>0</v>
      </c>
      <c r="W20" s="57">
        <f>IF('CA Standards and Followers'!$C32=1,'EPA HDV Rules'!P$24,'CA Standards and Followers'!W$7)</f>
        <v>0</v>
      </c>
      <c r="X20" s="57">
        <f>IF('CA Standards and Followers'!$C32=1,'EPA HDV Rules'!Q$24,'CA Standards and Followers'!X$7)</f>
        <v>0</v>
      </c>
      <c r="Y20" s="57">
        <f>IF('CA Standards and Followers'!$C32=1,'EPA HDV Rules'!R$24,'CA Standards and Followers'!Y$7)</f>
        <v>0</v>
      </c>
      <c r="Z20" s="57">
        <f>IF('CA Standards and Followers'!$C32=1,'EPA HDV Rules'!S$24,'CA Standards and Followers'!Z$7)</f>
        <v>0</v>
      </c>
      <c r="AA20" s="57">
        <f>IF('CA Standards and Followers'!$C32=1,'EPA HDV Rules'!T$24,'CA Standards and Followers'!AA$7)</f>
        <v>0</v>
      </c>
      <c r="AB20" s="57">
        <f>IF('CA Standards and Followers'!$C32=1,'EPA HDV Rules'!U$24,'CA Standards and Followers'!AB$7)</f>
        <v>0</v>
      </c>
      <c r="AC20" s="57">
        <f>IF('CA Standards and Followers'!$C32=1,'EPA HDV Rules'!V$24,'CA Standards and Followers'!AC$7)</f>
        <v>0</v>
      </c>
      <c r="AD20" s="57">
        <f>IF('CA Standards and Followers'!$C32=1,'EPA HDV Rules'!W$24,'CA Standards and Followers'!AD$7)</f>
        <v>0</v>
      </c>
      <c r="AE20" s="57">
        <f>IF('CA Standards and Followers'!$C32=1,'EPA HDV Rules'!X$24,'CA Standards and Followers'!AE$7)</f>
        <v>0</v>
      </c>
      <c r="AF20" s="57">
        <f>IF('CA Standards and Followers'!$C32=1,'EPA HDV Rules'!Y$24,'CA Standards and Followers'!AF$7)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 s="57">
        <f>IF('CA Standards and Followers'!$C33=1,'EPA HDV Rules'!B$24,'CA Standards and Followers'!I$7)</f>
        <v>0</v>
      </c>
      <c r="J21" s="57">
        <f>IF('CA Standards and Followers'!$C33=1,'EPA HDV Rules'!C$24,'CA Standards and Followers'!J$7)</f>
        <v>0</v>
      </c>
      <c r="K21" s="57">
        <f>IF('CA Standards and Followers'!$C33=1,'EPA HDV Rules'!D$24,'CA Standards and Followers'!K$7)</f>
        <v>0</v>
      </c>
      <c r="L21" s="57">
        <f>IF('CA Standards and Followers'!$C33=1,'EPA HDV Rules'!E$24,'CA Standards and Followers'!L$7)</f>
        <v>0</v>
      </c>
      <c r="M21" s="57">
        <f>IF('CA Standards and Followers'!$C33=1,'EPA HDV Rules'!F$24,'CA Standards and Followers'!M$7)</f>
        <v>0</v>
      </c>
      <c r="N21" s="57">
        <f>IF('CA Standards and Followers'!$C33=1,'EPA HDV Rules'!G$24,'CA Standards and Followers'!N$7)</f>
        <v>0</v>
      </c>
      <c r="O21" s="57">
        <f>IF('CA Standards and Followers'!$C33=1,'EPA HDV Rules'!H$24,'CA Standards and Followers'!O$7)</f>
        <v>0</v>
      </c>
      <c r="P21" s="57">
        <f>IF('CA Standards and Followers'!$C33=1,'EPA HDV Rules'!I$24,'CA Standards and Followers'!P$7)</f>
        <v>0</v>
      </c>
      <c r="Q21" s="57">
        <f>IF('CA Standards and Followers'!$C33=1,'EPA HDV Rules'!J$24,'CA Standards and Followers'!Q$7)</f>
        <v>0</v>
      </c>
      <c r="R21" s="57">
        <f>IF('CA Standards and Followers'!$C33=1,'EPA HDV Rules'!K$24,'CA Standards and Followers'!R$7)</f>
        <v>0</v>
      </c>
      <c r="S21" s="57">
        <f>IF('CA Standards and Followers'!$C33=1,'EPA HDV Rules'!L$24,'CA Standards and Followers'!S$7)</f>
        <v>0</v>
      </c>
      <c r="T21" s="57">
        <f>IF('CA Standards and Followers'!$C33=1,'EPA HDV Rules'!M$24,'CA Standards and Followers'!T$7)</f>
        <v>0</v>
      </c>
      <c r="U21" s="57">
        <f>IF('CA Standards and Followers'!$C33=1,'EPA HDV Rules'!N$24,'CA Standards and Followers'!U$7)</f>
        <v>0</v>
      </c>
      <c r="V21" s="57">
        <f>IF('CA Standards and Followers'!$C33=1,'EPA HDV Rules'!O$24,'CA Standards and Followers'!V$7)</f>
        <v>0</v>
      </c>
      <c r="W21" s="57">
        <f>IF('CA Standards and Followers'!$C33=1,'EPA HDV Rules'!P$24,'CA Standards and Followers'!W$7)</f>
        <v>0</v>
      </c>
      <c r="X21" s="57">
        <f>IF('CA Standards and Followers'!$C33=1,'EPA HDV Rules'!Q$24,'CA Standards and Followers'!X$7)</f>
        <v>0</v>
      </c>
      <c r="Y21" s="57">
        <f>IF('CA Standards and Followers'!$C33=1,'EPA HDV Rules'!R$24,'CA Standards and Followers'!Y$7)</f>
        <v>0</v>
      </c>
      <c r="Z21" s="57">
        <f>IF('CA Standards and Followers'!$C33=1,'EPA HDV Rules'!S$24,'CA Standards and Followers'!Z$7)</f>
        <v>0</v>
      </c>
      <c r="AA21" s="57">
        <f>IF('CA Standards and Followers'!$C33=1,'EPA HDV Rules'!T$24,'CA Standards and Followers'!AA$7)</f>
        <v>0</v>
      </c>
      <c r="AB21" s="57">
        <f>IF('CA Standards and Followers'!$C33=1,'EPA HDV Rules'!U$24,'CA Standards and Followers'!AB$7)</f>
        <v>0</v>
      </c>
      <c r="AC21" s="57">
        <f>IF('CA Standards and Followers'!$C33=1,'EPA HDV Rules'!V$24,'CA Standards and Followers'!AC$7)</f>
        <v>0</v>
      </c>
      <c r="AD21" s="57">
        <f>IF('CA Standards and Followers'!$C33=1,'EPA HDV Rules'!W$24,'CA Standards and Followers'!AD$7)</f>
        <v>0</v>
      </c>
      <c r="AE21" s="57">
        <f>IF('CA Standards and Followers'!$C33=1,'EPA HDV Rules'!X$24,'CA Standards and Followers'!AE$7)</f>
        <v>0</v>
      </c>
      <c r="AF21" s="57">
        <f>IF('CA Standards and Followers'!$C33=1,'EPA HDV Rules'!Y$24,'CA Standards and Followers'!AF$7)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 s="57">
        <f>IF('CA Standards and Followers'!$C34=1,'EPA HDV Rules'!B$24,'CA Standards and Followers'!I$7)</f>
        <v>0.15859263730065903</v>
      </c>
      <c r="J22" s="57">
        <f>IF('CA Standards and Followers'!$C34=1,'EPA HDV Rules'!C$24,'CA Standards and Followers'!J$7)</f>
        <v>0.21718527460131815</v>
      </c>
      <c r="K22" s="57">
        <f>IF('CA Standards and Followers'!$C34=1,'EPA HDV Rules'!D$24,'CA Standards and Followers'!K$7)</f>
        <v>0.2757779119019772</v>
      </c>
      <c r="L22" s="57">
        <f>IF('CA Standards and Followers'!$C34=1,'EPA HDV Rules'!E$24,'CA Standards and Followers'!L$7)</f>
        <v>0.3343705492026362</v>
      </c>
      <c r="M22" s="57">
        <f>IF('CA Standards and Followers'!$C34=1,'EPA HDV Rules'!F$24,'CA Standards and Followers'!M$7)</f>
        <v>0.38437054920263619</v>
      </c>
      <c r="N22" s="57">
        <f>IF('CA Standards and Followers'!$C34=1,'EPA HDV Rules'!G$24,'CA Standards and Followers'!N$7)</f>
        <v>0.43437054920263629</v>
      </c>
      <c r="O22" s="57">
        <f>IF('CA Standards and Followers'!$C34=1,'EPA HDV Rules'!H$24,'CA Standards and Followers'!O$7)</f>
        <v>0.48437054920263622</v>
      </c>
      <c r="P22" s="57">
        <f>IF('CA Standards and Followers'!$C34=1,'EPA HDV Rules'!I$24,'CA Standards and Followers'!P$7)</f>
        <v>0.53437054920263627</v>
      </c>
      <c r="Q22" s="57">
        <f>IF('CA Standards and Followers'!$C34=1,'EPA HDV Rules'!J$24,'CA Standards and Followers'!Q$7)</f>
        <v>0.58437054920263631</v>
      </c>
      <c r="R22" s="57">
        <f>IF('CA Standards and Followers'!$C34=1,'EPA HDV Rules'!K$24,'CA Standards and Followers'!R$7)</f>
        <v>0.58437054920263631</v>
      </c>
      <c r="S22" s="57">
        <f>IF('CA Standards and Followers'!$C34=1,'EPA HDV Rules'!L$24,'CA Standards and Followers'!S$7)</f>
        <v>0.58437054920263631</v>
      </c>
      <c r="T22" s="57">
        <f>IF('CA Standards and Followers'!$C34=1,'EPA HDV Rules'!M$24,'CA Standards and Followers'!T$7)</f>
        <v>0.58437054920263631</v>
      </c>
      <c r="U22" s="57">
        <f>IF('CA Standards and Followers'!$C34=1,'EPA HDV Rules'!N$24,'CA Standards and Followers'!U$7)</f>
        <v>0.58437054920263631</v>
      </c>
      <c r="V22" s="57">
        <f>IF('CA Standards and Followers'!$C34=1,'EPA HDV Rules'!O$24,'CA Standards and Followers'!V$7)</f>
        <v>0.58437054920263631</v>
      </c>
      <c r="W22" s="57">
        <f>IF('CA Standards and Followers'!$C34=1,'EPA HDV Rules'!P$24,'CA Standards and Followers'!W$7)</f>
        <v>0.58437054920263631</v>
      </c>
      <c r="X22" s="57">
        <f>IF('CA Standards and Followers'!$C34=1,'EPA HDV Rules'!Q$24,'CA Standards and Followers'!X$7)</f>
        <v>0.58437054920263631</v>
      </c>
      <c r="Y22" s="57">
        <f>IF('CA Standards and Followers'!$C34=1,'EPA HDV Rules'!R$24,'CA Standards and Followers'!Y$7)</f>
        <v>0.58437054920263631</v>
      </c>
      <c r="Z22" s="57">
        <f>IF('CA Standards and Followers'!$C34=1,'EPA HDV Rules'!S$24,'CA Standards and Followers'!Z$7)</f>
        <v>0.58437054920263631</v>
      </c>
      <c r="AA22" s="57">
        <f>IF('CA Standards and Followers'!$C34=1,'EPA HDV Rules'!T$24,'CA Standards and Followers'!AA$7)</f>
        <v>0.58437054920263631</v>
      </c>
      <c r="AB22" s="57">
        <f>IF('CA Standards and Followers'!$C34=1,'EPA HDV Rules'!U$24,'CA Standards and Followers'!AB$7)</f>
        <v>0.58437054920263631</v>
      </c>
      <c r="AC22" s="57">
        <f>IF('CA Standards and Followers'!$C34=1,'EPA HDV Rules'!V$24,'CA Standards and Followers'!AC$7)</f>
        <v>0.58437054920263631</v>
      </c>
      <c r="AD22" s="57">
        <f>IF('CA Standards and Followers'!$C34=1,'EPA HDV Rules'!W$24,'CA Standards and Followers'!AD$7)</f>
        <v>0.58437054920263631</v>
      </c>
      <c r="AE22" s="57">
        <f>IF('CA Standards and Followers'!$C34=1,'EPA HDV Rules'!X$24,'CA Standards and Followers'!AE$7)</f>
        <v>0.58437054920263631</v>
      </c>
      <c r="AF22" s="57">
        <f>IF('CA Standards and Followers'!$C34=1,'EPA HDV Rules'!Y$24,'CA Standards and Followers'!AF$7)</f>
        <v>0.58437054920263631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7.6874109840527255E-2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0.10515558238039545</v>
      </c>
      <c r="I23" s="57">
        <f>IF('CA Standards and Followers'!$C35=1,'EPA HDV Rules'!B$24,'CA Standards and Followers'!I$7)</f>
        <v>0.15859263730065903</v>
      </c>
      <c r="J23" s="57">
        <f>IF('CA Standards and Followers'!$C35=1,'EPA HDV Rules'!C$24,'CA Standards and Followers'!J$7)</f>
        <v>0.21718527460131815</v>
      </c>
      <c r="K23" s="57">
        <f>IF('CA Standards and Followers'!$C35=1,'EPA HDV Rules'!D$24,'CA Standards and Followers'!K$7)</f>
        <v>0.2757779119019772</v>
      </c>
      <c r="L23" s="57">
        <f>IF('CA Standards and Followers'!$C35=1,'EPA HDV Rules'!E$24,'CA Standards and Followers'!L$7)</f>
        <v>0.3343705492026362</v>
      </c>
      <c r="M23" s="57">
        <f>IF('CA Standards and Followers'!$C35=1,'EPA HDV Rules'!F$24,'CA Standards and Followers'!M$7)</f>
        <v>0.38437054920263619</v>
      </c>
      <c r="N23" s="57">
        <f>IF('CA Standards and Followers'!$C35=1,'EPA HDV Rules'!G$24,'CA Standards and Followers'!N$7)</f>
        <v>0.43437054920263629</v>
      </c>
      <c r="O23" s="57">
        <f>IF('CA Standards and Followers'!$C35=1,'EPA HDV Rules'!H$24,'CA Standards and Followers'!O$7)</f>
        <v>0.48437054920263622</v>
      </c>
      <c r="P23" s="57">
        <f>IF('CA Standards and Followers'!$C35=1,'EPA HDV Rules'!I$24,'CA Standards and Followers'!P$7)</f>
        <v>0.53437054920263627</v>
      </c>
      <c r="Q23" s="57">
        <f>IF('CA Standards and Followers'!$C35=1,'EPA HDV Rules'!J$24,'CA Standards and Followers'!Q$7)</f>
        <v>0.58437054920263631</v>
      </c>
      <c r="R23" s="57">
        <f>IF('CA Standards and Followers'!$C35=1,'EPA HDV Rules'!K$24,'CA Standards and Followers'!R$7)</f>
        <v>0.58437054920263631</v>
      </c>
      <c r="S23" s="57">
        <f>IF('CA Standards and Followers'!$C35=1,'EPA HDV Rules'!L$24,'CA Standards and Followers'!S$7)</f>
        <v>0.58437054920263631</v>
      </c>
      <c r="T23" s="57">
        <f>IF('CA Standards and Followers'!$C35=1,'EPA HDV Rules'!M$24,'CA Standards and Followers'!T$7)</f>
        <v>0.58437054920263631</v>
      </c>
      <c r="U23" s="57">
        <f>IF('CA Standards and Followers'!$C35=1,'EPA HDV Rules'!N$24,'CA Standards and Followers'!U$7)</f>
        <v>0.58437054920263631</v>
      </c>
      <c r="V23" s="57">
        <f>IF('CA Standards and Followers'!$C35=1,'EPA HDV Rules'!O$24,'CA Standards and Followers'!V$7)</f>
        <v>0.58437054920263631</v>
      </c>
      <c r="W23" s="57">
        <f>IF('CA Standards and Followers'!$C35=1,'EPA HDV Rules'!P$24,'CA Standards and Followers'!W$7)</f>
        <v>0.58437054920263631</v>
      </c>
      <c r="X23" s="57">
        <f>IF('CA Standards and Followers'!$C35=1,'EPA HDV Rules'!Q$24,'CA Standards and Followers'!X$7)</f>
        <v>0.58437054920263631</v>
      </c>
      <c r="Y23" s="57">
        <f>IF('CA Standards and Followers'!$C35=1,'EPA HDV Rules'!R$24,'CA Standards and Followers'!Y$7)</f>
        <v>0.58437054920263631</v>
      </c>
      <c r="Z23" s="57">
        <f>IF('CA Standards and Followers'!$C35=1,'EPA HDV Rules'!S$24,'CA Standards and Followers'!Z$7)</f>
        <v>0.58437054920263631</v>
      </c>
      <c r="AA23" s="57">
        <f>IF('CA Standards and Followers'!$C35=1,'EPA HDV Rules'!T$24,'CA Standards and Followers'!AA$7)</f>
        <v>0.58437054920263631</v>
      </c>
      <c r="AB23" s="57">
        <f>IF('CA Standards and Followers'!$C35=1,'EPA HDV Rules'!U$24,'CA Standards and Followers'!AB$7)</f>
        <v>0.58437054920263631</v>
      </c>
      <c r="AC23" s="57">
        <f>IF('CA Standards and Followers'!$C35=1,'EPA HDV Rules'!V$24,'CA Standards and Followers'!AC$7)</f>
        <v>0.58437054920263631</v>
      </c>
      <c r="AD23" s="57">
        <f>IF('CA Standards and Followers'!$C35=1,'EPA HDV Rules'!W$24,'CA Standards and Followers'!AD$7)</f>
        <v>0.58437054920263631</v>
      </c>
      <c r="AE23" s="57">
        <f>IF('CA Standards and Followers'!$C35=1,'EPA HDV Rules'!X$24,'CA Standards and Followers'!AE$7)</f>
        <v>0.58437054920263631</v>
      </c>
      <c r="AF23" s="57">
        <f>IF('CA Standards and Followers'!$C35=1,'EPA HDV Rules'!Y$24,'CA Standards and Followers'!AF$7)</f>
        <v>0.58437054920263631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 s="57">
        <f>IF('CA Standards and Followers'!$C36=1,'EPA HDV Rules'!B$24,'CA Standards and Followers'!I$7)</f>
        <v>0</v>
      </c>
      <c r="J24" s="57">
        <f>IF('CA Standards and Followers'!$C36=1,'EPA HDV Rules'!C$24,'CA Standards and Followers'!J$7)</f>
        <v>0</v>
      </c>
      <c r="K24" s="57">
        <f>IF('CA Standards and Followers'!$C36=1,'EPA HDV Rules'!D$24,'CA Standards and Followers'!K$7)</f>
        <v>0</v>
      </c>
      <c r="L24" s="57">
        <f>IF('CA Standards and Followers'!$C36=1,'EPA HDV Rules'!E$24,'CA Standards and Followers'!L$7)</f>
        <v>0</v>
      </c>
      <c r="M24" s="57">
        <f>IF('CA Standards and Followers'!$C36=1,'EPA HDV Rules'!F$24,'CA Standards and Followers'!M$7)</f>
        <v>0</v>
      </c>
      <c r="N24" s="57">
        <f>IF('CA Standards and Followers'!$C36=1,'EPA HDV Rules'!G$24,'CA Standards and Followers'!N$7)</f>
        <v>0</v>
      </c>
      <c r="O24" s="57">
        <f>IF('CA Standards and Followers'!$C36=1,'EPA HDV Rules'!H$24,'CA Standards and Followers'!O$7)</f>
        <v>0</v>
      </c>
      <c r="P24" s="57">
        <f>IF('CA Standards and Followers'!$C36=1,'EPA HDV Rules'!I$24,'CA Standards and Followers'!P$7)</f>
        <v>0</v>
      </c>
      <c r="Q24" s="57">
        <f>IF('CA Standards and Followers'!$C36=1,'EPA HDV Rules'!J$24,'CA Standards and Followers'!Q$7)</f>
        <v>0</v>
      </c>
      <c r="R24" s="57">
        <f>IF('CA Standards and Followers'!$C36=1,'EPA HDV Rules'!K$24,'CA Standards and Followers'!R$7)</f>
        <v>0</v>
      </c>
      <c r="S24" s="57">
        <f>IF('CA Standards and Followers'!$C36=1,'EPA HDV Rules'!L$24,'CA Standards and Followers'!S$7)</f>
        <v>0</v>
      </c>
      <c r="T24" s="57">
        <f>IF('CA Standards and Followers'!$C36=1,'EPA HDV Rules'!M$24,'CA Standards and Followers'!T$7)</f>
        <v>0</v>
      </c>
      <c r="U24" s="57">
        <f>IF('CA Standards and Followers'!$C36=1,'EPA HDV Rules'!N$24,'CA Standards and Followers'!U$7)</f>
        <v>0</v>
      </c>
      <c r="V24" s="57">
        <f>IF('CA Standards and Followers'!$C36=1,'EPA HDV Rules'!O$24,'CA Standards and Followers'!V$7)</f>
        <v>0</v>
      </c>
      <c r="W24" s="57">
        <f>IF('CA Standards and Followers'!$C36=1,'EPA HDV Rules'!P$24,'CA Standards and Followers'!W$7)</f>
        <v>0</v>
      </c>
      <c r="X24" s="57">
        <f>IF('CA Standards and Followers'!$C36=1,'EPA HDV Rules'!Q$24,'CA Standards and Followers'!X$7)</f>
        <v>0</v>
      </c>
      <c r="Y24" s="57">
        <f>IF('CA Standards and Followers'!$C36=1,'EPA HDV Rules'!R$24,'CA Standards and Followers'!Y$7)</f>
        <v>0</v>
      </c>
      <c r="Z24" s="57">
        <f>IF('CA Standards and Followers'!$C36=1,'EPA HDV Rules'!S$24,'CA Standards and Followers'!Z$7)</f>
        <v>0</v>
      </c>
      <c r="AA24" s="57">
        <f>IF('CA Standards and Followers'!$C36=1,'EPA HDV Rules'!T$24,'CA Standards and Followers'!AA$7)</f>
        <v>0</v>
      </c>
      <c r="AB24" s="57">
        <f>IF('CA Standards and Followers'!$C36=1,'EPA HDV Rules'!U$24,'CA Standards and Followers'!AB$7)</f>
        <v>0</v>
      </c>
      <c r="AC24" s="57">
        <f>IF('CA Standards and Followers'!$C36=1,'EPA HDV Rules'!V$24,'CA Standards and Followers'!AC$7)</f>
        <v>0</v>
      </c>
      <c r="AD24" s="57">
        <f>IF('CA Standards and Followers'!$C36=1,'EPA HDV Rules'!W$24,'CA Standards and Followers'!AD$7)</f>
        <v>0</v>
      </c>
      <c r="AE24" s="57">
        <f>IF('CA Standards and Followers'!$C36=1,'EPA HDV Rules'!X$24,'CA Standards and Followers'!AE$7)</f>
        <v>0</v>
      </c>
      <c r="AF24" s="57">
        <f>IF('CA Standards and Followers'!$C36=1,'EPA HDV Rules'!Y$24,'CA Standards and Followers'!AF$7)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 s="57">
        <f>IF('CA Standards and Followers'!$C37=1,'EPA HDV Rules'!B$24,'CA Standards and Followers'!I$7)</f>
        <v>0</v>
      </c>
      <c r="J25" s="57">
        <f>IF('CA Standards and Followers'!$C37=1,'EPA HDV Rules'!C$24,'CA Standards and Followers'!J$7)</f>
        <v>0</v>
      </c>
      <c r="K25" s="57">
        <f>IF('CA Standards and Followers'!$C37=1,'EPA HDV Rules'!D$24,'CA Standards and Followers'!K$7)</f>
        <v>0</v>
      </c>
      <c r="L25" s="57">
        <f>IF('CA Standards and Followers'!$C37=1,'EPA HDV Rules'!E$24,'CA Standards and Followers'!L$7)</f>
        <v>0</v>
      </c>
      <c r="M25" s="57">
        <f>IF('CA Standards and Followers'!$C37=1,'EPA HDV Rules'!F$24,'CA Standards and Followers'!M$7)</f>
        <v>0</v>
      </c>
      <c r="N25" s="57">
        <f>IF('CA Standards and Followers'!$C37=1,'EPA HDV Rules'!G$24,'CA Standards and Followers'!N$7)</f>
        <v>0</v>
      </c>
      <c r="O25" s="57">
        <f>IF('CA Standards and Followers'!$C37=1,'EPA HDV Rules'!H$24,'CA Standards and Followers'!O$7)</f>
        <v>0</v>
      </c>
      <c r="P25" s="57">
        <f>IF('CA Standards and Followers'!$C37=1,'EPA HDV Rules'!I$24,'CA Standards and Followers'!P$7)</f>
        <v>0</v>
      </c>
      <c r="Q25" s="57">
        <f>IF('CA Standards and Followers'!$C37=1,'EPA HDV Rules'!J$24,'CA Standards and Followers'!Q$7)</f>
        <v>0</v>
      </c>
      <c r="R25" s="57">
        <f>IF('CA Standards and Followers'!$C37=1,'EPA HDV Rules'!K$24,'CA Standards and Followers'!R$7)</f>
        <v>0</v>
      </c>
      <c r="S25" s="57">
        <f>IF('CA Standards and Followers'!$C37=1,'EPA HDV Rules'!L$24,'CA Standards and Followers'!S$7)</f>
        <v>0</v>
      </c>
      <c r="T25" s="57">
        <f>IF('CA Standards and Followers'!$C37=1,'EPA HDV Rules'!M$24,'CA Standards and Followers'!T$7)</f>
        <v>0</v>
      </c>
      <c r="U25" s="57">
        <f>IF('CA Standards and Followers'!$C37=1,'EPA HDV Rules'!N$24,'CA Standards and Followers'!U$7)</f>
        <v>0</v>
      </c>
      <c r="V25" s="57">
        <f>IF('CA Standards and Followers'!$C37=1,'EPA HDV Rules'!O$24,'CA Standards and Followers'!V$7)</f>
        <v>0</v>
      </c>
      <c r="W25" s="57">
        <f>IF('CA Standards and Followers'!$C37=1,'EPA HDV Rules'!P$24,'CA Standards and Followers'!W$7)</f>
        <v>0</v>
      </c>
      <c r="X25" s="57">
        <f>IF('CA Standards and Followers'!$C37=1,'EPA HDV Rules'!Q$24,'CA Standards and Followers'!X$7)</f>
        <v>0</v>
      </c>
      <c r="Y25" s="57">
        <f>IF('CA Standards and Followers'!$C37=1,'EPA HDV Rules'!R$24,'CA Standards and Followers'!Y$7)</f>
        <v>0</v>
      </c>
      <c r="Z25" s="57">
        <f>IF('CA Standards and Followers'!$C37=1,'EPA HDV Rules'!S$24,'CA Standards and Followers'!Z$7)</f>
        <v>0</v>
      </c>
      <c r="AA25" s="57">
        <f>IF('CA Standards and Followers'!$C37=1,'EPA HDV Rules'!T$24,'CA Standards and Followers'!AA$7)</f>
        <v>0</v>
      </c>
      <c r="AB25" s="57">
        <f>IF('CA Standards and Followers'!$C37=1,'EPA HDV Rules'!U$24,'CA Standards and Followers'!AB$7)</f>
        <v>0</v>
      </c>
      <c r="AC25" s="57">
        <f>IF('CA Standards and Followers'!$C37=1,'EPA HDV Rules'!V$24,'CA Standards and Followers'!AC$7)</f>
        <v>0</v>
      </c>
      <c r="AD25" s="57">
        <f>IF('CA Standards and Followers'!$C37=1,'EPA HDV Rules'!W$24,'CA Standards and Followers'!AD$7)</f>
        <v>0</v>
      </c>
      <c r="AE25" s="57">
        <f>IF('CA Standards and Followers'!$C37=1,'EPA HDV Rules'!X$24,'CA Standards and Followers'!AE$7)</f>
        <v>0</v>
      </c>
      <c r="AF25" s="57">
        <f>IF('CA Standards and Followers'!$C37=1,'EPA HDV Rules'!Y$24,'CA Standards and Followers'!AF$7)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 s="57">
        <f>IF('CA Standards and Followers'!$C38=1,'EPA HDV Rules'!B$24,'CA Standards and Followers'!I$7)</f>
        <v>0</v>
      </c>
      <c r="J26" s="57">
        <f>IF('CA Standards and Followers'!$C38=1,'EPA HDV Rules'!C$24,'CA Standards and Followers'!J$7)</f>
        <v>0</v>
      </c>
      <c r="K26" s="57">
        <f>IF('CA Standards and Followers'!$C38=1,'EPA HDV Rules'!D$24,'CA Standards and Followers'!K$7)</f>
        <v>0</v>
      </c>
      <c r="L26" s="57">
        <f>IF('CA Standards and Followers'!$C38=1,'EPA HDV Rules'!E$24,'CA Standards and Followers'!L$7)</f>
        <v>0</v>
      </c>
      <c r="M26" s="57">
        <f>IF('CA Standards and Followers'!$C38=1,'EPA HDV Rules'!F$24,'CA Standards and Followers'!M$7)</f>
        <v>0</v>
      </c>
      <c r="N26" s="57">
        <f>IF('CA Standards and Followers'!$C38=1,'EPA HDV Rules'!G$24,'CA Standards and Followers'!N$7)</f>
        <v>0</v>
      </c>
      <c r="O26" s="57">
        <f>IF('CA Standards and Followers'!$C38=1,'EPA HDV Rules'!H$24,'CA Standards and Followers'!O$7)</f>
        <v>0</v>
      </c>
      <c r="P26" s="57">
        <f>IF('CA Standards and Followers'!$C38=1,'EPA HDV Rules'!I$24,'CA Standards and Followers'!P$7)</f>
        <v>0</v>
      </c>
      <c r="Q26" s="57">
        <f>IF('CA Standards and Followers'!$C38=1,'EPA HDV Rules'!J$24,'CA Standards and Followers'!Q$7)</f>
        <v>0</v>
      </c>
      <c r="R26" s="57">
        <f>IF('CA Standards and Followers'!$C38=1,'EPA HDV Rules'!K$24,'CA Standards and Followers'!R$7)</f>
        <v>0</v>
      </c>
      <c r="S26" s="57">
        <f>IF('CA Standards and Followers'!$C38=1,'EPA HDV Rules'!L$24,'CA Standards and Followers'!S$7)</f>
        <v>0</v>
      </c>
      <c r="T26" s="57">
        <f>IF('CA Standards and Followers'!$C38=1,'EPA HDV Rules'!M$24,'CA Standards and Followers'!T$7)</f>
        <v>0</v>
      </c>
      <c r="U26" s="57">
        <f>IF('CA Standards and Followers'!$C38=1,'EPA HDV Rules'!N$24,'CA Standards and Followers'!U$7)</f>
        <v>0</v>
      </c>
      <c r="V26" s="57">
        <f>IF('CA Standards and Followers'!$C38=1,'EPA HDV Rules'!O$24,'CA Standards and Followers'!V$7)</f>
        <v>0</v>
      </c>
      <c r="W26" s="57">
        <f>IF('CA Standards and Followers'!$C38=1,'EPA HDV Rules'!P$24,'CA Standards and Followers'!W$7)</f>
        <v>0</v>
      </c>
      <c r="X26" s="57">
        <f>IF('CA Standards and Followers'!$C38=1,'EPA HDV Rules'!Q$24,'CA Standards and Followers'!X$7)</f>
        <v>0</v>
      </c>
      <c r="Y26" s="57">
        <f>IF('CA Standards and Followers'!$C38=1,'EPA HDV Rules'!R$24,'CA Standards and Followers'!Y$7)</f>
        <v>0</v>
      </c>
      <c r="Z26" s="57">
        <f>IF('CA Standards and Followers'!$C38=1,'EPA HDV Rules'!S$24,'CA Standards and Followers'!Z$7)</f>
        <v>0</v>
      </c>
      <c r="AA26" s="57">
        <f>IF('CA Standards and Followers'!$C38=1,'EPA HDV Rules'!T$24,'CA Standards and Followers'!AA$7)</f>
        <v>0</v>
      </c>
      <c r="AB26" s="57">
        <f>IF('CA Standards and Followers'!$C38=1,'EPA HDV Rules'!U$24,'CA Standards and Followers'!AB$7)</f>
        <v>0</v>
      </c>
      <c r="AC26" s="57">
        <f>IF('CA Standards and Followers'!$C38=1,'EPA HDV Rules'!V$24,'CA Standards and Followers'!AC$7)</f>
        <v>0</v>
      </c>
      <c r="AD26" s="57">
        <f>IF('CA Standards and Followers'!$C38=1,'EPA HDV Rules'!W$24,'CA Standards and Followers'!AD$7)</f>
        <v>0</v>
      </c>
      <c r="AE26" s="57">
        <f>IF('CA Standards and Followers'!$C38=1,'EPA HDV Rules'!X$24,'CA Standards and Followers'!AE$7)</f>
        <v>0</v>
      </c>
      <c r="AF26" s="57">
        <f>IF('CA Standards and Followers'!$C38=1,'EPA HDV Rules'!Y$24,'CA Standards and Followers'!AF$7)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 s="57">
        <f>IF('CA Standards and Followers'!$C39=1,'EPA HDV Rules'!B$24,'CA Standards and Followers'!I$7)</f>
        <v>0</v>
      </c>
      <c r="J27" s="57">
        <f>IF('CA Standards and Followers'!$C39=1,'EPA HDV Rules'!C$24,'CA Standards and Followers'!J$7)</f>
        <v>0</v>
      </c>
      <c r="K27" s="57">
        <f>IF('CA Standards and Followers'!$C39=1,'EPA HDV Rules'!D$24,'CA Standards and Followers'!K$7)</f>
        <v>0</v>
      </c>
      <c r="L27" s="57">
        <f>IF('CA Standards and Followers'!$C39=1,'EPA HDV Rules'!E$24,'CA Standards and Followers'!L$7)</f>
        <v>0</v>
      </c>
      <c r="M27" s="57">
        <f>IF('CA Standards and Followers'!$C39=1,'EPA HDV Rules'!F$24,'CA Standards and Followers'!M$7)</f>
        <v>0</v>
      </c>
      <c r="N27" s="57">
        <f>IF('CA Standards and Followers'!$C39=1,'EPA HDV Rules'!G$24,'CA Standards and Followers'!N$7)</f>
        <v>0</v>
      </c>
      <c r="O27" s="57">
        <f>IF('CA Standards and Followers'!$C39=1,'EPA HDV Rules'!H$24,'CA Standards and Followers'!O$7)</f>
        <v>0</v>
      </c>
      <c r="P27" s="57">
        <f>IF('CA Standards and Followers'!$C39=1,'EPA HDV Rules'!I$24,'CA Standards and Followers'!P$7)</f>
        <v>0</v>
      </c>
      <c r="Q27" s="57">
        <f>IF('CA Standards and Followers'!$C39=1,'EPA HDV Rules'!J$24,'CA Standards and Followers'!Q$7)</f>
        <v>0</v>
      </c>
      <c r="R27" s="57">
        <f>IF('CA Standards and Followers'!$C39=1,'EPA HDV Rules'!K$24,'CA Standards and Followers'!R$7)</f>
        <v>0</v>
      </c>
      <c r="S27" s="57">
        <f>IF('CA Standards and Followers'!$C39=1,'EPA HDV Rules'!L$24,'CA Standards and Followers'!S$7)</f>
        <v>0</v>
      </c>
      <c r="T27" s="57">
        <f>IF('CA Standards and Followers'!$C39=1,'EPA HDV Rules'!M$24,'CA Standards and Followers'!T$7)</f>
        <v>0</v>
      </c>
      <c r="U27" s="57">
        <f>IF('CA Standards and Followers'!$C39=1,'EPA HDV Rules'!N$24,'CA Standards and Followers'!U$7)</f>
        <v>0</v>
      </c>
      <c r="V27" s="57">
        <f>IF('CA Standards and Followers'!$C39=1,'EPA HDV Rules'!O$24,'CA Standards and Followers'!V$7)</f>
        <v>0</v>
      </c>
      <c r="W27" s="57">
        <f>IF('CA Standards and Followers'!$C39=1,'EPA HDV Rules'!P$24,'CA Standards and Followers'!W$7)</f>
        <v>0</v>
      </c>
      <c r="X27" s="57">
        <f>IF('CA Standards and Followers'!$C39=1,'EPA HDV Rules'!Q$24,'CA Standards and Followers'!X$7)</f>
        <v>0</v>
      </c>
      <c r="Y27" s="57">
        <f>IF('CA Standards and Followers'!$C39=1,'EPA HDV Rules'!R$24,'CA Standards and Followers'!Y$7)</f>
        <v>0</v>
      </c>
      <c r="Z27" s="57">
        <f>IF('CA Standards and Followers'!$C39=1,'EPA HDV Rules'!S$24,'CA Standards and Followers'!Z$7)</f>
        <v>0</v>
      </c>
      <c r="AA27" s="57">
        <f>IF('CA Standards and Followers'!$C39=1,'EPA HDV Rules'!T$24,'CA Standards and Followers'!AA$7)</f>
        <v>0</v>
      </c>
      <c r="AB27" s="57">
        <f>IF('CA Standards and Followers'!$C39=1,'EPA HDV Rules'!U$24,'CA Standards and Followers'!AB$7)</f>
        <v>0</v>
      </c>
      <c r="AC27" s="57">
        <f>IF('CA Standards and Followers'!$C39=1,'EPA HDV Rules'!V$24,'CA Standards and Followers'!AC$7)</f>
        <v>0</v>
      </c>
      <c r="AD27" s="57">
        <f>IF('CA Standards and Followers'!$C39=1,'EPA HDV Rules'!W$24,'CA Standards and Followers'!AD$7)</f>
        <v>0</v>
      </c>
      <c r="AE27" s="57">
        <f>IF('CA Standards and Followers'!$C39=1,'EPA HDV Rules'!X$24,'CA Standards and Followers'!AE$7)</f>
        <v>0</v>
      </c>
      <c r="AF27" s="57">
        <f>IF('CA Standards and Followers'!$C39=1,'EPA HDV Rules'!Y$24,'CA Standards and Followers'!AF$7)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 s="57">
        <f>IF('CA Standards and Followers'!$C40=1,'EPA HDV Rules'!B$24,'CA Standards and Followers'!I$7)</f>
        <v>0</v>
      </c>
      <c r="J28" s="57">
        <f>IF('CA Standards and Followers'!$C40=1,'EPA HDV Rules'!C$24,'CA Standards and Followers'!J$7)</f>
        <v>0</v>
      </c>
      <c r="K28" s="57">
        <f>IF('CA Standards and Followers'!$C40=1,'EPA HDV Rules'!D$24,'CA Standards and Followers'!K$7)</f>
        <v>0</v>
      </c>
      <c r="L28" s="57">
        <f>IF('CA Standards and Followers'!$C40=1,'EPA HDV Rules'!E$24,'CA Standards and Followers'!L$7)</f>
        <v>0</v>
      </c>
      <c r="M28" s="57">
        <f>IF('CA Standards and Followers'!$C40=1,'EPA HDV Rules'!F$24,'CA Standards and Followers'!M$7)</f>
        <v>0</v>
      </c>
      <c r="N28" s="57">
        <f>IF('CA Standards and Followers'!$C40=1,'EPA HDV Rules'!G$24,'CA Standards and Followers'!N$7)</f>
        <v>0</v>
      </c>
      <c r="O28" s="57">
        <f>IF('CA Standards and Followers'!$C40=1,'EPA HDV Rules'!H$24,'CA Standards and Followers'!O$7)</f>
        <v>0</v>
      </c>
      <c r="P28" s="57">
        <f>IF('CA Standards and Followers'!$C40=1,'EPA HDV Rules'!I$24,'CA Standards and Followers'!P$7)</f>
        <v>0</v>
      </c>
      <c r="Q28" s="57">
        <f>IF('CA Standards and Followers'!$C40=1,'EPA HDV Rules'!J$24,'CA Standards and Followers'!Q$7)</f>
        <v>0</v>
      </c>
      <c r="R28" s="57">
        <f>IF('CA Standards and Followers'!$C40=1,'EPA HDV Rules'!K$24,'CA Standards and Followers'!R$7)</f>
        <v>0</v>
      </c>
      <c r="S28" s="57">
        <f>IF('CA Standards and Followers'!$C40=1,'EPA HDV Rules'!L$24,'CA Standards and Followers'!S$7)</f>
        <v>0</v>
      </c>
      <c r="T28" s="57">
        <f>IF('CA Standards and Followers'!$C40=1,'EPA HDV Rules'!M$24,'CA Standards and Followers'!T$7)</f>
        <v>0</v>
      </c>
      <c r="U28" s="57">
        <f>IF('CA Standards and Followers'!$C40=1,'EPA HDV Rules'!N$24,'CA Standards and Followers'!U$7)</f>
        <v>0</v>
      </c>
      <c r="V28" s="57">
        <f>IF('CA Standards and Followers'!$C40=1,'EPA HDV Rules'!O$24,'CA Standards and Followers'!V$7)</f>
        <v>0</v>
      </c>
      <c r="W28" s="57">
        <f>IF('CA Standards and Followers'!$C40=1,'EPA HDV Rules'!P$24,'CA Standards and Followers'!W$7)</f>
        <v>0</v>
      </c>
      <c r="X28" s="57">
        <f>IF('CA Standards and Followers'!$C40=1,'EPA HDV Rules'!Q$24,'CA Standards and Followers'!X$7)</f>
        <v>0</v>
      </c>
      <c r="Y28" s="57">
        <f>IF('CA Standards and Followers'!$C40=1,'EPA HDV Rules'!R$24,'CA Standards and Followers'!Y$7)</f>
        <v>0</v>
      </c>
      <c r="Z28" s="57">
        <f>IF('CA Standards and Followers'!$C40=1,'EPA HDV Rules'!S$24,'CA Standards and Followers'!Z$7)</f>
        <v>0</v>
      </c>
      <c r="AA28" s="57">
        <f>IF('CA Standards and Followers'!$C40=1,'EPA HDV Rules'!T$24,'CA Standards and Followers'!AA$7)</f>
        <v>0</v>
      </c>
      <c r="AB28" s="57">
        <f>IF('CA Standards and Followers'!$C40=1,'EPA HDV Rules'!U$24,'CA Standards and Followers'!AB$7)</f>
        <v>0</v>
      </c>
      <c r="AC28" s="57">
        <f>IF('CA Standards and Followers'!$C40=1,'EPA HDV Rules'!V$24,'CA Standards and Followers'!AC$7)</f>
        <v>0</v>
      </c>
      <c r="AD28" s="57">
        <f>IF('CA Standards and Followers'!$C40=1,'EPA HDV Rules'!W$24,'CA Standards and Followers'!AD$7)</f>
        <v>0</v>
      </c>
      <c r="AE28" s="57">
        <f>IF('CA Standards and Followers'!$C40=1,'EPA HDV Rules'!X$24,'CA Standards and Followers'!AE$7)</f>
        <v>0</v>
      </c>
      <c r="AF28" s="57">
        <f>IF('CA Standards and Followers'!$C40=1,'EPA HDV Rules'!Y$24,'CA Standards and Followers'!AF$7)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 s="57">
        <f>IF('CA Standards and Followers'!$C41=1,'EPA HDV Rules'!B$24,'CA Standards and Followers'!I$7)</f>
        <v>0</v>
      </c>
      <c r="J29" s="57">
        <f>IF('CA Standards and Followers'!$C41=1,'EPA HDV Rules'!C$24,'CA Standards and Followers'!J$7)</f>
        <v>0</v>
      </c>
      <c r="K29" s="57">
        <f>IF('CA Standards and Followers'!$C41=1,'EPA HDV Rules'!D$24,'CA Standards and Followers'!K$7)</f>
        <v>0</v>
      </c>
      <c r="L29" s="57">
        <f>IF('CA Standards and Followers'!$C41=1,'EPA HDV Rules'!E$24,'CA Standards and Followers'!L$7)</f>
        <v>0</v>
      </c>
      <c r="M29" s="57">
        <f>IF('CA Standards and Followers'!$C41=1,'EPA HDV Rules'!F$24,'CA Standards and Followers'!M$7)</f>
        <v>0</v>
      </c>
      <c r="N29" s="57">
        <f>IF('CA Standards and Followers'!$C41=1,'EPA HDV Rules'!G$24,'CA Standards and Followers'!N$7)</f>
        <v>0</v>
      </c>
      <c r="O29" s="57">
        <f>IF('CA Standards and Followers'!$C41=1,'EPA HDV Rules'!H$24,'CA Standards and Followers'!O$7)</f>
        <v>0</v>
      </c>
      <c r="P29" s="57">
        <f>IF('CA Standards and Followers'!$C41=1,'EPA HDV Rules'!I$24,'CA Standards and Followers'!P$7)</f>
        <v>0</v>
      </c>
      <c r="Q29" s="57">
        <f>IF('CA Standards and Followers'!$C41=1,'EPA HDV Rules'!J$24,'CA Standards and Followers'!Q$7)</f>
        <v>0</v>
      </c>
      <c r="R29" s="57">
        <f>IF('CA Standards and Followers'!$C41=1,'EPA HDV Rules'!K$24,'CA Standards and Followers'!R$7)</f>
        <v>0</v>
      </c>
      <c r="S29" s="57">
        <f>IF('CA Standards and Followers'!$C41=1,'EPA HDV Rules'!L$24,'CA Standards and Followers'!S$7)</f>
        <v>0</v>
      </c>
      <c r="T29" s="57">
        <f>IF('CA Standards and Followers'!$C41=1,'EPA HDV Rules'!M$24,'CA Standards and Followers'!T$7)</f>
        <v>0</v>
      </c>
      <c r="U29" s="57">
        <f>IF('CA Standards and Followers'!$C41=1,'EPA HDV Rules'!N$24,'CA Standards and Followers'!U$7)</f>
        <v>0</v>
      </c>
      <c r="V29" s="57">
        <f>IF('CA Standards and Followers'!$C41=1,'EPA HDV Rules'!O$24,'CA Standards and Followers'!V$7)</f>
        <v>0</v>
      </c>
      <c r="W29" s="57">
        <f>IF('CA Standards and Followers'!$C41=1,'EPA HDV Rules'!P$24,'CA Standards and Followers'!W$7)</f>
        <v>0</v>
      </c>
      <c r="X29" s="57">
        <f>IF('CA Standards and Followers'!$C41=1,'EPA HDV Rules'!Q$24,'CA Standards and Followers'!X$7)</f>
        <v>0</v>
      </c>
      <c r="Y29" s="57">
        <f>IF('CA Standards and Followers'!$C41=1,'EPA HDV Rules'!R$24,'CA Standards and Followers'!Y$7)</f>
        <v>0</v>
      </c>
      <c r="Z29" s="57">
        <f>IF('CA Standards and Followers'!$C41=1,'EPA HDV Rules'!S$24,'CA Standards and Followers'!Z$7)</f>
        <v>0</v>
      </c>
      <c r="AA29" s="57">
        <f>IF('CA Standards and Followers'!$C41=1,'EPA HDV Rules'!T$24,'CA Standards and Followers'!AA$7)</f>
        <v>0</v>
      </c>
      <c r="AB29" s="57">
        <f>IF('CA Standards and Followers'!$C41=1,'EPA HDV Rules'!U$24,'CA Standards and Followers'!AB$7)</f>
        <v>0</v>
      </c>
      <c r="AC29" s="57">
        <f>IF('CA Standards and Followers'!$C41=1,'EPA HDV Rules'!V$24,'CA Standards and Followers'!AC$7)</f>
        <v>0</v>
      </c>
      <c r="AD29" s="57">
        <f>IF('CA Standards and Followers'!$C41=1,'EPA HDV Rules'!W$24,'CA Standards and Followers'!AD$7)</f>
        <v>0</v>
      </c>
      <c r="AE29" s="57">
        <f>IF('CA Standards and Followers'!$C41=1,'EPA HDV Rules'!X$24,'CA Standards and Followers'!AE$7)</f>
        <v>0</v>
      </c>
      <c r="AF29" s="57">
        <f>IF('CA Standards and Followers'!$C41=1,'EPA HDV Rules'!Y$24,'CA Standards and Followers'!AF$7)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 s="57">
        <f>IF('CA Standards and Followers'!$C42=1,'EPA HDV Rules'!B$24,'CA Standards and Followers'!I$7)</f>
        <v>0</v>
      </c>
      <c r="J30" s="57">
        <f>IF('CA Standards and Followers'!$C42=1,'EPA HDV Rules'!C$24,'CA Standards and Followers'!J$7)</f>
        <v>0</v>
      </c>
      <c r="K30" s="57">
        <f>IF('CA Standards and Followers'!$C42=1,'EPA HDV Rules'!D$24,'CA Standards and Followers'!K$7)</f>
        <v>0</v>
      </c>
      <c r="L30" s="57">
        <f>IF('CA Standards and Followers'!$C42=1,'EPA HDV Rules'!E$24,'CA Standards and Followers'!L$7)</f>
        <v>0</v>
      </c>
      <c r="M30" s="57">
        <f>IF('CA Standards and Followers'!$C42=1,'EPA HDV Rules'!F$24,'CA Standards and Followers'!M$7)</f>
        <v>0</v>
      </c>
      <c r="N30" s="57">
        <f>IF('CA Standards and Followers'!$C42=1,'EPA HDV Rules'!G$24,'CA Standards and Followers'!N$7)</f>
        <v>0</v>
      </c>
      <c r="O30" s="57">
        <f>IF('CA Standards and Followers'!$C42=1,'EPA HDV Rules'!H$24,'CA Standards and Followers'!O$7)</f>
        <v>0</v>
      </c>
      <c r="P30" s="57">
        <f>IF('CA Standards and Followers'!$C42=1,'EPA HDV Rules'!I$24,'CA Standards and Followers'!P$7)</f>
        <v>0</v>
      </c>
      <c r="Q30" s="57">
        <f>IF('CA Standards and Followers'!$C42=1,'EPA HDV Rules'!J$24,'CA Standards and Followers'!Q$7)</f>
        <v>0</v>
      </c>
      <c r="R30" s="57">
        <f>IF('CA Standards and Followers'!$C42=1,'EPA HDV Rules'!K$24,'CA Standards and Followers'!R$7)</f>
        <v>0</v>
      </c>
      <c r="S30" s="57">
        <f>IF('CA Standards and Followers'!$C42=1,'EPA HDV Rules'!L$24,'CA Standards and Followers'!S$7)</f>
        <v>0</v>
      </c>
      <c r="T30" s="57">
        <f>IF('CA Standards and Followers'!$C42=1,'EPA HDV Rules'!M$24,'CA Standards and Followers'!T$7)</f>
        <v>0</v>
      </c>
      <c r="U30" s="57">
        <f>IF('CA Standards and Followers'!$C42=1,'EPA HDV Rules'!N$24,'CA Standards and Followers'!U$7)</f>
        <v>0</v>
      </c>
      <c r="V30" s="57">
        <f>IF('CA Standards and Followers'!$C42=1,'EPA HDV Rules'!O$24,'CA Standards and Followers'!V$7)</f>
        <v>0</v>
      </c>
      <c r="W30" s="57">
        <f>IF('CA Standards and Followers'!$C42=1,'EPA HDV Rules'!P$24,'CA Standards and Followers'!W$7)</f>
        <v>0</v>
      </c>
      <c r="X30" s="57">
        <f>IF('CA Standards and Followers'!$C42=1,'EPA HDV Rules'!Q$24,'CA Standards and Followers'!X$7)</f>
        <v>0</v>
      </c>
      <c r="Y30" s="57">
        <f>IF('CA Standards and Followers'!$C42=1,'EPA HDV Rules'!R$24,'CA Standards and Followers'!Y$7)</f>
        <v>0</v>
      </c>
      <c r="Z30" s="57">
        <f>IF('CA Standards and Followers'!$C42=1,'EPA HDV Rules'!S$24,'CA Standards and Followers'!Z$7)</f>
        <v>0</v>
      </c>
      <c r="AA30" s="57">
        <f>IF('CA Standards and Followers'!$C42=1,'EPA HDV Rules'!T$24,'CA Standards and Followers'!AA$7)</f>
        <v>0</v>
      </c>
      <c r="AB30" s="57">
        <f>IF('CA Standards and Followers'!$C42=1,'EPA HDV Rules'!U$24,'CA Standards and Followers'!AB$7)</f>
        <v>0</v>
      </c>
      <c r="AC30" s="57">
        <f>IF('CA Standards and Followers'!$C42=1,'EPA HDV Rules'!V$24,'CA Standards and Followers'!AC$7)</f>
        <v>0</v>
      </c>
      <c r="AD30" s="57">
        <f>IF('CA Standards and Followers'!$C42=1,'EPA HDV Rules'!W$24,'CA Standards and Followers'!AD$7)</f>
        <v>0</v>
      </c>
      <c r="AE30" s="57">
        <f>IF('CA Standards and Followers'!$C42=1,'EPA HDV Rules'!X$24,'CA Standards and Followers'!AE$7)</f>
        <v>0</v>
      </c>
      <c r="AF30" s="57">
        <f>IF('CA Standards and Followers'!$C42=1,'EPA HDV Rules'!Y$24,'CA Standards and Followers'!AF$7)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 s="57">
        <f>IF('CA Standards and Followers'!$C43=1,'EPA HDV Rules'!B$24,'CA Standards and Followers'!I$7)</f>
        <v>0</v>
      </c>
      <c r="J31" s="57">
        <f>IF('CA Standards and Followers'!$C43=1,'EPA HDV Rules'!C$24,'CA Standards and Followers'!J$7)</f>
        <v>0</v>
      </c>
      <c r="K31" s="57">
        <f>IF('CA Standards and Followers'!$C43=1,'EPA HDV Rules'!D$24,'CA Standards and Followers'!K$7)</f>
        <v>0</v>
      </c>
      <c r="L31" s="57">
        <f>IF('CA Standards and Followers'!$C43=1,'EPA HDV Rules'!E$24,'CA Standards and Followers'!L$7)</f>
        <v>0</v>
      </c>
      <c r="M31" s="57">
        <f>IF('CA Standards and Followers'!$C43=1,'EPA HDV Rules'!F$24,'CA Standards and Followers'!M$7)</f>
        <v>0</v>
      </c>
      <c r="N31" s="57">
        <f>IF('CA Standards and Followers'!$C43=1,'EPA HDV Rules'!G$24,'CA Standards and Followers'!N$7)</f>
        <v>0</v>
      </c>
      <c r="O31" s="57">
        <f>IF('CA Standards and Followers'!$C43=1,'EPA HDV Rules'!H$24,'CA Standards and Followers'!O$7)</f>
        <v>0</v>
      </c>
      <c r="P31" s="57">
        <f>IF('CA Standards and Followers'!$C43=1,'EPA HDV Rules'!I$24,'CA Standards and Followers'!P$7)</f>
        <v>0</v>
      </c>
      <c r="Q31" s="57">
        <f>IF('CA Standards and Followers'!$C43=1,'EPA HDV Rules'!J$24,'CA Standards and Followers'!Q$7)</f>
        <v>0</v>
      </c>
      <c r="R31" s="57">
        <f>IF('CA Standards and Followers'!$C43=1,'EPA HDV Rules'!K$24,'CA Standards and Followers'!R$7)</f>
        <v>0</v>
      </c>
      <c r="S31" s="57">
        <f>IF('CA Standards and Followers'!$C43=1,'EPA HDV Rules'!L$24,'CA Standards and Followers'!S$7)</f>
        <v>0</v>
      </c>
      <c r="T31" s="57">
        <f>IF('CA Standards and Followers'!$C43=1,'EPA HDV Rules'!M$24,'CA Standards and Followers'!T$7)</f>
        <v>0</v>
      </c>
      <c r="U31" s="57">
        <f>IF('CA Standards and Followers'!$C43=1,'EPA HDV Rules'!N$24,'CA Standards and Followers'!U$7)</f>
        <v>0</v>
      </c>
      <c r="V31" s="57">
        <f>IF('CA Standards and Followers'!$C43=1,'EPA HDV Rules'!O$24,'CA Standards and Followers'!V$7)</f>
        <v>0</v>
      </c>
      <c r="W31" s="57">
        <f>IF('CA Standards and Followers'!$C43=1,'EPA HDV Rules'!P$24,'CA Standards and Followers'!W$7)</f>
        <v>0</v>
      </c>
      <c r="X31" s="57">
        <f>IF('CA Standards and Followers'!$C43=1,'EPA HDV Rules'!Q$24,'CA Standards and Followers'!X$7)</f>
        <v>0</v>
      </c>
      <c r="Y31" s="57">
        <f>IF('CA Standards and Followers'!$C43=1,'EPA HDV Rules'!R$24,'CA Standards and Followers'!Y$7)</f>
        <v>0</v>
      </c>
      <c r="Z31" s="57">
        <f>IF('CA Standards and Followers'!$C43=1,'EPA HDV Rules'!S$24,'CA Standards and Followers'!Z$7)</f>
        <v>0</v>
      </c>
      <c r="AA31" s="57">
        <f>IF('CA Standards and Followers'!$C43=1,'EPA HDV Rules'!T$24,'CA Standards and Followers'!AA$7)</f>
        <v>0</v>
      </c>
      <c r="AB31" s="57">
        <f>IF('CA Standards and Followers'!$C43=1,'EPA HDV Rules'!U$24,'CA Standards and Followers'!AB$7)</f>
        <v>0</v>
      </c>
      <c r="AC31" s="57">
        <f>IF('CA Standards and Followers'!$C43=1,'EPA HDV Rules'!V$24,'CA Standards and Followers'!AC$7)</f>
        <v>0</v>
      </c>
      <c r="AD31" s="57">
        <f>IF('CA Standards and Followers'!$C43=1,'EPA HDV Rules'!W$24,'CA Standards and Followers'!AD$7)</f>
        <v>0</v>
      </c>
      <c r="AE31" s="57">
        <f>IF('CA Standards and Followers'!$C43=1,'EPA HDV Rules'!X$24,'CA Standards and Followers'!AE$7)</f>
        <v>0</v>
      </c>
      <c r="AF31" s="57">
        <f>IF('CA Standards and Followers'!$C43=1,'EPA HDV Rules'!Y$24,'CA Standards and Followers'!AF$7)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7.6874109840527255E-2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0.10515558238039545</v>
      </c>
      <c r="I32" s="57">
        <f>IF('CA Standards and Followers'!$C44=1,'EPA HDV Rules'!B$24,'CA Standards and Followers'!I$7)</f>
        <v>0.15859263730065903</v>
      </c>
      <c r="J32" s="57">
        <f>IF('CA Standards and Followers'!$C44=1,'EPA HDV Rules'!C$24,'CA Standards and Followers'!J$7)</f>
        <v>0.21718527460131815</v>
      </c>
      <c r="K32" s="57">
        <f>IF('CA Standards and Followers'!$C44=1,'EPA HDV Rules'!D$24,'CA Standards and Followers'!K$7)</f>
        <v>0.2757779119019772</v>
      </c>
      <c r="L32" s="57">
        <f>IF('CA Standards and Followers'!$C44=1,'EPA HDV Rules'!E$24,'CA Standards and Followers'!L$7)</f>
        <v>0.3343705492026362</v>
      </c>
      <c r="M32" s="57">
        <f>IF('CA Standards and Followers'!$C44=1,'EPA HDV Rules'!F$24,'CA Standards and Followers'!M$7)</f>
        <v>0.38437054920263619</v>
      </c>
      <c r="N32" s="57">
        <f>IF('CA Standards and Followers'!$C44=1,'EPA HDV Rules'!G$24,'CA Standards and Followers'!N$7)</f>
        <v>0.43437054920263629</v>
      </c>
      <c r="O32" s="57">
        <f>IF('CA Standards and Followers'!$C44=1,'EPA HDV Rules'!H$24,'CA Standards and Followers'!O$7)</f>
        <v>0.48437054920263622</v>
      </c>
      <c r="P32" s="57">
        <f>IF('CA Standards and Followers'!$C44=1,'EPA HDV Rules'!I$24,'CA Standards and Followers'!P$7)</f>
        <v>0.53437054920263627</v>
      </c>
      <c r="Q32" s="57">
        <f>IF('CA Standards and Followers'!$C44=1,'EPA HDV Rules'!J$24,'CA Standards and Followers'!Q$7)</f>
        <v>0.58437054920263631</v>
      </c>
      <c r="R32" s="57">
        <f>IF('CA Standards and Followers'!$C44=1,'EPA HDV Rules'!K$24,'CA Standards and Followers'!R$7)</f>
        <v>0.58437054920263631</v>
      </c>
      <c r="S32" s="57">
        <f>IF('CA Standards and Followers'!$C44=1,'EPA HDV Rules'!L$24,'CA Standards and Followers'!S$7)</f>
        <v>0.58437054920263631</v>
      </c>
      <c r="T32" s="57">
        <f>IF('CA Standards and Followers'!$C44=1,'EPA HDV Rules'!M$24,'CA Standards and Followers'!T$7)</f>
        <v>0.58437054920263631</v>
      </c>
      <c r="U32" s="57">
        <f>IF('CA Standards and Followers'!$C44=1,'EPA HDV Rules'!N$24,'CA Standards and Followers'!U$7)</f>
        <v>0.58437054920263631</v>
      </c>
      <c r="V32" s="57">
        <f>IF('CA Standards and Followers'!$C44=1,'EPA HDV Rules'!O$24,'CA Standards and Followers'!V$7)</f>
        <v>0.58437054920263631</v>
      </c>
      <c r="W32" s="57">
        <f>IF('CA Standards and Followers'!$C44=1,'EPA HDV Rules'!P$24,'CA Standards and Followers'!W$7)</f>
        <v>0.58437054920263631</v>
      </c>
      <c r="X32" s="57">
        <f>IF('CA Standards and Followers'!$C44=1,'EPA HDV Rules'!Q$24,'CA Standards and Followers'!X$7)</f>
        <v>0.58437054920263631</v>
      </c>
      <c r="Y32" s="57">
        <f>IF('CA Standards and Followers'!$C44=1,'EPA HDV Rules'!R$24,'CA Standards and Followers'!Y$7)</f>
        <v>0.58437054920263631</v>
      </c>
      <c r="Z32" s="57">
        <f>IF('CA Standards and Followers'!$C44=1,'EPA HDV Rules'!S$24,'CA Standards and Followers'!Z$7)</f>
        <v>0.58437054920263631</v>
      </c>
      <c r="AA32" s="57">
        <f>IF('CA Standards and Followers'!$C44=1,'EPA HDV Rules'!T$24,'CA Standards and Followers'!AA$7)</f>
        <v>0.58437054920263631</v>
      </c>
      <c r="AB32" s="57">
        <f>IF('CA Standards and Followers'!$C44=1,'EPA HDV Rules'!U$24,'CA Standards and Followers'!AB$7)</f>
        <v>0.58437054920263631</v>
      </c>
      <c r="AC32" s="57">
        <f>IF('CA Standards and Followers'!$C44=1,'EPA HDV Rules'!V$24,'CA Standards and Followers'!AC$7)</f>
        <v>0.58437054920263631</v>
      </c>
      <c r="AD32" s="57">
        <f>IF('CA Standards and Followers'!$C44=1,'EPA HDV Rules'!W$24,'CA Standards and Followers'!AD$7)</f>
        <v>0.58437054920263631</v>
      </c>
      <c r="AE32" s="57">
        <f>IF('CA Standards and Followers'!$C44=1,'EPA HDV Rules'!X$24,'CA Standards and Followers'!AE$7)</f>
        <v>0.58437054920263631</v>
      </c>
      <c r="AF32" s="57">
        <f>IF('CA Standards and Followers'!$C44=1,'EPA HDV Rules'!Y$24,'CA Standards and Followers'!AF$7)</f>
        <v>0.58437054920263631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 s="57">
        <f>IF('CA Standards and Followers'!$C45=1,'EPA HDV Rules'!B$24,'CA Standards and Followers'!I$7)</f>
        <v>0.15859263730065903</v>
      </c>
      <c r="J33" s="57">
        <f>IF('CA Standards and Followers'!$C45=1,'EPA HDV Rules'!C$24,'CA Standards and Followers'!J$7)</f>
        <v>0.21718527460131815</v>
      </c>
      <c r="K33" s="57">
        <f>IF('CA Standards and Followers'!$C45=1,'EPA HDV Rules'!D$24,'CA Standards and Followers'!K$7)</f>
        <v>0.2757779119019772</v>
      </c>
      <c r="L33" s="57">
        <f>IF('CA Standards and Followers'!$C45=1,'EPA HDV Rules'!E$24,'CA Standards and Followers'!L$7)</f>
        <v>0.3343705492026362</v>
      </c>
      <c r="M33" s="57">
        <f>IF('CA Standards and Followers'!$C45=1,'EPA HDV Rules'!F$24,'CA Standards and Followers'!M$7)</f>
        <v>0.38437054920263619</v>
      </c>
      <c r="N33" s="57">
        <f>IF('CA Standards and Followers'!$C45=1,'EPA HDV Rules'!G$24,'CA Standards and Followers'!N$7)</f>
        <v>0.43437054920263629</v>
      </c>
      <c r="O33" s="57">
        <f>IF('CA Standards and Followers'!$C45=1,'EPA HDV Rules'!H$24,'CA Standards and Followers'!O$7)</f>
        <v>0.48437054920263622</v>
      </c>
      <c r="P33" s="57">
        <f>IF('CA Standards and Followers'!$C45=1,'EPA HDV Rules'!I$24,'CA Standards and Followers'!P$7)</f>
        <v>0.53437054920263627</v>
      </c>
      <c r="Q33" s="57">
        <f>IF('CA Standards and Followers'!$C45=1,'EPA HDV Rules'!J$24,'CA Standards and Followers'!Q$7)</f>
        <v>0.58437054920263631</v>
      </c>
      <c r="R33" s="57">
        <f>IF('CA Standards and Followers'!$C45=1,'EPA HDV Rules'!K$24,'CA Standards and Followers'!R$7)</f>
        <v>0.58437054920263631</v>
      </c>
      <c r="S33" s="57">
        <f>IF('CA Standards and Followers'!$C45=1,'EPA HDV Rules'!L$24,'CA Standards and Followers'!S$7)</f>
        <v>0.58437054920263631</v>
      </c>
      <c r="T33" s="57">
        <f>IF('CA Standards and Followers'!$C45=1,'EPA HDV Rules'!M$24,'CA Standards and Followers'!T$7)</f>
        <v>0.58437054920263631</v>
      </c>
      <c r="U33" s="57">
        <f>IF('CA Standards and Followers'!$C45=1,'EPA HDV Rules'!N$24,'CA Standards and Followers'!U$7)</f>
        <v>0.58437054920263631</v>
      </c>
      <c r="V33" s="57">
        <f>IF('CA Standards and Followers'!$C45=1,'EPA HDV Rules'!O$24,'CA Standards and Followers'!V$7)</f>
        <v>0.58437054920263631</v>
      </c>
      <c r="W33" s="57">
        <f>IF('CA Standards and Followers'!$C45=1,'EPA HDV Rules'!P$24,'CA Standards and Followers'!W$7)</f>
        <v>0.58437054920263631</v>
      </c>
      <c r="X33" s="57">
        <f>IF('CA Standards and Followers'!$C45=1,'EPA HDV Rules'!Q$24,'CA Standards and Followers'!X$7)</f>
        <v>0.58437054920263631</v>
      </c>
      <c r="Y33" s="57">
        <f>IF('CA Standards and Followers'!$C45=1,'EPA HDV Rules'!R$24,'CA Standards and Followers'!Y$7)</f>
        <v>0.58437054920263631</v>
      </c>
      <c r="Z33" s="57">
        <f>IF('CA Standards and Followers'!$C45=1,'EPA HDV Rules'!S$24,'CA Standards and Followers'!Z$7)</f>
        <v>0.58437054920263631</v>
      </c>
      <c r="AA33" s="57">
        <f>IF('CA Standards and Followers'!$C45=1,'EPA HDV Rules'!T$24,'CA Standards and Followers'!AA$7)</f>
        <v>0.58437054920263631</v>
      </c>
      <c r="AB33" s="57">
        <f>IF('CA Standards and Followers'!$C45=1,'EPA HDV Rules'!U$24,'CA Standards and Followers'!AB$7)</f>
        <v>0.58437054920263631</v>
      </c>
      <c r="AC33" s="57">
        <f>IF('CA Standards and Followers'!$C45=1,'EPA HDV Rules'!V$24,'CA Standards and Followers'!AC$7)</f>
        <v>0.58437054920263631</v>
      </c>
      <c r="AD33" s="57">
        <f>IF('CA Standards and Followers'!$C45=1,'EPA HDV Rules'!W$24,'CA Standards and Followers'!AD$7)</f>
        <v>0.58437054920263631</v>
      </c>
      <c r="AE33" s="57">
        <f>IF('CA Standards and Followers'!$C45=1,'EPA HDV Rules'!X$24,'CA Standards and Followers'!AE$7)</f>
        <v>0.58437054920263631</v>
      </c>
      <c r="AF33" s="57">
        <f>IF('CA Standards and Followers'!$C45=1,'EPA HDV Rules'!Y$24,'CA Standards and Followers'!AF$7)</f>
        <v>0.58437054920263631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7.6874109840527255E-2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0.10515558238039545</v>
      </c>
      <c r="I34" s="57">
        <f>IF('CA Standards and Followers'!$C46=1,'EPA HDV Rules'!B$24,'CA Standards and Followers'!I$7)</f>
        <v>0.15859263730065903</v>
      </c>
      <c r="J34" s="57">
        <f>IF('CA Standards and Followers'!$C46=1,'EPA HDV Rules'!C$24,'CA Standards and Followers'!J$7)</f>
        <v>0.21718527460131815</v>
      </c>
      <c r="K34" s="57">
        <f>IF('CA Standards and Followers'!$C46=1,'EPA HDV Rules'!D$24,'CA Standards and Followers'!K$7)</f>
        <v>0.2757779119019772</v>
      </c>
      <c r="L34" s="57">
        <f>IF('CA Standards and Followers'!$C46=1,'EPA HDV Rules'!E$24,'CA Standards and Followers'!L$7)</f>
        <v>0.3343705492026362</v>
      </c>
      <c r="M34" s="57">
        <f>IF('CA Standards and Followers'!$C46=1,'EPA HDV Rules'!F$24,'CA Standards and Followers'!M$7)</f>
        <v>0.38437054920263619</v>
      </c>
      <c r="N34" s="57">
        <f>IF('CA Standards and Followers'!$C46=1,'EPA HDV Rules'!G$24,'CA Standards and Followers'!N$7)</f>
        <v>0.43437054920263629</v>
      </c>
      <c r="O34" s="57">
        <f>IF('CA Standards and Followers'!$C46=1,'EPA HDV Rules'!H$24,'CA Standards and Followers'!O$7)</f>
        <v>0.48437054920263622</v>
      </c>
      <c r="P34" s="57">
        <f>IF('CA Standards and Followers'!$C46=1,'EPA HDV Rules'!I$24,'CA Standards and Followers'!P$7)</f>
        <v>0.53437054920263627</v>
      </c>
      <c r="Q34" s="57">
        <f>IF('CA Standards and Followers'!$C46=1,'EPA HDV Rules'!J$24,'CA Standards and Followers'!Q$7)</f>
        <v>0.58437054920263631</v>
      </c>
      <c r="R34" s="57">
        <f>IF('CA Standards and Followers'!$C46=1,'EPA HDV Rules'!K$24,'CA Standards and Followers'!R$7)</f>
        <v>0.58437054920263631</v>
      </c>
      <c r="S34" s="57">
        <f>IF('CA Standards and Followers'!$C46=1,'EPA HDV Rules'!L$24,'CA Standards and Followers'!S$7)</f>
        <v>0.58437054920263631</v>
      </c>
      <c r="T34" s="57">
        <f>IF('CA Standards and Followers'!$C46=1,'EPA HDV Rules'!M$24,'CA Standards and Followers'!T$7)</f>
        <v>0.58437054920263631</v>
      </c>
      <c r="U34" s="57">
        <f>IF('CA Standards and Followers'!$C46=1,'EPA HDV Rules'!N$24,'CA Standards and Followers'!U$7)</f>
        <v>0.58437054920263631</v>
      </c>
      <c r="V34" s="57">
        <f>IF('CA Standards and Followers'!$C46=1,'EPA HDV Rules'!O$24,'CA Standards and Followers'!V$7)</f>
        <v>0.58437054920263631</v>
      </c>
      <c r="W34" s="57">
        <f>IF('CA Standards and Followers'!$C46=1,'EPA HDV Rules'!P$24,'CA Standards and Followers'!W$7)</f>
        <v>0.58437054920263631</v>
      </c>
      <c r="X34" s="57">
        <f>IF('CA Standards and Followers'!$C46=1,'EPA HDV Rules'!Q$24,'CA Standards and Followers'!X$7)</f>
        <v>0.58437054920263631</v>
      </c>
      <c r="Y34" s="57">
        <f>IF('CA Standards and Followers'!$C46=1,'EPA HDV Rules'!R$24,'CA Standards and Followers'!Y$7)</f>
        <v>0.58437054920263631</v>
      </c>
      <c r="Z34" s="57">
        <f>IF('CA Standards and Followers'!$C46=1,'EPA HDV Rules'!S$24,'CA Standards and Followers'!Z$7)</f>
        <v>0.58437054920263631</v>
      </c>
      <c r="AA34" s="57">
        <f>IF('CA Standards and Followers'!$C46=1,'EPA HDV Rules'!T$24,'CA Standards and Followers'!AA$7)</f>
        <v>0.58437054920263631</v>
      </c>
      <c r="AB34" s="57">
        <f>IF('CA Standards and Followers'!$C46=1,'EPA HDV Rules'!U$24,'CA Standards and Followers'!AB$7)</f>
        <v>0.58437054920263631</v>
      </c>
      <c r="AC34" s="57">
        <f>IF('CA Standards and Followers'!$C46=1,'EPA HDV Rules'!V$24,'CA Standards and Followers'!AC$7)</f>
        <v>0.58437054920263631</v>
      </c>
      <c r="AD34" s="57">
        <f>IF('CA Standards and Followers'!$C46=1,'EPA HDV Rules'!W$24,'CA Standards and Followers'!AD$7)</f>
        <v>0.58437054920263631</v>
      </c>
      <c r="AE34" s="57">
        <f>IF('CA Standards and Followers'!$C46=1,'EPA HDV Rules'!X$24,'CA Standards and Followers'!AE$7)</f>
        <v>0.58437054920263631</v>
      </c>
      <c r="AF34" s="57">
        <f>IF('CA Standards and Followers'!$C46=1,'EPA HDV Rules'!Y$24,'CA Standards and Followers'!AF$7)</f>
        <v>0.58437054920263631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 s="57">
        <f>IF('CA Standards and Followers'!$C47=1,'EPA HDV Rules'!B$24,'CA Standards and Followers'!I$7)</f>
        <v>0</v>
      </c>
      <c r="J35" s="57">
        <f>IF('CA Standards and Followers'!$C47=1,'EPA HDV Rules'!C$24,'CA Standards and Followers'!J$7)</f>
        <v>0</v>
      </c>
      <c r="K35" s="57">
        <f>IF('CA Standards and Followers'!$C47=1,'EPA HDV Rules'!D$24,'CA Standards and Followers'!K$7)</f>
        <v>0</v>
      </c>
      <c r="L35" s="57">
        <f>IF('CA Standards and Followers'!$C47=1,'EPA HDV Rules'!E$24,'CA Standards and Followers'!L$7)</f>
        <v>0</v>
      </c>
      <c r="M35" s="57">
        <f>IF('CA Standards and Followers'!$C47=1,'EPA HDV Rules'!F$24,'CA Standards and Followers'!M$7)</f>
        <v>0</v>
      </c>
      <c r="N35" s="57">
        <f>IF('CA Standards and Followers'!$C47=1,'EPA HDV Rules'!G$24,'CA Standards and Followers'!N$7)</f>
        <v>0</v>
      </c>
      <c r="O35" s="57">
        <f>IF('CA Standards and Followers'!$C47=1,'EPA HDV Rules'!H$24,'CA Standards and Followers'!O$7)</f>
        <v>0</v>
      </c>
      <c r="P35" s="57">
        <f>IF('CA Standards and Followers'!$C47=1,'EPA HDV Rules'!I$24,'CA Standards and Followers'!P$7)</f>
        <v>0</v>
      </c>
      <c r="Q35" s="57">
        <f>IF('CA Standards and Followers'!$C47=1,'EPA HDV Rules'!J$24,'CA Standards and Followers'!Q$7)</f>
        <v>0</v>
      </c>
      <c r="R35" s="57">
        <f>IF('CA Standards and Followers'!$C47=1,'EPA HDV Rules'!K$24,'CA Standards and Followers'!R$7)</f>
        <v>0</v>
      </c>
      <c r="S35" s="57">
        <f>IF('CA Standards and Followers'!$C47=1,'EPA HDV Rules'!L$24,'CA Standards and Followers'!S$7)</f>
        <v>0</v>
      </c>
      <c r="T35" s="57">
        <f>IF('CA Standards and Followers'!$C47=1,'EPA HDV Rules'!M$24,'CA Standards and Followers'!T$7)</f>
        <v>0</v>
      </c>
      <c r="U35" s="57">
        <f>IF('CA Standards and Followers'!$C47=1,'EPA HDV Rules'!N$24,'CA Standards and Followers'!U$7)</f>
        <v>0</v>
      </c>
      <c r="V35" s="57">
        <f>IF('CA Standards and Followers'!$C47=1,'EPA HDV Rules'!O$24,'CA Standards and Followers'!V$7)</f>
        <v>0</v>
      </c>
      <c r="W35" s="57">
        <f>IF('CA Standards and Followers'!$C47=1,'EPA HDV Rules'!P$24,'CA Standards and Followers'!W$7)</f>
        <v>0</v>
      </c>
      <c r="X35" s="57">
        <f>IF('CA Standards and Followers'!$C47=1,'EPA HDV Rules'!Q$24,'CA Standards and Followers'!X$7)</f>
        <v>0</v>
      </c>
      <c r="Y35" s="57">
        <f>IF('CA Standards and Followers'!$C47=1,'EPA HDV Rules'!R$24,'CA Standards and Followers'!Y$7)</f>
        <v>0</v>
      </c>
      <c r="Z35" s="57">
        <f>IF('CA Standards and Followers'!$C47=1,'EPA HDV Rules'!S$24,'CA Standards and Followers'!Z$7)</f>
        <v>0</v>
      </c>
      <c r="AA35" s="57">
        <f>IF('CA Standards and Followers'!$C47=1,'EPA HDV Rules'!T$24,'CA Standards and Followers'!AA$7)</f>
        <v>0</v>
      </c>
      <c r="AB35" s="57">
        <f>IF('CA Standards and Followers'!$C47=1,'EPA HDV Rules'!U$24,'CA Standards and Followers'!AB$7)</f>
        <v>0</v>
      </c>
      <c r="AC35" s="57">
        <f>IF('CA Standards and Followers'!$C47=1,'EPA HDV Rules'!V$24,'CA Standards and Followers'!AC$7)</f>
        <v>0</v>
      </c>
      <c r="AD35" s="57">
        <f>IF('CA Standards and Followers'!$C47=1,'EPA HDV Rules'!W$24,'CA Standards and Followers'!AD$7)</f>
        <v>0</v>
      </c>
      <c r="AE35" s="57">
        <f>IF('CA Standards and Followers'!$C47=1,'EPA HDV Rules'!X$24,'CA Standards and Followers'!AE$7)</f>
        <v>0</v>
      </c>
      <c r="AF35" s="57">
        <f>IF('CA Standards and Followers'!$C47=1,'EPA HDV Rules'!Y$24,'CA Standards and Followers'!AF$7)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 s="57">
        <f>IF('CA Standards and Followers'!$C48=1,'EPA HDV Rules'!B$24,'CA Standards and Followers'!I$7)</f>
        <v>0</v>
      </c>
      <c r="J36" s="57">
        <f>IF('CA Standards and Followers'!$C48=1,'EPA HDV Rules'!C$24,'CA Standards and Followers'!J$7)</f>
        <v>0</v>
      </c>
      <c r="K36" s="57">
        <f>IF('CA Standards and Followers'!$C48=1,'EPA HDV Rules'!D$24,'CA Standards and Followers'!K$7)</f>
        <v>0</v>
      </c>
      <c r="L36" s="57">
        <f>IF('CA Standards and Followers'!$C48=1,'EPA HDV Rules'!E$24,'CA Standards and Followers'!L$7)</f>
        <v>0</v>
      </c>
      <c r="M36" s="57">
        <f>IF('CA Standards and Followers'!$C48=1,'EPA HDV Rules'!F$24,'CA Standards and Followers'!M$7)</f>
        <v>0</v>
      </c>
      <c r="N36" s="57">
        <f>IF('CA Standards and Followers'!$C48=1,'EPA HDV Rules'!G$24,'CA Standards and Followers'!N$7)</f>
        <v>0</v>
      </c>
      <c r="O36" s="57">
        <f>IF('CA Standards and Followers'!$C48=1,'EPA HDV Rules'!H$24,'CA Standards and Followers'!O$7)</f>
        <v>0</v>
      </c>
      <c r="P36" s="57">
        <f>IF('CA Standards and Followers'!$C48=1,'EPA HDV Rules'!I$24,'CA Standards and Followers'!P$7)</f>
        <v>0</v>
      </c>
      <c r="Q36" s="57">
        <f>IF('CA Standards and Followers'!$C48=1,'EPA HDV Rules'!J$24,'CA Standards and Followers'!Q$7)</f>
        <v>0</v>
      </c>
      <c r="R36" s="57">
        <f>IF('CA Standards and Followers'!$C48=1,'EPA HDV Rules'!K$24,'CA Standards and Followers'!R$7)</f>
        <v>0</v>
      </c>
      <c r="S36" s="57">
        <f>IF('CA Standards and Followers'!$C48=1,'EPA HDV Rules'!L$24,'CA Standards and Followers'!S$7)</f>
        <v>0</v>
      </c>
      <c r="T36" s="57">
        <f>IF('CA Standards and Followers'!$C48=1,'EPA HDV Rules'!M$24,'CA Standards and Followers'!T$7)</f>
        <v>0</v>
      </c>
      <c r="U36" s="57">
        <f>IF('CA Standards and Followers'!$C48=1,'EPA HDV Rules'!N$24,'CA Standards and Followers'!U$7)</f>
        <v>0</v>
      </c>
      <c r="V36" s="57">
        <f>IF('CA Standards and Followers'!$C48=1,'EPA HDV Rules'!O$24,'CA Standards and Followers'!V$7)</f>
        <v>0</v>
      </c>
      <c r="W36" s="57">
        <f>IF('CA Standards and Followers'!$C48=1,'EPA HDV Rules'!P$24,'CA Standards and Followers'!W$7)</f>
        <v>0</v>
      </c>
      <c r="X36" s="57">
        <f>IF('CA Standards and Followers'!$C48=1,'EPA HDV Rules'!Q$24,'CA Standards and Followers'!X$7)</f>
        <v>0</v>
      </c>
      <c r="Y36" s="57">
        <f>IF('CA Standards and Followers'!$C48=1,'EPA HDV Rules'!R$24,'CA Standards and Followers'!Y$7)</f>
        <v>0</v>
      </c>
      <c r="Z36" s="57">
        <f>IF('CA Standards and Followers'!$C48=1,'EPA HDV Rules'!S$24,'CA Standards and Followers'!Z$7)</f>
        <v>0</v>
      </c>
      <c r="AA36" s="57">
        <f>IF('CA Standards and Followers'!$C48=1,'EPA HDV Rules'!T$24,'CA Standards and Followers'!AA$7)</f>
        <v>0</v>
      </c>
      <c r="AB36" s="57">
        <f>IF('CA Standards and Followers'!$C48=1,'EPA HDV Rules'!U$24,'CA Standards and Followers'!AB$7)</f>
        <v>0</v>
      </c>
      <c r="AC36" s="57">
        <f>IF('CA Standards and Followers'!$C48=1,'EPA HDV Rules'!V$24,'CA Standards and Followers'!AC$7)</f>
        <v>0</v>
      </c>
      <c r="AD36" s="57">
        <f>IF('CA Standards and Followers'!$C48=1,'EPA HDV Rules'!W$24,'CA Standards and Followers'!AD$7)</f>
        <v>0</v>
      </c>
      <c r="AE36" s="57">
        <f>IF('CA Standards and Followers'!$C48=1,'EPA HDV Rules'!X$24,'CA Standards and Followers'!AE$7)</f>
        <v>0</v>
      </c>
      <c r="AF36" s="57">
        <f>IF('CA Standards and Followers'!$C48=1,'EPA HDV Rules'!Y$24,'CA Standards and Followers'!AF$7)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 s="57">
        <f>IF('CA Standards and Followers'!$C49=1,'EPA HDV Rules'!B$24,'CA Standards and Followers'!I$7)</f>
        <v>0</v>
      </c>
      <c r="J37" s="57">
        <f>IF('CA Standards and Followers'!$C49=1,'EPA HDV Rules'!C$24,'CA Standards and Followers'!J$7)</f>
        <v>0</v>
      </c>
      <c r="K37" s="57">
        <f>IF('CA Standards and Followers'!$C49=1,'EPA HDV Rules'!D$24,'CA Standards and Followers'!K$7)</f>
        <v>0</v>
      </c>
      <c r="L37" s="57">
        <f>IF('CA Standards and Followers'!$C49=1,'EPA HDV Rules'!E$24,'CA Standards and Followers'!L$7)</f>
        <v>0</v>
      </c>
      <c r="M37" s="57">
        <f>IF('CA Standards and Followers'!$C49=1,'EPA HDV Rules'!F$24,'CA Standards and Followers'!M$7)</f>
        <v>0</v>
      </c>
      <c r="N37" s="57">
        <f>IF('CA Standards and Followers'!$C49=1,'EPA HDV Rules'!G$24,'CA Standards and Followers'!N$7)</f>
        <v>0</v>
      </c>
      <c r="O37" s="57">
        <f>IF('CA Standards and Followers'!$C49=1,'EPA HDV Rules'!H$24,'CA Standards and Followers'!O$7)</f>
        <v>0</v>
      </c>
      <c r="P37" s="57">
        <f>IF('CA Standards and Followers'!$C49=1,'EPA HDV Rules'!I$24,'CA Standards and Followers'!P$7)</f>
        <v>0</v>
      </c>
      <c r="Q37" s="57">
        <f>IF('CA Standards and Followers'!$C49=1,'EPA HDV Rules'!J$24,'CA Standards and Followers'!Q$7)</f>
        <v>0</v>
      </c>
      <c r="R37" s="57">
        <f>IF('CA Standards and Followers'!$C49=1,'EPA HDV Rules'!K$24,'CA Standards and Followers'!R$7)</f>
        <v>0</v>
      </c>
      <c r="S37" s="57">
        <f>IF('CA Standards and Followers'!$C49=1,'EPA HDV Rules'!L$24,'CA Standards and Followers'!S$7)</f>
        <v>0</v>
      </c>
      <c r="T37" s="57">
        <f>IF('CA Standards and Followers'!$C49=1,'EPA HDV Rules'!M$24,'CA Standards and Followers'!T$7)</f>
        <v>0</v>
      </c>
      <c r="U37" s="57">
        <f>IF('CA Standards and Followers'!$C49=1,'EPA HDV Rules'!N$24,'CA Standards and Followers'!U$7)</f>
        <v>0</v>
      </c>
      <c r="V37" s="57">
        <f>IF('CA Standards and Followers'!$C49=1,'EPA HDV Rules'!O$24,'CA Standards and Followers'!V$7)</f>
        <v>0</v>
      </c>
      <c r="W37" s="57">
        <f>IF('CA Standards and Followers'!$C49=1,'EPA HDV Rules'!P$24,'CA Standards and Followers'!W$7)</f>
        <v>0</v>
      </c>
      <c r="X37" s="57">
        <f>IF('CA Standards and Followers'!$C49=1,'EPA HDV Rules'!Q$24,'CA Standards and Followers'!X$7)</f>
        <v>0</v>
      </c>
      <c r="Y37" s="57">
        <f>IF('CA Standards and Followers'!$C49=1,'EPA HDV Rules'!R$24,'CA Standards and Followers'!Y$7)</f>
        <v>0</v>
      </c>
      <c r="Z37" s="57">
        <f>IF('CA Standards and Followers'!$C49=1,'EPA HDV Rules'!S$24,'CA Standards and Followers'!Z$7)</f>
        <v>0</v>
      </c>
      <c r="AA37" s="57">
        <f>IF('CA Standards and Followers'!$C49=1,'EPA HDV Rules'!T$24,'CA Standards and Followers'!AA$7)</f>
        <v>0</v>
      </c>
      <c r="AB37" s="57">
        <f>IF('CA Standards and Followers'!$C49=1,'EPA HDV Rules'!U$24,'CA Standards and Followers'!AB$7)</f>
        <v>0</v>
      </c>
      <c r="AC37" s="57">
        <f>IF('CA Standards and Followers'!$C49=1,'EPA HDV Rules'!V$24,'CA Standards and Followers'!AC$7)</f>
        <v>0</v>
      </c>
      <c r="AD37" s="57">
        <f>IF('CA Standards and Followers'!$C49=1,'EPA HDV Rules'!W$24,'CA Standards and Followers'!AD$7)</f>
        <v>0</v>
      </c>
      <c r="AE37" s="57">
        <f>IF('CA Standards and Followers'!$C49=1,'EPA HDV Rules'!X$24,'CA Standards and Followers'!AE$7)</f>
        <v>0</v>
      </c>
      <c r="AF37" s="57">
        <f>IF('CA Standards and Followers'!$C49=1,'EPA HDV Rules'!Y$24,'CA Standards and Followers'!AF$7)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 s="57">
        <f>IF('CA Standards and Followers'!$C50=1,'EPA HDV Rules'!B$24,'CA Standards and Followers'!I$7)</f>
        <v>0</v>
      </c>
      <c r="J38" s="57">
        <f>IF('CA Standards and Followers'!$C50=1,'EPA HDV Rules'!C$24,'CA Standards and Followers'!J$7)</f>
        <v>0</v>
      </c>
      <c r="K38" s="57">
        <f>IF('CA Standards and Followers'!$C50=1,'EPA HDV Rules'!D$24,'CA Standards and Followers'!K$7)</f>
        <v>0</v>
      </c>
      <c r="L38" s="57">
        <f>IF('CA Standards and Followers'!$C50=1,'EPA HDV Rules'!E$24,'CA Standards and Followers'!L$7)</f>
        <v>0</v>
      </c>
      <c r="M38" s="57">
        <f>IF('CA Standards and Followers'!$C50=1,'EPA HDV Rules'!F$24,'CA Standards and Followers'!M$7)</f>
        <v>0</v>
      </c>
      <c r="N38" s="57">
        <f>IF('CA Standards and Followers'!$C50=1,'EPA HDV Rules'!G$24,'CA Standards and Followers'!N$7)</f>
        <v>0</v>
      </c>
      <c r="O38" s="57">
        <f>IF('CA Standards and Followers'!$C50=1,'EPA HDV Rules'!H$24,'CA Standards and Followers'!O$7)</f>
        <v>0</v>
      </c>
      <c r="P38" s="57">
        <f>IF('CA Standards and Followers'!$C50=1,'EPA HDV Rules'!I$24,'CA Standards and Followers'!P$7)</f>
        <v>0</v>
      </c>
      <c r="Q38" s="57">
        <f>IF('CA Standards and Followers'!$C50=1,'EPA HDV Rules'!J$24,'CA Standards and Followers'!Q$7)</f>
        <v>0</v>
      </c>
      <c r="R38" s="57">
        <f>IF('CA Standards and Followers'!$C50=1,'EPA HDV Rules'!K$24,'CA Standards and Followers'!R$7)</f>
        <v>0</v>
      </c>
      <c r="S38" s="57">
        <f>IF('CA Standards and Followers'!$C50=1,'EPA HDV Rules'!L$24,'CA Standards and Followers'!S$7)</f>
        <v>0</v>
      </c>
      <c r="T38" s="57">
        <f>IF('CA Standards and Followers'!$C50=1,'EPA HDV Rules'!M$24,'CA Standards and Followers'!T$7)</f>
        <v>0</v>
      </c>
      <c r="U38" s="57">
        <f>IF('CA Standards and Followers'!$C50=1,'EPA HDV Rules'!N$24,'CA Standards and Followers'!U$7)</f>
        <v>0</v>
      </c>
      <c r="V38" s="57">
        <f>IF('CA Standards and Followers'!$C50=1,'EPA HDV Rules'!O$24,'CA Standards and Followers'!V$7)</f>
        <v>0</v>
      </c>
      <c r="W38" s="57">
        <f>IF('CA Standards and Followers'!$C50=1,'EPA HDV Rules'!P$24,'CA Standards and Followers'!W$7)</f>
        <v>0</v>
      </c>
      <c r="X38" s="57">
        <f>IF('CA Standards and Followers'!$C50=1,'EPA HDV Rules'!Q$24,'CA Standards and Followers'!X$7)</f>
        <v>0</v>
      </c>
      <c r="Y38" s="57">
        <f>IF('CA Standards and Followers'!$C50=1,'EPA HDV Rules'!R$24,'CA Standards and Followers'!Y$7)</f>
        <v>0</v>
      </c>
      <c r="Z38" s="57">
        <f>IF('CA Standards and Followers'!$C50=1,'EPA HDV Rules'!S$24,'CA Standards and Followers'!Z$7)</f>
        <v>0</v>
      </c>
      <c r="AA38" s="57">
        <f>IF('CA Standards and Followers'!$C50=1,'EPA HDV Rules'!T$24,'CA Standards and Followers'!AA$7)</f>
        <v>0</v>
      </c>
      <c r="AB38" s="57">
        <f>IF('CA Standards and Followers'!$C50=1,'EPA HDV Rules'!U$24,'CA Standards and Followers'!AB$7)</f>
        <v>0</v>
      </c>
      <c r="AC38" s="57">
        <f>IF('CA Standards and Followers'!$C50=1,'EPA HDV Rules'!V$24,'CA Standards and Followers'!AC$7)</f>
        <v>0</v>
      </c>
      <c r="AD38" s="57">
        <f>IF('CA Standards and Followers'!$C50=1,'EPA HDV Rules'!W$24,'CA Standards and Followers'!AD$7)</f>
        <v>0</v>
      </c>
      <c r="AE38" s="57">
        <f>IF('CA Standards and Followers'!$C50=1,'EPA HDV Rules'!X$24,'CA Standards and Followers'!AE$7)</f>
        <v>0</v>
      </c>
      <c r="AF38" s="57">
        <f>IF('CA Standards and Followers'!$C50=1,'EPA HDV Rules'!Y$24,'CA Standards and Followers'!AF$7)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5.6874109840527251E-2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7.6874109840527255E-2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0.10515558238039545</v>
      </c>
      <c r="I39" s="57">
        <f>IF('CA Standards and Followers'!$C51=1,'EPA HDV Rules'!B$24,'CA Standards and Followers'!I$7)</f>
        <v>0.15859263730065903</v>
      </c>
      <c r="J39" s="57">
        <f>IF('CA Standards and Followers'!$C51=1,'EPA HDV Rules'!C$24,'CA Standards and Followers'!J$7)</f>
        <v>0.21718527460131815</v>
      </c>
      <c r="K39" s="57">
        <f>IF('CA Standards and Followers'!$C51=1,'EPA HDV Rules'!D$24,'CA Standards and Followers'!K$7)</f>
        <v>0.2757779119019772</v>
      </c>
      <c r="L39" s="57">
        <f>IF('CA Standards and Followers'!$C51=1,'EPA HDV Rules'!E$24,'CA Standards and Followers'!L$7)</f>
        <v>0.3343705492026362</v>
      </c>
      <c r="M39" s="57">
        <f>IF('CA Standards and Followers'!$C51=1,'EPA HDV Rules'!F$24,'CA Standards and Followers'!M$7)</f>
        <v>0.38437054920263619</v>
      </c>
      <c r="N39" s="57">
        <f>IF('CA Standards and Followers'!$C51=1,'EPA HDV Rules'!G$24,'CA Standards and Followers'!N$7)</f>
        <v>0.43437054920263629</v>
      </c>
      <c r="O39" s="57">
        <f>IF('CA Standards and Followers'!$C51=1,'EPA HDV Rules'!H$24,'CA Standards and Followers'!O$7)</f>
        <v>0.48437054920263622</v>
      </c>
      <c r="P39" s="57">
        <f>IF('CA Standards and Followers'!$C51=1,'EPA HDV Rules'!I$24,'CA Standards and Followers'!P$7)</f>
        <v>0.53437054920263627</v>
      </c>
      <c r="Q39" s="57">
        <f>IF('CA Standards and Followers'!$C51=1,'EPA HDV Rules'!J$24,'CA Standards and Followers'!Q$7)</f>
        <v>0.58437054920263631</v>
      </c>
      <c r="R39" s="57">
        <f>IF('CA Standards and Followers'!$C51=1,'EPA HDV Rules'!K$24,'CA Standards and Followers'!R$7)</f>
        <v>0.58437054920263631</v>
      </c>
      <c r="S39" s="57">
        <f>IF('CA Standards and Followers'!$C51=1,'EPA HDV Rules'!L$24,'CA Standards and Followers'!S$7)</f>
        <v>0.58437054920263631</v>
      </c>
      <c r="T39" s="57">
        <f>IF('CA Standards and Followers'!$C51=1,'EPA HDV Rules'!M$24,'CA Standards and Followers'!T$7)</f>
        <v>0.58437054920263631</v>
      </c>
      <c r="U39" s="57">
        <f>IF('CA Standards and Followers'!$C51=1,'EPA HDV Rules'!N$24,'CA Standards and Followers'!U$7)</f>
        <v>0.58437054920263631</v>
      </c>
      <c r="V39" s="57">
        <f>IF('CA Standards and Followers'!$C51=1,'EPA HDV Rules'!O$24,'CA Standards and Followers'!V$7)</f>
        <v>0.58437054920263631</v>
      </c>
      <c r="W39" s="57">
        <f>IF('CA Standards and Followers'!$C51=1,'EPA HDV Rules'!P$24,'CA Standards and Followers'!W$7)</f>
        <v>0.58437054920263631</v>
      </c>
      <c r="X39" s="57">
        <f>IF('CA Standards and Followers'!$C51=1,'EPA HDV Rules'!Q$24,'CA Standards and Followers'!X$7)</f>
        <v>0.58437054920263631</v>
      </c>
      <c r="Y39" s="57">
        <f>IF('CA Standards and Followers'!$C51=1,'EPA HDV Rules'!R$24,'CA Standards and Followers'!Y$7)</f>
        <v>0.58437054920263631</v>
      </c>
      <c r="Z39" s="57">
        <f>IF('CA Standards and Followers'!$C51=1,'EPA HDV Rules'!S$24,'CA Standards and Followers'!Z$7)</f>
        <v>0.58437054920263631</v>
      </c>
      <c r="AA39" s="57">
        <f>IF('CA Standards and Followers'!$C51=1,'EPA HDV Rules'!T$24,'CA Standards and Followers'!AA$7)</f>
        <v>0.58437054920263631</v>
      </c>
      <c r="AB39" s="57">
        <f>IF('CA Standards and Followers'!$C51=1,'EPA HDV Rules'!U$24,'CA Standards and Followers'!AB$7)</f>
        <v>0.58437054920263631</v>
      </c>
      <c r="AC39" s="57">
        <f>IF('CA Standards and Followers'!$C51=1,'EPA HDV Rules'!V$24,'CA Standards and Followers'!AC$7)</f>
        <v>0.58437054920263631</v>
      </c>
      <c r="AD39" s="57">
        <f>IF('CA Standards and Followers'!$C51=1,'EPA HDV Rules'!W$24,'CA Standards and Followers'!AD$7)</f>
        <v>0.58437054920263631</v>
      </c>
      <c r="AE39" s="57">
        <f>IF('CA Standards and Followers'!$C51=1,'EPA HDV Rules'!X$24,'CA Standards and Followers'!AE$7)</f>
        <v>0.58437054920263631</v>
      </c>
      <c r="AF39" s="57">
        <f>IF('CA Standards and Followers'!$C51=1,'EPA HDV Rules'!Y$24,'CA Standards and Followers'!AF$7)</f>
        <v>0.58437054920263631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 s="57">
        <f>IF('CA Standards and Followers'!$C52=1,'EPA HDV Rules'!B$24,'CA Standards and Followers'!I$7)</f>
        <v>0</v>
      </c>
      <c r="J40" s="57">
        <f>IF('CA Standards and Followers'!$C52=1,'EPA HDV Rules'!C$24,'CA Standards and Followers'!J$7)</f>
        <v>0</v>
      </c>
      <c r="K40" s="57">
        <f>IF('CA Standards and Followers'!$C52=1,'EPA HDV Rules'!D$24,'CA Standards and Followers'!K$7)</f>
        <v>0</v>
      </c>
      <c r="L40" s="57">
        <f>IF('CA Standards and Followers'!$C52=1,'EPA HDV Rules'!E$24,'CA Standards and Followers'!L$7)</f>
        <v>0</v>
      </c>
      <c r="M40" s="57">
        <f>IF('CA Standards and Followers'!$C52=1,'EPA HDV Rules'!F$24,'CA Standards and Followers'!M$7)</f>
        <v>0</v>
      </c>
      <c r="N40" s="57">
        <f>IF('CA Standards and Followers'!$C52=1,'EPA HDV Rules'!G$24,'CA Standards and Followers'!N$7)</f>
        <v>0</v>
      </c>
      <c r="O40" s="57">
        <f>IF('CA Standards and Followers'!$C52=1,'EPA HDV Rules'!H$24,'CA Standards and Followers'!O$7)</f>
        <v>0</v>
      </c>
      <c r="P40" s="57">
        <f>IF('CA Standards and Followers'!$C52=1,'EPA HDV Rules'!I$24,'CA Standards and Followers'!P$7)</f>
        <v>0</v>
      </c>
      <c r="Q40" s="57">
        <f>IF('CA Standards and Followers'!$C52=1,'EPA HDV Rules'!J$24,'CA Standards and Followers'!Q$7)</f>
        <v>0</v>
      </c>
      <c r="R40" s="57">
        <f>IF('CA Standards and Followers'!$C52=1,'EPA HDV Rules'!K$24,'CA Standards and Followers'!R$7)</f>
        <v>0</v>
      </c>
      <c r="S40" s="57">
        <f>IF('CA Standards and Followers'!$C52=1,'EPA HDV Rules'!L$24,'CA Standards and Followers'!S$7)</f>
        <v>0</v>
      </c>
      <c r="T40" s="57">
        <f>IF('CA Standards and Followers'!$C52=1,'EPA HDV Rules'!M$24,'CA Standards and Followers'!T$7)</f>
        <v>0</v>
      </c>
      <c r="U40" s="57">
        <f>IF('CA Standards and Followers'!$C52=1,'EPA HDV Rules'!N$24,'CA Standards and Followers'!U$7)</f>
        <v>0</v>
      </c>
      <c r="V40" s="57">
        <f>IF('CA Standards and Followers'!$C52=1,'EPA HDV Rules'!O$24,'CA Standards and Followers'!V$7)</f>
        <v>0</v>
      </c>
      <c r="W40" s="57">
        <f>IF('CA Standards and Followers'!$C52=1,'EPA HDV Rules'!P$24,'CA Standards and Followers'!W$7)</f>
        <v>0</v>
      </c>
      <c r="X40" s="57">
        <f>IF('CA Standards and Followers'!$C52=1,'EPA HDV Rules'!Q$24,'CA Standards and Followers'!X$7)</f>
        <v>0</v>
      </c>
      <c r="Y40" s="57">
        <f>IF('CA Standards and Followers'!$C52=1,'EPA HDV Rules'!R$24,'CA Standards and Followers'!Y$7)</f>
        <v>0</v>
      </c>
      <c r="Z40" s="57">
        <f>IF('CA Standards and Followers'!$C52=1,'EPA HDV Rules'!S$24,'CA Standards and Followers'!Z$7)</f>
        <v>0</v>
      </c>
      <c r="AA40" s="57">
        <f>IF('CA Standards and Followers'!$C52=1,'EPA HDV Rules'!T$24,'CA Standards and Followers'!AA$7)</f>
        <v>0</v>
      </c>
      <c r="AB40" s="57">
        <f>IF('CA Standards and Followers'!$C52=1,'EPA HDV Rules'!U$24,'CA Standards and Followers'!AB$7)</f>
        <v>0</v>
      </c>
      <c r="AC40" s="57">
        <f>IF('CA Standards and Followers'!$C52=1,'EPA HDV Rules'!V$24,'CA Standards and Followers'!AC$7)</f>
        <v>0</v>
      </c>
      <c r="AD40" s="57">
        <f>IF('CA Standards and Followers'!$C52=1,'EPA HDV Rules'!W$24,'CA Standards and Followers'!AD$7)</f>
        <v>0</v>
      </c>
      <c r="AE40" s="57">
        <f>IF('CA Standards and Followers'!$C52=1,'EPA HDV Rules'!X$24,'CA Standards and Followers'!AE$7)</f>
        <v>0</v>
      </c>
      <c r="AF40" s="57">
        <f>IF('CA Standards and Followers'!$C52=1,'EPA HDV Rules'!Y$24,'CA Standards and Followers'!AF$7)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 s="57">
        <f>IF('CA Standards and Followers'!$C53=1,'EPA HDV Rules'!B$24,'CA Standards and Followers'!I$7)</f>
        <v>0.15859263730065903</v>
      </c>
      <c r="J41" s="57">
        <f>IF('CA Standards and Followers'!$C53=1,'EPA HDV Rules'!C$24,'CA Standards and Followers'!J$7)</f>
        <v>0.21718527460131815</v>
      </c>
      <c r="K41" s="57">
        <f>IF('CA Standards and Followers'!$C53=1,'EPA HDV Rules'!D$24,'CA Standards and Followers'!K$7)</f>
        <v>0.2757779119019772</v>
      </c>
      <c r="L41" s="57">
        <f>IF('CA Standards and Followers'!$C53=1,'EPA HDV Rules'!E$24,'CA Standards and Followers'!L$7)</f>
        <v>0.3343705492026362</v>
      </c>
      <c r="M41" s="57">
        <f>IF('CA Standards and Followers'!$C53=1,'EPA HDV Rules'!F$24,'CA Standards and Followers'!M$7)</f>
        <v>0.38437054920263619</v>
      </c>
      <c r="N41" s="57">
        <f>IF('CA Standards and Followers'!$C53=1,'EPA HDV Rules'!G$24,'CA Standards and Followers'!N$7)</f>
        <v>0.43437054920263629</v>
      </c>
      <c r="O41" s="57">
        <f>IF('CA Standards and Followers'!$C53=1,'EPA HDV Rules'!H$24,'CA Standards and Followers'!O$7)</f>
        <v>0.48437054920263622</v>
      </c>
      <c r="P41" s="57">
        <f>IF('CA Standards and Followers'!$C53=1,'EPA HDV Rules'!I$24,'CA Standards and Followers'!P$7)</f>
        <v>0.53437054920263627</v>
      </c>
      <c r="Q41" s="57">
        <f>IF('CA Standards and Followers'!$C53=1,'EPA HDV Rules'!J$24,'CA Standards and Followers'!Q$7)</f>
        <v>0.58437054920263631</v>
      </c>
      <c r="R41" s="57">
        <f>IF('CA Standards and Followers'!$C53=1,'EPA HDV Rules'!K$24,'CA Standards and Followers'!R$7)</f>
        <v>0.58437054920263631</v>
      </c>
      <c r="S41" s="57">
        <f>IF('CA Standards and Followers'!$C53=1,'EPA HDV Rules'!L$24,'CA Standards and Followers'!S$7)</f>
        <v>0.58437054920263631</v>
      </c>
      <c r="T41" s="57">
        <f>IF('CA Standards and Followers'!$C53=1,'EPA HDV Rules'!M$24,'CA Standards and Followers'!T$7)</f>
        <v>0.58437054920263631</v>
      </c>
      <c r="U41" s="57">
        <f>IF('CA Standards and Followers'!$C53=1,'EPA HDV Rules'!N$24,'CA Standards and Followers'!U$7)</f>
        <v>0.58437054920263631</v>
      </c>
      <c r="V41" s="57">
        <f>IF('CA Standards and Followers'!$C53=1,'EPA HDV Rules'!O$24,'CA Standards and Followers'!V$7)</f>
        <v>0.58437054920263631</v>
      </c>
      <c r="W41" s="57">
        <f>IF('CA Standards and Followers'!$C53=1,'EPA HDV Rules'!P$24,'CA Standards and Followers'!W$7)</f>
        <v>0.58437054920263631</v>
      </c>
      <c r="X41" s="57">
        <f>IF('CA Standards and Followers'!$C53=1,'EPA HDV Rules'!Q$24,'CA Standards and Followers'!X$7)</f>
        <v>0.58437054920263631</v>
      </c>
      <c r="Y41" s="57">
        <f>IF('CA Standards and Followers'!$C53=1,'EPA HDV Rules'!R$24,'CA Standards and Followers'!Y$7)</f>
        <v>0.58437054920263631</v>
      </c>
      <c r="Z41" s="57">
        <f>IF('CA Standards and Followers'!$C53=1,'EPA HDV Rules'!S$24,'CA Standards and Followers'!Z$7)</f>
        <v>0.58437054920263631</v>
      </c>
      <c r="AA41" s="57">
        <f>IF('CA Standards and Followers'!$C53=1,'EPA HDV Rules'!T$24,'CA Standards and Followers'!AA$7)</f>
        <v>0.58437054920263631</v>
      </c>
      <c r="AB41" s="57">
        <f>IF('CA Standards and Followers'!$C53=1,'EPA HDV Rules'!U$24,'CA Standards and Followers'!AB$7)</f>
        <v>0.58437054920263631</v>
      </c>
      <c r="AC41" s="57">
        <f>IF('CA Standards and Followers'!$C53=1,'EPA HDV Rules'!V$24,'CA Standards and Followers'!AC$7)</f>
        <v>0.58437054920263631</v>
      </c>
      <c r="AD41" s="57">
        <f>IF('CA Standards and Followers'!$C53=1,'EPA HDV Rules'!W$24,'CA Standards and Followers'!AD$7)</f>
        <v>0.58437054920263631</v>
      </c>
      <c r="AE41" s="57">
        <f>IF('CA Standards and Followers'!$C53=1,'EPA HDV Rules'!X$24,'CA Standards and Followers'!AE$7)</f>
        <v>0.58437054920263631</v>
      </c>
      <c r="AF41" s="57">
        <f>IF('CA Standards and Followers'!$C53=1,'EPA HDV Rules'!Y$24,'CA Standards and Followers'!AF$7)</f>
        <v>0.58437054920263631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 s="57">
        <f>IF('CA Standards and Followers'!$C54=1,'EPA HDV Rules'!B$24,'CA Standards and Followers'!I$7)</f>
        <v>0</v>
      </c>
      <c r="J42" s="57">
        <f>IF('CA Standards and Followers'!$C54=1,'EPA HDV Rules'!C$24,'CA Standards and Followers'!J$7)</f>
        <v>0</v>
      </c>
      <c r="K42" s="57">
        <f>IF('CA Standards and Followers'!$C54=1,'EPA HDV Rules'!D$24,'CA Standards and Followers'!K$7)</f>
        <v>0</v>
      </c>
      <c r="L42" s="57">
        <f>IF('CA Standards and Followers'!$C54=1,'EPA HDV Rules'!E$24,'CA Standards and Followers'!L$7)</f>
        <v>0</v>
      </c>
      <c r="M42" s="57">
        <f>IF('CA Standards and Followers'!$C54=1,'EPA HDV Rules'!F$24,'CA Standards and Followers'!M$7)</f>
        <v>0</v>
      </c>
      <c r="N42" s="57">
        <f>IF('CA Standards and Followers'!$C54=1,'EPA HDV Rules'!G$24,'CA Standards and Followers'!N$7)</f>
        <v>0</v>
      </c>
      <c r="O42" s="57">
        <f>IF('CA Standards and Followers'!$C54=1,'EPA HDV Rules'!H$24,'CA Standards and Followers'!O$7)</f>
        <v>0</v>
      </c>
      <c r="P42" s="57">
        <f>IF('CA Standards and Followers'!$C54=1,'EPA HDV Rules'!I$24,'CA Standards and Followers'!P$7)</f>
        <v>0</v>
      </c>
      <c r="Q42" s="57">
        <f>IF('CA Standards and Followers'!$C54=1,'EPA HDV Rules'!J$24,'CA Standards and Followers'!Q$7)</f>
        <v>0</v>
      </c>
      <c r="R42" s="57">
        <f>IF('CA Standards and Followers'!$C54=1,'EPA HDV Rules'!K$24,'CA Standards and Followers'!R$7)</f>
        <v>0</v>
      </c>
      <c r="S42" s="57">
        <f>IF('CA Standards and Followers'!$C54=1,'EPA HDV Rules'!L$24,'CA Standards and Followers'!S$7)</f>
        <v>0</v>
      </c>
      <c r="T42" s="57">
        <f>IF('CA Standards and Followers'!$C54=1,'EPA HDV Rules'!M$24,'CA Standards and Followers'!T$7)</f>
        <v>0</v>
      </c>
      <c r="U42" s="57">
        <f>IF('CA Standards and Followers'!$C54=1,'EPA HDV Rules'!N$24,'CA Standards and Followers'!U$7)</f>
        <v>0</v>
      </c>
      <c r="V42" s="57">
        <f>IF('CA Standards and Followers'!$C54=1,'EPA HDV Rules'!O$24,'CA Standards and Followers'!V$7)</f>
        <v>0</v>
      </c>
      <c r="W42" s="57">
        <f>IF('CA Standards and Followers'!$C54=1,'EPA HDV Rules'!P$24,'CA Standards and Followers'!W$7)</f>
        <v>0</v>
      </c>
      <c r="X42" s="57">
        <f>IF('CA Standards and Followers'!$C54=1,'EPA HDV Rules'!Q$24,'CA Standards and Followers'!X$7)</f>
        <v>0</v>
      </c>
      <c r="Y42" s="57">
        <f>IF('CA Standards and Followers'!$C54=1,'EPA HDV Rules'!R$24,'CA Standards and Followers'!Y$7)</f>
        <v>0</v>
      </c>
      <c r="Z42" s="57">
        <f>IF('CA Standards and Followers'!$C54=1,'EPA HDV Rules'!S$24,'CA Standards and Followers'!Z$7)</f>
        <v>0</v>
      </c>
      <c r="AA42" s="57">
        <f>IF('CA Standards and Followers'!$C54=1,'EPA HDV Rules'!T$24,'CA Standards and Followers'!AA$7)</f>
        <v>0</v>
      </c>
      <c r="AB42" s="57">
        <f>IF('CA Standards and Followers'!$C54=1,'EPA HDV Rules'!U$24,'CA Standards and Followers'!AB$7)</f>
        <v>0</v>
      </c>
      <c r="AC42" s="57">
        <f>IF('CA Standards and Followers'!$C54=1,'EPA HDV Rules'!V$24,'CA Standards and Followers'!AC$7)</f>
        <v>0</v>
      </c>
      <c r="AD42" s="57">
        <f>IF('CA Standards and Followers'!$C54=1,'EPA HDV Rules'!W$24,'CA Standards and Followers'!AD$7)</f>
        <v>0</v>
      </c>
      <c r="AE42" s="57">
        <f>IF('CA Standards and Followers'!$C54=1,'EPA HDV Rules'!X$24,'CA Standards and Followers'!AE$7)</f>
        <v>0</v>
      </c>
      <c r="AF42" s="57">
        <f>IF('CA Standards and Followers'!$C54=1,'EPA HDV Rules'!Y$24,'CA Standards and Followers'!AF$7)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 s="57">
        <f>IF('CA Standards and Followers'!$C55=1,'EPA HDV Rules'!B$24,'CA Standards and Followers'!I$7)</f>
        <v>0</v>
      </c>
      <c r="J43" s="57">
        <f>IF('CA Standards and Followers'!$C55=1,'EPA HDV Rules'!C$24,'CA Standards and Followers'!J$7)</f>
        <v>0</v>
      </c>
      <c r="K43" s="57">
        <f>IF('CA Standards and Followers'!$C55=1,'EPA HDV Rules'!D$24,'CA Standards and Followers'!K$7)</f>
        <v>0</v>
      </c>
      <c r="L43" s="57">
        <f>IF('CA Standards and Followers'!$C55=1,'EPA HDV Rules'!E$24,'CA Standards and Followers'!L$7)</f>
        <v>0</v>
      </c>
      <c r="M43" s="57">
        <f>IF('CA Standards and Followers'!$C55=1,'EPA HDV Rules'!F$24,'CA Standards and Followers'!M$7)</f>
        <v>0</v>
      </c>
      <c r="N43" s="57">
        <f>IF('CA Standards and Followers'!$C55=1,'EPA HDV Rules'!G$24,'CA Standards and Followers'!N$7)</f>
        <v>0</v>
      </c>
      <c r="O43" s="57">
        <f>IF('CA Standards and Followers'!$C55=1,'EPA HDV Rules'!H$24,'CA Standards and Followers'!O$7)</f>
        <v>0</v>
      </c>
      <c r="P43" s="57">
        <f>IF('CA Standards and Followers'!$C55=1,'EPA HDV Rules'!I$24,'CA Standards and Followers'!P$7)</f>
        <v>0</v>
      </c>
      <c r="Q43" s="57">
        <f>IF('CA Standards and Followers'!$C55=1,'EPA HDV Rules'!J$24,'CA Standards and Followers'!Q$7)</f>
        <v>0</v>
      </c>
      <c r="R43" s="57">
        <f>IF('CA Standards and Followers'!$C55=1,'EPA HDV Rules'!K$24,'CA Standards and Followers'!R$7)</f>
        <v>0</v>
      </c>
      <c r="S43" s="57">
        <f>IF('CA Standards and Followers'!$C55=1,'EPA HDV Rules'!L$24,'CA Standards and Followers'!S$7)</f>
        <v>0</v>
      </c>
      <c r="T43" s="57">
        <f>IF('CA Standards and Followers'!$C55=1,'EPA HDV Rules'!M$24,'CA Standards and Followers'!T$7)</f>
        <v>0</v>
      </c>
      <c r="U43" s="57">
        <f>IF('CA Standards and Followers'!$C55=1,'EPA HDV Rules'!N$24,'CA Standards and Followers'!U$7)</f>
        <v>0</v>
      </c>
      <c r="V43" s="57">
        <f>IF('CA Standards and Followers'!$C55=1,'EPA HDV Rules'!O$24,'CA Standards and Followers'!V$7)</f>
        <v>0</v>
      </c>
      <c r="W43" s="57">
        <f>IF('CA Standards and Followers'!$C55=1,'EPA HDV Rules'!P$24,'CA Standards and Followers'!W$7)</f>
        <v>0</v>
      </c>
      <c r="X43" s="57">
        <f>IF('CA Standards and Followers'!$C55=1,'EPA HDV Rules'!Q$24,'CA Standards and Followers'!X$7)</f>
        <v>0</v>
      </c>
      <c r="Y43" s="57">
        <f>IF('CA Standards and Followers'!$C55=1,'EPA HDV Rules'!R$24,'CA Standards and Followers'!Y$7)</f>
        <v>0</v>
      </c>
      <c r="Z43" s="57">
        <f>IF('CA Standards and Followers'!$C55=1,'EPA HDV Rules'!S$24,'CA Standards and Followers'!Z$7)</f>
        <v>0</v>
      </c>
      <c r="AA43" s="57">
        <f>IF('CA Standards and Followers'!$C55=1,'EPA HDV Rules'!T$24,'CA Standards and Followers'!AA$7)</f>
        <v>0</v>
      </c>
      <c r="AB43" s="57">
        <f>IF('CA Standards and Followers'!$C55=1,'EPA HDV Rules'!U$24,'CA Standards and Followers'!AB$7)</f>
        <v>0</v>
      </c>
      <c r="AC43" s="57">
        <f>IF('CA Standards and Followers'!$C55=1,'EPA HDV Rules'!V$24,'CA Standards and Followers'!AC$7)</f>
        <v>0</v>
      </c>
      <c r="AD43" s="57">
        <f>IF('CA Standards and Followers'!$C55=1,'EPA HDV Rules'!W$24,'CA Standards and Followers'!AD$7)</f>
        <v>0</v>
      </c>
      <c r="AE43" s="57">
        <f>IF('CA Standards and Followers'!$C55=1,'EPA HDV Rules'!X$24,'CA Standards and Followers'!AE$7)</f>
        <v>0</v>
      </c>
      <c r="AF43" s="57">
        <f>IF('CA Standards and Followers'!$C55=1,'EPA HDV Rules'!Y$24,'CA Standards and Followers'!AF$7)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 s="57">
        <f>IF('CA Standards and Followers'!$C56=1,'EPA HDV Rules'!B$24,'CA Standards and Followers'!I$7)</f>
        <v>0</v>
      </c>
      <c r="J44" s="57">
        <f>IF('CA Standards and Followers'!$C56=1,'EPA HDV Rules'!C$24,'CA Standards and Followers'!J$7)</f>
        <v>0</v>
      </c>
      <c r="K44" s="57">
        <f>IF('CA Standards and Followers'!$C56=1,'EPA HDV Rules'!D$24,'CA Standards and Followers'!K$7)</f>
        <v>0</v>
      </c>
      <c r="L44" s="57">
        <f>IF('CA Standards and Followers'!$C56=1,'EPA HDV Rules'!E$24,'CA Standards and Followers'!L$7)</f>
        <v>0</v>
      </c>
      <c r="M44" s="57">
        <f>IF('CA Standards and Followers'!$C56=1,'EPA HDV Rules'!F$24,'CA Standards and Followers'!M$7)</f>
        <v>0</v>
      </c>
      <c r="N44" s="57">
        <f>IF('CA Standards and Followers'!$C56=1,'EPA HDV Rules'!G$24,'CA Standards and Followers'!N$7)</f>
        <v>0</v>
      </c>
      <c r="O44" s="57">
        <f>IF('CA Standards and Followers'!$C56=1,'EPA HDV Rules'!H$24,'CA Standards and Followers'!O$7)</f>
        <v>0</v>
      </c>
      <c r="P44" s="57">
        <f>IF('CA Standards and Followers'!$C56=1,'EPA HDV Rules'!I$24,'CA Standards and Followers'!P$7)</f>
        <v>0</v>
      </c>
      <c r="Q44" s="57">
        <f>IF('CA Standards and Followers'!$C56=1,'EPA HDV Rules'!J$24,'CA Standards and Followers'!Q$7)</f>
        <v>0</v>
      </c>
      <c r="R44" s="57">
        <f>IF('CA Standards and Followers'!$C56=1,'EPA HDV Rules'!K$24,'CA Standards and Followers'!R$7)</f>
        <v>0</v>
      </c>
      <c r="S44" s="57">
        <f>IF('CA Standards and Followers'!$C56=1,'EPA HDV Rules'!L$24,'CA Standards and Followers'!S$7)</f>
        <v>0</v>
      </c>
      <c r="T44" s="57">
        <f>IF('CA Standards and Followers'!$C56=1,'EPA HDV Rules'!M$24,'CA Standards and Followers'!T$7)</f>
        <v>0</v>
      </c>
      <c r="U44" s="57">
        <f>IF('CA Standards and Followers'!$C56=1,'EPA HDV Rules'!N$24,'CA Standards and Followers'!U$7)</f>
        <v>0</v>
      </c>
      <c r="V44" s="57">
        <f>IF('CA Standards and Followers'!$C56=1,'EPA HDV Rules'!O$24,'CA Standards and Followers'!V$7)</f>
        <v>0</v>
      </c>
      <c r="W44" s="57">
        <f>IF('CA Standards and Followers'!$C56=1,'EPA HDV Rules'!P$24,'CA Standards and Followers'!W$7)</f>
        <v>0</v>
      </c>
      <c r="X44" s="57">
        <f>IF('CA Standards and Followers'!$C56=1,'EPA HDV Rules'!Q$24,'CA Standards and Followers'!X$7)</f>
        <v>0</v>
      </c>
      <c r="Y44" s="57">
        <f>IF('CA Standards and Followers'!$C56=1,'EPA HDV Rules'!R$24,'CA Standards and Followers'!Y$7)</f>
        <v>0</v>
      </c>
      <c r="Z44" s="57">
        <f>IF('CA Standards and Followers'!$C56=1,'EPA HDV Rules'!S$24,'CA Standards and Followers'!Z$7)</f>
        <v>0</v>
      </c>
      <c r="AA44" s="57">
        <f>IF('CA Standards and Followers'!$C56=1,'EPA HDV Rules'!T$24,'CA Standards and Followers'!AA$7)</f>
        <v>0</v>
      </c>
      <c r="AB44" s="57">
        <f>IF('CA Standards and Followers'!$C56=1,'EPA HDV Rules'!U$24,'CA Standards and Followers'!AB$7)</f>
        <v>0</v>
      </c>
      <c r="AC44" s="57">
        <f>IF('CA Standards and Followers'!$C56=1,'EPA HDV Rules'!V$24,'CA Standards and Followers'!AC$7)</f>
        <v>0</v>
      </c>
      <c r="AD44" s="57">
        <f>IF('CA Standards and Followers'!$C56=1,'EPA HDV Rules'!W$24,'CA Standards and Followers'!AD$7)</f>
        <v>0</v>
      </c>
      <c r="AE44" s="57">
        <f>IF('CA Standards and Followers'!$C56=1,'EPA HDV Rules'!X$24,'CA Standards and Followers'!AE$7)</f>
        <v>0</v>
      </c>
      <c r="AF44" s="57">
        <f>IF('CA Standards and Followers'!$C56=1,'EPA HDV Rules'!Y$24,'CA Standards and Followers'!AF$7)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 s="57">
        <f>IF('CA Standards and Followers'!$C57=1,'EPA HDV Rules'!B$24,'CA Standards and Followers'!I$7)</f>
        <v>0</v>
      </c>
      <c r="J45" s="57">
        <f>IF('CA Standards and Followers'!$C57=1,'EPA HDV Rules'!C$24,'CA Standards and Followers'!J$7)</f>
        <v>0</v>
      </c>
      <c r="K45" s="57">
        <f>IF('CA Standards and Followers'!$C57=1,'EPA HDV Rules'!D$24,'CA Standards and Followers'!K$7)</f>
        <v>0</v>
      </c>
      <c r="L45" s="57">
        <f>IF('CA Standards and Followers'!$C57=1,'EPA HDV Rules'!E$24,'CA Standards and Followers'!L$7)</f>
        <v>0</v>
      </c>
      <c r="M45" s="57">
        <f>IF('CA Standards and Followers'!$C57=1,'EPA HDV Rules'!F$24,'CA Standards and Followers'!M$7)</f>
        <v>0</v>
      </c>
      <c r="N45" s="57">
        <f>IF('CA Standards and Followers'!$C57=1,'EPA HDV Rules'!G$24,'CA Standards and Followers'!N$7)</f>
        <v>0</v>
      </c>
      <c r="O45" s="57">
        <f>IF('CA Standards and Followers'!$C57=1,'EPA HDV Rules'!H$24,'CA Standards and Followers'!O$7)</f>
        <v>0</v>
      </c>
      <c r="P45" s="57">
        <f>IF('CA Standards and Followers'!$C57=1,'EPA HDV Rules'!I$24,'CA Standards and Followers'!P$7)</f>
        <v>0</v>
      </c>
      <c r="Q45" s="57">
        <f>IF('CA Standards and Followers'!$C57=1,'EPA HDV Rules'!J$24,'CA Standards and Followers'!Q$7)</f>
        <v>0</v>
      </c>
      <c r="R45" s="57">
        <f>IF('CA Standards and Followers'!$C57=1,'EPA HDV Rules'!K$24,'CA Standards and Followers'!R$7)</f>
        <v>0</v>
      </c>
      <c r="S45" s="57">
        <f>IF('CA Standards and Followers'!$C57=1,'EPA HDV Rules'!L$24,'CA Standards and Followers'!S$7)</f>
        <v>0</v>
      </c>
      <c r="T45" s="57">
        <f>IF('CA Standards and Followers'!$C57=1,'EPA HDV Rules'!M$24,'CA Standards and Followers'!T$7)</f>
        <v>0</v>
      </c>
      <c r="U45" s="57">
        <f>IF('CA Standards and Followers'!$C57=1,'EPA HDV Rules'!N$24,'CA Standards and Followers'!U$7)</f>
        <v>0</v>
      </c>
      <c r="V45" s="57">
        <f>IF('CA Standards and Followers'!$C57=1,'EPA HDV Rules'!O$24,'CA Standards and Followers'!V$7)</f>
        <v>0</v>
      </c>
      <c r="W45" s="57">
        <f>IF('CA Standards and Followers'!$C57=1,'EPA HDV Rules'!P$24,'CA Standards and Followers'!W$7)</f>
        <v>0</v>
      </c>
      <c r="X45" s="57">
        <f>IF('CA Standards and Followers'!$C57=1,'EPA HDV Rules'!Q$24,'CA Standards and Followers'!X$7)</f>
        <v>0</v>
      </c>
      <c r="Y45" s="57">
        <f>IF('CA Standards and Followers'!$C57=1,'EPA HDV Rules'!R$24,'CA Standards and Followers'!Y$7)</f>
        <v>0</v>
      </c>
      <c r="Z45" s="57">
        <f>IF('CA Standards and Followers'!$C57=1,'EPA HDV Rules'!S$24,'CA Standards and Followers'!Z$7)</f>
        <v>0</v>
      </c>
      <c r="AA45" s="57">
        <f>IF('CA Standards and Followers'!$C57=1,'EPA HDV Rules'!T$24,'CA Standards and Followers'!AA$7)</f>
        <v>0</v>
      </c>
      <c r="AB45" s="57">
        <f>IF('CA Standards and Followers'!$C57=1,'EPA HDV Rules'!U$24,'CA Standards and Followers'!AB$7)</f>
        <v>0</v>
      </c>
      <c r="AC45" s="57">
        <f>IF('CA Standards and Followers'!$C57=1,'EPA HDV Rules'!V$24,'CA Standards and Followers'!AC$7)</f>
        <v>0</v>
      </c>
      <c r="AD45" s="57">
        <f>IF('CA Standards and Followers'!$C57=1,'EPA HDV Rules'!W$24,'CA Standards and Followers'!AD$7)</f>
        <v>0</v>
      </c>
      <c r="AE45" s="57">
        <f>IF('CA Standards and Followers'!$C57=1,'EPA HDV Rules'!X$24,'CA Standards and Followers'!AE$7)</f>
        <v>0</v>
      </c>
      <c r="AF45" s="57">
        <f>IF('CA Standards and Followers'!$C57=1,'EPA HDV Rules'!Y$24,'CA Standards and Followers'!AF$7)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 s="57">
        <f>IF('CA Standards and Followers'!$C58=1,'EPA HDV Rules'!B$24,'CA Standards and Followers'!I$7)</f>
        <v>0</v>
      </c>
      <c r="J46" s="57">
        <f>IF('CA Standards and Followers'!$C58=1,'EPA HDV Rules'!C$24,'CA Standards and Followers'!J$7)</f>
        <v>0</v>
      </c>
      <c r="K46" s="57">
        <f>IF('CA Standards and Followers'!$C58=1,'EPA HDV Rules'!D$24,'CA Standards and Followers'!K$7)</f>
        <v>0</v>
      </c>
      <c r="L46" s="57">
        <f>IF('CA Standards and Followers'!$C58=1,'EPA HDV Rules'!E$24,'CA Standards and Followers'!L$7)</f>
        <v>0</v>
      </c>
      <c r="M46" s="57">
        <f>IF('CA Standards and Followers'!$C58=1,'EPA HDV Rules'!F$24,'CA Standards and Followers'!M$7)</f>
        <v>0</v>
      </c>
      <c r="N46" s="57">
        <f>IF('CA Standards and Followers'!$C58=1,'EPA HDV Rules'!G$24,'CA Standards and Followers'!N$7)</f>
        <v>0</v>
      </c>
      <c r="O46" s="57">
        <f>IF('CA Standards and Followers'!$C58=1,'EPA HDV Rules'!H$24,'CA Standards and Followers'!O$7)</f>
        <v>0</v>
      </c>
      <c r="P46" s="57">
        <f>IF('CA Standards and Followers'!$C58=1,'EPA HDV Rules'!I$24,'CA Standards and Followers'!P$7)</f>
        <v>0</v>
      </c>
      <c r="Q46" s="57">
        <f>IF('CA Standards and Followers'!$C58=1,'EPA HDV Rules'!J$24,'CA Standards and Followers'!Q$7)</f>
        <v>0</v>
      </c>
      <c r="R46" s="57">
        <f>IF('CA Standards and Followers'!$C58=1,'EPA HDV Rules'!K$24,'CA Standards and Followers'!R$7)</f>
        <v>0</v>
      </c>
      <c r="S46" s="57">
        <f>IF('CA Standards and Followers'!$C58=1,'EPA HDV Rules'!L$24,'CA Standards and Followers'!S$7)</f>
        <v>0</v>
      </c>
      <c r="T46" s="57">
        <f>IF('CA Standards and Followers'!$C58=1,'EPA HDV Rules'!M$24,'CA Standards and Followers'!T$7)</f>
        <v>0</v>
      </c>
      <c r="U46" s="57">
        <f>IF('CA Standards and Followers'!$C58=1,'EPA HDV Rules'!N$24,'CA Standards and Followers'!U$7)</f>
        <v>0</v>
      </c>
      <c r="V46" s="57">
        <f>IF('CA Standards and Followers'!$C58=1,'EPA HDV Rules'!O$24,'CA Standards and Followers'!V$7)</f>
        <v>0</v>
      </c>
      <c r="W46" s="57">
        <f>IF('CA Standards and Followers'!$C58=1,'EPA HDV Rules'!P$24,'CA Standards and Followers'!W$7)</f>
        <v>0</v>
      </c>
      <c r="X46" s="57">
        <f>IF('CA Standards and Followers'!$C58=1,'EPA HDV Rules'!Q$24,'CA Standards and Followers'!X$7)</f>
        <v>0</v>
      </c>
      <c r="Y46" s="57">
        <f>IF('CA Standards and Followers'!$C58=1,'EPA HDV Rules'!R$24,'CA Standards and Followers'!Y$7)</f>
        <v>0</v>
      </c>
      <c r="Z46" s="57">
        <f>IF('CA Standards and Followers'!$C58=1,'EPA HDV Rules'!S$24,'CA Standards and Followers'!Z$7)</f>
        <v>0</v>
      </c>
      <c r="AA46" s="57">
        <f>IF('CA Standards and Followers'!$C58=1,'EPA HDV Rules'!T$24,'CA Standards and Followers'!AA$7)</f>
        <v>0</v>
      </c>
      <c r="AB46" s="57">
        <f>IF('CA Standards and Followers'!$C58=1,'EPA HDV Rules'!U$24,'CA Standards and Followers'!AB$7)</f>
        <v>0</v>
      </c>
      <c r="AC46" s="57">
        <f>IF('CA Standards and Followers'!$C58=1,'EPA HDV Rules'!V$24,'CA Standards and Followers'!AC$7)</f>
        <v>0</v>
      </c>
      <c r="AD46" s="57">
        <f>IF('CA Standards and Followers'!$C58=1,'EPA HDV Rules'!W$24,'CA Standards and Followers'!AD$7)</f>
        <v>0</v>
      </c>
      <c r="AE46" s="57">
        <f>IF('CA Standards and Followers'!$C58=1,'EPA HDV Rules'!X$24,'CA Standards and Followers'!AE$7)</f>
        <v>0</v>
      </c>
      <c r="AF46" s="57">
        <f>IF('CA Standards and Followers'!$C58=1,'EPA HDV Rules'!Y$24,'CA Standards and Followers'!AF$7)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7.6874109840527255E-2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0.10515558238039545</v>
      </c>
      <c r="I47" s="57">
        <f>IF('CA Standards and Followers'!$C59=1,'EPA HDV Rules'!B$24,'CA Standards and Followers'!I$7)</f>
        <v>0.15859263730065903</v>
      </c>
      <c r="J47" s="57">
        <f>IF('CA Standards and Followers'!$C59=1,'EPA HDV Rules'!C$24,'CA Standards and Followers'!J$7)</f>
        <v>0.21718527460131815</v>
      </c>
      <c r="K47" s="57">
        <f>IF('CA Standards and Followers'!$C59=1,'EPA HDV Rules'!D$24,'CA Standards and Followers'!K$7)</f>
        <v>0.2757779119019772</v>
      </c>
      <c r="L47" s="57">
        <f>IF('CA Standards and Followers'!$C59=1,'EPA HDV Rules'!E$24,'CA Standards and Followers'!L$7)</f>
        <v>0.3343705492026362</v>
      </c>
      <c r="M47" s="57">
        <f>IF('CA Standards and Followers'!$C59=1,'EPA HDV Rules'!F$24,'CA Standards and Followers'!M$7)</f>
        <v>0.38437054920263619</v>
      </c>
      <c r="N47" s="57">
        <f>IF('CA Standards and Followers'!$C59=1,'EPA HDV Rules'!G$24,'CA Standards and Followers'!N$7)</f>
        <v>0.43437054920263629</v>
      </c>
      <c r="O47" s="57">
        <f>IF('CA Standards and Followers'!$C59=1,'EPA HDV Rules'!H$24,'CA Standards and Followers'!O$7)</f>
        <v>0.48437054920263622</v>
      </c>
      <c r="P47" s="57">
        <f>IF('CA Standards and Followers'!$C59=1,'EPA HDV Rules'!I$24,'CA Standards and Followers'!P$7)</f>
        <v>0.53437054920263627</v>
      </c>
      <c r="Q47" s="57">
        <f>IF('CA Standards and Followers'!$C59=1,'EPA HDV Rules'!J$24,'CA Standards and Followers'!Q$7)</f>
        <v>0.58437054920263631</v>
      </c>
      <c r="R47" s="57">
        <f>IF('CA Standards and Followers'!$C59=1,'EPA HDV Rules'!K$24,'CA Standards and Followers'!R$7)</f>
        <v>0.58437054920263631</v>
      </c>
      <c r="S47" s="57">
        <f>IF('CA Standards and Followers'!$C59=1,'EPA HDV Rules'!L$24,'CA Standards and Followers'!S$7)</f>
        <v>0.58437054920263631</v>
      </c>
      <c r="T47" s="57">
        <f>IF('CA Standards and Followers'!$C59=1,'EPA HDV Rules'!M$24,'CA Standards and Followers'!T$7)</f>
        <v>0.58437054920263631</v>
      </c>
      <c r="U47" s="57">
        <f>IF('CA Standards and Followers'!$C59=1,'EPA HDV Rules'!N$24,'CA Standards and Followers'!U$7)</f>
        <v>0.58437054920263631</v>
      </c>
      <c r="V47" s="57">
        <f>IF('CA Standards and Followers'!$C59=1,'EPA HDV Rules'!O$24,'CA Standards and Followers'!V$7)</f>
        <v>0.58437054920263631</v>
      </c>
      <c r="W47" s="57">
        <f>IF('CA Standards and Followers'!$C59=1,'EPA HDV Rules'!P$24,'CA Standards and Followers'!W$7)</f>
        <v>0.58437054920263631</v>
      </c>
      <c r="X47" s="57">
        <f>IF('CA Standards and Followers'!$C59=1,'EPA HDV Rules'!Q$24,'CA Standards and Followers'!X$7)</f>
        <v>0.58437054920263631</v>
      </c>
      <c r="Y47" s="57">
        <f>IF('CA Standards and Followers'!$C59=1,'EPA HDV Rules'!R$24,'CA Standards and Followers'!Y$7)</f>
        <v>0.58437054920263631</v>
      </c>
      <c r="Z47" s="57">
        <f>IF('CA Standards and Followers'!$C59=1,'EPA HDV Rules'!S$24,'CA Standards and Followers'!Z$7)</f>
        <v>0.58437054920263631</v>
      </c>
      <c r="AA47" s="57">
        <f>IF('CA Standards and Followers'!$C59=1,'EPA HDV Rules'!T$24,'CA Standards and Followers'!AA$7)</f>
        <v>0.58437054920263631</v>
      </c>
      <c r="AB47" s="57">
        <f>IF('CA Standards and Followers'!$C59=1,'EPA HDV Rules'!U$24,'CA Standards and Followers'!AB$7)</f>
        <v>0.58437054920263631</v>
      </c>
      <c r="AC47" s="57">
        <f>IF('CA Standards and Followers'!$C59=1,'EPA HDV Rules'!V$24,'CA Standards and Followers'!AC$7)</f>
        <v>0.58437054920263631</v>
      </c>
      <c r="AD47" s="57">
        <f>IF('CA Standards and Followers'!$C59=1,'EPA HDV Rules'!W$24,'CA Standards and Followers'!AD$7)</f>
        <v>0.58437054920263631</v>
      </c>
      <c r="AE47" s="57">
        <f>IF('CA Standards and Followers'!$C59=1,'EPA HDV Rules'!X$24,'CA Standards and Followers'!AE$7)</f>
        <v>0.58437054920263631</v>
      </c>
      <c r="AF47" s="57">
        <f>IF('CA Standards and Followers'!$C59=1,'EPA HDV Rules'!Y$24,'CA Standards and Followers'!AF$7)</f>
        <v>0.58437054920263631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 s="57">
        <f>IF('CA Standards and Followers'!$C60=1,'EPA HDV Rules'!B$24,'CA Standards and Followers'!I$7)</f>
        <v>0</v>
      </c>
      <c r="J48" s="57">
        <f>IF('CA Standards and Followers'!$C60=1,'EPA HDV Rules'!C$24,'CA Standards and Followers'!J$7)</f>
        <v>0</v>
      </c>
      <c r="K48" s="57">
        <f>IF('CA Standards and Followers'!$C60=1,'EPA HDV Rules'!D$24,'CA Standards and Followers'!K$7)</f>
        <v>0</v>
      </c>
      <c r="L48" s="57">
        <f>IF('CA Standards and Followers'!$C60=1,'EPA HDV Rules'!E$24,'CA Standards and Followers'!L$7)</f>
        <v>0</v>
      </c>
      <c r="M48" s="57">
        <f>IF('CA Standards and Followers'!$C60=1,'EPA HDV Rules'!F$24,'CA Standards and Followers'!M$7)</f>
        <v>0</v>
      </c>
      <c r="N48" s="57">
        <f>IF('CA Standards and Followers'!$C60=1,'EPA HDV Rules'!G$24,'CA Standards and Followers'!N$7)</f>
        <v>0</v>
      </c>
      <c r="O48" s="57">
        <f>IF('CA Standards and Followers'!$C60=1,'EPA HDV Rules'!H$24,'CA Standards and Followers'!O$7)</f>
        <v>0</v>
      </c>
      <c r="P48" s="57">
        <f>IF('CA Standards and Followers'!$C60=1,'EPA HDV Rules'!I$24,'CA Standards and Followers'!P$7)</f>
        <v>0</v>
      </c>
      <c r="Q48" s="57">
        <f>IF('CA Standards and Followers'!$C60=1,'EPA HDV Rules'!J$24,'CA Standards and Followers'!Q$7)</f>
        <v>0</v>
      </c>
      <c r="R48" s="57">
        <f>IF('CA Standards and Followers'!$C60=1,'EPA HDV Rules'!K$24,'CA Standards and Followers'!R$7)</f>
        <v>0</v>
      </c>
      <c r="S48" s="57">
        <f>IF('CA Standards and Followers'!$C60=1,'EPA HDV Rules'!L$24,'CA Standards and Followers'!S$7)</f>
        <v>0</v>
      </c>
      <c r="T48" s="57">
        <f>IF('CA Standards and Followers'!$C60=1,'EPA HDV Rules'!M$24,'CA Standards and Followers'!T$7)</f>
        <v>0</v>
      </c>
      <c r="U48" s="57">
        <f>IF('CA Standards and Followers'!$C60=1,'EPA HDV Rules'!N$24,'CA Standards and Followers'!U$7)</f>
        <v>0</v>
      </c>
      <c r="V48" s="57">
        <f>IF('CA Standards and Followers'!$C60=1,'EPA HDV Rules'!O$24,'CA Standards and Followers'!V$7)</f>
        <v>0</v>
      </c>
      <c r="W48" s="57">
        <f>IF('CA Standards and Followers'!$C60=1,'EPA HDV Rules'!P$24,'CA Standards and Followers'!W$7)</f>
        <v>0</v>
      </c>
      <c r="X48" s="57">
        <f>IF('CA Standards and Followers'!$C60=1,'EPA HDV Rules'!Q$24,'CA Standards and Followers'!X$7)</f>
        <v>0</v>
      </c>
      <c r="Y48" s="57">
        <f>IF('CA Standards and Followers'!$C60=1,'EPA HDV Rules'!R$24,'CA Standards and Followers'!Y$7)</f>
        <v>0</v>
      </c>
      <c r="Z48" s="57">
        <f>IF('CA Standards and Followers'!$C60=1,'EPA HDV Rules'!S$24,'CA Standards and Followers'!Z$7)</f>
        <v>0</v>
      </c>
      <c r="AA48" s="57">
        <f>IF('CA Standards and Followers'!$C60=1,'EPA HDV Rules'!T$24,'CA Standards and Followers'!AA$7)</f>
        <v>0</v>
      </c>
      <c r="AB48" s="57">
        <f>IF('CA Standards and Followers'!$C60=1,'EPA HDV Rules'!U$24,'CA Standards and Followers'!AB$7)</f>
        <v>0</v>
      </c>
      <c r="AC48" s="57">
        <f>IF('CA Standards and Followers'!$C60=1,'EPA HDV Rules'!V$24,'CA Standards and Followers'!AC$7)</f>
        <v>0</v>
      </c>
      <c r="AD48" s="57">
        <f>IF('CA Standards and Followers'!$C60=1,'EPA HDV Rules'!W$24,'CA Standards and Followers'!AD$7)</f>
        <v>0</v>
      </c>
      <c r="AE48" s="57">
        <f>IF('CA Standards and Followers'!$C60=1,'EPA HDV Rules'!X$24,'CA Standards and Followers'!AE$7)</f>
        <v>0</v>
      </c>
      <c r="AF48" s="57">
        <f>IF('CA Standards and Followers'!$C60=1,'EPA HDV Rules'!Y$24,'CA Standards and Followers'!AF$7)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7.6874109840527255E-2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0.10515558238039545</v>
      </c>
      <c r="I49" s="57">
        <f>IF('CA Standards and Followers'!$C61=1,'EPA HDV Rules'!B$24,'CA Standards and Followers'!I$7)</f>
        <v>0.15859263730065903</v>
      </c>
      <c r="J49" s="57">
        <f>IF('CA Standards and Followers'!$C61=1,'EPA HDV Rules'!C$24,'CA Standards and Followers'!J$7)</f>
        <v>0.21718527460131815</v>
      </c>
      <c r="K49" s="57">
        <f>IF('CA Standards and Followers'!$C61=1,'EPA HDV Rules'!D$24,'CA Standards and Followers'!K$7)</f>
        <v>0.2757779119019772</v>
      </c>
      <c r="L49" s="57">
        <f>IF('CA Standards and Followers'!$C61=1,'EPA HDV Rules'!E$24,'CA Standards and Followers'!L$7)</f>
        <v>0.3343705492026362</v>
      </c>
      <c r="M49" s="57">
        <f>IF('CA Standards and Followers'!$C61=1,'EPA HDV Rules'!F$24,'CA Standards and Followers'!M$7)</f>
        <v>0.38437054920263619</v>
      </c>
      <c r="N49" s="57">
        <f>IF('CA Standards and Followers'!$C61=1,'EPA HDV Rules'!G$24,'CA Standards and Followers'!N$7)</f>
        <v>0.43437054920263629</v>
      </c>
      <c r="O49" s="57">
        <f>IF('CA Standards and Followers'!$C61=1,'EPA HDV Rules'!H$24,'CA Standards and Followers'!O$7)</f>
        <v>0.48437054920263622</v>
      </c>
      <c r="P49" s="57">
        <f>IF('CA Standards and Followers'!$C61=1,'EPA HDV Rules'!I$24,'CA Standards and Followers'!P$7)</f>
        <v>0.53437054920263627</v>
      </c>
      <c r="Q49" s="57">
        <f>IF('CA Standards and Followers'!$C61=1,'EPA HDV Rules'!J$24,'CA Standards and Followers'!Q$7)</f>
        <v>0.58437054920263631</v>
      </c>
      <c r="R49" s="57">
        <f>IF('CA Standards and Followers'!$C61=1,'EPA HDV Rules'!K$24,'CA Standards and Followers'!R$7)</f>
        <v>0.58437054920263631</v>
      </c>
      <c r="S49" s="57">
        <f>IF('CA Standards and Followers'!$C61=1,'EPA HDV Rules'!L$24,'CA Standards and Followers'!S$7)</f>
        <v>0.58437054920263631</v>
      </c>
      <c r="T49" s="57">
        <f>IF('CA Standards and Followers'!$C61=1,'EPA HDV Rules'!M$24,'CA Standards and Followers'!T$7)</f>
        <v>0.58437054920263631</v>
      </c>
      <c r="U49" s="57">
        <f>IF('CA Standards and Followers'!$C61=1,'EPA HDV Rules'!N$24,'CA Standards and Followers'!U$7)</f>
        <v>0.58437054920263631</v>
      </c>
      <c r="V49" s="57">
        <f>IF('CA Standards and Followers'!$C61=1,'EPA HDV Rules'!O$24,'CA Standards and Followers'!V$7)</f>
        <v>0.58437054920263631</v>
      </c>
      <c r="W49" s="57">
        <f>IF('CA Standards and Followers'!$C61=1,'EPA HDV Rules'!P$24,'CA Standards and Followers'!W$7)</f>
        <v>0.58437054920263631</v>
      </c>
      <c r="X49" s="57">
        <f>IF('CA Standards and Followers'!$C61=1,'EPA HDV Rules'!Q$24,'CA Standards and Followers'!X$7)</f>
        <v>0.58437054920263631</v>
      </c>
      <c r="Y49" s="57">
        <f>IF('CA Standards and Followers'!$C61=1,'EPA HDV Rules'!R$24,'CA Standards and Followers'!Y$7)</f>
        <v>0.58437054920263631</v>
      </c>
      <c r="Z49" s="57">
        <f>IF('CA Standards and Followers'!$C61=1,'EPA HDV Rules'!S$24,'CA Standards and Followers'!Z$7)</f>
        <v>0.58437054920263631</v>
      </c>
      <c r="AA49" s="57">
        <f>IF('CA Standards and Followers'!$C61=1,'EPA HDV Rules'!T$24,'CA Standards and Followers'!AA$7)</f>
        <v>0.58437054920263631</v>
      </c>
      <c r="AB49" s="57">
        <f>IF('CA Standards and Followers'!$C61=1,'EPA HDV Rules'!U$24,'CA Standards and Followers'!AB$7)</f>
        <v>0.58437054920263631</v>
      </c>
      <c r="AC49" s="57">
        <f>IF('CA Standards and Followers'!$C61=1,'EPA HDV Rules'!V$24,'CA Standards and Followers'!AC$7)</f>
        <v>0.58437054920263631</v>
      </c>
      <c r="AD49" s="57">
        <f>IF('CA Standards and Followers'!$C61=1,'EPA HDV Rules'!W$24,'CA Standards and Followers'!AD$7)</f>
        <v>0.58437054920263631</v>
      </c>
      <c r="AE49" s="57">
        <f>IF('CA Standards and Followers'!$C61=1,'EPA HDV Rules'!X$24,'CA Standards and Followers'!AE$7)</f>
        <v>0.58437054920263631</v>
      </c>
      <c r="AF49" s="57">
        <f>IF('CA Standards and Followers'!$C61=1,'EPA HDV Rules'!Y$24,'CA Standards and Followers'!AF$7)</f>
        <v>0.58437054920263631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 s="57">
        <f>IF('CA Standards and Followers'!$C62=1,'EPA HDV Rules'!B$24,'CA Standards and Followers'!I$7)</f>
        <v>0</v>
      </c>
      <c r="J50" s="57">
        <f>IF('CA Standards and Followers'!$C62=1,'EPA HDV Rules'!C$24,'CA Standards and Followers'!J$7)</f>
        <v>0</v>
      </c>
      <c r="K50" s="57">
        <f>IF('CA Standards and Followers'!$C62=1,'EPA HDV Rules'!D$24,'CA Standards and Followers'!K$7)</f>
        <v>0</v>
      </c>
      <c r="L50" s="57">
        <f>IF('CA Standards and Followers'!$C62=1,'EPA HDV Rules'!E$24,'CA Standards and Followers'!L$7)</f>
        <v>0</v>
      </c>
      <c r="M50" s="57">
        <f>IF('CA Standards and Followers'!$C62=1,'EPA HDV Rules'!F$24,'CA Standards and Followers'!M$7)</f>
        <v>0</v>
      </c>
      <c r="N50" s="57">
        <f>IF('CA Standards and Followers'!$C62=1,'EPA HDV Rules'!G$24,'CA Standards and Followers'!N$7)</f>
        <v>0</v>
      </c>
      <c r="O50" s="57">
        <f>IF('CA Standards and Followers'!$C62=1,'EPA HDV Rules'!H$24,'CA Standards and Followers'!O$7)</f>
        <v>0</v>
      </c>
      <c r="P50" s="57">
        <f>IF('CA Standards and Followers'!$C62=1,'EPA HDV Rules'!I$24,'CA Standards and Followers'!P$7)</f>
        <v>0</v>
      </c>
      <c r="Q50" s="57">
        <f>IF('CA Standards and Followers'!$C62=1,'EPA HDV Rules'!J$24,'CA Standards and Followers'!Q$7)</f>
        <v>0</v>
      </c>
      <c r="R50" s="57">
        <f>IF('CA Standards and Followers'!$C62=1,'EPA HDV Rules'!K$24,'CA Standards and Followers'!R$7)</f>
        <v>0</v>
      </c>
      <c r="S50" s="57">
        <f>IF('CA Standards and Followers'!$C62=1,'EPA HDV Rules'!L$24,'CA Standards and Followers'!S$7)</f>
        <v>0</v>
      </c>
      <c r="T50" s="57">
        <f>IF('CA Standards and Followers'!$C62=1,'EPA HDV Rules'!M$24,'CA Standards and Followers'!T$7)</f>
        <v>0</v>
      </c>
      <c r="U50" s="57">
        <f>IF('CA Standards and Followers'!$C62=1,'EPA HDV Rules'!N$24,'CA Standards and Followers'!U$7)</f>
        <v>0</v>
      </c>
      <c r="V50" s="57">
        <f>IF('CA Standards and Followers'!$C62=1,'EPA HDV Rules'!O$24,'CA Standards and Followers'!V$7)</f>
        <v>0</v>
      </c>
      <c r="W50" s="57">
        <f>IF('CA Standards and Followers'!$C62=1,'EPA HDV Rules'!P$24,'CA Standards and Followers'!W$7)</f>
        <v>0</v>
      </c>
      <c r="X50" s="57">
        <f>IF('CA Standards and Followers'!$C62=1,'EPA HDV Rules'!Q$24,'CA Standards and Followers'!X$7)</f>
        <v>0</v>
      </c>
      <c r="Y50" s="57">
        <f>IF('CA Standards and Followers'!$C62=1,'EPA HDV Rules'!R$24,'CA Standards and Followers'!Y$7)</f>
        <v>0</v>
      </c>
      <c r="Z50" s="57">
        <f>IF('CA Standards and Followers'!$C62=1,'EPA HDV Rules'!S$24,'CA Standards and Followers'!Z$7)</f>
        <v>0</v>
      </c>
      <c r="AA50" s="57">
        <f>IF('CA Standards and Followers'!$C62=1,'EPA HDV Rules'!T$24,'CA Standards and Followers'!AA$7)</f>
        <v>0</v>
      </c>
      <c r="AB50" s="57">
        <f>IF('CA Standards and Followers'!$C62=1,'EPA HDV Rules'!U$24,'CA Standards and Followers'!AB$7)</f>
        <v>0</v>
      </c>
      <c r="AC50" s="57">
        <f>IF('CA Standards and Followers'!$C62=1,'EPA HDV Rules'!V$24,'CA Standards and Followers'!AC$7)</f>
        <v>0</v>
      </c>
      <c r="AD50" s="57">
        <f>IF('CA Standards and Followers'!$C62=1,'EPA HDV Rules'!W$24,'CA Standards and Followers'!AD$7)</f>
        <v>0</v>
      </c>
      <c r="AE50" s="57">
        <f>IF('CA Standards and Followers'!$C62=1,'EPA HDV Rules'!X$24,'CA Standards and Followers'!AE$7)</f>
        <v>0</v>
      </c>
      <c r="AF50" s="57">
        <f>IF('CA Standards and Followers'!$C62=1,'EPA HDV Rules'!Y$24,'CA Standards and Followers'!AF$7)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 s="57">
        <f>IF('CA Standards and Followers'!$C63=1,'EPA HDV Rules'!B$24,'CA Standards and Followers'!I$7)</f>
        <v>0</v>
      </c>
      <c r="J51" s="57">
        <f>IF('CA Standards and Followers'!$C63=1,'EPA HDV Rules'!C$24,'CA Standards and Followers'!J$7)</f>
        <v>0</v>
      </c>
      <c r="K51" s="57">
        <f>IF('CA Standards and Followers'!$C63=1,'EPA HDV Rules'!D$24,'CA Standards and Followers'!K$7)</f>
        <v>0</v>
      </c>
      <c r="L51" s="57">
        <f>IF('CA Standards and Followers'!$C63=1,'EPA HDV Rules'!E$24,'CA Standards and Followers'!L$7)</f>
        <v>0</v>
      </c>
      <c r="M51" s="57">
        <f>IF('CA Standards and Followers'!$C63=1,'EPA HDV Rules'!F$24,'CA Standards and Followers'!M$7)</f>
        <v>0</v>
      </c>
      <c r="N51" s="57">
        <f>IF('CA Standards and Followers'!$C63=1,'EPA HDV Rules'!G$24,'CA Standards and Followers'!N$7)</f>
        <v>0</v>
      </c>
      <c r="O51" s="57">
        <f>IF('CA Standards and Followers'!$C63=1,'EPA HDV Rules'!H$24,'CA Standards and Followers'!O$7)</f>
        <v>0</v>
      </c>
      <c r="P51" s="57">
        <f>IF('CA Standards and Followers'!$C63=1,'EPA HDV Rules'!I$24,'CA Standards and Followers'!P$7)</f>
        <v>0</v>
      </c>
      <c r="Q51" s="57">
        <f>IF('CA Standards and Followers'!$C63=1,'EPA HDV Rules'!J$24,'CA Standards and Followers'!Q$7)</f>
        <v>0</v>
      </c>
      <c r="R51" s="57">
        <f>IF('CA Standards and Followers'!$C63=1,'EPA HDV Rules'!K$24,'CA Standards and Followers'!R$7)</f>
        <v>0</v>
      </c>
      <c r="S51" s="57">
        <f>IF('CA Standards and Followers'!$C63=1,'EPA HDV Rules'!L$24,'CA Standards and Followers'!S$7)</f>
        <v>0</v>
      </c>
      <c r="T51" s="57">
        <f>IF('CA Standards and Followers'!$C63=1,'EPA HDV Rules'!M$24,'CA Standards and Followers'!T$7)</f>
        <v>0</v>
      </c>
      <c r="U51" s="57">
        <f>IF('CA Standards and Followers'!$C63=1,'EPA HDV Rules'!N$24,'CA Standards and Followers'!U$7)</f>
        <v>0</v>
      </c>
      <c r="V51" s="57">
        <f>IF('CA Standards and Followers'!$C63=1,'EPA HDV Rules'!O$24,'CA Standards and Followers'!V$7)</f>
        <v>0</v>
      </c>
      <c r="W51" s="57">
        <f>IF('CA Standards and Followers'!$C63=1,'EPA HDV Rules'!P$24,'CA Standards and Followers'!W$7)</f>
        <v>0</v>
      </c>
      <c r="X51" s="57">
        <f>IF('CA Standards and Followers'!$C63=1,'EPA HDV Rules'!Q$24,'CA Standards and Followers'!X$7)</f>
        <v>0</v>
      </c>
      <c r="Y51" s="57">
        <f>IF('CA Standards and Followers'!$C63=1,'EPA HDV Rules'!R$24,'CA Standards and Followers'!Y$7)</f>
        <v>0</v>
      </c>
      <c r="Z51" s="57">
        <f>IF('CA Standards and Followers'!$C63=1,'EPA HDV Rules'!S$24,'CA Standards and Followers'!Z$7)</f>
        <v>0</v>
      </c>
      <c r="AA51" s="57">
        <f>IF('CA Standards and Followers'!$C63=1,'EPA HDV Rules'!T$24,'CA Standards and Followers'!AA$7)</f>
        <v>0</v>
      </c>
      <c r="AB51" s="57">
        <f>IF('CA Standards and Followers'!$C63=1,'EPA HDV Rules'!U$24,'CA Standards and Followers'!AB$7)</f>
        <v>0</v>
      </c>
      <c r="AC51" s="57">
        <f>IF('CA Standards and Followers'!$C63=1,'EPA HDV Rules'!V$24,'CA Standards and Followers'!AC$7)</f>
        <v>0</v>
      </c>
      <c r="AD51" s="57">
        <f>IF('CA Standards and Followers'!$C63=1,'EPA HDV Rules'!W$24,'CA Standards and Followers'!AD$7)</f>
        <v>0</v>
      </c>
      <c r="AE51" s="57">
        <f>IF('CA Standards and Followers'!$C63=1,'EPA HDV Rules'!X$24,'CA Standards and Followers'!AE$7)</f>
        <v>0</v>
      </c>
      <c r="AF51" s="57">
        <f>IF('CA Standards and Followers'!$C63=1,'EPA HDV Rules'!Y$24,'CA Standards and Followers'!AF$7)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 s="57">
        <f>IF('CA Standards and Followers'!$C64=1,'EPA HDV Rules'!B$24,'CA Standards and Followers'!I$7)</f>
        <v>0</v>
      </c>
      <c r="J52" s="57">
        <f>IF('CA Standards and Followers'!$C64=1,'EPA HDV Rules'!C$24,'CA Standards and Followers'!J$7)</f>
        <v>0</v>
      </c>
      <c r="K52" s="57">
        <f>IF('CA Standards and Followers'!$C64=1,'EPA HDV Rules'!D$24,'CA Standards and Followers'!K$7)</f>
        <v>0</v>
      </c>
      <c r="L52" s="57">
        <f>IF('CA Standards and Followers'!$C64=1,'EPA HDV Rules'!E$24,'CA Standards and Followers'!L$7)</f>
        <v>0</v>
      </c>
      <c r="M52" s="57">
        <f>IF('CA Standards and Followers'!$C64=1,'EPA HDV Rules'!F$24,'CA Standards and Followers'!M$7)</f>
        <v>0</v>
      </c>
      <c r="N52" s="57">
        <f>IF('CA Standards and Followers'!$C64=1,'EPA HDV Rules'!G$24,'CA Standards and Followers'!N$7)</f>
        <v>0</v>
      </c>
      <c r="O52" s="57">
        <f>IF('CA Standards and Followers'!$C64=1,'EPA HDV Rules'!H$24,'CA Standards and Followers'!O$7)</f>
        <v>0</v>
      </c>
      <c r="P52" s="57">
        <f>IF('CA Standards and Followers'!$C64=1,'EPA HDV Rules'!I$24,'CA Standards and Followers'!P$7)</f>
        <v>0</v>
      </c>
      <c r="Q52" s="57">
        <f>IF('CA Standards and Followers'!$C64=1,'EPA HDV Rules'!J$24,'CA Standards and Followers'!Q$7)</f>
        <v>0</v>
      </c>
      <c r="R52" s="57">
        <f>IF('CA Standards and Followers'!$C64=1,'EPA HDV Rules'!K$24,'CA Standards and Followers'!R$7)</f>
        <v>0</v>
      </c>
      <c r="S52" s="57">
        <f>IF('CA Standards and Followers'!$C64=1,'EPA HDV Rules'!L$24,'CA Standards and Followers'!S$7)</f>
        <v>0</v>
      </c>
      <c r="T52" s="57">
        <f>IF('CA Standards and Followers'!$C64=1,'EPA HDV Rules'!M$24,'CA Standards and Followers'!T$7)</f>
        <v>0</v>
      </c>
      <c r="U52" s="57">
        <f>IF('CA Standards and Followers'!$C64=1,'EPA HDV Rules'!N$24,'CA Standards and Followers'!U$7)</f>
        <v>0</v>
      </c>
      <c r="V52" s="57">
        <f>IF('CA Standards and Followers'!$C64=1,'EPA HDV Rules'!O$24,'CA Standards and Followers'!V$7)</f>
        <v>0</v>
      </c>
      <c r="W52" s="57">
        <f>IF('CA Standards and Followers'!$C64=1,'EPA HDV Rules'!P$24,'CA Standards and Followers'!W$7)</f>
        <v>0</v>
      </c>
      <c r="X52" s="57">
        <f>IF('CA Standards and Followers'!$C64=1,'EPA HDV Rules'!Q$24,'CA Standards and Followers'!X$7)</f>
        <v>0</v>
      </c>
      <c r="Y52" s="57">
        <f>IF('CA Standards and Followers'!$C64=1,'EPA HDV Rules'!R$24,'CA Standards and Followers'!Y$7)</f>
        <v>0</v>
      </c>
      <c r="Z52" s="57">
        <f>IF('CA Standards and Followers'!$C64=1,'EPA HDV Rules'!S$24,'CA Standards and Followers'!Z$7)</f>
        <v>0</v>
      </c>
      <c r="AA52" s="57">
        <f>IF('CA Standards and Followers'!$C64=1,'EPA HDV Rules'!T$24,'CA Standards and Followers'!AA$7)</f>
        <v>0</v>
      </c>
      <c r="AB52" s="57">
        <f>IF('CA Standards and Followers'!$C64=1,'EPA HDV Rules'!U$24,'CA Standards and Followers'!AB$7)</f>
        <v>0</v>
      </c>
      <c r="AC52" s="57">
        <f>IF('CA Standards and Followers'!$C64=1,'EPA HDV Rules'!V$24,'CA Standards and Followers'!AC$7)</f>
        <v>0</v>
      </c>
      <c r="AD52" s="57">
        <f>IF('CA Standards and Followers'!$C64=1,'EPA HDV Rules'!W$24,'CA Standards and Followers'!AD$7)</f>
        <v>0</v>
      </c>
      <c r="AE52" s="57">
        <f>IF('CA Standards and Followers'!$C64=1,'EPA HDV Rules'!X$24,'CA Standards and Followers'!AE$7)</f>
        <v>0</v>
      </c>
      <c r="AF52" s="57">
        <f>IF('CA Standards and Followers'!$C64=1,'EPA HDV Rules'!Y$24,'CA Standards and Followers'!AF$7)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 s="57">
        <f>IF('CA Standards and Followers'!$C65=1,'EPA HDV Rules'!B$24,'CA Standards and Followers'!I$7)</f>
        <v>0</v>
      </c>
      <c r="J53" s="57">
        <f>IF('CA Standards and Followers'!$C65=1,'EPA HDV Rules'!C$24,'CA Standards and Followers'!J$7)</f>
        <v>0</v>
      </c>
      <c r="K53" s="57">
        <f>IF('CA Standards and Followers'!$C65=1,'EPA HDV Rules'!D$24,'CA Standards and Followers'!K$7)</f>
        <v>0</v>
      </c>
      <c r="L53" s="57">
        <f>IF('CA Standards and Followers'!$C65=1,'EPA HDV Rules'!E$24,'CA Standards and Followers'!L$7)</f>
        <v>0</v>
      </c>
      <c r="M53" s="57">
        <f>IF('CA Standards and Followers'!$C65=1,'EPA HDV Rules'!F$24,'CA Standards and Followers'!M$7)</f>
        <v>0</v>
      </c>
      <c r="N53" s="57">
        <f>IF('CA Standards and Followers'!$C65=1,'EPA HDV Rules'!G$24,'CA Standards and Followers'!N$7)</f>
        <v>0</v>
      </c>
      <c r="O53" s="57">
        <f>IF('CA Standards and Followers'!$C65=1,'EPA HDV Rules'!H$24,'CA Standards and Followers'!O$7)</f>
        <v>0</v>
      </c>
      <c r="P53" s="57">
        <f>IF('CA Standards and Followers'!$C65=1,'EPA HDV Rules'!I$24,'CA Standards and Followers'!P$7)</f>
        <v>0</v>
      </c>
      <c r="Q53" s="57">
        <f>IF('CA Standards and Followers'!$C65=1,'EPA HDV Rules'!J$24,'CA Standards and Followers'!Q$7)</f>
        <v>0</v>
      </c>
      <c r="R53" s="57">
        <f>IF('CA Standards and Followers'!$C65=1,'EPA HDV Rules'!K$24,'CA Standards and Followers'!R$7)</f>
        <v>0</v>
      </c>
      <c r="S53" s="57">
        <f>IF('CA Standards and Followers'!$C65=1,'EPA HDV Rules'!L$24,'CA Standards and Followers'!S$7)</f>
        <v>0</v>
      </c>
      <c r="T53" s="57">
        <f>IF('CA Standards and Followers'!$C65=1,'EPA HDV Rules'!M$24,'CA Standards and Followers'!T$7)</f>
        <v>0</v>
      </c>
      <c r="U53" s="57">
        <f>IF('CA Standards and Followers'!$C65=1,'EPA HDV Rules'!N$24,'CA Standards and Followers'!U$7)</f>
        <v>0</v>
      </c>
      <c r="V53" s="57">
        <f>IF('CA Standards and Followers'!$C65=1,'EPA HDV Rules'!O$24,'CA Standards and Followers'!V$7)</f>
        <v>0</v>
      </c>
      <c r="W53" s="57">
        <f>IF('CA Standards and Followers'!$C65=1,'EPA HDV Rules'!P$24,'CA Standards and Followers'!W$7)</f>
        <v>0</v>
      </c>
      <c r="X53" s="57">
        <f>IF('CA Standards and Followers'!$C65=1,'EPA HDV Rules'!Q$24,'CA Standards and Followers'!X$7)</f>
        <v>0</v>
      </c>
      <c r="Y53" s="57">
        <f>IF('CA Standards and Followers'!$C65=1,'EPA HDV Rules'!R$24,'CA Standards and Followers'!Y$7)</f>
        <v>0</v>
      </c>
      <c r="Z53" s="57">
        <f>IF('CA Standards and Followers'!$C65=1,'EPA HDV Rules'!S$24,'CA Standards and Followers'!Z$7)</f>
        <v>0</v>
      </c>
      <c r="AA53" s="57">
        <f>IF('CA Standards and Followers'!$C65=1,'EPA HDV Rules'!T$24,'CA Standards and Followers'!AA$7)</f>
        <v>0</v>
      </c>
      <c r="AB53" s="57">
        <f>IF('CA Standards and Followers'!$C65=1,'EPA HDV Rules'!U$24,'CA Standards and Followers'!AB$7)</f>
        <v>0</v>
      </c>
      <c r="AC53" s="57">
        <f>IF('CA Standards and Followers'!$C65=1,'EPA HDV Rules'!V$24,'CA Standards and Followers'!AC$7)</f>
        <v>0</v>
      </c>
      <c r="AD53" s="57">
        <f>IF('CA Standards and Followers'!$C65=1,'EPA HDV Rules'!W$24,'CA Standards and Followers'!AD$7)</f>
        <v>0</v>
      </c>
      <c r="AE53" s="57">
        <f>IF('CA Standards and Followers'!$C65=1,'EPA HDV Rules'!X$24,'CA Standards and Followers'!AE$7)</f>
        <v>0</v>
      </c>
      <c r="AF53" s="57">
        <f>IF('CA Standards and Followers'!$C65=1,'EPA HDV Rules'!Y$24,'CA Standards and Followers'!AF$7)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 s="57">
        <f>IF('CA Standards and Followers'!$C66=1,'EPA HDV Rules'!B$24,'CA Standards and Followers'!I$7)</f>
        <v>0</v>
      </c>
      <c r="J54" s="57">
        <f>IF('CA Standards and Followers'!$C66=1,'EPA HDV Rules'!C$24,'CA Standards and Followers'!J$7)</f>
        <v>0</v>
      </c>
      <c r="K54" s="57">
        <f>IF('CA Standards and Followers'!$C66=1,'EPA HDV Rules'!D$24,'CA Standards and Followers'!K$7)</f>
        <v>0</v>
      </c>
      <c r="L54" s="57">
        <f>IF('CA Standards and Followers'!$C66=1,'EPA HDV Rules'!E$24,'CA Standards and Followers'!L$7)</f>
        <v>0</v>
      </c>
      <c r="M54" s="57">
        <f>IF('CA Standards and Followers'!$C66=1,'EPA HDV Rules'!F$24,'CA Standards and Followers'!M$7)</f>
        <v>0</v>
      </c>
      <c r="N54" s="57">
        <f>IF('CA Standards and Followers'!$C66=1,'EPA HDV Rules'!G$24,'CA Standards and Followers'!N$7)</f>
        <v>0</v>
      </c>
      <c r="O54" s="57">
        <f>IF('CA Standards and Followers'!$C66=1,'EPA HDV Rules'!H$24,'CA Standards and Followers'!O$7)</f>
        <v>0</v>
      </c>
      <c r="P54" s="57">
        <f>IF('CA Standards and Followers'!$C66=1,'EPA HDV Rules'!I$24,'CA Standards and Followers'!P$7)</f>
        <v>0</v>
      </c>
      <c r="Q54" s="57">
        <f>IF('CA Standards and Followers'!$C66=1,'EPA HDV Rules'!J$24,'CA Standards and Followers'!Q$7)</f>
        <v>0</v>
      </c>
      <c r="R54" s="57">
        <f>IF('CA Standards and Followers'!$C66=1,'EPA HDV Rules'!K$24,'CA Standards and Followers'!R$7)</f>
        <v>0</v>
      </c>
      <c r="S54" s="57">
        <f>IF('CA Standards and Followers'!$C66=1,'EPA HDV Rules'!L$24,'CA Standards and Followers'!S$7)</f>
        <v>0</v>
      </c>
      <c r="T54" s="57">
        <f>IF('CA Standards and Followers'!$C66=1,'EPA HDV Rules'!M$24,'CA Standards and Followers'!T$7)</f>
        <v>0</v>
      </c>
      <c r="U54" s="57">
        <f>IF('CA Standards and Followers'!$C66=1,'EPA HDV Rules'!N$24,'CA Standards and Followers'!U$7)</f>
        <v>0</v>
      </c>
      <c r="V54" s="57">
        <f>IF('CA Standards and Followers'!$C66=1,'EPA HDV Rules'!O$24,'CA Standards and Followers'!V$7)</f>
        <v>0</v>
      </c>
      <c r="W54" s="57">
        <f>IF('CA Standards and Followers'!$C66=1,'EPA HDV Rules'!P$24,'CA Standards and Followers'!W$7)</f>
        <v>0</v>
      </c>
      <c r="X54" s="57">
        <f>IF('CA Standards and Followers'!$C66=1,'EPA HDV Rules'!Q$24,'CA Standards and Followers'!X$7)</f>
        <v>0</v>
      </c>
      <c r="Y54" s="57">
        <f>IF('CA Standards and Followers'!$C66=1,'EPA HDV Rules'!R$24,'CA Standards and Followers'!Y$7)</f>
        <v>0</v>
      </c>
      <c r="Z54" s="57">
        <f>IF('CA Standards and Followers'!$C66=1,'EPA HDV Rules'!S$24,'CA Standards and Followers'!Z$7)</f>
        <v>0</v>
      </c>
      <c r="AA54" s="57">
        <f>IF('CA Standards and Followers'!$C66=1,'EPA HDV Rules'!T$24,'CA Standards and Followers'!AA$7)</f>
        <v>0</v>
      </c>
      <c r="AB54" s="57">
        <f>IF('CA Standards and Followers'!$C66=1,'EPA HDV Rules'!U$24,'CA Standards and Followers'!AB$7)</f>
        <v>0</v>
      </c>
      <c r="AC54" s="57">
        <f>IF('CA Standards and Followers'!$C66=1,'EPA HDV Rules'!V$24,'CA Standards and Followers'!AC$7)</f>
        <v>0</v>
      </c>
      <c r="AD54" s="57">
        <f>IF('CA Standards and Followers'!$C66=1,'EPA HDV Rules'!W$24,'CA Standards and Followers'!AD$7)</f>
        <v>0</v>
      </c>
      <c r="AE54" s="57">
        <f>IF('CA Standards and Followers'!$C66=1,'EPA HDV Rules'!X$24,'CA Standards and Followers'!AE$7)</f>
        <v>0</v>
      </c>
      <c r="AF54" s="57">
        <f>IF('CA Standards and Followers'!$C66=1,'EPA HDV Rules'!Y$24,'CA Standards and Followers'!AF$7)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 s="57">
        <f>IF('CA Standards and Followers'!$C67=1,'EPA HDV Rules'!B$24,'CA Standards and Followers'!I$7)</f>
        <v>0</v>
      </c>
      <c r="J55" s="57">
        <f>IF('CA Standards and Followers'!$C67=1,'EPA HDV Rules'!C$24,'CA Standards and Followers'!J$7)</f>
        <v>0</v>
      </c>
      <c r="K55" s="57">
        <f>IF('CA Standards and Followers'!$C67=1,'EPA HDV Rules'!D$24,'CA Standards and Followers'!K$7)</f>
        <v>0</v>
      </c>
      <c r="L55" s="57">
        <f>IF('CA Standards and Followers'!$C67=1,'EPA HDV Rules'!E$24,'CA Standards and Followers'!L$7)</f>
        <v>0</v>
      </c>
      <c r="M55" s="57">
        <f>IF('CA Standards and Followers'!$C67=1,'EPA HDV Rules'!F$24,'CA Standards and Followers'!M$7)</f>
        <v>0</v>
      </c>
      <c r="N55" s="57">
        <f>IF('CA Standards and Followers'!$C67=1,'EPA HDV Rules'!G$24,'CA Standards and Followers'!N$7)</f>
        <v>0</v>
      </c>
      <c r="O55" s="57">
        <f>IF('CA Standards and Followers'!$C67=1,'EPA HDV Rules'!H$24,'CA Standards and Followers'!O$7)</f>
        <v>0</v>
      </c>
      <c r="P55" s="57">
        <f>IF('CA Standards and Followers'!$C67=1,'EPA HDV Rules'!I$24,'CA Standards and Followers'!P$7)</f>
        <v>0</v>
      </c>
      <c r="Q55" s="57">
        <f>IF('CA Standards and Followers'!$C67=1,'EPA HDV Rules'!J$24,'CA Standards and Followers'!Q$7)</f>
        <v>0</v>
      </c>
      <c r="R55" s="57">
        <f>IF('CA Standards and Followers'!$C67=1,'EPA HDV Rules'!K$24,'CA Standards and Followers'!R$7)</f>
        <v>0</v>
      </c>
      <c r="S55" s="57">
        <f>IF('CA Standards and Followers'!$C67=1,'EPA HDV Rules'!L$24,'CA Standards and Followers'!S$7)</f>
        <v>0</v>
      </c>
      <c r="T55" s="57">
        <f>IF('CA Standards and Followers'!$C67=1,'EPA HDV Rules'!M$24,'CA Standards and Followers'!T$7)</f>
        <v>0</v>
      </c>
      <c r="U55" s="57">
        <f>IF('CA Standards and Followers'!$C67=1,'EPA HDV Rules'!N$24,'CA Standards and Followers'!U$7)</f>
        <v>0</v>
      </c>
      <c r="V55" s="57">
        <f>IF('CA Standards and Followers'!$C67=1,'EPA HDV Rules'!O$24,'CA Standards and Followers'!V$7)</f>
        <v>0</v>
      </c>
      <c r="W55" s="57">
        <f>IF('CA Standards and Followers'!$C67=1,'EPA HDV Rules'!P$24,'CA Standards and Followers'!W$7)</f>
        <v>0</v>
      </c>
      <c r="X55" s="57">
        <f>IF('CA Standards and Followers'!$C67=1,'EPA HDV Rules'!Q$24,'CA Standards and Followers'!X$7)</f>
        <v>0</v>
      </c>
      <c r="Y55" s="57">
        <f>IF('CA Standards and Followers'!$C67=1,'EPA HDV Rules'!R$24,'CA Standards and Followers'!Y$7)</f>
        <v>0</v>
      </c>
      <c r="Z55" s="57">
        <f>IF('CA Standards and Followers'!$C67=1,'EPA HDV Rules'!S$24,'CA Standards and Followers'!Z$7)</f>
        <v>0</v>
      </c>
      <c r="AA55" s="57">
        <f>IF('CA Standards and Followers'!$C67=1,'EPA HDV Rules'!T$24,'CA Standards and Followers'!AA$7)</f>
        <v>0</v>
      </c>
      <c r="AB55" s="57">
        <f>IF('CA Standards and Followers'!$C67=1,'EPA HDV Rules'!U$24,'CA Standards and Followers'!AB$7)</f>
        <v>0</v>
      </c>
      <c r="AC55" s="57">
        <f>IF('CA Standards and Followers'!$C67=1,'EPA HDV Rules'!V$24,'CA Standards and Followers'!AC$7)</f>
        <v>0</v>
      </c>
      <c r="AD55" s="57">
        <f>IF('CA Standards and Followers'!$C67=1,'EPA HDV Rules'!W$24,'CA Standards and Followers'!AD$7)</f>
        <v>0</v>
      </c>
      <c r="AE55" s="57">
        <f>IF('CA Standards and Followers'!$C67=1,'EPA HDV Rules'!X$24,'CA Standards and Followers'!AE$7)</f>
        <v>0</v>
      </c>
      <c r="AF55" s="57">
        <f>IF('CA Standards and Followers'!$C67=1,'EPA HDV Rules'!Y$24,'CA Standards and Followers'!AF$7)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 s="57">
        <f>IF('CA Standards and Followers'!$C68=1,'EPA HDV Rules'!B$24,'CA Standards and Followers'!I$7)</f>
        <v>0</v>
      </c>
      <c r="J56" s="57">
        <f>IF('CA Standards and Followers'!$C68=1,'EPA HDV Rules'!C$24,'CA Standards and Followers'!J$7)</f>
        <v>0</v>
      </c>
      <c r="K56" s="57">
        <f>IF('CA Standards and Followers'!$C68=1,'EPA HDV Rules'!D$24,'CA Standards and Followers'!K$7)</f>
        <v>0</v>
      </c>
      <c r="L56" s="57">
        <f>IF('CA Standards and Followers'!$C68=1,'EPA HDV Rules'!E$24,'CA Standards and Followers'!L$7)</f>
        <v>0</v>
      </c>
      <c r="M56" s="57">
        <f>IF('CA Standards and Followers'!$C68=1,'EPA HDV Rules'!F$24,'CA Standards and Followers'!M$7)</f>
        <v>0</v>
      </c>
      <c r="N56" s="57">
        <f>IF('CA Standards and Followers'!$C68=1,'EPA HDV Rules'!G$24,'CA Standards and Followers'!N$7)</f>
        <v>0</v>
      </c>
      <c r="O56" s="57">
        <f>IF('CA Standards and Followers'!$C68=1,'EPA HDV Rules'!H$24,'CA Standards and Followers'!O$7)</f>
        <v>0</v>
      </c>
      <c r="P56" s="57">
        <f>IF('CA Standards and Followers'!$C68=1,'EPA HDV Rules'!I$24,'CA Standards and Followers'!P$7)</f>
        <v>0</v>
      </c>
      <c r="Q56" s="57">
        <f>IF('CA Standards and Followers'!$C68=1,'EPA HDV Rules'!J$24,'CA Standards and Followers'!Q$7)</f>
        <v>0</v>
      </c>
      <c r="R56" s="57">
        <f>IF('CA Standards and Followers'!$C68=1,'EPA HDV Rules'!K$24,'CA Standards and Followers'!R$7)</f>
        <v>0</v>
      </c>
      <c r="S56" s="57">
        <f>IF('CA Standards and Followers'!$C68=1,'EPA HDV Rules'!L$24,'CA Standards and Followers'!S$7)</f>
        <v>0</v>
      </c>
      <c r="T56" s="57">
        <f>IF('CA Standards and Followers'!$C68=1,'EPA HDV Rules'!M$24,'CA Standards and Followers'!T$7)</f>
        <v>0</v>
      </c>
      <c r="U56" s="57">
        <f>IF('CA Standards and Followers'!$C68=1,'EPA HDV Rules'!N$24,'CA Standards and Followers'!U$7)</f>
        <v>0</v>
      </c>
      <c r="V56" s="57">
        <f>IF('CA Standards and Followers'!$C68=1,'EPA HDV Rules'!O$24,'CA Standards and Followers'!V$7)</f>
        <v>0</v>
      </c>
      <c r="W56" s="57">
        <f>IF('CA Standards and Followers'!$C68=1,'EPA HDV Rules'!P$24,'CA Standards and Followers'!W$7)</f>
        <v>0</v>
      </c>
      <c r="X56" s="57">
        <f>IF('CA Standards and Followers'!$C68=1,'EPA HDV Rules'!Q$24,'CA Standards and Followers'!X$7)</f>
        <v>0</v>
      </c>
      <c r="Y56" s="57">
        <f>IF('CA Standards and Followers'!$C68=1,'EPA HDV Rules'!R$24,'CA Standards and Followers'!Y$7)</f>
        <v>0</v>
      </c>
      <c r="Z56" s="57">
        <f>IF('CA Standards and Followers'!$C68=1,'EPA HDV Rules'!S$24,'CA Standards and Followers'!Z$7)</f>
        <v>0</v>
      </c>
      <c r="AA56" s="57">
        <f>IF('CA Standards and Followers'!$C68=1,'EPA HDV Rules'!T$24,'CA Standards and Followers'!AA$7)</f>
        <v>0</v>
      </c>
      <c r="AB56" s="57">
        <f>IF('CA Standards and Followers'!$C68=1,'EPA HDV Rules'!U$24,'CA Standards and Followers'!AB$7)</f>
        <v>0</v>
      </c>
      <c r="AC56" s="57">
        <f>IF('CA Standards and Followers'!$C68=1,'EPA HDV Rules'!V$24,'CA Standards and Followers'!AC$7)</f>
        <v>0</v>
      </c>
      <c r="AD56" s="57">
        <f>IF('CA Standards and Followers'!$C68=1,'EPA HDV Rules'!W$24,'CA Standards and Followers'!AD$7)</f>
        <v>0</v>
      </c>
      <c r="AE56" s="57">
        <f>IF('CA Standards and Followers'!$C68=1,'EPA HDV Rules'!X$24,'CA Standards and Followers'!AE$7)</f>
        <v>0</v>
      </c>
      <c r="AF56" s="57">
        <f>IF('CA Standards and Followers'!$C68=1,'EPA HDV Rules'!Y$24,'CA Standards and Followers'!AF$7)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 s="57">
        <f>IF('CA Standards and Followers'!$C69=1,'EPA HDV Rules'!B$24,'CA Standards and Followers'!I$7)</f>
        <v>0</v>
      </c>
      <c r="J57" s="57">
        <f>IF('CA Standards and Followers'!$C69=1,'EPA HDV Rules'!C$24,'CA Standards and Followers'!J$7)</f>
        <v>0</v>
      </c>
      <c r="K57" s="57">
        <f>IF('CA Standards and Followers'!$C69=1,'EPA HDV Rules'!D$24,'CA Standards and Followers'!K$7)</f>
        <v>0</v>
      </c>
      <c r="L57" s="57">
        <f>IF('CA Standards and Followers'!$C69=1,'EPA HDV Rules'!E$24,'CA Standards and Followers'!L$7)</f>
        <v>0</v>
      </c>
      <c r="M57" s="57">
        <f>IF('CA Standards and Followers'!$C69=1,'EPA HDV Rules'!F$24,'CA Standards and Followers'!M$7)</f>
        <v>0</v>
      </c>
      <c r="N57" s="57">
        <f>IF('CA Standards and Followers'!$C69=1,'EPA HDV Rules'!G$24,'CA Standards and Followers'!N$7)</f>
        <v>0</v>
      </c>
      <c r="O57" s="57">
        <f>IF('CA Standards and Followers'!$C69=1,'EPA HDV Rules'!H$24,'CA Standards and Followers'!O$7)</f>
        <v>0</v>
      </c>
      <c r="P57" s="57">
        <f>IF('CA Standards and Followers'!$C69=1,'EPA HDV Rules'!I$24,'CA Standards and Followers'!P$7)</f>
        <v>0</v>
      </c>
      <c r="Q57" s="57">
        <f>IF('CA Standards and Followers'!$C69=1,'EPA HDV Rules'!J$24,'CA Standards and Followers'!Q$7)</f>
        <v>0</v>
      </c>
      <c r="R57" s="57">
        <f>IF('CA Standards and Followers'!$C69=1,'EPA HDV Rules'!K$24,'CA Standards and Followers'!R$7)</f>
        <v>0</v>
      </c>
      <c r="S57" s="57">
        <f>IF('CA Standards and Followers'!$C69=1,'EPA HDV Rules'!L$24,'CA Standards and Followers'!S$7)</f>
        <v>0</v>
      </c>
      <c r="T57" s="57">
        <f>IF('CA Standards and Followers'!$C69=1,'EPA HDV Rules'!M$24,'CA Standards and Followers'!T$7)</f>
        <v>0</v>
      </c>
      <c r="U57" s="57">
        <f>IF('CA Standards and Followers'!$C69=1,'EPA HDV Rules'!N$24,'CA Standards and Followers'!U$7)</f>
        <v>0</v>
      </c>
      <c r="V57" s="57">
        <f>IF('CA Standards and Followers'!$C69=1,'EPA HDV Rules'!O$24,'CA Standards and Followers'!V$7)</f>
        <v>0</v>
      </c>
      <c r="W57" s="57">
        <f>IF('CA Standards and Followers'!$C69=1,'EPA HDV Rules'!P$24,'CA Standards and Followers'!W$7)</f>
        <v>0</v>
      </c>
      <c r="X57" s="57">
        <f>IF('CA Standards and Followers'!$C69=1,'EPA HDV Rules'!Q$24,'CA Standards and Followers'!X$7)</f>
        <v>0</v>
      </c>
      <c r="Y57" s="57">
        <f>IF('CA Standards and Followers'!$C69=1,'EPA HDV Rules'!R$24,'CA Standards and Followers'!Y$7)</f>
        <v>0</v>
      </c>
      <c r="Z57" s="57">
        <f>IF('CA Standards and Followers'!$C69=1,'EPA HDV Rules'!S$24,'CA Standards and Followers'!Z$7)</f>
        <v>0</v>
      </c>
      <c r="AA57" s="57">
        <f>IF('CA Standards and Followers'!$C69=1,'EPA HDV Rules'!T$24,'CA Standards and Followers'!AA$7)</f>
        <v>0</v>
      </c>
      <c r="AB57" s="57">
        <f>IF('CA Standards and Followers'!$C69=1,'EPA HDV Rules'!U$24,'CA Standards and Followers'!AB$7)</f>
        <v>0</v>
      </c>
      <c r="AC57" s="57">
        <f>IF('CA Standards and Followers'!$C69=1,'EPA HDV Rules'!V$24,'CA Standards and Followers'!AC$7)</f>
        <v>0</v>
      </c>
      <c r="AD57" s="57">
        <f>IF('CA Standards and Followers'!$C69=1,'EPA HDV Rules'!W$24,'CA Standards and Followers'!AD$7)</f>
        <v>0</v>
      </c>
      <c r="AE57" s="57">
        <f>IF('CA Standards and Followers'!$C69=1,'EPA HDV Rules'!X$24,'CA Standards and Followers'!AE$7)</f>
        <v>0</v>
      </c>
      <c r="AF57" s="57">
        <f>IF('CA Standards and Followers'!$C69=1,'EPA HDV Rules'!Y$24,'CA Standards and Followers'!AF$7)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 s="57">
        <f>IF('CA Standards and Followers'!$C70=1,'EPA HDV Rules'!B$24,'CA Standards and Followers'!I$7)</f>
        <v>0</v>
      </c>
      <c r="J58" s="57">
        <f>IF('CA Standards and Followers'!$C70=1,'EPA HDV Rules'!C$24,'CA Standards and Followers'!J$7)</f>
        <v>0</v>
      </c>
      <c r="K58" s="57">
        <f>IF('CA Standards and Followers'!$C70=1,'EPA HDV Rules'!D$24,'CA Standards and Followers'!K$7)</f>
        <v>0</v>
      </c>
      <c r="L58" s="57">
        <f>IF('CA Standards and Followers'!$C70=1,'EPA HDV Rules'!E$24,'CA Standards and Followers'!L$7)</f>
        <v>0</v>
      </c>
      <c r="M58" s="57">
        <f>IF('CA Standards and Followers'!$C70=1,'EPA HDV Rules'!F$24,'CA Standards and Followers'!M$7)</f>
        <v>0</v>
      </c>
      <c r="N58" s="57">
        <f>IF('CA Standards and Followers'!$C70=1,'EPA HDV Rules'!G$24,'CA Standards and Followers'!N$7)</f>
        <v>0</v>
      </c>
      <c r="O58" s="57">
        <f>IF('CA Standards and Followers'!$C70=1,'EPA HDV Rules'!H$24,'CA Standards and Followers'!O$7)</f>
        <v>0</v>
      </c>
      <c r="P58" s="57">
        <f>IF('CA Standards and Followers'!$C70=1,'EPA HDV Rules'!I$24,'CA Standards and Followers'!P$7)</f>
        <v>0</v>
      </c>
      <c r="Q58" s="57">
        <f>IF('CA Standards and Followers'!$C70=1,'EPA HDV Rules'!J$24,'CA Standards and Followers'!Q$7)</f>
        <v>0</v>
      </c>
      <c r="R58" s="57">
        <f>IF('CA Standards and Followers'!$C70=1,'EPA HDV Rules'!K$24,'CA Standards and Followers'!R$7)</f>
        <v>0</v>
      </c>
      <c r="S58" s="57">
        <f>IF('CA Standards and Followers'!$C70=1,'EPA HDV Rules'!L$24,'CA Standards and Followers'!S$7)</f>
        <v>0</v>
      </c>
      <c r="T58" s="57">
        <f>IF('CA Standards and Followers'!$C70=1,'EPA HDV Rules'!M$24,'CA Standards and Followers'!T$7)</f>
        <v>0</v>
      </c>
      <c r="U58" s="57">
        <f>IF('CA Standards and Followers'!$C70=1,'EPA HDV Rules'!N$24,'CA Standards and Followers'!U$7)</f>
        <v>0</v>
      </c>
      <c r="V58" s="57">
        <f>IF('CA Standards and Followers'!$C70=1,'EPA HDV Rules'!O$24,'CA Standards and Followers'!V$7)</f>
        <v>0</v>
      </c>
      <c r="W58" s="57">
        <f>IF('CA Standards and Followers'!$C70=1,'EPA HDV Rules'!P$24,'CA Standards and Followers'!W$7)</f>
        <v>0</v>
      </c>
      <c r="X58" s="57">
        <f>IF('CA Standards and Followers'!$C70=1,'EPA HDV Rules'!Q$24,'CA Standards and Followers'!X$7)</f>
        <v>0</v>
      </c>
      <c r="Y58" s="57">
        <f>IF('CA Standards and Followers'!$C70=1,'EPA HDV Rules'!R$24,'CA Standards and Followers'!Y$7)</f>
        <v>0</v>
      </c>
      <c r="Z58" s="57">
        <f>IF('CA Standards and Followers'!$C70=1,'EPA HDV Rules'!S$24,'CA Standards and Followers'!Z$7)</f>
        <v>0</v>
      </c>
      <c r="AA58" s="57">
        <f>IF('CA Standards and Followers'!$C70=1,'EPA HDV Rules'!T$24,'CA Standards and Followers'!AA$7)</f>
        <v>0</v>
      </c>
      <c r="AB58" s="57">
        <f>IF('CA Standards and Followers'!$C70=1,'EPA HDV Rules'!U$24,'CA Standards and Followers'!AB$7)</f>
        <v>0</v>
      </c>
      <c r="AC58" s="57">
        <f>IF('CA Standards and Followers'!$C70=1,'EPA HDV Rules'!V$24,'CA Standards and Followers'!AC$7)</f>
        <v>0</v>
      </c>
      <c r="AD58" s="57">
        <f>IF('CA Standards and Followers'!$C70=1,'EPA HDV Rules'!W$24,'CA Standards and Followers'!AD$7)</f>
        <v>0</v>
      </c>
      <c r="AE58" s="57">
        <f>IF('CA Standards and Followers'!$C70=1,'EPA HDV Rules'!X$24,'CA Standards and Followers'!AE$7)</f>
        <v>0</v>
      </c>
      <c r="AF58" s="57">
        <f>IF('CA Standards and Followers'!$C70=1,'EPA HDV Rules'!Y$24,'CA Standards and Followers'!AF$7)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 s="57">
        <f>IF('CA Standards and Followers'!$C71=1,'EPA HDV Rules'!B$24,'CA Standards and Followers'!I$7)</f>
        <v>0</v>
      </c>
      <c r="J59" s="57">
        <f>IF('CA Standards and Followers'!$C71=1,'EPA HDV Rules'!C$24,'CA Standards and Followers'!J$7)</f>
        <v>0</v>
      </c>
      <c r="K59" s="57">
        <f>IF('CA Standards and Followers'!$C71=1,'EPA HDV Rules'!D$24,'CA Standards and Followers'!K$7)</f>
        <v>0</v>
      </c>
      <c r="L59" s="57">
        <f>IF('CA Standards and Followers'!$C71=1,'EPA HDV Rules'!E$24,'CA Standards and Followers'!L$7)</f>
        <v>0</v>
      </c>
      <c r="M59" s="57">
        <f>IF('CA Standards and Followers'!$C71=1,'EPA HDV Rules'!F$24,'CA Standards and Followers'!M$7)</f>
        <v>0</v>
      </c>
      <c r="N59" s="57">
        <f>IF('CA Standards and Followers'!$C71=1,'EPA HDV Rules'!G$24,'CA Standards and Followers'!N$7)</f>
        <v>0</v>
      </c>
      <c r="O59" s="57">
        <f>IF('CA Standards and Followers'!$C71=1,'EPA HDV Rules'!H$24,'CA Standards and Followers'!O$7)</f>
        <v>0</v>
      </c>
      <c r="P59" s="57">
        <f>IF('CA Standards and Followers'!$C71=1,'EPA HDV Rules'!I$24,'CA Standards and Followers'!P$7)</f>
        <v>0</v>
      </c>
      <c r="Q59" s="57">
        <f>IF('CA Standards and Followers'!$C71=1,'EPA HDV Rules'!J$24,'CA Standards and Followers'!Q$7)</f>
        <v>0</v>
      </c>
      <c r="R59" s="57">
        <f>IF('CA Standards and Followers'!$C71=1,'EPA HDV Rules'!K$24,'CA Standards and Followers'!R$7)</f>
        <v>0</v>
      </c>
      <c r="S59" s="57">
        <f>IF('CA Standards and Followers'!$C71=1,'EPA HDV Rules'!L$24,'CA Standards and Followers'!S$7)</f>
        <v>0</v>
      </c>
      <c r="T59" s="57">
        <f>IF('CA Standards and Followers'!$C71=1,'EPA HDV Rules'!M$24,'CA Standards and Followers'!T$7)</f>
        <v>0</v>
      </c>
      <c r="U59" s="57">
        <f>IF('CA Standards and Followers'!$C71=1,'EPA HDV Rules'!N$24,'CA Standards and Followers'!U$7)</f>
        <v>0</v>
      </c>
      <c r="V59" s="57">
        <f>IF('CA Standards and Followers'!$C71=1,'EPA HDV Rules'!O$24,'CA Standards and Followers'!V$7)</f>
        <v>0</v>
      </c>
      <c r="W59" s="57">
        <f>IF('CA Standards and Followers'!$C71=1,'EPA HDV Rules'!P$24,'CA Standards and Followers'!W$7)</f>
        <v>0</v>
      </c>
      <c r="X59" s="57">
        <f>IF('CA Standards and Followers'!$C71=1,'EPA HDV Rules'!Q$24,'CA Standards and Followers'!X$7)</f>
        <v>0</v>
      </c>
      <c r="Y59" s="57">
        <f>IF('CA Standards and Followers'!$C71=1,'EPA HDV Rules'!R$24,'CA Standards and Followers'!Y$7)</f>
        <v>0</v>
      </c>
      <c r="Z59" s="57">
        <f>IF('CA Standards and Followers'!$C71=1,'EPA HDV Rules'!S$24,'CA Standards and Followers'!Z$7)</f>
        <v>0</v>
      </c>
      <c r="AA59" s="57">
        <f>IF('CA Standards and Followers'!$C71=1,'EPA HDV Rules'!T$24,'CA Standards and Followers'!AA$7)</f>
        <v>0</v>
      </c>
      <c r="AB59" s="57">
        <f>IF('CA Standards and Followers'!$C71=1,'EPA HDV Rules'!U$24,'CA Standards and Followers'!AB$7)</f>
        <v>0</v>
      </c>
      <c r="AC59" s="57">
        <f>IF('CA Standards and Followers'!$C71=1,'EPA HDV Rules'!V$24,'CA Standards and Followers'!AC$7)</f>
        <v>0</v>
      </c>
      <c r="AD59" s="57">
        <f>IF('CA Standards and Followers'!$C71=1,'EPA HDV Rules'!W$24,'CA Standards and Followers'!AD$7)</f>
        <v>0</v>
      </c>
      <c r="AE59" s="57">
        <f>IF('CA Standards and Followers'!$C71=1,'EPA HDV Rules'!X$24,'CA Standards and Followers'!AE$7)</f>
        <v>0</v>
      </c>
      <c r="AF59" s="57">
        <f>IF('CA Standards and Followers'!$C71=1,'EPA HDV Rules'!Y$24,'CA Standards and Followers'!AF$7)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 s="57">
        <f>IF('CA Standards and Followers'!$C72=1,'EPA HDV Rules'!B$24,'CA Standards and Followers'!I$7)</f>
        <v>0</v>
      </c>
      <c r="J60" s="57">
        <f>IF('CA Standards and Followers'!$C72=1,'EPA HDV Rules'!C$24,'CA Standards and Followers'!J$7)</f>
        <v>0</v>
      </c>
      <c r="K60" s="57">
        <f>IF('CA Standards and Followers'!$C72=1,'EPA HDV Rules'!D$24,'CA Standards and Followers'!K$7)</f>
        <v>0</v>
      </c>
      <c r="L60" s="57">
        <f>IF('CA Standards and Followers'!$C72=1,'EPA HDV Rules'!E$24,'CA Standards and Followers'!L$7)</f>
        <v>0</v>
      </c>
      <c r="M60" s="57">
        <f>IF('CA Standards and Followers'!$C72=1,'EPA HDV Rules'!F$24,'CA Standards and Followers'!M$7)</f>
        <v>0</v>
      </c>
      <c r="N60" s="57">
        <f>IF('CA Standards and Followers'!$C72=1,'EPA HDV Rules'!G$24,'CA Standards and Followers'!N$7)</f>
        <v>0</v>
      </c>
      <c r="O60" s="57">
        <f>IF('CA Standards and Followers'!$C72=1,'EPA HDV Rules'!H$24,'CA Standards and Followers'!O$7)</f>
        <v>0</v>
      </c>
      <c r="P60" s="57">
        <f>IF('CA Standards and Followers'!$C72=1,'EPA HDV Rules'!I$24,'CA Standards and Followers'!P$7)</f>
        <v>0</v>
      </c>
      <c r="Q60" s="57">
        <f>IF('CA Standards and Followers'!$C72=1,'EPA HDV Rules'!J$24,'CA Standards and Followers'!Q$7)</f>
        <v>0</v>
      </c>
      <c r="R60" s="57">
        <f>IF('CA Standards and Followers'!$C72=1,'EPA HDV Rules'!K$24,'CA Standards and Followers'!R$7)</f>
        <v>0</v>
      </c>
      <c r="S60" s="57">
        <f>IF('CA Standards and Followers'!$C72=1,'EPA HDV Rules'!L$24,'CA Standards and Followers'!S$7)</f>
        <v>0</v>
      </c>
      <c r="T60" s="57">
        <f>IF('CA Standards and Followers'!$C72=1,'EPA HDV Rules'!M$24,'CA Standards and Followers'!T$7)</f>
        <v>0</v>
      </c>
      <c r="U60" s="57">
        <f>IF('CA Standards and Followers'!$C72=1,'EPA HDV Rules'!N$24,'CA Standards and Followers'!U$7)</f>
        <v>0</v>
      </c>
      <c r="V60" s="57">
        <f>IF('CA Standards and Followers'!$C72=1,'EPA HDV Rules'!O$24,'CA Standards and Followers'!V$7)</f>
        <v>0</v>
      </c>
      <c r="W60" s="57">
        <f>IF('CA Standards and Followers'!$C72=1,'EPA HDV Rules'!P$24,'CA Standards and Followers'!W$7)</f>
        <v>0</v>
      </c>
      <c r="X60" s="57">
        <f>IF('CA Standards and Followers'!$C72=1,'EPA HDV Rules'!Q$24,'CA Standards and Followers'!X$7)</f>
        <v>0</v>
      </c>
      <c r="Y60" s="57">
        <f>IF('CA Standards and Followers'!$C72=1,'EPA HDV Rules'!R$24,'CA Standards and Followers'!Y$7)</f>
        <v>0</v>
      </c>
      <c r="Z60" s="57">
        <f>IF('CA Standards and Followers'!$C72=1,'EPA HDV Rules'!S$24,'CA Standards and Followers'!Z$7)</f>
        <v>0</v>
      </c>
      <c r="AA60" s="57">
        <f>IF('CA Standards and Followers'!$C72=1,'EPA HDV Rules'!T$24,'CA Standards and Followers'!AA$7)</f>
        <v>0</v>
      </c>
      <c r="AB60" s="57">
        <f>IF('CA Standards and Followers'!$C72=1,'EPA HDV Rules'!U$24,'CA Standards and Followers'!AB$7)</f>
        <v>0</v>
      </c>
      <c r="AC60" s="57">
        <f>IF('CA Standards and Followers'!$C72=1,'EPA HDV Rules'!V$24,'CA Standards and Followers'!AC$7)</f>
        <v>0</v>
      </c>
      <c r="AD60" s="57">
        <f>IF('CA Standards and Followers'!$C72=1,'EPA HDV Rules'!W$24,'CA Standards and Followers'!AD$7)</f>
        <v>0</v>
      </c>
      <c r="AE60" s="57">
        <f>IF('CA Standards and Followers'!$C72=1,'EPA HDV Rules'!X$24,'CA Standards and Followers'!AE$7)</f>
        <v>0</v>
      </c>
      <c r="AF60" s="57">
        <f>IF('CA Standards and Followers'!$C72=1,'EPA HDV Rules'!Y$24,'CA Standards and Followers'!AF$7)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 s="57">
        <f>IF('CA Standards and Followers'!$C73=1,'EPA HDV Rules'!B$24,'CA Standards and Followers'!I$7)</f>
        <v>0</v>
      </c>
      <c r="J61" s="57">
        <f>IF('CA Standards and Followers'!$C73=1,'EPA HDV Rules'!C$24,'CA Standards and Followers'!J$7)</f>
        <v>0</v>
      </c>
      <c r="K61" s="57">
        <f>IF('CA Standards and Followers'!$C73=1,'EPA HDV Rules'!D$24,'CA Standards and Followers'!K$7)</f>
        <v>0</v>
      </c>
      <c r="L61" s="57">
        <f>IF('CA Standards and Followers'!$C73=1,'EPA HDV Rules'!E$24,'CA Standards and Followers'!L$7)</f>
        <v>0</v>
      </c>
      <c r="M61" s="57">
        <f>IF('CA Standards and Followers'!$C73=1,'EPA HDV Rules'!F$24,'CA Standards and Followers'!M$7)</f>
        <v>0</v>
      </c>
      <c r="N61" s="57">
        <f>IF('CA Standards and Followers'!$C73=1,'EPA HDV Rules'!G$24,'CA Standards and Followers'!N$7)</f>
        <v>0</v>
      </c>
      <c r="O61" s="57">
        <f>IF('CA Standards and Followers'!$C73=1,'EPA HDV Rules'!H$24,'CA Standards and Followers'!O$7)</f>
        <v>0</v>
      </c>
      <c r="P61" s="57">
        <f>IF('CA Standards and Followers'!$C73=1,'EPA HDV Rules'!I$24,'CA Standards and Followers'!P$7)</f>
        <v>0</v>
      </c>
      <c r="Q61" s="57">
        <f>IF('CA Standards and Followers'!$C73=1,'EPA HDV Rules'!J$24,'CA Standards and Followers'!Q$7)</f>
        <v>0</v>
      </c>
      <c r="R61" s="57">
        <f>IF('CA Standards and Followers'!$C73=1,'EPA HDV Rules'!K$24,'CA Standards and Followers'!R$7)</f>
        <v>0</v>
      </c>
      <c r="S61" s="57">
        <f>IF('CA Standards and Followers'!$C73=1,'EPA HDV Rules'!L$24,'CA Standards and Followers'!S$7)</f>
        <v>0</v>
      </c>
      <c r="T61" s="57">
        <f>IF('CA Standards and Followers'!$C73=1,'EPA HDV Rules'!M$24,'CA Standards and Followers'!T$7)</f>
        <v>0</v>
      </c>
      <c r="U61" s="57">
        <f>IF('CA Standards and Followers'!$C73=1,'EPA HDV Rules'!N$24,'CA Standards and Followers'!U$7)</f>
        <v>0</v>
      </c>
      <c r="V61" s="57">
        <f>IF('CA Standards and Followers'!$C73=1,'EPA HDV Rules'!O$24,'CA Standards and Followers'!V$7)</f>
        <v>0</v>
      </c>
      <c r="W61" s="57">
        <f>IF('CA Standards and Followers'!$C73=1,'EPA HDV Rules'!P$24,'CA Standards and Followers'!W$7)</f>
        <v>0</v>
      </c>
      <c r="X61" s="57">
        <f>IF('CA Standards and Followers'!$C73=1,'EPA HDV Rules'!Q$24,'CA Standards and Followers'!X$7)</f>
        <v>0</v>
      </c>
      <c r="Y61" s="57">
        <f>IF('CA Standards and Followers'!$C73=1,'EPA HDV Rules'!R$24,'CA Standards and Followers'!Y$7)</f>
        <v>0</v>
      </c>
      <c r="Z61" s="57">
        <f>IF('CA Standards and Followers'!$C73=1,'EPA HDV Rules'!S$24,'CA Standards and Followers'!Z$7)</f>
        <v>0</v>
      </c>
      <c r="AA61" s="57">
        <f>IF('CA Standards and Followers'!$C73=1,'EPA HDV Rules'!T$24,'CA Standards and Followers'!AA$7)</f>
        <v>0</v>
      </c>
      <c r="AB61" s="57">
        <f>IF('CA Standards and Followers'!$C73=1,'EPA HDV Rules'!U$24,'CA Standards and Followers'!AB$7)</f>
        <v>0</v>
      </c>
      <c r="AC61" s="57">
        <f>IF('CA Standards and Followers'!$C73=1,'EPA HDV Rules'!V$24,'CA Standards and Followers'!AC$7)</f>
        <v>0</v>
      </c>
      <c r="AD61" s="57">
        <f>IF('CA Standards and Followers'!$C73=1,'EPA HDV Rules'!W$24,'CA Standards and Followers'!AD$7)</f>
        <v>0</v>
      </c>
      <c r="AE61" s="57">
        <f>IF('CA Standards and Followers'!$C73=1,'EPA HDV Rules'!X$24,'CA Standards and Followers'!AE$7)</f>
        <v>0</v>
      </c>
      <c r="AF61" s="57">
        <f>IF('CA Standards and Followers'!$C73=1,'EPA HDV Rules'!Y$24,'CA Standards and Followers'!AF$7)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 s="57">
        <f>IF('CA Standards and Followers'!$C14=1,'EPA HDV Rules'!B$25,'CA Standards and Followers'!I$8)</f>
        <v>0</v>
      </c>
      <c r="J2" s="57">
        <f>IF('CA Standards and Followers'!$C14=1,'EPA HDV Rules'!C$25,'CA Standards and Followers'!J$8)</f>
        <v>0</v>
      </c>
      <c r="K2" s="57">
        <f>IF('CA Standards and Followers'!$C14=1,'EPA HDV Rules'!D$25,'CA Standards and Followers'!K$8)</f>
        <v>0</v>
      </c>
      <c r="L2" s="57">
        <f>IF('CA Standards and Followers'!$C14=1,'EPA HDV Rules'!E$25,'CA Standards and Followers'!L$8)</f>
        <v>0</v>
      </c>
      <c r="M2" s="57">
        <f>IF('CA Standards and Followers'!$C14=1,'EPA HDV Rules'!F$25,'CA Standards and Followers'!M$8)</f>
        <v>0</v>
      </c>
      <c r="N2" s="57">
        <f>IF('CA Standards and Followers'!$C14=1,'EPA HDV Rules'!G$25,'CA Standards and Followers'!N$8)</f>
        <v>0</v>
      </c>
      <c r="O2" s="57">
        <f>IF('CA Standards and Followers'!$C14=1,'EPA HDV Rules'!H$25,'CA Standards and Followers'!O$8)</f>
        <v>0</v>
      </c>
      <c r="P2" s="57">
        <f>IF('CA Standards and Followers'!$C14=1,'EPA HDV Rules'!I$25,'CA Standards and Followers'!P$8)</f>
        <v>0</v>
      </c>
      <c r="Q2" s="57">
        <f>IF('CA Standards and Followers'!$C14=1,'EPA HDV Rules'!J$25,'CA Standards and Followers'!Q$8)</f>
        <v>0</v>
      </c>
      <c r="R2" s="57">
        <f>IF('CA Standards and Followers'!$C14=1,'EPA HDV Rules'!K$25,'CA Standards and Followers'!R$8)</f>
        <v>0</v>
      </c>
      <c r="S2" s="57">
        <f>IF('CA Standards and Followers'!$C14=1,'EPA HDV Rules'!L$25,'CA Standards and Followers'!S$8)</f>
        <v>0</v>
      </c>
      <c r="T2" s="57">
        <f>IF('CA Standards and Followers'!$C14=1,'EPA HDV Rules'!M$25,'CA Standards and Followers'!T$8)</f>
        <v>0</v>
      </c>
      <c r="U2" s="57">
        <f>IF('CA Standards and Followers'!$C14=1,'EPA HDV Rules'!N$25,'CA Standards and Followers'!U$8)</f>
        <v>0</v>
      </c>
      <c r="V2" s="57">
        <f>IF('CA Standards and Followers'!$C14=1,'EPA HDV Rules'!O$25,'CA Standards and Followers'!V$8)</f>
        <v>0</v>
      </c>
      <c r="W2" s="57">
        <f>IF('CA Standards and Followers'!$C14=1,'EPA HDV Rules'!P$25,'CA Standards and Followers'!W$8)</f>
        <v>0</v>
      </c>
      <c r="X2" s="57">
        <f>IF('CA Standards and Followers'!$C14=1,'EPA HDV Rules'!Q$25,'CA Standards and Followers'!X$8)</f>
        <v>0</v>
      </c>
      <c r="Y2" s="57">
        <f>IF('CA Standards and Followers'!$C14=1,'EPA HDV Rules'!R$25,'CA Standards and Followers'!Y$8)</f>
        <v>0</v>
      </c>
      <c r="Z2" s="57">
        <f>IF('CA Standards and Followers'!$C14=1,'EPA HDV Rules'!S$25,'CA Standards and Followers'!Z$8)</f>
        <v>0</v>
      </c>
      <c r="AA2" s="57">
        <f>IF('CA Standards and Followers'!$C14=1,'EPA HDV Rules'!T$25,'CA Standards and Followers'!AA$8)</f>
        <v>0</v>
      </c>
      <c r="AB2" s="57">
        <f>IF('CA Standards and Followers'!$C14=1,'EPA HDV Rules'!U$25,'CA Standards and Followers'!AB$8)</f>
        <v>0</v>
      </c>
      <c r="AC2" s="57">
        <f>IF('CA Standards and Followers'!$C14=1,'EPA HDV Rules'!V$25,'CA Standards and Followers'!AC$8)</f>
        <v>0</v>
      </c>
      <c r="AD2" s="57">
        <f>IF('CA Standards and Followers'!$C14=1,'EPA HDV Rules'!W$25,'CA Standards and Followers'!AD$8)</f>
        <v>0</v>
      </c>
      <c r="AE2" s="57">
        <f>IF('CA Standards and Followers'!$C14=1,'EPA HDV Rules'!X$25,'CA Standards and Followers'!AE$8)</f>
        <v>0</v>
      </c>
      <c r="AF2" s="57">
        <f>IF('CA Standards and Followers'!$C14=1,'EPA HDV Rules'!Y$25,'CA Standards and Followers'!AF$8)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 s="57">
        <f>IF('CA Standards and Followers'!$C15=1,'EPA HDV Rules'!B$25,'CA Standards and Followers'!I$8)</f>
        <v>0</v>
      </c>
      <c r="J3" s="57">
        <f>IF('CA Standards and Followers'!$C15=1,'EPA HDV Rules'!C$25,'CA Standards and Followers'!J$8)</f>
        <v>0</v>
      </c>
      <c r="K3" s="57">
        <f>IF('CA Standards and Followers'!$C15=1,'EPA HDV Rules'!D$25,'CA Standards and Followers'!K$8)</f>
        <v>0</v>
      </c>
      <c r="L3" s="57">
        <f>IF('CA Standards and Followers'!$C15=1,'EPA HDV Rules'!E$25,'CA Standards and Followers'!L$8)</f>
        <v>0</v>
      </c>
      <c r="M3" s="57">
        <f>IF('CA Standards and Followers'!$C15=1,'EPA HDV Rules'!F$25,'CA Standards and Followers'!M$8)</f>
        <v>0</v>
      </c>
      <c r="N3" s="57">
        <f>IF('CA Standards and Followers'!$C15=1,'EPA HDV Rules'!G$25,'CA Standards and Followers'!N$8)</f>
        <v>0</v>
      </c>
      <c r="O3" s="57">
        <f>IF('CA Standards and Followers'!$C15=1,'EPA HDV Rules'!H$25,'CA Standards and Followers'!O$8)</f>
        <v>0</v>
      </c>
      <c r="P3" s="57">
        <f>IF('CA Standards and Followers'!$C15=1,'EPA HDV Rules'!I$25,'CA Standards and Followers'!P$8)</f>
        <v>0</v>
      </c>
      <c r="Q3" s="57">
        <f>IF('CA Standards and Followers'!$C15=1,'EPA HDV Rules'!J$25,'CA Standards and Followers'!Q$8)</f>
        <v>0</v>
      </c>
      <c r="R3" s="57">
        <f>IF('CA Standards and Followers'!$C15=1,'EPA HDV Rules'!K$25,'CA Standards and Followers'!R$8)</f>
        <v>0</v>
      </c>
      <c r="S3" s="57">
        <f>IF('CA Standards and Followers'!$C15=1,'EPA HDV Rules'!L$25,'CA Standards and Followers'!S$8)</f>
        <v>0</v>
      </c>
      <c r="T3" s="57">
        <f>IF('CA Standards and Followers'!$C15=1,'EPA HDV Rules'!M$25,'CA Standards and Followers'!T$8)</f>
        <v>0</v>
      </c>
      <c r="U3" s="57">
        <f>IF('CA Standards and Followers'!$C15=1,'EPA HDV Rules'!N$25,'CA Standards and Followers'!U$8)</f>
        <v>0</v>
      </c>
      <c r="V3" s="57">
        <f>IF('CA Standards and Followers'!$C15=1,'EPA HDV Rules'!O$25,'CA Standards and Followers'!V$8)</f>
        <v>0</v>
      </c>
      <c r="W3" s="57">
        <f>IF('CA Standards and Followers'!$C15=1,'EPA HDV Rules'!P$25,'CA Standards and Followers'!W$8)</f>
        <v>0</v>
      </c>
      <c r="X3" s="57">
        <f>IF('CA Standards and Followers'!$C15=1,'EPA HDV Rules'!Q$25,'CA Standards and Followers'!X$8)</f>
        <v>0</v>
      </c>
      <c r="Y3" s="57">
        <f>IF('CA Standards and Followers'!$C15=1,'EPA HDV Rules'!R$25,'CA Standards and Followers'!Y$8)</f>
        <v>0</v>
      </c>
      <c r="Z3" s="57">
        <f>IF('CA Standards and Followers'!$C15=1,'EPA HDV Rules'!S$25,'CA Standards and Followers'!Z$8)</f>
        <v>0</v>
      </c>
      <c r="AA3" s="57">
        <f>IF('CA Standards and Followers'!$C15=1,'EPA HDV Rules'!T$25,'CA Standards and Followers'!AA$8)</f>
        <v>0</v>
      </c>
      <c r="AB3" s="57">
        <f>IF('CA Standards and Followers'!$C15=1,'EPA HDV Rules'!U$25,'CA Standards and Followers'!AB$8)</f>
        <v>0</v>
      </c>
      <c r="AC3" s="57">
        <f>IF('CA Standards and Followers'!$C15=1,'EPA HDV Rules'!V$25,'CA Standards and Followers'!AC$8)</f>
        <v>0</v>
      </c>
      <c r="AD3" s="57">
        <f>IF('CA Standards and Followers'!$C15=1,'EPA HDV Rules'!W$25,'CA Standards and Followers'!AD$8)</f>
        <v>0</v>
      </c>
      <c r="AE3" s="57">
        <f>IF('CA Standards and Followers'!$C15=1,'EPA HDV Rules'!X$25,'CA Standards and Followers'!AE$8)</f>
        <v>0</v>
      </c>
      <c r="AF3" s="57">
        <f>IF('CA Standards and Followers'!$C15=1,'EPA HDV Rules'!Y$25,'CA Standards and Followers'!AF$8)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 s="57">
        <f>IF('CA Standards and Followers'!$C16=1,'EPA HDV Rules'!B$25,'CA Standards and Followers'!I$8)</f>
        <v>0</v>
      </c>
      <c r="J4" s="57">
        <f>IF('CA Standards and Followers'!$C16=1,'EPA HDV Rules'!C$25,'CA Standards and Followers'!J$8)</f>
        <v>0</v>
      </c>
      <c r="K4" s="57">
        <f>IF('CA Standards and Followers'!$C16=1,'EPA HDV Rules'!D$25,'CA Standards and Followers'!K$8)</f>
        <v>0</v>
      </c>
      <c r="L4" s="57">
        <f>IF('CA Standards and Followers'!$C16=1,'EPA HDV Rules'!E$25,'CA Standards and Followers'!L$8)</f>
        <v>0</v>
      </c>
      <c r="M4" s="57">
        <f>IF('CA Standards and Followers'!$C16=1,'EPA HDV Rules'!F$25,'CA Standards and Followers'!M$8)</f>
        <v>0</v>
      </c>
      <c r="N4" s="57">
        <f>IF('CA Standards and Followers'!$C16=1,'EPA HDV Rules'!G$25,'CA Standards and Followers'!N$8)</f>
        <v>0</v>
      </c>
      <c r="O4" s="57">
        <f>IF('CA Standards and Followers'!$C16=1,'EPA HDV Rules'!H$25,'CA Standards and Followers'!O$8)</f>
        <v>0</v>
      </c>
      <c r="P4" s="57">
        <f>IF('CA Standards and Followers'!$C16=1,'EPA HDV Rules'!I$25,'CA Standards and Followers'!P$8)</f>
        <v>0</v>
      </c>
      <c r="Q4" s="57">
        <f>IF('CA Standards and Followers'!$C16=1,'EPA HDV Rules'!J$25,'CA Standards and Followers'!Q$8)</f>
        <v>0</v>
      </c>
      <c r="R4" s="57">
        <f>IF('CA Standards and Followers'!$C16=1,'EPA HDV Rules'!K$25,'CA Standards and Followers'!R$8)</f>
        <v>0</v>
      </c>
      <c r="S4" s="57">
        <f>IF('CA Standards and Followers'!$C16=1,'EPA HDV Rules'!L$25,'CA Standards and Followers'!S$8)</f>
        <v>0</v>
      </c>
      <c r="T4" s="57">
        <f>IF('CA Standards and Followers'!$C16=1,'EPA HDV Rules'!M$25,'CA Standards and Followers'!T$8)</f>
        <v>0</v>
      </c>
      <c r="U4" s="57">
        <f>IF('CA Standards and Followers'!$C16=1,'EPA HDV Rules'!N$25,'CA Standards and Followers'!U$8)</f>
        <v>0</v>
      </c>
      <c r="V4" s="57">
        <f>IF('CA Standards and Followers'!$C16=1,'EPA HDV Rules'!O$25,'CA Standards and Followers'!V$8)</f>
        <v>0</v>
      </c>
      <c r="W4" s="57">
        <f>IF('CA Standards and Followers'!$C16=1,'EPA HDV Rules'!P$25,'CA Standards and Followers'!W$8)</f>
        <v>0</v>
      </c>
      <c r="X4" s="57">
        <f>IF('CA Standards and Followers'!$C16=1,'EPA HDV Rules'!Q$25,'CA Standards and Followers'!X$8)</f>
        <v>0</v>
      </c>
      <c r="Y4" s="57">
        <f>IF('CA Standards and Followers'!$C16=1,'EPA HDV Rules'!R$25,'CA Standards and Followers'!Y$8)</f>
        <v>0</v>
      </c>
      <c r="Z4" s="57">
        <f>IF('CA Standards and Followers'!$C16=1,'EPA HDV Rules'!S$25,'CA Standards and Followers'!Z$8)</f>
        <v>0</v>
      </c>
      <c r="AA4" s="57">
        <f>IF('CA Standards and Followers'!$C16=1,'EPA HDV Rules'!T$25,'CA Standards and Followers'!AA$8)</f>
        <v>0</v>
      </c>
      <c r="AB4" s="57">
        <f>IF('CA Standards and Followers'!$C16=1,'EPA HDV Rules'!U$25,'CA Standards and Followers'!AB$8)</f>
        <v>0</v>
      </c>
      <c r="AC4" s="57">
        <f>IF('CA Standards and Followers'!$C16=1,'EPA HDV Rules'!V$25,'CA Standards and Followers'!AC$8)</f>
        <v>0</v>
      </c>
      <c r="AD4" s="57">
        <f>IF('CA Standards and Followers'!$C16=1,'EPA HDV Rules'!W$25,'CA Standards and Followers'!AD$8)</f>
        <v>0</v>
      </c>
      <c r="AE4" s="57">
        <f>IF('CA Standards and Followers'!$C16=1,'EPA HDV Rules'!X$25,'CA Standards and Followers'!AE$8)</f>
        <v>0</v>
      </c>
      <c r="AF4" s="57">
        <f>IF('CA Standards and Followers'!$C16=1,'EPA HDV Rules'!Y$25,'CA Standards and Followers'!AF$8)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 s="57">
        <f>IF('CA Standards and Followers'!$C17=1,'EPA HDV Rules'!B$25,'CA Standards and Followers'!I$8)</f>
        <v>0</v>
      </c>
      <c r="J5" s="57">
        <f>IF('CA Standards and Followers'!$C17=1,'EPA HDV Rules'!C$25,'CA Standards and Followers'!J$8)</f>
        <v>0</v>
      </c>
      <c r="K5" s="57">
        <f>IF('CA Standards and Followers'!$C17=1,'EPA HDV Rules'!D$25,'CA Standards and Followers'!K$8)</f>
        <v>0</v>
      </c>
      <c r="L5" s="57">
        <f>IF('CA Standards and Followers'!$C17=1,'EPA HDV Rules'!E$25,'CA Standards and Followers'!L$8)</f>
        <v>0</v>
      </c>
      <c r="M5" s="57">
        <f>IF('CA Standards and Followers'!$C17=1,'EPA HDV Rules'!F$25,'CA Standards and Followers'!M$8)</f>
        <v>0</v>
      </c>
      <c r="N5" s="57">
        <f>IF('CA Standards and Followers'!$C17=1,'EPA HDV Rules'!G$25,'CA Standards and Followers'!N$8)</f>
        <v>0</v>
      </c>
      <c r="O5" s="57">
        <f>IF('CA Standards and Followers'!$C17=1,'EPA HDV Rules'!H$25,'CA Standards and Followers'!O$8)</f>
        <v>0</v>
      </c>
      <c r="P5" s="57">
        <f>IF('CA Standards and Followers'!$C17=1,'EPA HDV Rules'!I$25,'CA Standards and Followers'!P$8)</f>
        <v>0</v>
      </c>
      <c r="Q5" s="57">
        <f>IF('CA Standards and Followers'!$C17=1,'EPA HDV Rules'!J$25,'CA Standards and Followers'!Q$8)</f>
        <v>0</v>
      </c>
      <c r="R5" s="57">
        <f>IF('CA Standards and Followers'!$C17=1,'EPA HDV Rules'!K$25,'CA Standards and Followers'!R$8)</f>
        <v>0</v>
      </c>
      <c r="S5" s="57">
        <f>IF('CA Standards and Followers'!$C17=1,'EPA HDV Rules'!L$25,'CA Standards and Followers'!S$8)</f>
        <v>0</v>
      </c>
      <c r="T5" s="57">
        <f>IF('CA Standards and Followers'!$C17=1,'EPA HDV Rules'!M$25,'CA Standards and Followers'!T$8)</f>
        <v>0</v>
      </c>
      <c r="U5" s="57">
        <f>IF('CA Standards and Followers'!$C17=1,'EPA HDV Rules'!N$25,'CA Standards and Followers'!U$8)</f>
        <v>0</v>
      </c>
      <c r="V5" s="57">
        <f>IF('CA Standards and Followers'!$C17=1,'EPA HDV Rules'!O$25,'CA Standards and Followers'!V$8)</f>
        <v>0</v>
      </c>
      <c r="W5" s="57">
        <f>IF('CA Standards and Followers'!$C17=1,'EPA HDV Rules'!P$25,'CA Standards and Followers'!W$8)</f>
        <v>0</v>
      </c>
      <c r="X5" s="57">
        <f>IF('CA Standards and Followers'!$C17=1,'EPA HDV Rules'!Q$25,'CA Standards and Followers'!X$8)</f>
        <v>0</v>
      </c>
      <c r="Y5" s="57">
        <f>IF('CA Standards and Followers'!$C17=1,'EPA HDV Rules'!R$25,'CA Standards and Followers'!Y$8)</f>
        <v>0</v>
      </c>
      <c r="Z5" s="57">
        <f>IF('CA Standards and Followers'!$C17=1,'EPA HDV Rules'!S$25,'CA Standards and Followers'!Z$8)</f>
        <v>0</v>
      </c>
      <c r="AA5" s="57">
        <f>IF('CA Standards and Followers'!$C17=1,'EPA HDV Rules'!T$25,'CA Standards and Followers'!AA$8)</f>
        <v>0</v>
      </c>
      <c r="AB5" s="57">
        <f>IF('CA Standards and Followers'!$C17=1,'EPA HDV Rules'!U$25,'CA Standards and Followers'!AB$8)</f>
        <v>0</v>
      </c>
      <c r="AC5" s="57">
        <f>IF('CA Standards and Followers'!$C17=1,'EPA HDV Rules'!V$25,'CA Standards and Followers'!AC$8)</f>
        <v>0</v>
      </c>
      <c r="AD5" s="57">
        <f>IF('CA Standards and Followers'!$C17=1,'EPA HDV Rules'!W$25,'CA Standards and Followers'!AD$8)</f>
        <v>0</v>
      </c>
      <c r="AE5" s="57">
        <f>IF('CA Standards and Followers'!$C17=1,'EPA HDV Rules'!X$25,'CA Standards and Followers'!AE$8)</f>
        <v>0</v>
      </c>
      <c r="AF5" s="57">
        <f>IF('CA Standards and Followers'!$C17=1,'EPA HDV Rules'!Y$25,'CA Standards and Followers'!AF$8)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7.0313411648672386E-2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9.0313411648672376E-2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0.11523505873650429</v>
      </c>
      <c r="I6" s="57">
        <f>IF('CA Standards and Followers'!$C18=1,'EPA HDV Rules'!B$25,'CA Standards and Followers'!I$8)</f>
        <v>0.17539176456084049</v>
      </c>
      <c r="J6" s="57">
        <f>IF('CA Standards and Followers'!$C18=1,'EPA HDV Rules'!C$25,'CA Standards and Followers'!J$8)</f>
        <v>0.25078352912168095</v>
      </c>
      <c r="K6" s="57">
        <f>IF('CA Standards and Followers'!$C18=1,'EPA HDV Rules'!D$25,'CA Standards and Followers'!K$8)</f>
        <v>0.32617529368252141</v>
      </c>
      <c r="L6" s="57">
        <f>IF('CA Standards and Followers'!$C18=1,'EPA HDV Rules'!E$25,'CA Standards and Followers'!L$8)</f>
        <v>0.40156705824336192</v>
      </c>
      <c r="M6" s="57">
        <f>IF('CA Standards and Followers'!$C18=1,'EPA HDV Rules'!F$25,'CA Standards and Followers'!M$8)</f>
        <v>0.45156705824336185</v>
      </c>
      <c r="N6" s="57">
        <f>IF('CA Standards and Followers'!$C18=1,'EPA HDV Rules'!G$25,'CA Standards and Followers'!N$8)</f>
        <v>0.5015670582433619</v>
      </c>
      <c r="O6" s="57">
        <f>IF('CA Standards and Followers'!$C18=1,'EPA HDV Rules'!H$25,'CA Standards and Followers'!O$8)</f>
        <v>0.52695882280420236</v>
      </c>
      <c r="P6" s="57">
        <f>IF('CA Standards and Followers'!$C18=1,'EPA HDV Rules'!I$25,'CA Standards and Followers'!P$8)</f>
        <v>0.55235058736504283</v>
      </c>
      <c r="Q6" s="57">
        <f>IF('CA Standards and Followers'!$C18=1,'EPA HDV Rules'!J$25,'CA Standards and Followers'!Q$8)</f>
        <v>0.5777423519258833</v>
      </c>
      <c r="R6" s="57">
        <f>IF('CA Standards and Followers'!$C18=1,'EPA HDV Rules'!K$25,'CA Standards and Followers'!R$8)</f>
        <v>0.5777423519258833</v>
      </c>
      <c r="S6" s="57">
        <f>IF('CA Standards and Followers'!$C18=1,'EPA HDV Rules'!L$25,'CA Standards and Followers'!S$8)</f>
        <v>0.5777423519258833</v>
      </c>
      <c r="T6" s="57">
        <f>IF('CA Standards and Followers'!$C18=1,'EPA HDV Rules'!M$25,'CA Standards and Followers'!T$8)</f>
        <v>0.5777423519258833</v>
      </c>
      <c r="U6" s="57">
        <f>IF('CA Standards and Followers'!$C18=1,'EPA HDV Rules'!N$25,'CA Standards and Followers'!U$8)</f>
        <v>0.5777423519258833</v>
      </c>
      <c r="V6" s="57">
        <f>IF('CA Standards and Followers'!$C18=1,'EPA HDV Rules'!O$25,'CA Standards and Followers'!V$8)</f>
        <v>0.5777423519258833</v>
      </c>
      <c r="W6" s="57">
        <f>IF('CA Standards and Followers'!$C18=1,'EPA HDV Rules'!P$25,'CA Standards and Followers'!W$8)</f>
        <v>0.5777423519258833</v>
      </c>
      <c r="X6" s="57">
        <f>IF('CA Standards and Followers'!$C18=1,'EPA HDV Rules'!Q$25,'CA Standards and Followers'!X$8)</f>
        <v>0.5777423519258833</v>
      </c>
      <c r="Y6" s="57">
        <f>IF('CA Standards and Followers'!$C18=1,'EPA HDV Rules'!R$25,'CA Standards and Followers'!Y$8)</f>
        <v>0.5777423519258833</v>
      </c>
      <c r="Z6" s="57">
        <f>IF('CA Standards and Followers'!$C18=1,'EPA HDV Rules'!S$25,'CA Standards and Followers'!Z$8)</f>
        <v>0.5777423519258833</v>
      </c>
      <c r="AA6" s="57">
        <f>IF('CA Standards and Followers'!$C18=1,'EPA HDV Rules'!T$25,'CA Standards and Followers'!AA$8)</f>
        <v>0.5777423519258833</v>
      </c>
      <c r="AB6" s="57">
        <f>IF('CA Standards and Followers'!$C18=1,'EPA HDV Rules'!U$25,'CA Standards and Followers'!AB$8)</f>
        <v>0.5777423519258833</v>
      </c>
      <c r="AC6" s="57">
        <f>IF('CA Standards and Followers'!$C18=1,'EPA HDV Rules'!V$25,'CA Standards and Followers'!AC$8)</f>
        <v>0.5777423519258833</v>
      </c>
      <c r="AD6" s="57">
        <f>IF('CA Standards and Followers'!$C18=1,'EPA HDV Rules'!W$25,'CA Standards and Followers'!AD$8)</f>
        <v>0.5777423519258833</v>
      </c>
      <c r="AE6" s="57">
        <f>IF('CA Standards and Followers'!$C18=1,'EPA HDV Rules'!X$25,'CA Standards and Followers'!AE$8)</f>
        <v>0.5777423519258833</v>
      </c>
      <c r="AF6" s="57">
        <f>IF('CA Standards and Followers'!$C18=1,'EPA HDV Rules'!Y$25,'CA Standards and Followers'!AF$8)</f>
        <v>0.5777423519258833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 s="57">
        <f>IF('CA Standards and Followers'!$C19=1,'EPA HDV Rules'!B$25,'CA Standards and Followers'!I$8)</f>
        <v>0.17539176456084049</v>
      </c>
      <c r="J7" s="57">
        <f>IF('CA Standards and Followers'!$C19=1,'EPA HDV Rules'!C$25,'CA Standards and Followers'!J$8)</f>
        <v>0.25078352912168095</v>
      </c>
      <c r="K7" s="57">
        <f>IF('CA Standards and Followers'!$C19=1,'EPA HDV Rules'!D$25,'CA Standards and Followers'!K$8)</f>
        <v>0.32617529368252141</v>
      </c>
      <c r="L7" s="57">
        <f>IF('CA Standards and Followers'!$C19=1,'EPA HDV Rules'!E$25,'CA Standards and Followers'!L$8)</f>
        <v>0.40156705824336192</v>
      </c>
      <c r="M7" s="57">
        <f>IF('CA Standards and Followers'!$C19=1,'EPA HDV Rules'!F$25,'CA Standards and Followers'!M$8)</f>
        <v>0.45156705824336185</v>
      </c>
      <c r="N7" s="57">
        <f>IF('CA Standards and Followers'!$C19=1,'EPA HDV Rules'!G$25,'CA Standards and Followers'!N$8)</f>
        <v>0.5015670582433619</v>
      </c>
      <c r="O7" s="57">
        <f>IF('CA Standards and Followers'!$C19=1,'EPA HDV Rules'!H$25,'CA Standards and Followers'!O$8)</f>
        <v>0.52695882280420236</v>
      </c>
      <c r="P7" s="57">
        <f>IF('CA Standards and Followers'!$C19=1,'EPA HDV Rules'!I$25,'CA Standards and Followers'!P$8)</f>
        <v>0.55235058736504283</v>
      </c>
      <c r="Q7" s="57">
        <f>IF('CA Standards and Followers'!$C19=1,'EPA HDV Rules'!J$25,'CA Standards and Followers'!Q$8)</f>
        <v>0.5777423519258833</v>
      </c>
      <c r="R7" s="57">
        <f>IF('CA Standards and Followers'!$C19=1,'EPA HDV Rules'!K$25,'CA Standards and Followers'!R$8)</f>
        <v>0.5777423519258833</v>
      </c>
      <c r="S7" s="57">
        <f>IF('CA Standards and Followers'!$C19=1,'EPA HDV Rules'!L$25,'CA Standards and Followers'!S$8)</f>
        <v>0.5777423519258833</v>
      </c>
      <c r="T7" s="57">
        <f>IF('CA Standards and Followers'!$C19=1,'EPA HDV Rules'!M$25,'CA Standards and Followers'!T$8)</f>
        <v>0.5777423519258833</v>
      </c>
      <c r="U7" s="57">
        <f>IF('CA Standards and Followers'!$C19=1,'EPA HDV Rules'!N$25,'CA Standards and Followers'!U$8)</f>
        <v>0.5777423519258833</v>
      </c>
      <c r="V7" s="57">
        <f>IF('CA Standards and Followers'!$C19=1,'EPA HDV Rules'!O$25,'CA Standards and Followers'!V$8)</f>
        <v>0.5777423519258833</v>
      </c>
      <c r="W7" s="57">
        <f>IF('CA Standards and Followers'!$C19=1,'EPA HDV Rules'!P$25,'CA Standards and Followers'!W$8)</f>
        <v>0.5777423519258833</v>
      </c>
      <c r="X7" s="57">
        <f>IF('CA Standards and Followers'!$C19=1,'EPA HDV Rules'!Q$25,'CA Standards and Followers'!X$8)</f>
        <v>0.5777423519258833</v>
      </c>
      <c r="Y7" s="57">
        <f>IF('CA Standards and Followers'!$C19=1,'EPA HDV Rules'!R$25,'CA Standards and Followers'!Y$8)</f>
        <v>0.5777423519258833</v>
      </c>
      <c r="Z7" s="57">
        <f>IF('CA Standards and Followers'!$C19=1,'EPA HDV Rules'!S$25,'CA Standards and Followers'!Z$8)</f>
        <v>0.5777423519258833</v>
      </c>
      <c r="AA7" s="57">
        <f>IF('CA Standards and Followers'!$C19=1,'EPA HDV Rules'!T$25,'CA Standards and Followers'!AA$8)</f>
        <v>0.5777423519258833</v>
      </c>
      <c r="AB7" s="57">
        <f>IF('CA Standards and Followers'!$C19=1,'EPA HDV Rules'!U$25,'CA Standards and Followers'!AB$8)</f>
        <v>0.5777423519258833</v>
      </c>
      <c r="AC7" s="57">
        <f>IF('CA Standards and Followers'!$C19=1,'EPA HDV Rules'!V$25,'CA Standards and Followers'!AC$8)</f>
        <v>0.5777423519258833</v>
      </c>
      <c r="AD7" s="57">
        <f>IF('CA Standards and Followers'!$C19=1,'EPA HDV Rules'!W$25,'CA Standards and Followers'!AD$8)</f>
        <v>0.5777423519258833</v>
      </c>
      <c r="AE7" s="57">
        <f>IF('CA Standards and Followers'!$C19=1,'EPA HDV Rules'!X$25,'CA Standards and Followers'!AE$8)</f>
        <v>0.5777423519258833</v>
      </c>
      <c r="AF7" s="57">
        <f>IF('CA Standards and Followers'!$C19=1,'EPA HDV Rules'!Y$25,'CA Standards and Followers'!AF$8)</f>
        <v>0.5777423519258833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 s="57">
        <f>IF('CA Standards and Followers'!$C20=1,'EPA HDV Rules'!B$25,'CA Standards and Followers'!I$8)</f>
        <v>0</v>
      </c>
      <c r="J8" s="57">
        <f>IF('CA Standards and Followers'!$C20=1,'EPA HDV Rules'!C$25,'CA Standards and Followers'!J$8)</f>
        <v>0</v>
      </c>
      <c r="K8" s="57">
        <f>IF('CA Standards and Followers'!$C20=1,'EPA HDV Rules'!D$25,'CA Standards and Followers'!K$8)</f>
        <v>0</v>
      </c>
      <c r="L8" s="57">
        <f>IF('CA Standards and Followers'!$C20=1,'EPA HDV Rules'!E$25,'CA Standards and Followers'!L$8)</f>
        <v>0</v>
      </c>
      <c r="M8" s="57">
        <f>IF('CA Standards and Followers'!$C20=1,'EPA HDV Rules'!F$25,'CA Standards and Followers'!M$8)</f>
        <v>0</v>
      </c>
      <c r="N8" s="57">
        <f>IF('CA Standards and Followers'!$C20=1,'EPA HDV Rules'!G$25,'CA Standards and Followers'!N$8)</f>
        <v>0</v>
      </c>
      <c r="O8" s="57">
        <f>IF('CA Standards and Followers'!$C20=1,'EPA HDV Rules'!H$25,'CA Standards and Followers'!O$8)</f>
        <v>0</v>
      </c>
      <c r="P8" s="57">
        <f>IF('CA Standards and Followers'!$C20=1,'EPA HDV Rules'!I$25,'CA Standards and Followers'!P$8)</f>
        <v>0</v>
      </c>
      <c r="Q8" s="57">
        <f>IF('CA Standards and Followers'!$C20=1,'EPA HDV Rules'!J$25,'CA Standards and Followers'!Q$8)</f>
        <v>0</v>
      </c>
      <c r="R8" s="57">
        <f>IF('CA Standards and Followers'!$C20=1,'EPA HDV Rules'!K$25,'CA Standards and Followers'!R$8)</f>
        <v>0</v>
      </c>
      <c r="S8" s="57">
        <f>IF('CA Standards and Followers'!$C20=1,'EPA HDV Rules'!L$25,'CA Standards and Followers'!S$8)</f>
        <v>0</v>
      </c>
      <c r="T8" s="57">
        <f>IF('CA Standards and Followers'!$C20=1,'EPA HDV Rules'!M$25,'CA Standards and Followers'!T$8)</f>
        <v>0</v>
      </c>
      <c r="U8" s="57">
        <f>IF('CA Standards and Followers'!$C20=1,'EPA HDV Rules'!N$25,'CA Standards and Followers'!U$8)</f>
        <v>0</v>
      </c>
      <c r="V8" s="57">
        <f>IF('CA Standards and Followers'!$C20=1,'EPA HDV Rules'!O$25,'CA Standards and Followers'!V$8)</f>
        <v>0</v>
      </c>
      <c r="W8" s="57">
        <f>IF('CA Standards and Followers'!$C20=1,'EPA HDV Rules'!P$25,'CA Standards and Followers'!W$8)</f>
        <v>0</v>
      </c>
      <c r="X8" s="57">
        <f>IF('CA Standards and Followers'!$C20=1,'EPA HDV Rules'!Q$25,'CA Standards and Followers'!X$8)</f>
        <v>0</v>
      </c>
      <c r="Y8" s="57">
        <f>IF('CA Standards and Followers'!$C20=1,'EPA HDV Rules'!R$25,'CA Standards and Followers'!Y$8)</f>
        <v>0</v>
      </c>
      <c r="Z8" s="57">
        <f>IF('CA Standards and Followers'!$C20=1,'EPA HDV Rules'!S$25,'CA Standards and Followers'!Z$8)</f>
        <v>0</v>
      </c>
      <c r="AA8" s="57">
        <f>IF('CA Standards and Followers'!$C20=1,'EPA HDV Rules'!T$25,'CA Standards and Followers'!AA$8)</f>
        <v>0</v>
      </c>
      <c r="AB8" s="57">
        <f>IF('CA Standards and Followers'!$C20=1,'EPA HDV Rules'!U$25,'CA Standards and Followers'!AB$8)</f>
        <v>0</v>
      </c>
      <c r="AC8" s="57">
        <f>IF('CA Standards and Followers'!$C20=1,'EPA HDV Rules'!V$25,'CA Standards and Followers'!AC$8)</f>
        <v>0</v>
      </c>
      <c r="AD8" s="57">
        <f>IF('CA Standards and Followers'!$C20=1,'EPA HDV Rules'!W$25,'CA Standards and Followers'!AD$8)</f>
        <v>0</v>
      </c>
      <c r="AE8" s="57">
        <f>IF('CA Standards and Followers'!$C20=1,'EPA HDV Rules'!X$25,'CA Standards and Followers'!AE$8)</f>
        <v>0</v>
      </c>
      <c r="AF8" s="57">
        <f>IF('CA Standards and Followers'!$C20=1,'EPA HDV Rules'!Y$25,'CA Standards and Followers'!AF$8)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 s="57">
        <f>IF('CA Standards and Followers'!$C21=1,'EPA HDV Rules'!B$25,'CA Standards and Followers'!I$8)</f>
        <v>0</v>
      </c>
      <c r="J9" s="57">
        <f>IF('CA Standards and Followers'!$C21=1,'EPA HDV Rules'!C$25,'CA Standards and Followers'!J$8)</f>
        <v>0</v>
      </c>
      <c r="K9" s="57">
        <f>IF('CA Standards and Followers'!$C21=1,'EPA HDV Rules'!D$25,'CA Standards and Followers'!K$8)</f>
        <v>0</v>
      </c>
      <c r="L9" s="57">
        <f>IF('CA Standards and Followers'!$C21=1,'EPA HDV Rules'!E$25,'CA Standards and Followers'!L$8)</f>
        <v>0</v>
      </c>
      <c r="M9" s="57">
        <f>IF('CA Standards and Followers'!$C21=1,'EPA HDV Rules'!F$25,'CA Standards and Followers'!M$8)</f>
        <v>0</v>
      </c>
      <c r="N9" s="57">
        <f>IF('CA Standards and Followers'!$C21=1,'EPA HDV Rules'!G$25,'CA Standards and Followers'!N$8)</f>
        <v>0</v>
      </c>
      <c r="O9" s="57">
        <f>IF('CA Standards and Followers'!$C21=1,'EPA HDV Rules'!H$25,'CA Standards and Followers'!O$8)</f>
        <v>0</v>
      </c>
      <c r="P9" s="57">
        <f>IF('CA Standards and Followers'!$C21=1,'EPA HDV Rules'!I$25,'CA Standards and Followers'!P$8)</f>
        <v>0</v>
      </c>
      <c r="Q9" s="57">
        <f>IF('CA Standards and Followers'!$C21=1,'EPA HDV Rules'!J$25,'CA Standards and Followers'!Q$8)</f>
        <v>0</v>
      </c>
      <c r="R9" s="57">
        <f>IF('CA Standards and Followers'!$C21=1,'EPA HDV Rules'!K$25,'CA Standards and Followers'!R$8)</f>
        <v>0</v>
      </c>
      <c r="S9" s="57">
        <f>IF('CA Standards and Followers'!$C21=1,'EPA HDV Rules'!L$25,'CA Standards and Followers'!S$8)</f>
        <v>0</v>
      </c>
      <c r="T9" s="57">
        <f>IF('CA Standards and Followers'!$C21=1,'EPA HDV Rules'!M$25,'CA Standards and Followers'!T$8)</f>
        <v>0</v>
      </c>
      <c r="U9" s="57">
        <f>IF('CA Standards and Followers'!$C21=1,'EPA HDV Rules'!N$25,'CA Standards and Followers'!U$8)</f>
        <v>0</v>
      </c>
      <c r="V9" s="57">
        <f>IF('CA Standards and Followers'!$C21=1,'EPA HDV Rules'!O$25,'CA Standards and Followers'!V$8)</f>
        <v>0</v>
      </c>
      <c r="W9" s="57">
        <f>IF('CA Standards and Followers'!$C21=1,'EPA HDV Rules'!P$25,'CA Standards and Followers'!W$8)</f>
        <v>0</v>
      </c>
      <c r="X9" s="57">
        <f>IF('CA Standards and Followers'!$C21=1,'EPA HDV Rules'!Q$25,'CA Standards and Followers'!X$8)</f>
        <v>0</v>
      </c>
      <c r="Y9" s="57">
        <f>IF('CA Standards and Followers'!$C21=1,'EPA HDV Rules'!R$25,'CA Standards and Followers'!Y$8)</f>
        <v>0</v>
      </c>
      <c r="Z9" s="57">
        <f>IF('CA Standards and Followers'!$C21=1,'EPA HDV Rules'!S$25,'CA Standards and Followers'!Z$8)</f>
        <v>0</v>
      </c>
      <c r="AA9" s="57">
        <f>IF('CA Standards and Followers'!$C21=1,'EPA HDV Rules'!T$25,'CA Standards and Followers'!AA$8)</f>
        <v>0</v>
      </c>
      <c r="AB9" s="57">
        <f>IF('CA Standards and Followers'!$C21=1,'EPA HDV Rules'!U$25,'CA Standards and Followers'!AB$8)</f>
        <v>0</v>
      </c>
      <c r="AC9" s="57">
        <f>IF('CA Standards and Followers'!$C21=1,'EPA HDV Rules'!V$25,'CA Standards and Followers'!AC$8)</f>
        <v>0</v>
      </c>
      <c r="AD9" s="57">
        <f>IF('CA Standards and Followers'!$C21=1,'EPA HDV Rules'!W$25,'CA Standards and Followers'!AD$8)</f>
        <v>0</v>
      </c>
      <c r="AE9" s="57">
        <f>IF('CA Standards and Followers'!$C21=1,'EPA HDV Rules'!X$25,'CA Standards and Followers'!AE$8)</f>
        <v>0</v>
      </c>
      <c r="AF9" s="57">
        <f>IF('CA Standards and Followers'!$C21=1,'EPA HDV Rules'!Y$25,'CA Standards and Followers'!AF$8)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 s="57">
        <f>IF('CA Standards and Followers'!$C22=1,'EPA HDV Rules'!B$25,'CA Standards and Followers'!I$8)</f>
        <v>0</v>
      </c>
      <c r="J10" s="57">
        <f>IF('CA Standards and Followers'!$C22=1,'EPA HDV Rules'!C$25,'CA Standards and Followers'!J$8)</f>
        <v>0</v>
      </c>
      <c r="K10" s="57">
        <f>IF('CA Standards and Followers'!$C22=1,'EPA HDV Rules'!D$25,'CA Standards and Followers'!K$8)</f>
        <v>0</v>
      </c>
      <c r="L10" s="57">
        <f>IF('CA Standards and Followers'!$C22=1,'EPA HDV Rules'!E$25,'CA Standards and Followers'!L$8)</f>
        <v>0</v>
      </c>
      <c r="M10" s="57">
        <f>IF('CA Standards and Followers'!$C22=1,'EPA HDV Rules'!F$25,'CA Standards and Followers'!M$8)</f>
        <v>0</v>
      </c>
      <c r="N10" s="57">
        <f>IF('CA Standards and Followers'!$C22=1,'EPA HDV Rules'!G$25,'CA Standards and Followers'!N$8)</f>
        <v>0</v>
      </c>
      <c r="O10" s="57">
        <f>IF('CA Standards and Followers'!$C22=1,'EPA HDV Rules'!H$25,'CA Standards and Followers'!O$8)</f>
        <v>0</v>
      </c>
      <c r="P10" s="57">
        <f>IF('CA Standards and Followers'!$C22=1,'EPA HDV Rules'!I$25,'CA Standards and Followers'!P$8)</f>
        <v>0</v>
      </c>
      <c r="Q10" s="57">
        <f>IF('CA Standards and Followers'!$C22=1,'EPA HDV Rules'!J$25,'CA Standards and Followers'!Q$8)</f>
        <v>0</v>
      </c>
      <c r="R10" s="57">
        <f>IF('CA Standards and Followers'!$C22=1,'EPA HDV Rules'!K$25,'CA Standards and Followers'!R$8)</f>
        <v>0</v>
      </c>
      <c r="S10" s="57">
        <f>IF('CA Standards and Followers'!$C22=1,'EPA HDV Rules'!L$25,'CA Standards and Followers'!S$8)</f>
        <v>0</v>
      </c>
      <c r="T10" s="57">
        <f>IF('CA Standards and Followers'!$C22=1,'EPA HDV Rules'!M$25,'CA Standards and Followers'!T$8)</f>
        <v>0</v>
      </c>
      <c r="U10" s="57">
        <f>IF('CA Standards and Followers'!$C22=1,'EPA HDV Rules'!N$25,'CA Standards and Followers'!U$8)</f>
        <v>0</v>
      </c>
      <c r="V10" s="57">
        <f>IF('CA Standards and Followers'!$C22=1,'EPA HDV Rules'!O$25,'CA Standards and Followers'!V$8)</f>
        <v>0</v>
      </c>
      <c r="W10" s="57">
        <f>IF('CA Standards and Followers'!$C22=1,'EPA HDV Rules'!P$25,'CA Standards and Followers'!W$8)</f>
        <v>0</v>
      </c>
      <c r="X10" s="57">
        <f>IF('CA Standards and Followers'!$C22=1,'EPA HDV Rules'!Q$25,'CA Standards and Followers'!X$8)</f>
        <v>0</v>
      </c>
      <c r="Y10" s="57">
        <f>IF('CA Standards and Followers'!$C22=1,'EPA HDV Rules'!R$25,'CA Standards and Followers'!Y$8)</f>
        <v>0</v>
      </c>
      <c r="Z10" s="57">
        <f>IF('CA Standards and Followers'!$C22=1,'EPA HDV Rules'!S$25,'CA Standards and Followers'!Z$8)</f>
        <v>0</v>
      </c>
      <c r="AA10" s="57">
        <f>IF('CA Standards and Followers'!$C22=1,'EPA HDV Rules'!T$25,'CA Standards and Followers'!AA$8)</f>
        <v>0</v>
      </c>
      <c r="AB10" s="57">
        <f>IF('CA Standards and Followers'!$C22=1,'EPA HDV Rules'!U$25,'CA Standards and Followers'!AB$8)</f>
        <v>0</v>
      </c>
      <c r="AC10" s="57">
        <f>IF('CA Standards and Followers'!$C22=1,'EPA HDV Rules'!V$25,'CA Standards and Followers'!AC$8)</f>
        <v>0</v>
      </c>
      <c r="AD10" s="57">
        <f>IF('CA Standards and Followers'!$C22=1,'EPA HDV Rules'!W$25,'CA Standards and Followers'!AD$8)</f>
        <v>0</v>
      </c>
      <c r="AE10" s="57">
        <f>IF('CA Standards and Followers'!$C22=1,'EPA HDV Rules'!X$25,'CA Standards and Followers'!AE$8)</f>
        <v>0</v>
      </c>
      <c r="AF10" s="57">
        <f>IF('CA Standards and Followers'!$C22=1,'EPA HDV Rules'!Y$25,'CA Standards and Followers'!AF$8)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 s="57">
        <f>IF('CA Standards and Followers'!$C23=1,'EPA HDV Rules'!B$25,'CA Standards and Followers'!I$8)</f>
        <v>0</v>
      </c>
      <c r="J11" s="57">
        <f>IF('CA Standards and Followers'!$C23=1,'EPA HDV Rules'!C$25,'CA Standards and Followers'!J$8)</f>
        <v>0</v>
      </c>
      <c r="K11" s="57">
        <f>IF('CA Standards and Followers'!$C23=1,'EPA HDV Rules'!D$25,'CA Standards and Followers'!K$8)</f>
        <v>0</v>
      </c>
      <c r="L11" s="57">
        <f>IF('CA Standards and Followers'!$C23=1,'EPA HDV Rules'!E$25,'CA Standards and Followers'!L$8)</f>
        <v>0</v>
      </c>
      <c r="M11" s="57">
        <f>IF('CA Standards and Followers'!$C23=1,'EPA HDV Rules'!F$25,'CA Standards and Followers'!M$8)</f>
        <v>0</v>
      </c>
      <c r="N11" s="57">
        <f>IF('CA Standards and Followers'!$C23=1,'EPA HDV Rules'!G$25,'CA Standards and Followers'!N$8)</f>
        <v>0</v>
      </c>
      <c r="O11" s="57">
        <f>IF('CA Standards and Followers'!$C23=1,'EPA HDV Rules'!H$25,'CA Standards and Followers'!O$8)</f>
        <v>0</v>
      </c>
      <c r="P11" s="57">
        <f>IF('CA Standards and Followers'!$C23=1,'EPA HDV Rules'!I$25,'CA Standards and Followers'!P$8)</f>
        <v>0</v>
      </c>
      <c r="Q11" s="57">
        <f>IF('CA Standards and Followers'!$C23=1,'EPA HDV Rules'!J$25,'CA Standards and Followers'!Q$8)</f>
        <v>0</v>
      </c>
      <c r="R11" s="57">
        <f>IF('CA Standards and Followers'!$C23=1,'EPA HDV Rules'!K$25,'CA Standards and Followers'!R$8)</f>
        <v>0</v>
      </c>
      <c r="S11" s="57">
        <f>IF('CA Standards and Followers'!$C23=1,'EPA HDV Rules'!L$25,'CA Standards and Followers'!S$8)</f>
        <v>0</v>
      </c>
      <c r="T11" s="57">
        <f>IF('CA Standards and Followers'!$C23=1,'EPA HDV Rules'!M$25,'CA Standards and Followers'!T$8)</f>
        <v>0</v>
      </c>
      <c r="U11" s="57">
        <f>IF('CA Standards and Followers'!$C23=1,'EPA HDV Rules'!N$25,'CA Standards and Followers'!U$8)</f>
        <v>0</v>
      </c>
      <c r="V11" s="57">
        <f>IF('CA Standards and Followers'!$C23=1,'EPA HDV Rules'!O$25,'CA Standards and Followers'!V$8)</f>
        <v>0</v>
      </c>
      <c r="W11" s="57">
        <f>IF('CA Standards and Followers'!$C23=1,'EPA HDV Rules'!P$25,'CA Standards and Followers'!W$8)</f>
        <v>0</v>
      </c>
      <c r="X11" s="57">
        <f>IF('CA Standards and Followers'!$C23=1,'EPA HDV Rules'!Q$25,'CA Standards and Followers'!X$8)</f>
        <v>0</v>
      </c>
      <c r="Y11" s="57">
        <f>IF('CA Standards and Followers'!$C23=1,'EPA HDV Rules'!R$25,'CA Standards and Followers'!Y$8)</f>
        <v>0</v>
      </c>
      <c r="Z11" s="57">
        <f>IF('CA Standards and Followers'!$C23=1,'EPA HDV Rules'!S$25,'CA Standards and Followers'!Z$8)</f>
        <v>0</v>
      </c>
      <c r="AA11" s="57">
        <f>IF('CA Standards and Followers'!$C23=1,'EPA HDV Rules'!T$25,'CA Standards and Followers'!AA$8)</f>
        <v>0</v>
      </c>
      <c r="AB11" s="57">
        <f>IF('CA Standards and Followers'!$C23=1,'EPA HDV Rules'!U$25,'CA Standards and Followers'!AB$8)</f>
        <v>0</v>
      </c>
      <c r="AC11" s="57">
        <f>IF('CA Standards and Followers'!$C23=1,'EPA HDV Rules'!V$25,'CA Standards and Followers'!AC$8)</f>
        <v>0</v>
      </c>
      <c r="AD11" s="57">
        <f>IF('CA Standards and Followers'!$C23=1,'EPA HDV Rules'!W$25,'CA Standards and Followers'!AD$8)</f>
        <v>0</v>
      </c>
      <c r="AE11" s="57">
        <f>IF('CA Standards and Followers'!$C23=1,'EPA HDV Rules'!X$25,'CA Standards and Followers'!AE$8)</f>
        <v>0</v>
      </c>
      <c r="AF11" s="57">
        <f>IF('CA Standards and Followers'!$C23=1,'EPA HDV Rules'!Y$25,'CA Standards and Followers'!AF$8)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 s="57">
        <f>IF('CA Standards and Followers'!$C24=1,'EPA HDV Rules'!B$25,'CA Standards and Followers'!I$8)</f>
        <v>0</v>
      </c>
      <c r="J12" s="57">
        <f>IF('CA Standards and Followers'!$C24=1,'EPA HDV Rules'!C$25,'CA Standards and Followers'!J$8)</f>
        <v>0</v>
      </c>
      <c r="K12" s="57">
        <f>IF('CA Standards and Followers'!$C24=1,'EPA HDV Rules'!D$25,'CA Standards and Followers'!K$8)</f>
        <v>0</v>
      </c>
      <c r="L12" s="57">
        <f>IF('CA Standards and Followers'!$C24=1,'EPA HDV Rules'!E$25,'CA Standards and Followers'!L$8)</f>
        <v>0</v>
      </c>
      <c r="M12" s="57">
        <f>IF('CA Standards and Followers'!$C24=1,'EPA HDV Rules'!F$25,'CA Standards and Followers'!M$8)</f>
        <v>0</v>
      </c>
      <c r="N12" s="57">
        <f>IF('CA Standards and Followers'!$C24=1,'EPA HDV Rules'!G$25,'CA Standards and Followers'!N$8)</f>
        <v>0</v>
      </c>
      <c r="O12" s="57">
        <f>IF('CA Standards and Followers'!$C24=1,'EPA HDV Rules'!H$25,'CA Standards and Followers'!O$8)</f>
        <v>0</v>
      </c>
      <c r="P12" s="57">
        <f>IF('CA Standards and Followers'!$C24=1,'EPA HDV Rules'!I$25,'CA Standards and Followers'!P$8)</f>
        <v>0</v>
      </c>
      <c r="Q12" s="57">
        <f>IF('CA Standards and Followers'!$C24=1,'EPA HDV Rules'!J$25,'CA Standards and Followers'!Q$8)</f>
        <v>0</v>
      </c>
      <c r="R12" s="57">
        <f>IF('CA Standards and Followers'!$C24=1,'EPA HDV Rules'!K$25,'CA Standards and Followers'!R$8)</f>
        <v>0</v>
      </c>
      <c r="S12" s="57">
        <f>IF('CA Standards and Followers'!$C24=1,'EPA HDV Rules'!L$25,'CA Standards and Followers'!S$8)</f>
        <v>0</v>
      </c>
      <c r="T12" s="57">
        <f>IF('CA Standards and Followers'!$C24=1,'EPA HDV Rules'!M$25,'CA Standards and Followers'!T$8)</f>
        <v>0</v>
      </c>
      <c r="U12" s="57">
        <f>IF('CA Standards and Followers'!$C24=1,'EPA HDV Rules'!N$25,'CA Standards and Followers'!U$8)</f>
        <v>0</v>
      </c>
      <c r="V12" s="57">
        <f>IF('CA Standards and Followers'!$C24=1,'EPA HDV Rules'!O$25,'CA Standards and Followers'!V$8)</f>
        <v>0</v>
      </c>
      <c r="W12" s="57">
        <f>IF('CA Standards and Followers'!$C24=1,'EPA HDV Rules'!P$25,'CA Standards and Followers'!W$8)</f>
        <v>0</v>
      </c>
      <c r="X12" s="57">
        <f>IF('CA Standards and Followers'!$C24=1,'EPA HDV Rules'!Q$25,'CA Standards and Followers'!X$8)</f>
        <v>0</v>
      </c>
      <c r="Y12" s="57">
        <f>IF('CA Standards and Followers'!$C24=1,'EPA HDV Rules'!R$25,'CA Standards and Followers'!Y$8)</f>
        <v>0</v>
      </c>
      <c r="Z12" s="57">
        <f>IF('CA Standards and Followers'!$C24=1,'EPA HDV Rules'!S$25,'CA Standards and Followers'!Z$8)</f>
        <v>0</v>
      </c>
      <c r="AA12" s="57">
        <f>IF('CA Standards and Followers'!$C24=1,'EPA HDV Rules'!T$25,'CA Standards and Followers'!AA$8)</f>
        <v>0</v>
      </c>
      <c r="AB12" s="57">
        <f>IF('CA Standards and Followers'!$C24=1,'EPA HDV Rules'!U$25,'CA Standards and Followers'!AB$8)</f>
        <v>0</v>
      </c>
      <c r="AC12" s="57">
        <f>IF('CA Standards and Followers'!$C24=1,'EPA HDV Rules'!V$25,'CA Standards and Followers'!AC$8)</f>
        <v>0</v>
      </c>
      <c r="AD12" s="57">
        <f>IF('CA Standards and Followers'!$C24=1,'EPA HDV Rules'!W$25,'CA Standards and Followers'!AD$8)</f>
        <v>0</v>
      </c>
      <c r="AE12" s="57">
        <f>IF('CA Standards and Followers'!$C24=1,'EPA HDV Rules'!X$25,'CA Standards and Followers'!AE$8)</f>
        <v>0</v>
      </c>
      <c r="AF12" s="57">
        <f>IF('CA Standards and Followers'!$C24=1,'EPA HDV Rules'!Y$25,'CA Standards and Followers'!AF$8)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 s="57">
        <f>IF('CA Standards and Followers'!$C25=1,'EPA HDV Rules'!B$25,'CA Standards and Followers'!I$8)</f>
        <v>0</v>
      </c>
      <c r="J13" s="57">
        <f>IF('CA Standards and Followers'!$C25=1,'EPA HDV Rules'!C$25,'CA Standards and Followers'!J$8)</f>
        <v>0</v>
      </c>
      <c r="K13" s="57">
        <f>IF('CA Standards and Followers'!$C25=1,'EPA HDV Rules'!D$25,'CA Standards and Followers'!K$8)</f>
        <v>0</v>
      </c>
      <c r="L13" s="57">
        <f>IF('CA Standards and Followers'!$C25=1,'EPA HDV Rules'!E$25,'CA Standards and Followers'!L$8)</f>
        <v>0</v>
      </c>
      <c r="M13" s="57">
        <f>IF('CA Standards and Followers'!$C25=1,'EPA HDV Rules'!F$25,'CA Standards and Followers'!M$8)</f>
        <v>0</v>
      </c>
      <c r="N13" s="57">
        <f>IF('CA Standards and Followers'!$C25=1,'EPA HDV Rules'!G$25,'CA Standards and Followers'!N$8)</f>
        <v>0</v>
      </c>
      <c r="O13" s="57">
        <f>IF('CA Standards and Followers'!$C25=1,'EPA HDV Rules'!H$25,'CA Standards and Followers'!O$8)</f>
        <v>0</v>
      </c>
      <c r="P13" s="57">
        <f>IF('CA Standards and Followers'!$C25=1,'EPA HDV Rules'!I$25,'CA Standards and Followers'!P$8)</f>
        <v>0</v>
      </c>
      <c r="Q13" s="57">
        <f>IF('CA Standards and Followers'!$C25=1,'EPA HDV Rules'!J$25,'CA Standards and Followers'!Q$8)</f>
        <v>0</v>
      </c>
      <c r="R13" s="57">
        <f>IF('CA Standards and Followers'!$C25=1,'EPA HDV Rules'!K$25,'CA Standards and Followers'!R$8)</f>
        <v>0</v>
      </c>
      <c r="S13" s="57">
        <f>IF('CA Standards and Followers'!$C25=1,'EPA HDV Rules'!L$25,'CA Standards and Followers'!S$8)</f>
        <v>0</v>
      </c>
      <c r="T13" s="57">
        <f>IF('CA Standards and Followers'!$C25=1,'EPA HDV Rules'!M$25,'CA Standards and Followers'!T$8)</f>
        <v>0</v>
      </c>
      <c r="U13" s="57">
        <f>IF('CA Standards and Followers'!$C25=1,'EPA HDV Rules'!N$25,'CA Standards and Followers'!U$8)</f>
        <v>0</v>
      </c>
      <c r="V13" s="57">
        <f>IF('CA Standards and Followers'!$C25=1,'EPA HDV Rules'!O$25,'CA Standards and Followers'!V$8)</f>
        <v>0</v>
      </c>
      <c r="W13" s="57">
        <f>IF('CA Standards and Followers'!$C25=1,'EPA HDV Rules'!P$25,'CA Standards and Followers'!W$8)</f>
        <v>0</v>
      </c>
      <c r="X13" s="57">
        <f>IF('CA Standards and Followers'!$C25=1,'EPA HDV Rules'!Q$25,'CA Standards and Followers'!X$8)</f>
        <v>0</v>
      </c>
      <c r="Y13" s="57">
        <f>IF('CA Standards and Followers'!$C25=1,'EPA HDV Rules'!R$25,'CA Standards and Followers'!Y$8)</f>
        <v>0</v>
      </c>
      <c r="Z13" s="57">
        <f>IF('CA Standards and Followers'!$C25=1,'EPA HDV Rules'!S$25,'CA Standards and Followers'!Z$8)</f>
        <v>0</v>
      </c>
      <c r="AA13" s="57">
        <f>IF('CA Standards and Followers'!$C25=1,'EPA HDV Rules'!T$25,'CA Standards and Followers'!AA$8)</f>
        <v>0</v>
      </c>
      <c r="AB13" s="57">
        <f>IF('CA Standards and Followers'!$C25=1,'EPA HDV Rules'!U$25,'CA Standards and Followers'!AB$8)</f>
        <v>0</v>
      </c>
      <c r="AC13" s="57">
        <f>IF('CA Standards and Followers'!$C25=1,'EPA HDV Rules'!V$25,'CA Standards and Followers'!AC$8)</f>
        <v>0</v>
      </c>
      <c r="AD13" s="57">
        <f>IF('CA Standards and Followers'!$C25=1,'EPA HDV Rules'!W$25,'CA Standards and Followers'!AD$8)</f>
        <v>0</v>
      </c>
      <c r="AE13" s="57">
        <f>IF('CA Standards and Followers'!$C25=1,'EPA HDV Rules'!X$25,'CA Standards and Followers'!AE$8)</f>
        <v>0</v>
      </c>
      <c r="AF13" s="57">
        <f>IF('CA Standards and Followers'!$C25=1,'EPA HDV Rules'!Y$25,'CA Standards and Followers'!AF$8)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 s="57">
        <f>IF('CA Standards and Followers'!$C26=1,'EPA HDV Rules'!B$25,'CA Standards and Followers'!I$8)</f>
        <v>0</v>
      </c>
      <c r="J14" s="57">
        <f>IF('CA Standards and Followers'!$C26=1,'EPA HDV Rules'!C$25,'CA Standards and Followers'!J$8)</f>
        <v>0</v>
      </c>
      <c r="K14" s="57">
        <f>IF('CA Standards and Followers'!$C26=1,'EPA HDV Rules'!D$25,'CA Standards and Followers'!K$8)</f>
        <v>0</v>
      </c>
      <c r="L14" s="57">
        <f>IF('CA Standards and Followers'!$C26=1,'EPA HDV Rules'!E$25,'CA Standards and Followers'!L$8)</f>
        <v>0</v>
      </c>
      <c r="M14" s="57">
        <f>IF('CA Standards and Followers'!$C26=1,'EPA HDV Rules'!F$25,'CA Standards and Followers'!M$8)</f>
        <v>0</v>
      </c>
      <c r="N14" s="57">
        <f>IF('CA Standards and Followers'!$C26=1,'EPA HDV Rules'!G$25,'CA Standards and Followers'!N$8)</f>
        <v>0</v>
      </c>
      <c r="O14" s="57">
        <f>IF('CA Standards and Followers'!$C26=1,'EPA HDV Rules'!H$25,'CA Standards and Followers'!O$8)</f>
        <v>0</v>
      </c>
      <c r="P14" s="57">
        <f>IF('CA Standards and Followers'!$C26=1,'EPA HDV Rules'!I$25,'CA Standards and Followers'!P$8)</f>
        <v>0</v>
      </c>
      <c r="Q14" s="57">
        <f>IF('CA Standards and Followers'!$C26=1,'EPA HDV Rules'!J$25,'CA Standards and Followers'!Q$8)</f>
        <v>0</v>
      </c>
      <c r="R14" s="57">
        <f>IF('CA Standards and Followers'!$C26=1,'EPA HDV Rules'!K$25,'CA Standards and Followers'!R$8)</f>
        <v>0</v>
      </c>
      <c r="S14" s="57">
        <f>IF('CA Standards and Followers'!$C26=1,'EPA HDV Rules'!L$25,'CA Standards and Followers'!S$8)</f>
        <v>0</v>
      </c>
      <c r="T14" s="57">
        <f>IF('CA Standards and Followers'!$C26=1,'EPA HDV Rules'!M$25,'CA Standards and Followers'!T$8)</f>
        <v>0</v>
      </c>
      <c r="U14" s="57">
        <f>IF('CA Standards and Followers'!$C26=1,'EPA HDV Rules'!N$25,'CA Standards and Followers'!U$8)</f>
        <v>0</v>
      </c>
      <c r="V14" s="57">
        <f>IF('CA Standards and Followers'!$C26=1,'EPA HDV Rules'!O$25,'CA Standards and Followers'!V$8)</f>
        <v>0</v>
      </c>
      <c r="W14" s="57">
        <f>IF('CA Standards and Followers'!$C26=1,'EPA HDV Rules'!P$25,'CA Standards and Followers'!W$8)</f>
        <v>0</v>
      </c>
      <c r="X14" s="57">
        <f>IF('CA Standards and Followers'!$C26=1,'EPA HDV Rules'!Q$25,'CA Standards and Followers'!X$8)</f>
        <v>0</v>
      </c>
      <c r="Y14" s="57">
        <f>IF('CA Standards and Followers'!$C26=1,'EPA HDV Rules'!R$25,'CA Standards and Followers'!Y$8)</f>
        <v>0</v>
      </c>
      <c r="Z14" s="57">
        <f>IF('CA Standards and Followers'!$C26=1,'EPA HDV Rules'!S$25,'CA Standards and Followers'!Z$8)</f>
        <v>0</v>
      </c>
      <c r="AA14" s="57">
        <f>IF('CA Standards and Followers'!$C26=1,'EPA HDV Rules'!T$25,'CA Standards and Followers'!AA$8)</f>
        <v>0</v>
      </c>
      <c r="AB14" s="57">
        <f>IF('CA Standards and Followers'!$C26=1,'EPA HDV Rules'!U$25,'CA Standards and Followers'!AB$8)</f>
        <v>0</v>
      </c>
      <c r="AC14" s="57">
        <f>IF('CA Standards and Followers'!$C26=1,'EPA HDV Rules'!V$25,'CA Standards and Followers'!AC$8)</f>
        <v>0</v>
      </c>
      <c r="AD14" s="57">
        <f>IF('CA Standards and Followers'!$C26=1,'EPA HDV Rules'!W$25,'CA Standards and Followers'!AD$8)</f>
        <v>0</v>
      </c>
      <c r="AE14" s="57">
        <f>IF('CA Standards and Followers'!$C26=1,'EPA HDV Rules'!X$25,'CA Standards and Followers'!AE$8)</f>
        <v>0</v>
      </c>
      <c r="AF14" s="57">
        <f>IF('CA Standards and Followers'!$C26=1,'EPA HDV Rules'!Y$25,'CA Standards and Followers'!AF$8)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 s="57">
        <f>IF('CA Standards and Followers'!$C27=1,'EPA HDV Rules'!B$25,'CA Standards and Followers'!I$8)</f>
        <v>0</v>
      </c>
      <c r="J15" s="57">
        <f>IF('CA Standards and Followers'!$C27=1,'EPA HDV Rules'!C$25,'CA Standards and Followers'!J$8)</f>
        <v>0</v>
      </c>
      <c r="K15" s="57">
        <f>IF('CA Standards and Followers'!$C27=1,'EPA HDV Rules'!D$25,'CA Standards and Followers'!K$8)</f>
        <v>0</v>
      </c>
      <c r="L15" s="57">
        <f>IF('CA Standards and Followers'!$C27=1,'EPA HDV Rules'!E$25,'CA Standards and Followers'!L$8)</f>
        <v>0</v>
      </c>
      <c r="M15" s="57">
        <f>IF('CA Standards and Followers'!$C27=1,'EPA HDV Rules'!F$25,'CA Standards and Followers'!M$8)</f>
        <v>0</v>
      </c>
      <c r="N15" s="57">
        <f>IF('CA Standards and Followers'!$C27=1,'EPA HDV Rules'!G$25,'CA Standards and Followers'!N$8)</f>
        <v>0</v>
      </c>
      <c r="O15" s="57">
        <f>IF('CA Standards and Followers'!$C27=1,'EPA HDV Rules'!H$25,'CA Standards and Followers'!O$8)</f>
        <v>0</v>
      </c>
      <c r="P15" s="57">
        <f>IF('CA Standards and Followers'!$C27=1,'EPA HDV Rules'!I$25,'CA Standards and Followers'!P$8)</f>
        <v>0</v>
      </c>
      <c r="Q15" s="57">
        <f>IF('CA Standards and Followers'!$C27=1,'EPA HDV Rules'!J$25,'CA Standards and Followers'!Q$8)</f>
        <v>0</v>
      </c>
      <c r="R15" s="57">
        <f>IF('CA Standards and Followers'!$C27=1,'EPA HDV Rules'!K$25,'CA Standards and Followers'!R$8)</f>
        <v>0</v>
      </c>
      <c r="S15" s="57">
        <f>IF('CA Standards and Followers'!$C27=1,'EPA HDV Rules'!L$25,'CA Standards and Followers'!S$8)</f>
        <v>0</v>
      </c>
      <c r="T15" s="57">
        <f>IF('CA Standards and Followers'!$C27=1,'EPA HDV Rules'!M$25,'CA Standards and Followers'!T$8)</f>
        <v>0</v>
      </c>
      <c r="U15" s="57">
        <f>IF('CA Standards and Followers'!$C27=1,'EPA HDV Rules'!N$25,'CA Standards and Followers'!U$8)</f>
        <v>0</v>
      </c>
      <c r="V15" s="57">
        <f>IF('CA Standards and Followers'!$C27=1,'EPA HDV Rules'!O$25,'CA Standards and Followers'!V$8)</f>
        <v>0</v>
      </c>
      <c r="W15" s="57">
        <f>IF('CA Standards and Followers'!$C27=1,'EPA HDV Rules'!P$25,'CA Standards and Followers'!W$8)</f>
        <v>0</v>
      </c>
      <c r="X15" s="57">
        <f>IF('CA Standards and Followers'!$C27=1,'EPA HDV Rules'!Q$25,'CA Standards and Followers'!X$8)</f>
        <v>0</v>
      </c>
      <c r="Y15" s="57">
        <f>IF('CA Standards and Followers'!$C27=1,'EPA HDV Rules'!R$25,'CA Standards and Followers'!Y$8)</f>
        <v>0</v>
      </c>
      <c r="Z15" s="57">
        <f>IF('CA Standards and Followers'!$C27=1,'EPA HDV Rules'!S$25,'CA Standards and Followers'!Z$8)</f>
        <v>0</v>
      </c>
      <c r="AA15" s="57">
        <f>IF('CA Standards and Followers'!$C27=1,'EPA HDV Rules'!T$25,'CA Standards and Followers'!AA$8)</f>
        <v>0</v>
      </c>
      <c r="AB15" s="57">
        <f>IF('CA Standards and Followers'!$C27=1,'EPA HDV Rules'!U$25,'CA Standards and Followers'!AB$8)</f>
        <v>0</v>
      </c>
      <c r="AC15" s="57">
        <f>IF('CA Standards and Followers'!$C27=1,'EPA HDV Rules'!V$25,'CA Standards and Followers'!AC$8)</f>
        <v>0</v>
      </c>
      <c r="AD15" s="57">
        <f>IF('CA Standards and Followers'!$C27=1,'EPA HDV Rules'!W$25,'CA Standards and Followers'!AD$8)</f>
        <v>0</v>
      </c>
      <c r="AE15" s="57">
        <f>IF('CA Standards and Followers'!$C27=1,'EPA HDV Rules'!X$25,'CA Standards and Followers'!AE$8)</f>
        <v>0</v>
      </c>
      <c r="AF15" s="57">
        <f>IF('CA Standards and Followers'!$C27=1,'EPA HDV Rules'!Y$25,'CA Standards and Followers'!AF$8)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 s="57">
        <f>IF('CA Standards and Followers'!$C28=1,'EPA HDV Rules'!B$25,'CA Standards and Followers'!I$8)</f>
        <v>0</v>
      </c>
      <c r="J16" s="57">
        <f>IF('CA Standards and Followers'!$C28=1,'EPA HDV Rules'!C$25,'CA Standards and Followers'!J$8)</f>
        <v>0</v>
      </c>
      <c r="K16" s="57">
        <f>IF('CA Standards and Followers'!$C28=1,'EPA HDV Rules'!D$25,'CA Standards and Followers'!K$8)</f>
        <v>0</v>
      </c>
      <c r="L16" s="57">
        <f>IF('CA Standards and Followers'!$C28=1,'EPA HDV Rules'!E$25,'CA Standards and Followers'!L$8)</f>
        <v>0</v>
      </c>
      <c r="M16" s="57">
        <f>IF('CA Standards and Followers'!$C28=1,'EPA HDV Rules'!F$25,'CA Standards and Followers'!M$8)</f>
        <v>0</v>
      </c>
      <c r="N16" s="57">
        <f>IF('CA Standards and Followers'!$C28=1,'EPA HDV Rules'!G$25,'CA Standards and Followers'!N$8)</f>
        <v>0</v>
      </c>
      <c r="O16" s="57">
        <f>IF('CA Standards and Followers'!$C28=1,'EPA HDV Rules'!H$25,'CA Standards and Followers'!O$8)</f>
        <v>0</v>
      </c>
      <c r="P16" s="57">
        <f>IF('CA Standards and Followers'!$C28=1,'EPA HDV Rules'!I$25,'CA Standards and Followers'!P$8)</f>
        <v>0</v>
      </c>
      <c r="Q16" s="57">
        <f>IF('CA Standards and Followers'!$C28=1,'EPA HDV Rules'!J$25,'CA Standards and Followers'!Q$8)</f>
        <v>0</v>
      </c>
      <c r="R16" s="57">
        <f>IF('CA Standards and Followers'!$C28=1,'EPA HDV Rules'!K$25,'CA Standards and Followers'!R$8)</f>
        <v>0</v>
      </c>
      <c r="S16" s="57">
        <f>IF('CA Standards and Followers'!$C28=1,'EPA HDV Rules'!L$25,'CA Standards and Followers'!S$8)</f>
        <v>0</v>
      </c>
      <c r="T16" s="57">
        <f>IF('CA Standards and Followers'!$C28=1,'EPA HDV Rules'!M$25,'CA Standards and Followers'!T$8)</f>
        <v>0</v>
      </c>
      <c r="U16" s="57">
        <f>IF('CA Standards and Followers'!$C28=1,'EPA HDV Rules'!N$25,'CA Standards and Followers'!U$8)</f>
        <v>0</v>
      </c>
      <c r="V16" s="57">
        <f>IF('CA Standards and Followers'!$C28=1,'EPA HDV Rules'!O$25,'CA Standards and Followers'!V$8)</f>
        <v>0</v>
      </c>
      <c r="W16" s="57">
        <f>IF('CA Standards and Followers'!$C28=1,'EPA HDV Rules'!P$25,'CA Standards and Followers'!W$8)</f>
        <v>0</v>
      </c>
      <c r="X16" s="57">
        <f>IF('CA Standards and Followers'!$C28=1,'EPA HDV Rules'!Q$25,'CA Standards and Followers'!X$8)</f>
        <v>0</v>
      </c>
      <c r="Y16" s="57">
        <f>IF('CA Standards and Followers'!$C28=1,'EPA HDV Rules'!R$25,'CA Standards and Followers'!Y$8)</f>
        <v>0</v>
      </c>
      <c r="Z16" s="57">
        <f>IF('CA Standards and Followers'!$C28=1,'EPA HDV Rules'!S$25,'CA Standards and Followers'!Z$8)</f>
        <v>0</v>
      </c>
      <c r="AA16" s="57">
        <f>IF('CA Standards and Followers'!$C28=1,'EPA HDV Rules'!T$25,'CA Standards and Followers'!AA$8)</f>
        <v>0</v>
      </c>
      <c r="AB16" s="57">
        <f>IF('CA Standards and Followers'!$C28=1,'EPA HDV Rules'!U$25,'CA Standards and Followers'!AB$8)</f>
        <v>0</v>
      </c>
      <c r="AC16" s="57">
        <f>IF('CA Standards and Followers'!$C28=1,'EPA HDV Rules'!V$25,'CA Standards and Followers'!AC$8)</f>
        <v>0</v>
      </c>
      <c r="AD16" s="57">
        <f>IF('CA Standards and Followers'!$C28=1,'EPA HDV Rules'!W$25,'CA Standards and Followers'!AD$8)</f>
        <v>0</v>
      </c>
      <c r="AE16" s="57">
        <f>IF('CA Standards and Followers'!$C28=1,'EPA HDV Rules'!X$25,'CA Standards and Followers'!AE$8)</f>
        <v>0</v>
      </c>
      <c r="AF16" s="57">
        <f>IF('CA Standards and Followers'!$C28=1,'EPA HDV Rules'!Y$25,'CA Standards and Followers'!AF$8)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 s="57">
        <f>IF('CA Standards and Followers'!$C29=1,'EPA HDV Rules'!B$25,'CA Standards and Followers'!I$8)</f>
        <v>0</v>
      </c>
      <c r="J17" s="57">
        <f>IF('CA Standards and Followers'!$C29=1,'EPA HDV Rules'!C$25,'CA Standards and Followers'!J$8)</f>
        <v>0</v>
      </c>
      <c r="K17" s="57">
        <f>IF('CA Standards and Followers'!$C29=1,'EPA HDV Rules'!D$25,'CA Standards and Followers'!K$8)</f>
        <v>0</v>
      </c>
      <c r="L17" s="57">
        <f>IF('CA Standards and Followers'!$C29=1,'EPA HDV Rules'!E$25,'CA Standards and Followers'!L$8)</f>
        <v>0</v>
      </c>
      <c r="M17" s="57">
        <f>IF('CA Standards and Followers'!$C29=1,'EPA HDV Rules'!F$25,'CA Standards and Followers'!M$8)</f>
        <v>0</v>
      </c>
      <c r="N17" s="57">
        <f>IF('CA Standards and Followers'!$C29=1,'EPA HDV Rules'!G$25,'CA Standards and Followers'!N$8)</f>
        <v>0</v>
      </c>
      <c r="O17" s="57">
        <f>IF('CA Standards and Followers'!$C29=1,'EPA HDV Rules'!H$25,'CA Standards and Followers'!O$8)</f>
        <v>0</v>
      </c>
      <c r="P17" s="57">
        <f>IF('CA Standards and Followers'!$C29=1,'EPA HDV Rules'!I$25,'CA Standards and Followers'!P$8)</f>
        <v>0</v>
      </c>
      <c r="Q17" s="57">
        <f>IF('CA Standards and Followers'!$C29=1,'EPA HDV Rules'!J$25,'CA Standards and Followers'!Q$8)</f>
        <v>0</v>
      </c>
      <c r="R17" s="57">
        <f>IF('CA Standards and Followers'!$C29=1,'EPA HDV Rules'!K$25,'CA Standards and Followers'!R$8)</f>
        <v>0</v>
      </c>
      <c r="S17" s="57">
        <f>IF('CA Standards and Followers'!$C29=1,'EPA HDV Rules'!L$25,'CA Standards and Followers'!S$8)</f>
        <v>0</v>
      </c>
      <c r="T17" s="57">
        <f>IF('CA Standards and Followers'!$C29=1,'EPA HDV Rules'!M$25,'CA Standards and Followers'!T$8)</f>
        <v>0</v>
      </c>
      <c r="U17" s="57">
        <f>IF('CA Standards and Followers'!$C29=1,'EPA HDV Rules'!N$25,'CA Standards and Followers'!U$8)</f>
        <v>0</v>
      </c>
      <c r="V17" s="57">
        <f>IF('CA Standards and Followers'!$C29=1,'EPA HDV Rules'!O$25,'CA Standards and Followers'!V$8)</f>
        <v>0</v>
      </c>
      <c r="W17" s="57">
        <f>IF('CA Standards and Followers'!$C29=1,'EPA HDV Rules'!P$25,'CA Standards and Followers'!W$8)</f>
        <v>0</v>
      </c>
      <c r="X17" s="57">
        <f>IF('CA Standards and Followers'!$C29=1,'EPA HDV Rules'!Q$25,'CA Standards and Followers'!X$8)</f>
        <v>0</v>
      </c>
      <c r="Y17" s="57">
        <f>IF('CA Standards and Followers'!$C29=1,'EPA HDV Rules'!R$25,'CA Standards and Followers'!Y$8)</f>
        <v>0</v>
      </c>
      <c r="Z17" s="57">
        <f>IF('CA Standards and Followers'!$C29=1,'EPA HDV Rules'!S$25,'CA Standards and Followers'!Z$8)</f>
        <v>0</v>
      </c>
      <c r="AA17" s="57">
        <f>IF('CA Standards and Followers'!$C29=1,'EPA HDV Rules'!T$25,'CA Standards and Followers'!AA$8)</f>
        <v>0</v>
      </c>
      <c r="AB17" s="57">
        <f>IF('CA Standards and Followers'!$C29=1,'EPA HDV Rules'!U$25,'CA Standards and Followers'!AB$8)</f>
        <v>0</v>
      </c>
      <c r="AC17" s="57">
        <f>IF('CA Standards and Followers'!$C29=1,'EPA HDV Rules'!V$25,'CA Standards and Followers'!AC$8)</f>
        <v>0</v>
      </c>
      <c r="AD17" s="57">
        <f>IF('CA Standards and Followers'!$C29=1,'EPA HDV Rules'!W$25,'CA Standards and Followers'!AD$8)</f>
        <v>0</v>
      </c>
      <c r="AE17" s="57">
        <f>IF('CA Standards and Followers'!$C29=1,'EPA HDV Rules'!X$25,'CA Standards and Followers'!AE$8)</f>
        <v>0</v>
      </c>
      <c r="AF17" s="57">
        <f>IF('CA Standards and Followers'!$C29=1,'EPA HDV Rules'!Y$25,'CA Standards and Followers'!AF$8)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 s="57">
        <f>IF('CA Standards and Followers'!$C30=1,'EPA HDV Rules'!B$25,'CA Standards and Followers'!I$8)</f>
        <v>0</v>
      </c>
      <c r="J18" s="57">
        <f>IF('CA Standards and Followers'!$C30=1,'EPA HDV Rules'!C$25,'CA Standards and Followers'!J$8)</f>
        <v>0</v>
      </c>
      <c r="K18" s="57">
        <f>IF('CA Standards and Followers'!$C30=1,'EPA HDV Rules'!D$25,'CA Standards and Followers'!K$8)</f>
        <v>0</v>
      </c>
      <c r="L18" s="57">
        <f>IF('CA Standards and Followers'!$C30=1,'EPA HDV Rules'!E$25,'CA Standards and Followers'!L$8)</f>
        <v>0</v>
      </c>
      <c r="M18" s="57">
        <f>IF('CA Standards and Followers'!$C30=1,'EPA HDV Rules'!F$25,'CA Standards and Followers'!M$8)</f>
        <v>0</v>
      </c>
      <c r="N18" s="57">
        <f>IF('CA Standards and Followers'!$C30=1,'EPA HDV Rules'!G$25,'CA Standards and Followers'!N$8)</f>
        <v>0</v>
      </c>
      <c r="O18" s="57">
        <f>IF('CA Standards and Followers'!$C30=1,'EPA HDV Rules'!H$25,'CA Standards and Followers'!O$8)</f>
        <v>0</v>
      </c>
      <c r="P18" s="57">
        <f>IF('CA Standards and Followers'!$C30=1,'EPA HDV Rules'!I$25,'CA Standards and Followers'!P$8)</f>
        <v>0</v>
      </c>
      <c r="Q18" s="57">
        <f>IF('CA Standards and Followers'!$C30=1,'EPA HDV Rules'!J$25,'CA Standards and Followers'!Q$8)</f>
        <v>0</v>
      </c>
      <c r="R18" s="57">
        <f>IF('CA Standards and Followers'!$C30=1,'EPA HDV Rules'!K$25,'CA Standards and Followers'!R$8)</f>
        <v>0</v>
      </c>
      <c r="S18" s="57">
        <f>IF('CA Standards and Followers'!$C30=1,'EPA HDV Rules'!L$25,'CA Standards and Followers'!S$8)</f>
        <v>0</v>
      </c>
      <c r="T18" s="57">
        <f>IF('CA Standards and Followers'!$C30=1,'EPA HDV Rules'!M$25,'CA Standards and Followers'!T$8)</f>
        <v>0</v>
      </c>
      <c r="U18" s="57">
        <f>IF('CA Standards and Followers'!$C30=1,'EPA HDV Rules'!N$25,'CA Standards and Followers'!U$8)</f>
        <v>0</v>
      </c>
      <c r="V18" s="57">
        <f>IF('CA Standards and Followers'!$C30=1,'EPA HDV Rules'!O$25,'CA Standards and Followers'!V$8)</f>
        <v>0</v>
      </c>
      <c r="W18" s="57">
        <f>IF('CA Standards and Followers'!$C30=1,'EPA HDV Rules'!P$25,'CA Standards and Followers'!W$8)</f>
        <v>0</v>
      </c>
      <c r="X18" s="57">
        <f>IF('CA Standards and Followers'!$C30=1,'EPA HDV Rules'!Q$25,'CA Standards and Followers'!X$8)</f>
        <v>0</v>
      </c>
      <c r="Y18" s="57">
        <f>IF('CA Standards and Followers'!$C30=1,'EPA HDV Rules'!R$25,'CA Standards and Followers'!Y$8)</f>
        <v>0</v>
      </c>
      <c r="Z18" s="57">
        <f>IF('CA Standards and Followers'!$C30=1,'EPA HDV Rules'!S$25,'CA Standards and Followers'!Z$8)</f>
        <v>0</v>
      </c>
      <c r="AA18" s="57">
        <f>IF('CA Standards and Followers'!$C30=1,'EPA HDV Rules'!T$25,'CA Standards and Followers'!AA$8)</f>
        <v>0</v>
      </c>
      <c r="AB18" s="57">
        <f>IF('CA Standards and Followers'!$C30=1,'EPA HDV Rules'!U$25,'CA Standards and Followers'!AB$8)</f>
        <v>0</v>
      </c>
      <c r="AC18" s="57">
        <f>IF('CA Standards and Followers'!$C30=1,'EPA HDV Rules'!V$25,'CA Standards and Followers'!AC$8)</f>
        <v>0</v>
      </c>
      <c r="AD18" s="57">
        <f>IF('CA Standards and Followers'!$C30=1,'EPA HDV Rules'!W$25,'CA Standards and Followers'!AD$8)</f>
        <v>0</v>
      </c>
      <c r="AE18" s="57">
        <f>IF('CA Standards and Followers'!$C30=1,'EPA HDV Rules'!X$25,'CA Standards and Followers'!AE$8)</f>
        <v>0</v>
      </c>
      <c r="AF18" s="57">
        <f>IF('CA Standards and Followers'!$C30=1,'EPA HDV Rules'!Y$25,'CA Standards and Followers'!AF$8)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 s="57">
        <f>IF('CA Standards and Followers'!$C31=1,'EPA HDV Rules'!B$25,'CA Standards and Followers'!I$8)</f>
        <v>0</v>
      </c>
      <c r="J19" s="57">
        <f>IF('CA Standards and Followers'!$C31=1,'EPA HDV Rules'!C$25,'CA Standards and Followers'!J$8)</f>
        <v>0</v>
      </c>
      <c r="K19" s="57">
        <f>IF('CA Standards and Followers'!$C31=1,'EPA HDV Rules'!D$25,'CA Standards and Followers'!K$8)</f>
        <v>0</v>
      </c>
      <c r="L19" s="57">
        <f>IF('CA Standards and Followers'!$C31=1,'EPA HDV Rules'!E$25,'CA Standards and Followers'!L$8)</f>
        <v>0</v>
      </c>
      <c r="M19" s="57">
        <f>IF('CA Standards and Followers'!$C31=1,'EPA HDV Rules'!F$25,'CA Standards and Followers'!M$8)</f>
        <v>0</v>
      </c>
      <c r="N19" s="57">
        <f>IF('CA Standards and Followers'!$C31=1,'EPA HDV Rules'!G$25,'CA Standards and Followers'!N$8)</f>
        <v>0</v>
      </c>
      <c r="O19" s="57">
        <f>IF('CA Standards and Followers'!$C31=1,'EPA HDV Rules'!H$25,'CA Standards and Followers'!O$8)</f>
        <v>0</v>
      </c>
      <c r="P19" s="57">
        <f>IF('CA Standards and Followers'!$C31=1,'EPA HDV Rules'!I$25,'CA Standards and Followers'!P$8)</f>
        <v>0</v>
      </c>
      <c r="Q19" s="57">
        <f>IF('CA Standards and Followers'!$C31=1,'EPA HDV Rules'!J$25,'CA Standards and Followers'!Q$8)</f>
        <v>0</v>
      </c>
      <c r="R19" s="57">
        <f>IF('CA Standards and Followers'!$C31=1,'EPA HDV Rules'!K$25,'CA Standards and Followers'!R$8)</f>
        <v>0</v>
      </c>
      <c r="S19" s="57">
        <f>IF('CA Standards and Followers'!$C31=1,'EPA HDV Rules'!L$25,'CA Standards and Followers'!S$8)</f>
        <v>0</v>
      </c>
      <c r="T19" s="57">
        <f>IF('CA Standards and Followers'!$C31=1,'EPA HDV Rules'!M$25,'CA Standards and Followers'!T$8)</f>
        <v>0</v>
      </c>
      <c r="U19" s="57">
        <f>IF('CA Standards and Followers'!$C31=1,'EPA HDV Rules'!N$25,'CA Standards and Followers'!U$8)</f>
        <v>0</v>
      </c>
      <c r="V19" s="57">
        <f>IF('CA Standards and Followers'!$C31=1,'EPA HDV Rules'!O$25,'CA Standards and Followers'!V$8)</f>
        <v>0</v>
      </c>
      <c r="W19" s="57">
        <f>IF('CA Standards and Followers'!$C31=1,'EPA HDV Rules'!P$25,'CA Standards and Followers'!W$8)</f>
        <v>0</v>
      </c>
      <c r="X19" s="57">
        <f>IF('CA Standards and Followers'!$C31=1,'EPA HDV Rules'!Q$25,'CA Standards and Followers'!X$8)</f>
        <v>0</v>
      </c>
      <c r="Y19" s="57">
        <f>IF('CA Standards and Followers'!$C31=1,'EPA HDV Rules'!R$25,'CA Standards and Followers'!Y$8)</f>
        <v>0</v>
      </c>
      <c r="Z19" s="57">
        <f>IF('CA Standards and Followers'!$C31=1,'EPA HDV Rules'!S$25,'CA Standards and Followers'!Z$8)</f>
        <v>0</v>
      </c>
      <c r="AA19" s="57">
        <f>IF('CA Standards and Followers'!$C31=1,'EPA HDV Rules'!T$25,'CA Standards and Followers'!AA$8)</f>
        <v>0</v>
      </c>
      <c r="AB19" s="57">
        <f>IF('CA Standards and Followers'!$C31=1,'EPA HDV Rules'!U$25,'CA Standards and Followers'!AB$8)</f>
        <v>0</v>
      </c>
      <c r="AC19" s="57">
        <f>IF('CA Standards and Followers'!$C31=1,'EPA HDV Rules'!V$25,'CA Standards and Followers'!AC$8)</f>
        <v>0</v>
      </c>
      <c r="AD19" s="57">
        <f>IF('CA Standards and Followers'!$C31=1,'EPA HDV Rules'!W$25,'CA Standards and Followers'!AD$8)</f>
        <v>0</v>
      </c>
      <c r="AE19" s="57">
        <f>IF('CA Standards and Followers'!$C31=1,'EPA HDV Rules'!X$25,'CA Standards and Followers'!AE$8)</f>
        <v>0</v>
      </c>
      <c r="AF19" s="57">
        <f>IF('CA Standards and Followers'!$C31=1,'EPA HDV Rules'!Y$25,'CA Standards and Followers'!AF$8)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 s="57">
        <f>IF('CA Standards and Followers'!$C32=1,'EPA HDV Rules'!B$25,'CA Standards and Followers'!I$8)</f>
        <v>0</v>
      </c>
      <c r="J20" s="57">
        <f>IF('CA Standards and Followers'!$C32=1,'EPA HDV Rules'!C$25,'CA Standards and Followers'!J$8)</f>
        <v>0</v>
      </c>
      <c r="K20" s="57">
        <f>IF('CA Standards and Followers'!$C32=1,'EPA HDV Rules'!D$25,'CA Standards and Followers'!K$8)</f>
        <v>0</v>
      </c>
      <c r="L20" s="57">
        <f>IF('CA Standards and Followers'!$C32=1,'EPA HDV Rules'!E$25,'CA Standards and Followers'!L$8)</f>
        <v>0</v>
      </c>
      <c r="M20" s="57">
        <f>IF('CA Standards and Followers'!$C32=1,'EPA HDV Rules'!F$25,'CA Standards and Followers'!M$8)</f>
        <v>0</v>
      </c>
      <c r="N20" s="57">
        <f>IF('CA Standards and Followers'!$C32=1,'EPA HDV Rules'!G$25,'CA Standards and Followers'!N$8)</f>
        <v>0</v>
      </c>
      <c r="O20" s="57">
        <f>IF('CA Standards and Followers'!$C32=1,'EPA HDV Rules'!H$25,'CA Standards and Followers'!O$8)</f>
        <v>0</v>
      </c>
      <c r="P20" s="57">
        <f>IF('CA Standards and Followers'!$C32=1,'EPA HDV Rules'!I$25,'CA Standards and Followers'!P$8)</f>
        <v>0</v>
      </c>
      <c r="Q20" s="57">
        <f>IF('CA Standards and Followers'!$C32=1,'EPA HDV Rules'!J$25,'CA Standards and Followers'!Q$8)</f>
        <v>0</v>
      </c>
      <c r="R20" s="57">
        <f>IF('CA Standards and Followers'!$C32=1,'EPA HDV Rules'!K$25,'CA Standards and Followers'!R$8)</f>
        <v>0</v>
      </c>
      <c r="S20" s="57">
        <f>IF('CA Standards and Followers'!$C32=1,'EPA HDV Rules'!L$25,'CA Standards and Followers'!S$8)</f>
        <v>0</v>
      </c>
      <c r="T20" s="57">
        <f>IF('CA Standards and Followers'!$C32=1,'EPA HDV Rules'!M$25,'CA Standards and Followers'!T$8)</f>
        <v>0</v>
      </c>
      <c r="U20" s="57">
        <f>IF('CA Standards and Followers'!$C32=1,'EPA HDV Rules'!N$25,'CA Standards and Followers'!U$8)</f>
        <v>0</v>
      </c>
      <c r="V20" s="57">
        <f>IF('CA Standards and Followers'!$C32=1,'EPA HDV Rules'!O$25,'CA Standards and Followers'!V$8)</f>
        <v>0</v>
      </c>
      <c r="W20" s="57">
        <f>IF('CA Standards and Followers'!$C32=1,'EPA HDV Rules'!P$25,'CA Standards and Followers'!W$8)</f>
        <v>0</v>
      </c>
      <c r="X20" s="57">
        <f>IF('CA Standards and Followers'!$C32=1,'EPA HDV Rules'!Q$25,'CA Standards and Followers'!X$8)</f>
        <v>0</v>
      </c>
      <c r="Y20" s="57">
        <f>IF('CA Standards and Followers'!$C32=1,'EPA HDV Rules'!R$25,'CA Standards and Followers'!Y$8)</f>
        <v>0</v>
      </c>
      <c r="Z20" s="57">
        <f>IF('CA Standards and Followers'!$C32=1,'EPA HDV Rules'!S$25,'CA Standards and Followers'!Z$8)</f>
        <v>0</v>
      </c>
      <c r="AA20" s="57">
        <f>IF('CA Standards and Followers'!$C32=1,'EPA HDV Rules'!T$25,'CA Standards and Followers'!AA$8)</f>
        <v>0</v>
      </c>
      <c r="AB20" s="57">
        <f>IF('CA Standards and Followers'!$C32=1,'EPA HDV Rules'!U$25,'CA Standards and Followers'!AB$8)</f>
        <v>0</v>
      </c>
      <c r="AC20" s="57">
        <f>IF('CA Standards and Followers'!$C32=1,'EPA HDV Rules'!V$25,'CA Standards and Followers'!AC$8)</f>
        <v>0</v>
      </c>
      <c r="AD20" s="57">
        <f>IF('CA Standards and Followers'!$C32=1,'EPA HDV Rules'!W$25,'CA Standards and Followers'!AD$8)</f>
        <v>0</v>
      </c>
      <c r="AE20" s="57">
        <f>IF('CA Standards and Followers'!$C32=1,'EPA HDV Rules'!X$25,'CA Standards and Followers'!AE$8)</f>
        <v>0</v>
      </c>
      <c r="AF20" s="57">
        <f>IF('CA Standards and Followers'!$C32=1,'EPA HDV Rules'!Y$25,'CA Standards and Followers'!AF$8)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 s="57">
        <f>IF('CA Standards and Followers'!$C33=1,'EPA HDV Rules'!B$25,'CA Standards and Followers'!I$8)</f>
        <v>0</v>
      </c>
      <c r="J21" s="57">
        <f>IF('CA Standards and Followers'!$C33=1,'EPA HDV Rules'!C$25,'CA Standards and Followers'!J$8)</f>
        <v>0</v>
      </c>
      <c r="K21" s="57">
        <f>IF('CA Standards and Followers'!$C33=1,'EPA HDV Rules'!D$25,'CA Standards and Followers'!K$8)</f>
        <v>0</v>
      </c>
      <c r="L21" s="57">
        <f>IF('CA Standards and Followers'!$C33=1,'EPA HDV Rules'!E$25,'CA Standards and Followers'!L$8)</f>
        <v>0</v>
      </c>
      <c r="M21" s="57">
        <f>IF('CA Standards and Followers'!$C33=1,'EPA HDV Rules'!F$25,'CA Standards and Followers'!M$8)</f>
        <v>0</v>
      </c>
      <c r="N21" s="57">
        <f>IF('CA Standards and Followers'!$C33=1,'EPA HDV Rules'!G$25,'CA Standards and Followers'!N$8)</f>
        <v>0</v>
      </c>
      <c r="O21" s="57">
        <f>IF('CA Standards and Followers'!$C33=1,'EPA HDV Rules'!H$25,'CA Standards and Followers'!O$8)</f>
        <v>0</v>
      </c>
      <c r="P21" s="57">
        <f>IF('CA Standards and Followers'!$C33=1,'EPA HDV Rules'!I$25,'CA Standards and Followers'!P$8)</f>
        <v>0</v>
      </c>
      <c r="Q21" s="57">
        <f>IF('CA Standards and Followers'!$C33=1,'EPA HDV Rules'!J$25,'CA Standards and Followers'!Q$8)</f>
        <v>0</v>
      </c>
      <c r="R21" s="57">
        <f>IF('CA Standards and Followers'!$C33=1,'EPA HDV Rules'!K$25,'CA Standards and Followers'!R$8)</f>
        <v>0</v>
      </c>
      <c r="S21" s="57">
        <f>IF('CA Standards and Followers'!$C33=1,'EPA HDV Rules'!L$25,'CA Standards and Followers'!S$8)</f>
        <v>0</v>
      </c>
      <c r="T21" s="57">
        <f>IF('CA Standards and Followers'!$C33=1,'EPA HDV Rules'!M$25,'CA Standards and Followers'!T$8)</f>
        <v>0</v>
      </c>
      <c r="U21" s="57">
        <f>IF('CA Standards and Followers'!$C33=1,'EPA HDV Rules'!N$25,'CA Standards and Followers'!U$8)</f>
        <v>0</v>
      </c>
      <c r="V21" s="57">
        <f>IF('CA Standards and Followers'!$C33=1,'EPA HDV Rules'!O$25,'CA Standards and Followers'!V$8)</f>
        <v>0</v>
      </c>
      <c r="W21" s="57">
        <f>IF('CA Standards and Followers'!$C33=1,'EPA HDV Rules'!P$25,'CA Standards and Followers'!W$8)</f>
        <v>0</v>
      </c>
      <c r="X21" s="57">
        <f>IF('CA Standards and Followers'!$C33=1,'EPA HDV Rules'!Q$25,'CA Standards and Followers'!X$8)</f>
        <v>0</v>
      </c>
      <c r="Y21" s="57">
        <f>IF('CA Standards and Followers'!$C33=1,'EPA HDV Rules'!R$25,'CA Standards and Followers'!Y$8)</f>
        <v>0</v>
      </c>
      <c r="Z21" s="57">
        <f>IF('CA Standards and Followers'!$C33=1,'EPA HDV Rules'!S$25,'CA Standards and Followers'!Z$8)</f>
        <v>0</v>
      </c>
      <c r="AA21" s="57">
        <f>IF('CA Standards and Followers'!$C33=1,'EPA HDV Rules'!T$25,'CA Standards and Followers'!AA$8)</f>
        <v>0</v>
      </c>
      <c r="AB21" s="57">
        <f>IF('CA Standards and Followers'!$C33=1,'EPA HDV Rules'!U$25,'CA Standards and Followers'!AB$8)</f>
        <v>0</v>
      </c>
      <c r="AC21" s="57">
        <f>IF('CA Standards and Followers'!$C33=1,'EPA HDV Rules'!V$25,'CA Standards and Followers'!AC$8)</f>
        <v>0</v>
      </c>
      <c r="AD21" s="57">
        <f>IF('CA Standards and Followers'!$C33=1,'EPA HDV Rules'!W$25,'CA Standards and Followers'!AD$8)</f>
        <v>0</v>
      </c>
      <c r="AE21" s="57">
        <f>IF('CA Standards and Followers'!$C33=1,'EPA HDV Rules'!X$25,'CA Standards and Followers'!AE$8)</f>
        <v>0</v>
      </c>
      <c r="AF21" s="57">
        <f>IF('CA Standards and Followers'!$C33=1,'EPA HDV Rules'!Y$25,'CA Standards and Followers'!AF$8)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 s="57">
        <f>IF('CA Standards and Followers'!$C34=1,'EPA HDV Rules'!B$25,'CA Standards and Followers'!I$8)</f>
        <v>0.17539176456084049</v>
      </c>
      <c r="J22" s="57">
        <f>IF('CA Standards and Followers'!$C34=1,'EPA HDV Rules'!C$25,'CA Standards and Followers'!J$8)</f>
        <v>0.25078352912168095</v>
      </c>
      <c r="K22" s="57">
        <f>IF('CA Standards and Followers'!$C34=1,'EPA HDV Rules'!D$25,'CA Standards and Followers'!K$8)</f>
        <v>0.32617529368252141</v>
      </c>
      <c r="L22" s="57">
        <f>IF('CA Standards and Followers'!$C34=1,'EPA HDV Rules'!E$25,'CA Standards and Followers'!L$8)</f>
        <v>0.40156705824336192</v>
      </c>
      <c r="M22" s="57">
        <f>IF('CA Standards and Followers'!$C34=1,'EPA HDV Rules'!F$25,'CA Standards and Followers'!M$8)</f>
        <v>0.45156705824336185</v>
      </c>
      <c r="N22" s="57">
        <f>IF('CA Standards and Followers'!$C34=1,'EPA HDV Rules'!G$25,'CA Standards and Followers'!N$8)</f>
        <v>0.5015670582433619</v>
      </c>
      <c r="O22" s="57">
        <f>IF('CA Standards and Followers'!$C34=1,'EPA HDV Rules'!H$25,'CA Standards and Followers'!O$8)</f>
        <v>0.52695882280420236</v>
      </c>
      <c r="P22" s="57">
        <f>IF('CA Standards and Followers'!$C34=1,'EPA HDV Rules'!I$25,'CA Standards and Followers'!P$8)</f>
        <v>0.55235058736504283</v>
      </c>
      <c r="Q22" s="57">
        <f>IF('CA Standards and Followers'!$C34=1,'EPA HDV Rules'!J$25,'CA Standards and Followers'!Q$8)</f>
        <v>0.5777423519258833</v>
      </c>
      <c r="R22" s="57">
        <f>IF('CA Standards and Followers'!$C34=1,'EPA HDV Rules'!K$25,'CA Standards and Followers'!R$8)</f>
        <v>0.5777423519258833</v>
      </c>
      <c r="S22" s="57">
        <f>IF('CA Standards and Followers'!$C34=1,'EPA HDV Rules'!L$25,'CA Standards and Followers'!S$8)</f>
        <v>0.5777423519258833</v>
      </c>
      <c r="T22" s="57">
        <f>IF('CA Standards and Followers'!$C34=1,'EPA HDV Rules'!M$25,'CA Standards and Followers'!T$8)</f>
        <v>0.5777423519258833</v>
      </c>
      <c r="U22" s="57">
        <f>IF('CA Standards and Followers'!$C34=1,'EPA HDV Rules'!N$25,'CA Standards and Followers'!U$8)</f>
        <v>0.5777423519258833</v>
      </c>
      <c r="V22" s="57">
        <f>IF('CA Standards and Followers'!$C34=1,'EPA HDV Rules'!O$25,'CA Standards and Followers'!V$8)</f>
        <v>0.5777423519258833</v>
      </c>
      <c r="W22" s="57">
        <f>IF('CA Standards and Followers'!$C34=1,'EPA HDV Rules'!P$25,'CA Standards and Followers'!W$8)</f>
        <v>0.5777423519258833</v>
      </c>
      <c r="X22" s="57">
        <f>IF('CA Standards and Followers'!$C34=1,'EPA HDV Rules'!Q$25,'CA Standards and Followers'!X$8)</f>
        <v>0.5777423519258833</v>
      </c>
      <c r="Y22" s="57">
        <f>IF('CA Standards and Followers'!$C34=1,'EPA HDV Rules'!R$25,'CA Standards and Followers'!Y$8)</f>
        <v>0.5777423519258833</v>
      </c>
      <c r="Z22" s="57">
        <f>IF('CA Standards and Followers'!$C34=1,'EPA HDV Rules'!S$25,'CA Standards and Followers'!Z$8)</f>
        <v>0.5777423519258833</v>
      </c>
      <c r="AA22" s="57">
        <f>IF('CA Standards and Followers'!$C34=1,'EPA HDV Rules'!T$25,'CA Standards and Followers'!AA$8)</f>
        <v>0.5777423519258833</v>
      </c>
      <c r="AB22" s="57">
        <f>IF('CA Standards and Followers'!$C34=1,'EPA HDV Rules'!U$25,'CA Standards and Followers'!AB$8)</f>
        <v>0.5777423519258833</v>
      </c>
      <c r="AC22" s="57">
        <f>IF('CA Standards and Followers'!$C34=1,'EPA HDV Rules'!V$25,'CA Standards and Followers'!AC$8)</f>
        <v>0.5777423519258833</v>
      </c>
      <c r="AD22" s="57">
        <f>IF('CA Standards and Followers'!$C34=1,'EPA HDV Rules'!W$25,'CA Standards and Followers'!AD$8)</f>
        <v>0.5777423519258833</v>
      </c>
      <c r="AE22" s="57">
        <f>IF('CA Standards and Followers'!$C34=1,'EPA HDV Rules'!X$25,'CA Standards and Followers'!AE$8)</f>
        <v>0.5777423519258833</v>
      </c>
      <c r="AF22" s="57">
        <f>IF('CA Standards and Followers'!$C34=1,'EPA HDV Rules'!Y$25,'CA Standards and Followers'!AF$8)</f>
        <v>0.5777423519258833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9.0313411648672376E-2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0.11523505873650429</v>
      </c>
      <c r="I23" s="57">
        <f>IF('CA Standards and Followers'!$C35=1,'EPA HDV Rules'!B$25,'CA Standards and Followers'!I$8)</f>
        <v>0.17539176456084049</v>
      </c>
      <c r="J23" s="57">
        <f>IF('CA Standards and Followers'!$C35=1,'EPA HDV Rules'!C$25,'CA Standards and Followers'!J$8)</f>
        <v>0.25078352912168095</v>
      </c>
      <c r="K23" s="57">
        <f>IF('CA Standards and Followers'!$C35=1,'EPA HDV Rules'!D$25,'CA Standards and Followers'!K$8)</f>
        <v>0.32617529368252141</v>
      </c>
      <c r="L23" s="57">
        <f>IF('CA Standards and Followers'!$C35=1,'EPA HDV Rules'!E$25,'CA Standards and Followers'!L$8)</f>
        <v>0.40156705824336192</v>
      </c>
      <c r="M23" s="57">
        <f>IF('CA Standards and Followers'!$C35=1,'EPA HDV Rules'!F$25,'CA Standards and Followers'!M$8)</f>
        <v>0.45156705824336185</v>
      </c>
      <c r="N23" s="57">
        <f>IF('CA Standards and Followers'!$C35=1,'EPA HDV Rules'!G$25,'CA Standards and Followers'!N$8)</f>
        <v>0.5015670582433619</v>
      </c>
      <c r="O23" s="57">
        <f>IF('CA Standards and Followers'!$C35=1,'EPA HDV Rules'!H$25,'CA Standards and Followers'!O$8)</f>
        <v>0.52695882280420236</v>
      </c>
      <c r="P23" s="57">
        <f>IF('CA Standards and Followers'!$C35=1,'EPA HDV Rules'!I$25,'CA Standards and Followers'!P$8)</f>
        <v>0.55235058736504283</v>
      </c>
      <c r="Q23" s="57">
        <f>IF('CA Standards and Followers'!$C35=1,'EPA HDV Rules'!J$25,'CA Standards and Followers'!Q$8)</f>
        <v>0.5777423519258833</v>
      </c>
      <c r="R23" s="57">
        <f>IF('CA Standards and Followers'!$C35=1,'EPA HDV Rules'!K$25,'CA Standards and Followers'!R$8)</f>
        <v>0.5777423519258833</v>
      </c>
      <c r="S23" s="57">
        <f>IF('CA Standards and Followers'!$C35=1,'EPA HDV Rules'!L$25,'CA Standards and Followers'!S$8)</f>
        <v>0.5777423519258833</v>
      </c>
      <c r="T23" s="57">
        <f>IF('CA Standards and Followers'!$C35=1,'EPA HDV Rules'!M$25,'CA Standards and Followers'!T$8)</f>
        <v>0.5777423519258833</v>
      </c>
      <c r="U23" s="57">
        <f>IF('CA Standards and Followers'!$C35=1,'EPA HDV Rules'!N$25,'CA Standards and Followers'!U$8)</f>
        <v>0.5777423519258833</v>
      </c>
      <c r="V23" s="57">
        <f>IF('CA Standards and Followers'!$C35=1,'EPA HDV Rules'!O$25,'CA Standards and Followers'!V$8)</f>
        <v>0.5777423519258833</v>
      </c>
      <c r="W23" s="57">
        <f>IF('CA Standards and Followers'!$C35=1,'EPA HDV Rules'!P$25,'CA Standards and Followers'!W$8)</f>
        <v>0.5777423519258833</v>
      </c>
      <c r="X23" s="57">
        <f>IF('CA Standards and Followers'!$C35=1,'EPA HDV Rules'!Q$25,'CA Standards and Followers'!X$8)</f>
        <v>0.5777423519258833</v>
      </c>
      <c r="Y23" s="57">
        <f>IF('CA Standards and Followers'!$C35=1,'EPA HDV Rules'!R$25,'CA Standards and Followers'!Y$8)</f>
        <v>0.5777423519258833</v>
      </c>
      <c r="Z23" s="57">
        <f>IF('CA Standards and Followers'!$C35=1,'EPA HDV Rules'!S$25,'CA Standards and Followers'!Z$8)</f>
        <v>0.5777423519258833</v>
      </c>
      <c r="AA23" s="57">
        <f>IF('CA Standards and Followers'!$C35=1,'EPA HDV Rules'!T$25,'CA Standards and Followers'!AA$8)</f>
        <v>0.5777423519258833</v>
      </c>
      <c r="AB23" s="57">
        <f>IF('CA Standards and Followers'!$C35=1,'EPA HDV Rules'!U$25,'CA Standards and Followers'!AB$8)</f>
        <v>0.5777423519258833</v>
      </c>
      <c r="AC23" s="57">
        <f>IF('CA Standards and Followers'!$C35=1,'EPA HDV Rules'!V$25,'CA Standards and Followers'!AC$8)</f>
        <v>0.5777423519258833</v>
      </c>
      <c r="AD23" s="57">
        <f>IF('CA Standards and Followers'!$C35=1,'EPA HDV Rules'!W$25,'CA Standards and Followers'!AD$8)</f>
        <v>0.5777423519258833</v>
      </c>
      <c r="AE23" s="57">
        <f>IF('CA Standards and Followers'!$C35=1,'EPA HDV Rules'!X$25,'CA Standards and Followers'!AE$8)</f>
        <v>0.5777423519258833</v>
      </c>
      <c r="AF23" s="57">
        <f>IF('CA Standards and Followers'!$C35=1,'EPA HDV Rules'!Y$25,'CA Standards and Followers'!AF$8)</f>
        <v>0.5777423519258833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 s="57">
        <f>IF('CA Standards and Followers'!$C36=1,'EPA HDV Rules'!B$25,'CA Standards and Followers'!I$8)</f>
        <v>0</v>
      </c>
      <c r="J24" s="57">
        <f>IF('CA Standards and Followers'!$C36=1,'EPA HDV Rules'!C$25,'CA Standards and Followers'!J$8)</f>
        <v>0</v>
      </c>
      <c r="K24" s="57">
        <f>IF('CA Standards and Followers'!$C36=1,'EPA HDV Rules'!D$25,'CA Standards and Followers'!K$8)</f>
        <v>0</v>
      </c>
      <c r="L24" s="57">
        <f>IF('CA Standards and Followers'!$C36=1,'EPA HDV Rules'!E$25,'CA Standards and Followers'!L$8)</f>
        <v>0</v>
      </c>
      <c r="M24" s="57">
        <f>IF('CA Standards and Followers'!$C36=1,'EPA HDV Rules'!F$25,'CA Standards and Followers'!M$8)</f>
        <v>0</v>
      </c>
      <c r="N24" s="57">
        <f>IF('CA Standards and Followers'!$C36=1,'EPA HDV Rules'!G$25,'CA Standards and Followers'!N$8)</f>
        <v>0</v>
      </c>
      <c r="O24" s="57">
        <f>IF('CA Standards and Followers'!$C36=1,'EPA HDV Rules'!H$25,'CA Standards and Followers'!O$8)</f>
        <v>0</v>
      </c>
      <c r="P24" s="57">
        <f>IF('CA Standards and Followers'!$C36=1,'EPA HDV Rules'!I$25,'CA Standards and Followers'!P$8)</f>
        <v>0</v>
      </c>
      <c r="Q24" s="57">
        <f>IF('CA Standards and Followers'!$C36=1,'EPA HDV Rules'!J$25,'CA Standards and Followers'!Q$8)</f>
        <v>0</v>
      </c>
      <c r="R24" s="57">
        <f>IF('CA Standards and Followers'!$C36=1,'EPA HDV Rules'!K$25,'CA Standards and Followers'!R$8)</f>
        <v>0</v>
      </c>
      <c r="S24" s="57">
        <f>IF('CA Standards and Followers'!$C36=1,'EPA HDV Rules'!L$25,'CA Standards and Followers'!S$8)</f>
        <v>0</v>
      </c>
      <c r="T24" s="57">
        <f>IF('CA Standards and Followers'!$C36=1,'EPA HDV Rules'!M$25,'CA Standards and Followers'!T$8)</f>
        <v>0</v>
      </c>
      <c r="U24" s="57">
        <f>IF('CA Standards and Followers'!$C36=1,'EPA HDV Rules'!N$25,'CA Standards and Followers'!U$8)</f>
        <v>0</v>
      </c>
      <c r="V24" s="57">
        <f>IF('CA Standards and Followers'!$C36=1,'EPA HDV Rules'!O$25,'CA Standards and Followers'!V$8)</f>
        <v>0</v>
      </c>
      <c r="W24" s="57">
        <f>IF('CA Standards and Followers'!$C36=1,'EPA HDV Rules'!P$25,'CA Standards and Followers'!W$8)</f>
        <v>0</v>
      </c>
      <c r="X24" s="57">
        <f>IF('CA Standards and Followers'!$C36=1,'EPA HDV Rules'!Q$25,'CA Standards and Followers'!X$8)</f>
        <v>0</v>
      </c>
      <c r="Y24" s="57">
        <f>IF('CA Standards and Followers'!$C36=1,'EPA HDV Rules'!R$25,'CA Standards and Followers'!Y$8)</f>
        <v>0</v>
      </c>
      <c r="Z24" s="57">
        <f>IF('CA Standards and Followers'!$C36=1,'EPA HDV Rules'!S$25,'CA Standards and Followers'!Z$8)</f>
        <v>0</v>
      </c>
      <c r="AA24" s="57">
        <f>IF('CA Standards and Followers'!$C36=1,'EPA HDV Rules'!T$25,'CA Standards and Followers'!AA$8)</f>
        <v>0</v>
      </c>
      <c r="AB24" s="57">
        <f>IF('CA Standards and Followers'!$C36=1,'EPA HDV Rules'!U$25,'CA Standards and Followers'!AB$8)</f>
        <v>0</v>
      </c>
      <c r="AC24" s="57">
        <f>IF('CA Standards and Followers'!$C36=1,'EPA HDV Rules'!V$25,'CA Standards and Followers'!AC$8)</f>
        <v>0</v>
      </c>
      <c r="AD24" s="57">
        <f>IF('CA Standards and Followers'!$C36=1,'EPA HDV Rules'!W$25,'CA Standards and Followers'!AD$8)</f>
        <v>0</v>
      </c>
      <c r="AE24" s="57">
        <f>IF('CA Standards and Followers'!$C36=1,'EPA HDV Rules'!X$25,'CA Standards and Followers'!AE$8)</f>
        <v>0</v>
      </c>
      <c r="AF24" s="57">
        <f>IF('CA Standards and Followers'!$C36=1,'EPA HDV Rules'!Y$25,'CA Standards and Followers'!AF$8)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 s="57">
        <f>IF('CA Standards and Followers'!$C37=1,'EPA HDV Rules'!B$25,'CA Standards and Followers'!I$8)</f>
        <v>0</v>
      </c>
      <c r="J25" s="57">
        <f>IF('CA Standards and Followers'!$C37=1,'EPA HDV Rules'!C$25,'CA Standards and Followers'!J$8)</f>
        <v>0</v>
      </c>
      <c r="K25" s="57">
        <f>IF('CA Standards and Followers'!$C37=1,'EPA HDV Rules'!D$25,'CA Standards and Followers'!K$8)</f>
        <v>0</v>
      </c>
      <c r="L25" s="57">
        <f>IF('CA Standards and Followers'!$C37=1,'EPA HDV Rules'!E$25,'CA Standards and Followers'!L$8)</f>
        <v>0</v>
      </c>
      <c r="M25" s="57">
        <f>IF('CA Standards and Followers'!$C37=1,'EPA HDV Rules'!F$25,'CA Standards and Followers'!M$8)</f>
        <v>0</v>
      </c>
      <c r="N25" s="57">
        <f>IF('CA Standards and Followers'!$C37=1,'EPA HDV Rules'!G$25,'CA Standards and Followers'!N$8)</f>
        <v>0</v>
      </c>
      <c r="O25" s="57">
        <f>IF('CA Standards and Followers'!$C37=1,'EPA HDV Rules'!H$25,'CA Standards and Followers'!O$8)</f>
        <v>0</v>
      </c>
      <c r="P25" s="57">
        <f>IF('CA Standards and Followers'!$C37=1,'EPA HDV Rules'!I$25,'CA Standards and Followers'!P$8)</f>
        <v>0</v>
      </c>
      <c r="Q25" s="57">
        <f>IF('CA Standards and Followers'!$C37=1,'EPA HDV Rules'!J$25,'CA Standards and Followers'!Q$8)</f>
        <v>0</v>
      </c>
      <c r="R25" s="57">
        <f>IF('CA Standards and Followers'!$C37=1,'EPA HDV Rules'!K$25,'CA Standards and Followers'!R$8)</f>
        <v>0</v>
      </c>
      <c r="S25" s="57">
        <f>IF('CA Standards and Followers'!$C37=1,'EPA HDV Rules'!L$25,'CA Standards and Followers'!S$8)</f>
        <v>0</v>
      </c>
      <c r="T25" s="57">
        <f>IF('CA Standards and Followers'!$C37=1,'EPA HDV Rules'!M$25,'CA Standards and Followers'!T$8)</f>
        <v>0</v>
      </c>
      <c r="U25" s="57">
        <f>IF('CA Standards and Followers'!$C37=1,'EPA HDV Rules'!N$25,'CA Standards and Followers'!U$8)</f>
        <v>0</v>
      </c>
      <c r="V25" s="57">
        <f>IF('CA Standards and Followers'!$C37=1,'EPA HDV Rules'!O$25,'CA Standards and Followers'!V$8)</f>
        <v>0</v>
      </c>
      <c r="W25" s="57">
        <f>IF('CA Standards and Followers'!$C37=1,'EPA HDV Rules'!P$25,'CA Standards and Followers'!W$8)</f>
        <v>0</v>
      </c>
      <c r="X25" s="57">
        <f>IF('CA Standards and Followers'!$C37=1,'EPA HDV Rules'!Q$25,'CA Standards and Followers'!X$8)</f>
        <v>0</v>
      </c>
      <c r="Y25" s="57">
        <f>IF('CA Standards and Followers'!$C37=1,'EPA HDV Rules'!R$25,'CA Standards and Followers'!Y$8)</f>
        <v>0</v>
      </c>
      <c r="Z25" s="57">
        <f>IF('CA Standards and Followers'!$C37=1,'EPA HDV Rules'!S$25,'CA Standards and Followers'!Z$8)</f>
        <v>0</v>
      </c>
      <c r="AA25" s="57">
        <f>IF('CA Standards and Followers'!$C37=1,'EPA HDV Rules'!T$25,'CA Standards and Followers'!AA$8)</f>
        <v>0</v>
      </c>
      <c r="AB25" s="57">
        <f>IF('CA Standards and Followers'!$C37=1,'EPA HDV Rules'!U$25,'CA Standards and Followers'!AB$8)</f>
        <v>0</v>
      </c>
      <c r="AC25" s="57">
        <f>IF('CA Standards and Followers'!$C37=1,'EPA HDV Rules'!V$25,'CA Standards and Followers'!AC$8)</f>
        <v>0</v>
      </c>
      <c r="AD25" s="57">
        <f>IF('CA Standards and Followers'!$C37=1,'EPA HDV Rules'!W$25,'CA Standards and Followers'!AD$8)</f>
        <v>0</v>
      </c>
      <c r="AE25" s="57">
        <f>IF('CA Standards and Followers'!$C37=1,'EPA HDV Rules'!X$25,'CA Standards and Followers'!AE$8)</f>
        <v>0</v>
      </c>
      <c r="AF25" s="57">
        <f>IF('CA Standards and Followers'!$C37=1,'EPA HDV Rules'!Y$25,'CA Standards and Followers'!AF$8)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 s="57">
        <f>IF('CA Standards and Followers'!$C38=1,'EPA HDV Rules'!B$25,'CA Standards and Followers'!I$8)</f>
        <v>0</v>
      </c>
      <c r="J26" s="57">
        <f>IF('CA Standards and Followers'!$C38=1,'EPA HDV Rules'!C$25,'CA Standards and Followers'!J$8)</f>
        <v>0</v>
      </c>
      <c r="K26" s="57">
        <f>IF('CA Standards and Followers'!$C38=1,'EPA HDV Rules'!D$25,'CA Standards and Followers'!K$8)</f>
        <v>0</v>
      </c>
      <c r="L26" s="57">
        <f>IF('CA Standards and Followers'!$C38=1,'EPA HDV Rules'!E$25,'CA Standards and Followers'!L$8)</f>
        <v>0</v>
      </c>
      <c r="M26" s="57">
        <f>IF('CA Standards and Followers'!$C38=1,'EPA HDV Rules'!F$25,'CA Standards and Followers'!M$8)</f>
        <v>0</v>
      </c>
      <c r="N26" s="57">
        <f>IF('CA Standards and Followers'!$C38=1,'EPA HDV Rules'!G$25,'CA Standards and Followers'!N$8)</f>
        <v>0</v>
      </c>
      <c r="O26" s="57">
        <f>IF('CA Standards and Followers'!$C38=1,'EPA HDV Rules'!H$25,'CA Standards and Followers'!O$8)</f>
        <v>0</v>
      </c>
      <c r="P26" s="57">
        <f>IF('CA Standards and Followers'!$C38=1,'EPA HDV Rules'!I$25,'CA Standards and Followers'!P$8)</f>
        <v>0</v>
      </c>
      <c r="Q26" s="57">
        <f>IF('CA Standards and Followers'!$C38=1,'EPA HDV Rules'!J$25,'CA Standards and Followers'!Q$8)</f>
        <v>0</v>
      </c>
      <c r="R26" s="57">
        <f>IF('CA Standards and Followers'!$C38=1,'EPA HDV Rules'!K$25,'CA Standards and Followers'!R$8)</f>
        <v>0</v>
      </c>
      <c r="S26" s="57">
        <f>IF('CA Standards and Followers'!$C38=1,'EPA HDV Rules'!L$25,'CA Standards and Followers'!S$8)</f>
        <v>0</v>
      </c>
      <c r="T26" s="57">
        <f>IF('CA Standards and Followers'!$C38=1,'EPA HDV Rules'!M$25,'CA Standards and Followers'!T$8)</f>
        <v>0</v>
      </c>
      <c r="U26" s="57">
        <f>IF('CA Standards and Followers'!$C38=1,'EPA HDV Rules'!N$25,'CA Standards and Followers'!U$8)</f>
        <v>0</v>
      </c>
      <c r="V26" s="57">
        <f>IF('CA Standards and Followers'!$C38=1,'EPA HDV Rules'!O$25,'CA Standards and Followers'!V$8)</f>
        <v>0</v>
      </c>
      <c r="W26" s="57">
        <f>IF('CA Standards and Followers'!$C38=1,'EPA HDV Rules'!P$25,'CA Standards and Followers'!W$8)</f>
        <v>0</v>
      </c>
      <c r="X26" s="57">
        <f>IF('CA Standards and Followers'!$C38=1,'EPA HDV Rules'!Q$25,'CA Standards and Followers'!X$8)</f>
        <v>0</v>
      </c>
      <c r="Y26" s="57">
        <f>IF('CA Standards and Followers'!$C38=1,'EPA HDV Rules'!R$25,'CA Standards and Followers'!Y$8)</f>
        <v>0</v>
      </c>
      <c r="Z26" s="57">
        <f>IF('CA Standards and Followers'!$C38=1,'EPA HDV Rules'!S$25,'CA Standards and Followers'!Z$8)</f>
        <v>0</v>
      </c>
      <c r="AA26" s="57">
        <f>IF('CA Standards and Followers'!$C38=1,'EPA HDV Rules'!T$25,'CA Standards and Followers'!AA$8)</f>
        <v>0</v>
      </c>
      <c r="AB26" s="57">
        <f>IF('CA Standards and Followers'!$C38=1,'EPA HDV Rules'!U$25,'CA Standards and Followers'!AB$8)</f>
        <v>0</v>
      </c>
      <c r="AC26" s="57">
        <f>IF('CA Standards and Followers'!$C38=1,'EPA HDV Rules'!V$25,'CA Standards and Followers'!AC$8)</f>
        <v>0</v>
      </c>
      <c r="AD26" s="57">
        <f>IF('CA Standards and Followers'!$C38=1,'EPA HDV Rules'!W$25,'CA Standards and Followers'!AD$8)</f>
        <v>0</v>
      </c>
      <c r="AE26" s="57">
        <f>IF('CA Standards and Followers'!$C38=1,'EPA HDV Rules'!X$25,'CA Standards and Followers'!AE$8)</f>
        <v>0</v>
      </c>
      <c r="AF26" s="57">
        <f>IF('CA Standards and Followers'!$C38=1,'EPA HDV Rules'!Y$25,'CA Standards and Followers'!AF$8)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 s="57">
        <f>IF('CA Standards and Followers'!$C39=1,'EPA HDV Rules'!B$25,'CA Standards and Followers'!I$8)</f>
        <v>0</v>
      </c>
      <c r="J27" s="57">
        <f>IF('CA Standards and Followers'!$C39=1,'EPA HDV Rules'!C$25,'CA Standards and Followers'!J$8)</f>
        <v>0</v>
      </c>
      <c r="K27" s="57">
        <f>IF('CA Standards and Followers'!$C39=1,'EPA HDV Rules'!D$25,'CA Standards and Followers'!K$8)</f>
        <v>0</v>
      </c>
      <c r="L27" s="57">
        <f>IF('CA Standards and Followers'!$C39=1,'EPA HDV Rules'!E$25,'CA Standards and Followers'!L$8)</f>
        <v>0</v>
      </c>
      <c r="M27" s="57">
        <f>IF('CA Standards and Followers'!$C39=1,'EPA HDV Rules'!F$25,'CA Standards and Followers'!M$8)</f>
        <v>0</v>
      </c>
      <c r="N27" s="57">
        <f>IF('CA Standards and Followers'!$C39=1,'EPA HDV Rules'!G$25,'CA Standards and Followers'!N$8)</f>
        <v>0</v>
      </c>
      <c r="O27" s="57">
        <f>IF('CA Standards and Followers'!$C39=1,'EPA HDV Rules'!H$25,'CA Standards and Followers'!O$8)</f>
        <v>0</v>
      </c>
      <c r="P27" s="57">
        <f>IF('CA Standards and Followers'!$C39=1,'EPA HDV Rules'!I$25,'CA Standards and Followers'!P$8)</f>
        <v>0</v>
      </c>
      <c r="Q27" s="57">
        <f>IF('CA Standards and Followers'!$C39=1,'EPA HDV Rules'!J$25,'CA Standards and Followers'!Q$8)</f>
        <v>0</v>
      </c>
      <c r="R27" s="57">
        <f>IF('CA Standards and Followers'!$C39=1,'EPA HDV Rules'!K$25,'CA Standards and Followers'!R$8)</f>
        <v>0</v>
      </c>
      <c r="S27" s="57">
        <f>IF('CA Standards and Followers'!$C39=1,'EPA HDV Rules'!L$25,'CA Standards and Followers'!S$8)</f>
        <v>0</v>
      </c>
      <c r="T27" s="57">
        <f>IF('CA Standards and Followers'!$C39=1,'EPA HDV Rules'!M$25,'CA Standards and Followers'!T$8)</f>
        <v>0</v>
      </c>
      <c r="U27" s="57">
        <f>IF('CA Standards and Followers'!$C39=1,'EPA HDV Rules'!N$25,'CA Standards and Followers'!U$8)</f>
        <v>0</v>
      </c>
      <c r="V27" s="57">
        <f>IF('CA Standards and Followers'!$C39=1,'EPA HDV Rules'!O$25,'CA Standards and Followers'!V$8)</f>
        <v>0</v>
      </c>
      <c r="W27" s="57">
        <f>IF('CA Standards and Followers'!$C39=1,'EPA HDV Rules'!P$25,'CA Standards and Followers'!W$8)</f>
        <v>0</v>
      </c>
      <c r="X27" s="57">
        <f>IF('CA Standards and Followers'!$C39=1,'EPA HDV Rules'!Q$25,'CA Standards and Followers'!X$8)</f>
        <v>0</v>
      </c>
      <c r="Y27" s="57">
        <f>IF('CA Standards and Followers'!$C39=1,'EPA HDV Rules'!R$25,'CA Standards and Followers'!Y$8)</f>
        <v>0</v>
      </c>
      <c r="Z27" s="57">
        <f>IF('CA Standards and Followers'!$C39=1,'EPA HDV Rules'!S$25,'CA Standards and Followers'!Z$8)</f>
        <v>0</v>
      </c>
      <c r="AA27" s="57">
        <f>IF('CA Standards and Followers'!$C39=1,'EPA HDV Rules'!T$25,'CA Standards and Followers'!AA$8)</f>
        <v>0</v>
      </c>
      <c r="AB27" s="57">
        <f>IF('CA Standards and Followers'!$C39=1,'EPA HDV Rules'!U$25,'CA Standards and Followers'!AB$8)</f>
        <v>0</v>
      </c>
      <c r="AC27" s="57">
        <f>IF('CA Standards and Followers'!$C39=1,'EPA HDV Rules'!V$25,'CA Standards and Followers'!AC$8)</f>
        <v>0</v>
      </c>
      <c r="AD27" s="57">
        <f>IF('CA Standards and Followers'!$C39=1,'EPA HDV Rules'!W$25,'CA Standards and Followers'!AD$8)</f>
        <v>0</v>
      </c>
      <c r="AE27" s="57">
        <f>IF('CA Standards and Followers'!$C39=1,'EPA HDV Rules'!X$25,'CA Standards and Followers'!AE$8)</f>
        <v>0</v>
      </c>
      <c r="AF27" s="57">
        <f>IF('CA Standards and Followers'!$C39=1,'EPA HDV Rules'!Y$25,'CA Standards and Followers'!AF$8)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 s="57">
        <f>IF('CA Standards and Followers'!$C40=1,'EPA HDV Rules'!B$25,'CA Standards and Followers'!I$8)</f>
        <v>0</v>
      </c>
      <c r="J28" s="57">
        <f>IF('CA Standards and Followers'!$C40=1,'EPA HDV Rules'!C$25,'CA Standards and Followers'!J$8)</f>
        <v>0</v>
      </c>
      <c r="K28" s="57">
        <f>IF('CA Standards and Followers'!$C40=1,'EPA HDV Rules'!D$25,'CA Standards and Followers'!K$8)</f>
        <v>0</v>
      </c>
      <c r="L28" s="57">
        <f>IF('CA Standards and Followers'!$C40=1,'EPA HDV Rules'!E$25,'CA Standards and Followers'!L$8)</f>
        <v>0</v>
      </c>
      <c r="M28" s="57">
        <f>IF('CA Standards and Followers'!$C40=1,'EPA HDV Rules'!F$25,'CA Standards and Followers'!M$8)</f>
        <v>0</v>
      </c>
      <c r="N28" s="57">
        <f>IF('CA Standards and Followers'!$C40=1,'EPA HDV Rules'!G$25,'CA Standards and Followers'!N$8)</f>
        <v>0</v>
      </c>
      <c r="O28" s="57">
        <f>IF('CA Standards and Followers'!$C40=1,'EPA HDV Rules'!H$25,'CA Standards and Followers'!O$8)</f>
        <v>0</v>
      </c>
      <c r="P28" s="57">
        <f>IF('CA Standards and Followers'!$C40=1,'EPA HDV Rules'!I$25,'CA Standards and Followers'!P$8)</f>
        <v>0</v>
      </c>
      <c r="Q28" s="57">
        <f>IF('CA Standards and Followers'!$C40=1,'EPA HDV Rules'!J$25,'CA Standards and Followers'!Q$8)</f>
        <v>0</v>
      </c>
      <c r="R28" s="57">
        <f>IF('CA Standards and Followers'!$C40=1,'EPA HDV Rules'!K$25,'CA Standards and Followers'!R$8)</f>
        <v>0</v>
      </c>
      <c r="S28" s="57">
        <f>IF('CA Standards and Followers'!$C40=1,'EPA HDV Rules'!L$25,'CA Standards and Followers'!S$8)</f>
        <v>0</v>
      </c>
      <c r="T28" s="57">
        <f>IF('CA Standards and Followers'!$C40=1,'EPA HDV Rules'!M$25,'CA Standards and Followers'!T$8)</f>
        <v>0</v>
      </c>
      <c r="U28" s="57">
        <f>IF('CA Standards and Followers'!$C40=1,'EPA HDV Rules'!N$25,'CA Standards and Followers'!U$8)</f>
        <v>0</v>
      </c>
      <c r="V28" s="57">
        <f>IF('CA Standards and Followers'!$C40=1,'EPA HDV Rules'!O$25,'CA Standards and Followers'!V$8)</f>
        <v>0</v>
      </c>
      <c r="W28" s="57">
        <f>IF('CA Standards and Followers'!$C40=1,'EPA HDV Rules'!P$25,'CA Standards and Followers'!W$8)</f>
        <v>0</v>
      </c>
      <c r="X28" s="57">
        <f>IF('CA Standards and Followers'!$C40=1,'EPA HDV Rules'!Q$25,'CA Standards and Followers'!X$8)</f>
        <v>0</v>
      </c>
      <c r="Y28" s="57">
        <f>IF('CA Standards and Followers'!$C40=1,'EPA HDV Rules'!R$25,'CA Standards and Followers'!Y$8)</f>
        <v>0</v>
      </c>
      <c r="Z28" s="57">
        <f>IF('CA Standards and Followers'!$C40=1,'EPA HDV Rules'!S$25,'CA Standards and Followers'!Z$8)</f>
        <v>0</v>
      </c>
      <c r="AA28" s="57">
        <f>IF('CA Standards and Followers'!$C40=1,'EPA HDV Rules'!T$25,'CA Standards and Followers'!AA$8)</f>
        <v>0</v>
      </c>
      <c r="AB28" s="57">
        <f>IF('CA Standards and Followers'!$C40=1,'EPA HDV Rules'!U$25,'CA Standards and Followers'!AB$8)</f>
        <v>0</v>
      </c>
      <c r="AC28" s="57">
        <f>IF('CA Standards and Followers'!$C40=1,'EPA HDV Rules'!V$25,'CA Standards and Followers'!AC$8)</f>
        <v>0</v>
      </c>
      <c r="AD28" s="57">
        <f>IF('CA Standards and Followers'!$C40=1,'EPA HDV Rules'!W$25,'CA Standards and Followers'!AD$8)</f>
        <v>0</v>
      </c>
      <c r="AE28" s="57">
        <f>IF('CA Standards and Followers'!$C40=1,'EPA HDV Rules'!X$25,'CA Standards and Followers'!AE$8)</f>
        <v>0</v>
      </c>
      <c r="AF28" s="57">
        <f>IF('CA Standards and Followers'!$C40=1,'EPA HDV Rules'!Y$25,'CA Standards and Followers'!AF$8)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 s="57">
        <f>IF('CA Standards and Followers'!$C41=1,'EPA HDV Rules'!B$25,'CA Standards and Followers'!I$8)</f>
        <v>0</v>
      </c>
      <c r="J29" s="57">
        <f>IF('CA Standards and Followers'!$C41=1,'EPA HDV Rules'!C$25,'CA Standards and Followers'!J$8)</f>
        <v>0</v>
      </c>
      <c r="K29" s="57">
        <f>IF('CA Standards and Followers'!$C41=1,'EPA HDV Rules'!D$25,'CA Standards and Followers'!K$8)</f>
        <v>0</v>
      </c>
      <c r="L29" s="57">
        <f>IF('CA Standards and Followers'!$C41=1,'EPA HDV Rules'!E$25,'CA Standards and Followers'!L$8)</f>
        <v>0</v>
      </c>
      <c r="M29" s="57">
        <f>IF('CA Standards and Followers'!$C41=1,'EPA HDV Rules'!F$25,'CA Standards and Followers'!M$8)</f>
        <v>0</v>
      </c>
      <c r="N29" s="57">
        <f>IF('CA Standards and Followers'!$C41=1,'EPA HDV Rules'!G$25,'CA Standards and Followers'!N$8)</f>
        <v>0</v>
      </c>
      <c r="O29" s="57">
        <f>IF('CA Standards and Followers'!$C41=1,'EPA HDV Rules'!H$25,'CA Standards and Followers'!O$8)</f>
        <v>0</v>
      </c>
      <c r="P29" s="57">
        <f>IF('CA Standards and Followers'!$C41=1,'EPA HDV Rules'!I$25,'CA Standards and Followers'!P$8)</f>
        <v>0</v>
      </c>
      <c r="Q29" s="57">
        <f>IF('CA Standards and Followers'!$C41=1,'EPA HDV Rules'!J$25,'CA Standards and Followers'!Q$8)</f>
        <v>0</v>
      </c>
      <c r="R29" s="57">
        <f>IF('CA Standards and Followers'!$C41=1,'EPA HDV Rules'!K$25,'CA Standards and Followers'!R$8)</f>
        <v>0</v>
      </c>
      <c r="S29" s="57">
        <f>IF('CA Standards and Followers'!$C41=1,'EPA HDV Rules'!L$25,'CA Standards and Followers'!S$8)</f>
        <v>0</v>
      </c>
      <c r="T29" s="57">
        <f>IF('CA Standards and Followers'!$C41=1,'EPA HDV Rules'!M$25,'CA Standards and Followers'!T$8)</f>
        <v>0</v>
      </c>
      <c r="U29" s="57">
        <f>IF('CA Standards and Followers'!$C41=1,'EPA HDV Rules'!N$25,'CA Standards and Followers'!U$8)</f>
        <v>0</v>
      </c>
      <c r="V29" s="57">
        <f>IF('CA Standards and Followers'!$C41=1,'EPA HDV Rules'!O$25,'CA Standards and Followers'!V$8)</f>
        <v>0</v>
      </c>
      <c r="W29" s="57">
        <f>IF('CA Standards and Followers'!$C41=1,'EPA HDV Rules'!P$25,'CA Standards and Followers'!W$8)</f>
        <v>0</v>
      </c>
      <c r="X29" s="57">
        <f>IF('CA Standards and Followers'!$C41=1,'EPA HDV Rules'!Q$25,'CA Standards and Followers'!X$8)</f>
        <v>0</v>
      </c>
      <c r="Y29" s="57">
        <f>IF('CA Standards and Followers'!$C41=1,'EPA HDV Rules'!R$25,'CA Standards and Followers'!Y$8)</f>
        <v>0</v>
      </c>
      <c r="Z29" s="57">
        <f>IF('CA Standards and Followers'!$C41=1,'EPA HDV Rules'!S$25,'CA Standards and Followers'!Z$8)</f>
        <v>0</v>
      </c>
      <c r="AA29" s="57">
        <f>IF('CA Standards and Followers'!$C41=1,'EPA HDV Rules'!T$25,'CA Standards and Followers'!AA$8)</f>
        <v>0</v>
      </c>
      <c r="AB29" s="57">
        <f>IF('CA Standards and Followers'!$C41=1,'EPA HDV Rules'!U$25,'CA Standards and Followers'!AB$8)</f>
        <v>0</v>
      </c>
      <c r="AC29" s="57">
        <f>IF('CA Standards and Followers'!$C41=1,'EPA HDV Rules'!V$25,'CA Standards and Followers'!AC$8)</f>
        <v>0</v>
      </c>
      <c r="AD29" s="57">
        <f>IF('CA Standards and Followers'!$C41=1,'EPA HDV Rules'!W$25,'CA Standards and Followers'!AD$8)</f>
        <v>0</v>
      </c>
      <c r="AE29" s="57">
        <f>IF('CA Standards and Followers'!$C41=1,'EPA HDV Rules'!X$25,'CA Standards and Followers'!AE$8)</f>
        <v>0</v>
      </c>
      <c r="AF29" s="57">
        <f>IF('CA Standards and Followers'!$C41=1,'EPA HDV Rules'!Y$25,'CA Standards and Followers'!AF$8)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 s="57">
        <f>IF('CA Standards and Followers'!$C42=1,'EPA HDV Rules'!B$25,'CA Standards and Followers'!I$8)</f>
        <v>0</v>
      </c>
      <c r="J30" s="57">
        <f>IF('CA Standards and Followers'!$C42=1,'EPA HDV Rules'!C$25,'CA Standards and Followers'!J$8)</f>
        <v>0</v>
      </c>
      <c r="K30" s="57">
        <f>IF('CA Standards and Followers'!$C42=1,'EPA HDV Rules'!D$25,'CA Standards and Followers'!K$8)</f>
        <v>0</v>
      </c>
      <c r="L30" s="57">
        <f>IF('CA Standards and Followers'!$C42=1,'EPA HDV Rules'!E$25,'CA Standards and Followers'!L$8)</f>
        <v>0</v>
      </c>
      <c r="M30" s="57">
        <f>IF('CA Standards and Followers'!$C42=1,'EPA HDV Rules'!F$25,'CA Standards and Followers'!M$8)</f>
        <v>0</v>
      </c>
      <c r="N30" s="57">
        <f>IF('CA Standards and Followers'!$C42=1,'EPA HDV Rules'!G$25,'CA Standards and Followers'!N$8)</f>
        <v>0</v>
      </c>
      <c r="O30" s="57">
        <f>IF('CA Standards and Followers'!$C42=1,'EPA HDV Rules'!H$25,'CA Standards and Followers'!O$8)</f>
        <v>0</v>
      </c>
      <c r="P30" s="57">
        <f>IF('CA Standards and Followers'!$C42=1,'EPA HDV Rules'!I$25,'CA Standards and Followers'!P$8)</f>
        <v>0</v>
      </c>
      <c r="Q30" s="57">
        <f>IF('CA Standards and Followers'!$C42=1,'EPA HDV Rules'!J$25,'CA Standards and Followers'!Q$8)</f>
        <v>0</v>
      </c>
      <c r="R30" s="57">
        <f>IF('CA Standards and Followers'!$C42=1,'EPA HDV Rules'!K$25,'CA Standards and Followers'!R$8)</f>
        <v>0</v>
      </c>
      <c r="S30" s="57">
        <f>IF('CA Standards and Followers'!$C42=1,'EPA HDV Rules'!L$25,'CA Standards and Followers'!S$8)</f>
        <v>0</v>
      </c>
      <c r="T30" s="57">
        <f>IF('CA Standards and Followers'!$C42=1,'EPA HDV Rules'!M$25,'CA Standards and Followers'!T$8)</f>
        <v>0</v>
      </c>
      <c r="U30" s="57">
        <f>IF('CA Standards and Followers'!$C42=1,'EPA HDV Rules'!N$25,'CA Standards and Followers'!U$8)</f>
        <v>0</v>
      </c>
      <c r="V30" s="57">
        <f>IF('CA Standards and Followers'!$C42=1,'EPA HDV Rules'!O$25,'CA Standards and Followers'!V$8)</f>
        <v>0</v>
      </c>
      <c r="W30" s="57">
        <f>IF('CA Standards and Followers'!$C42=1,'EPA HDV Rules'!P$25,'CA Standards and Followers'!W$8)</f>
        <v>0</v>
      </c>
      <c r="X30" s="57">
        <f>IF('CA Standards and Followers'!$C42=1,'EPA HDV Rules'!Q$25,'CA Standards and Followers'!X$8)</f>
        <v>0</v>
      </c>
      <c r="Y30" s="57">
        <f>IF('CA Standards and Followers'!$C42=1,'EPA HDV Rules'!R$25,'CA Standards and Followers'!Y$8)</f>
        <v>0</v>
      </c>
      <c r="Z30" s="57">
        <f>IF('CA Standards and Followers'!$C42=1,'EPA HDV Rules'!S$25,'CA Standards and Followers'!Z$8)</f>
        <v>0</v>
      </c>
      <c r="AA30" s="57">
        <f>IF('CA Standards and Followers'!$C42=1,'EPA HDV Rules'!T$25,'CA Standards and Followers'!AA$8)</f>
        <v>0</v>
      </c>
      <c r="AB30" s="57">
        <f>IF('CA Standards and Followers'!$C42=1,'EPA HDV Rules'!U$25,'CA Standards and Followers'!AB$8)</f>
        <v>0</v>
      </c>
      <c r="AC30" s="57">
        <f>IF('CA Standards and Followers'!$C42=1,'EPA HDV Rules'!V$25,'CA Standards and Followers'!AC$8)</f>
        <v>0</v>
      </c>
      <c r="AD30" s="57">
        <f>IF('CA Standards and Followers'!$C42=1,'EPA HDV Rules'!W$25,'CA Standards and Followers'!AD$8)</f>
        <v>0</v>
      </c>
      <c r="AE30" s="57">
        <f>IF('CA Standards and Followers'!$C42=1,'EPA HDV Rules'!X$25,'CA Standards and Followers'!AE$8)</f>
        <v>0</v>
      </c>
      <c r="AF30" s="57">
        <f>IF('CA Standards and Followers'!$C42=1,'EPA HDV Rules'!Y$25,'CA Standards and Followers'!AF$8)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 s="57">
        <f>IF('CA Standards and Followers'!$C43=1,'EPA HDV Rules'!B$25,'CA Standards and Followers'!I$8)</f>
        <v>0</v>
      </c>
      <c r="J31" s="57">
        <f>IF('CA Standards and Followers'!$C43=1,'EPA HDV Rules'!C$25,'CA Standards and Followers'!J$8)</f>
        <v>0</v>
      </c>
      <c r="K31" s="57">
        <f>IF('CA Standards and Followers'!$C43=1,'EPA HDV Rules'!D$25,'CA Standards and Followers'!K$8)</f>
        <v>0</v>
      </c>
      <c r="L31" s="57">
        <f>IF('CA Standards and Followers'!$C43=1,'EPA HDV Rules'!E$25,'CA Standards and Followers'!L$8)</f>
        <v>0</v>
      </c>
      <c r="M31" s="57">
        <f>IF('CA Standards and Followers'!$C43=1,'EPA HDV Rules'!F$25,'CA Standards and Followers'!M$8)</f>
        <v>0</v>
      </c>
      <c r="N31" s="57">
        <f>IF('CA Standards and Followers'!$C43=1,'EPA HDV Rules'!G$25,'CA Standards and Followers'!N$8)</f>
        <v>0</v>
      </c>
      <c r="O31" s="57">
        <f>IF('CA Standards and Followers'!$C43=1,'EPA HDV Rules'!H$25,'CA Standards and Followers'!O$8)</f>
        <v>0</v>
      </c>
      <c r="P31" s="57">
        <f>IF('CA Standards and Followers'!$C43=1,'EPA HDV Rules'!I$25,'CA Standards and Followers'!P$8)</f>
        <v>0</v>
      </c>
      <c r="Q31" s="57">
        <f>IF('CA Standards and Followers'!$C43=1,'EPA HDV Rules'!J$25,'CA Standards and Followers'!Q$8)</f>
        <v>0</v>
      </c>
      <c r="R31" s="57">
        <f>IF('CA Standards and Followers'!$C43=1,'EPA HDV Rules'!K$25,'CA Standards and Followers'!R$8)</f>
        <v>0</v>
      </c>
      <c r="S31" s="57">
        <f>IF('CA Standards and Followers'!$C43=1,'EPA HDV Rules'!L$25,'CA Standards and Followers'!S$8)</f>
        <v>0</v>
      </c>
      <c r="T31" s="57">
        <f>IF('CA Standards and Followers'!$C43=1,'EPA HDV Rules'!M$25,'CA Standards and Followers'!T$8)</f>
        <v>0</v>
      </c>
      <c r="U31" s="57">
        <f>IF('CA Standards and Followers'!$C43=1,'EPA HDV Rules'!N$25,'CA Standards and Followers'!U$8)</f>
        <v>0</v>
      </c>
      <c r="V31" s="57">
        <f>IF('CA Standards and Followers'!$C43=1,'EPA HDV Rules'!O$25,'CA Standards and Followers'!V$8)</f>
        <v>0</v>
      </c>
      <c r="W31" s="57">
        <f>IF('CA Standards and Followers'!$C43=1,'EPA HDV Rules'!P$25,'CA Standards and Followers'!W$8)</f>
        <v>0</v>
      </c>
      <c r="X31" s="57">
        <f>IF('CA Standards and Followers'!$C43=1,'EPA HDV Rules'!Q$25,'CA Standards and Followers'!X$8)</f>
        <v>0</v>
      </c>
      <c r="Y31" s="57">
        <f>IF('CA Standards and Followers'!$C43=1,'EPA HDV Rules'!R$25,'CA Standards and Followers'!Y$8)</f>
        <v>0</v>
      </c>
      <c r="Z31" s="57">
        <f>IF('CA Standards and Followers'!$C43=1,'EPA HDV Rules'!S$25,'CA Standards and Followers'!Z$8)</f>
        <v>0</v>
      </c>
      <c r="AA31" s="57">
        <f>IF('CA Standards and Followers'!$C43=1,'EPA HDV Rules'!T$25,'CA Standards and Followers'!AA$8)</f>
        <v>0</v>
      </c>
      <c r="AB31" s="57">
        <f>IF('CA Standards and Followers'!$C43=1,'EPA HDV Rules'!U$25,'CA Standards and Followers'!AB$8)</f>
        <v>0</v>
      </c>
      <c r="AC31" s="57">
        <f>IF('CA Standards and Followers'!$C43=1,'EPA HDV Rules'!V$25,'CA Standards and Followers'!AC$8)</f>
        <v>0</v>
      </c>
      <c r="AD31" s="57">
        <f>IF('CA Standards and Followers'!$C43=1,'EPA HDV Rules'!W$25,'CA Standards and Followers'!AD$8)</f>
        <v>0</v>
      </c>
      <c r="AE31" s="57">
        <f>IF('CA Standards and Followers'!$C43=1,'EPA HDV Rules'!X$25,'CA Standards and Followers'!AE$8)</f>
        <v>0</v>
      </c>
      <c r="AF31" s="57">
        <f>IF('CA Standards and Followers'!$C43=1,'EPA HDV Rules'!Y$25,'CA Standards and Followers'!AF$8)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9.0313411648672376E-2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0.11523505873650429</v>
      </c>
      <c r="I32" s="57">
        <f>IF('CA Standards and Followers'!$C44=1,'EPA HDV Rules'!B$25,'CA Standards and Followers'!I$8)</f>
        <v>0.17539176456084049</v>
      </c>
      <c r="J32" s="57">
        <f>IF('CA Standards and Followers'!$C44=1,'EPA HDV Rules'!C$25,'CA Standards and Followers'!J$8)</f>
        <v>0.25078352912168095</v>
      </c>
      <c r="K32" s="57">
        <f>IF('CA Standards and Followers'!$C44=1,'EPA HDV Rules'!D$25,'CA Standards and Followers'!K$8)</f>
        <v>0.32617529368252141</v>
      </c>
      <c r="L32" s="57">
        <f>IF('CA Standards and Followers'!$C44=1,'EPA HDV Rules'!E$25,'CA Standards and Followers'!L$8)</f>
        <v>0.40156705824336192</v>
      </c>
      <c r="M32" s="57">
        <f>IF('CA Standards and Followers'!$C44=1,'EPA HDV Rules'!F$25,'CA Standards and Followers'!M$8)</f>
        <v>0.45156705824336185</v>
      </c>
      <c r="N32" s="57">
        <f>IF('CA Standards and Followers'!$C44=1,'EPA HDV Rules'!G$25,'CA Standards and Followers'!N$8)</f>
        <v>0.5015670582433619</v>
      </c>
      <c r="O32" s="57">
        <f>IF('CA Standards and Followers'!$C44=1,'EPA HDV Rules'!H$25,'CA Standards and Followers'!O$8)</f>
        <v>0.52695882280420236</v>
      </c>
      <c r="P32" s="57">
        <f>IF('CA Standards and Followers'!$C44=1,'EPA HDV Rules'!I$25,'CA Standards and Followers'!P$8)</f>
        <v>0.55235058736504283</v>
      </c>
      <c r="Q32" s="57">
        <f>IF('CA Standards and Followers'!$C44=1,'EPA HDV Rules'!J$25,'CA Standards and Followers'!Q$8)</f>
        <v>0.5777423519258833</v>
      </c>
      <c r="R32" s="57">
        <f>IF('CA Standards and Followers'!$C44=1,'EPA HDV Rules'!K$25,'CA Standards and Followers'!R$8)</f>
        <v>0.5777423519258833</v>
      </c>
      <c r="S32" s="57">
        <f>IF('CA Standards and Followers'!$C44=1,'EPA HDV Rules'!L$25,'CA Standards and Followers'!S$8)</f>
        <v>0.5777423519258833</v>
      </c>
      <c r="T32" s="57">
        <f>IF('CA Standards and Followers'!$C44=1,'EPA HDV Rules'!M$25,'CA Standards and Followers'!T$8)</f>
        <v>0.5777423519258833</v>
      </c>
      <c r="U32" s="57">
        <f>IF('CA Standards and Followers'!$C44=1,'EPA HDV Rules'!N$25,'CA Standards and Followers'!U$8)</f>
        <v>0.5777423519258833</v>
      </c>
      <c r="V32" s="57">
        <f>IF('CA Standards and Followers'!$C44=1,'EPA HDV Rules'!O$25,'CA Standards and Followers'!V$8)</f>
        <v>0.5777423519258833</v>
      </c>
      <c r="W32" s="57">
        <f>IF('CA Standards and Followers'!$C44=1,'EPA HDV Rules'!P$25,'CA Standards and Followers'!W$8)</f>
        <v>0.5777423519258833</v>
      </c>
      <c r="X32" s="57">
        <f>IF('CA Standards and Followers'!$C44=1,'EPA HDV Rules'!Q$25,'CA Standards and Followers'!X$8)</f>
        <v>0.5777423519258833</v>
      </c>
      <c r="Y32" s="57">
        <f>IF('CA Standards and Followers'!$C44=1,'EPA HDV Rules'!R$25,'CA Standards and Followers'!Y$8)</f>
        <v>0.5777423519258833</v>
      </c>
      <c r="Z32" s="57">
        <f>IF('CA Standards and Followers'!$C44=1,'EPA HDV Rules'!S$25,'CA Standards and Followers'!Z$8)</f>
        <v>0.5777423519258833</v>
      </c>
      <c r="AA32" s="57">
        <f>IF('CA Standards and Followers'!$C44=1,'EPA HDV Rules'!T$25,'CA Standards and Followers'!AA$8)</f>
        <v>0.5777423519258833</v>
      </c>
      <c r="AB32" s="57">
        <f>IF('CA Standards and Followers'!$C44=1,'EPA HDV Rules'!U$25,'CA Standards and Followers'!AB$8)</f>
        <v>0.5777423519258833</v>
      </c>
      <c r="AC32" s="57">
        <f>IF('CA Standards and Followers'!$C44=1,'EPA HDV Rules'!V$25,'CA Standards and Followers'!AC$8)</f>
        <v>0.5777423519258833</v>
      </c>
      <c r="AD32" s="57">
        <f>IF('CA Standards and Followers'!$C44=1,'EPA HDV Rules'!W$25,'CA Standards and Followers'!AD$8)</f>
        <v>0.5777423519258833</v>
      </c>
      <c r="AE32" s="57">
        <f>IF('CA Standards and Followers'!$C44=1,'EPA HDV Rules'!X$25,'CA Standards and Followers'!AE$8)</f>
        <v>0.5777423519258833</v>
      </c>
      <c r="AF32" s="57">
        <f>IF('CA Standards and Followers'!$C44=1,'EPA HDV Rules'!Y$25,'CA Standards and Followers'!AF$8)</f>
        <v>0.5777423519258833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 s="57">
        <f>IF('CA Standards and Followers'!$C45=1,'EPA HDV Rules'!B$25,'CA Standards and Followers'!I$8)</f>
        <v>0.17539176456084049</v>
      </c>
      <c r="J33" s="57">
        <f>IF('CA Standards and Followers'!$C45=1,'EPA HDV Rules'!C$25,'CA Standards and Followers'!J$8)</f>
        <v>0.25078352912168095</v>
      </c>
      <c r="K33" s="57">
        <f>IF('CA Standards and Followers'!$C45=1,'EPA HDV Rules'!D$25,'CA Standards and Followers'!K$8)</f>
        <v>0.32617529368252141</v>
      </c>
      <c r="L33" s="57">
        <f>IF('CA Standards and Followers'!$C45=1,'EPA HDV Rules'!E$25,'CA Standards and Followers'!L$8)</f>
        <v>0.40156705824336192</v>
      </c>
      <c r="M33" s="57">
        <f>IF('CA Standards and Followers'!$C45=1,'EPA HDV Rules'!F$25,'CA Standards and Followers'!M$8)</f>
        <v>0.45156705824336185</v>
      </c>
      <c r="N33" s="57">
        <f>IF('CA Standards and Followers'!$C45=1,'EPA HDV Rules'!G$25,'CA Standards and Followers'!N$8)</f>
        <v>0.5015670582433619</v>
      </c>
      <c r="O33" s="57">
        <f>IF('CA Standards and Followers'!$C45=1,'EPA HDV Rules'!H$25,'CA Standards and Followers'!O$8)</f>
        <v>0.52695882280420236</v>
      </c>
      <c r="P33" s="57">
        <f>IF('CA Standards and Followers'!$C45=1,'EPA HDV Rules'!I$25,'CA Standards and Followers'!P$8)</f>
        <v>0.55235058736504283</v>
      </c>
      <c r="Q33" s="57">
        <f>IF('CA Standards and Followers'!$C45=1,'EPA HDV Rules'!J$25,'CA Standards and Followers'!Q$8)</f>
        <v>0.5777423519258833</v>
      </c>
      <c r="R33" s="57">
        <f>IF('CA Standards and Followers'!$C45=1,'EPA HDV Rules'!K$25,'CA Standards and Followers'!R$8)</f>
        <v>0.5777423519258833</v>
      </c>
      <c r="S33" s="57">
        <f>IF('CA Standards and Followers'!$C45=1,'EPA HDV Rules'!L$25,'CA Standards and Followers'!S$8)</f>
        <v>0.5777423519258833</v>
      </c>
      <c r="T33" s="57">
        <f>IF('CA Standards and Followers'!$C45=1,'EPA HDV Rules'!M$25,'CA Standards and Followers'!T$8)</f>
        <v>0.5777423519258833</v>
      </c>
      <c r="U33" s="57">
        <f>IF('CA Standards and Followers'!$C45=1,'EPA HDV Rules'!N$25,'CA Standards and Followers'!U$8)</f>
        <v>0.5777423519258833</v>
      </c>
      <c r="V33" s="57">
        <f>IF('CA Standards and Followers'!$C45=1,'EPA HDV Rules'!O$25,'CA Standards and Followers'!V$8)</f>
        <v>0.5777423519258833</v>
      </c>
      <c r="W33" s="57">
        <f>IF('CA Standards and Followers'!$C45=1,'EPA HDV Rules'!P$25,'CA Standards and Followers'!W$8)</f>
        <v>0.5777423519258833</v>
      </c>
      <c r="X33" s="57">
        <f>IF('CA Standards and Followers'!$C45=1,'EPA HDV Rules'!Q$25,'CA Standards and Followers'!X$8)</f>
        <v>0.5777423519258833</v>
      </c>
      <c r="Y33" s="57">
        <f>IF('CA Standards and Followers'!$C45=1,'EPA HDV Rules'!R$25,'CA Standards and Followers'!Y$8)</f>
        <v>0.5777423519258833</v>
      </c>
      <c r="Z33" s="57">
        <f>IF('CA Standards and Followers'!$C45=1,'EPA HDV Rules'!S$25,'CA Standards and Followers'!Z$8)</f>
        <v>0.5777423519258833</v>
      </c>
      <c r="AA33" s="57">
        <f>IF('CA Standards and Followers'!$C45=1,'EPA HDV Rules'!T$25,'CA Standards and Followers'!AA$8)</f>
        <v>0.5777423519258833</v>
      </c>
      <c r="AB33" s="57">
        <f>IF('CA Standards and Followers'!$C45=1,'EPA HDV Rules'!U$25,'CA Standards and Followers'!AB$8)</f>
        <v>0.5777423519258833</v>
      </c>
      <c r="AC33" s="57">
        <f>IF('CA Standards and Followers'!$C45=1,'EPA HDV Rules'!V$25,'CA Standards and Followers'!AC$8)</f>
        <v>0.5777423519258833</v>
      </c>
      <c r="AD33" s="57">
        <f>IF('CA Standards and Followers'!$C45=1,'EPA HDV Rules'!W$25,'CA Standards and Followers'!AD$8)</f>
        <v>0.5777423519258833</v>
      </c>
      <c r="AE33" s="57">
        <f>IF('CA Standards and Followers'!$C45=1,'EPA HDV Rules'!X$25,'CA Standards and Followers'!AE$8)</f>
        <v>0.5777423519258833</v>
      </c>
      <c r="AF33" s="57">
        <f>IF('CA Standards and Followers'!$C45=1,'EPA HDV Rules'!Y$25,'CA Standards and Followers'!AF$8)</f>
        <v>0.5777423519258833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9.0313411648672376E-2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0.11523505873650429</v>
      </c>
      <c r="I34" s="57">
        <f>IF('CA Standards and Followers'!$C46=1,'EPA HDV Rules'!B$25,'CA Standards and Followers'!I$8)</f>
        <v>0.17539176456084049</v>
      </c>
      <c r="J34" s="57">
        <f>IF('CA Standards and Followers'!$C46=1,'EPA HDV Rules'!C$25,'CA Standards and Followers'!J$8)</f>
        <v>0.25078352912168095</v>
      </c>
      <c r="K34" s="57">
        <f>IF('CA Standards and Followers'!$C46=1,'EPA HDV Rules'!D$25,'CA Standards and Followers'!K$8)</f>
        <v>0.32617529368252141</v>
      </c>
      <c r="L34" s="57">
        <f>IF('CA Standards and Followers'!$C46=1,'EPA HDV Rules'!E$25,'CA Standards and Followers'!L$8)</f>
        <v>0.40156705824336192</v>
      </c>
      <c r="M34" s="57">
        <f>IF('CA Standards and Followers'!$C46=1,'EPA HDV Rules'!F$25,'CA Standards and Followers'!M$8)</f>
        <v>0.45156705824336185</v>
      </c>
      <c r="N34" s="57">
        <f>IF('CA Standards and Followers'!$C46=1,'EPA HDV Rules'!G$25,'CA Standards and Followers'!N$8)</f>
        <v>0.5015670582433619</v>
      </c>
      <c r="O34" s="57">
        <f>IF('CA Standards and Followers'!$C46=1,'EPA HDV Rules'!H$25,'CA Standards and Followers'!O$8)</f>
        <v>0.52695882280420236</v>
      </c>
      <c r="P34" s="57">
        <f>IF('CA Standards and Followers'!$C46=1,'EPA HDV Rules'!I$25,'CA Standards and Followers'!P$8)</f>
        <v>0.55235058736504283</v>
      </c>
      <c r="Q34" s="57">
        <f>IF('CA Standards and Followers'!$C46=1,'EPA HDV Rules'!J$25,'CA Standards and Followers'!Q$8)</f>
        <v>0.5777423519258833</v>
      </c>
      <c r="R34" s="57">
        <f>IF('CA Standards and Followers'!$C46=1,'EPA HDV Rules'!K$25,'CA Standards and Followers'!R$8)</f>
        <v>0.5777423519258833</v>
      </c>
      <c r="S34" s="57">
        <f>IF('CA Standards and Followers'!$C46=1,'EPA HDV Rules'!L$25,'CA Standards and Followers'!S$8)</f>
        <v>0.5777423519258833</v>
      </c>
      <c r="T34" s="57">
        <f>IF('CA Standards and Followers'!$C46=1,'EPA HDV Rules'!M$25,'CA Standards and Followers'!T$8)</f>
        <v>0.5777423519258833</v>
      </c>
      <c r="U34" s="57">
        <f>IF('CA Standards and Followers'!$C46=1,'EPA HDV Rules'!N$25,'CA Standards and Followers'!U$8)</f>
        <v>0.5777423519258833</v>
      </c>
      <c r="V34" s="57">
        <f>IF('CA Standards and Followers'!$C46=1,'EPA HDV Rules'!O$25,'CA Standards and Followers'!V$8)</f>
        <v>0.5777423519258833</v>
      </c>
      <c r="W34" s="57">
        <f>IF('CA Standards and Followers'!$C46=1,'EPA HDV Rules'!P$25,'CA Standards and Followers'!W$8)</f>
        <v>0.5777423519258833</v>
      </c>
      <c r="X34" s="57">
        <f>IF('CA Standards and Followers'!$C46=1,'EPA HDV Rules'!Q$25,'CA Standards and Followers'!X$8)</f>
        <v>0.5777423519258833</v>
      </c>
      <c r="Y34" s="57">
        <f>IF('CA Standards and Followers'!$C46=1,'EPA HDV Rules'!R$25,'CA Standards and Followers'!Y$8)</f>
        <v>0.5777423519258833</v>
      </c>
      <c r="Z34" s="57">
        <f>IF('CA Standards and Followers'!$C46=1,'EPA HDV Rules'!S$25,'CA Standards and Followers'!Z$8)</f>
        <v>0.5777423519258833</v>
      </c>
      <c r="AA34" s="57">
        <f>IF('CA Standards and Followers'!$C46=1,'EPA HDV Rules'!T$25,'CA Standards and Followers'!AA$8)</f>
        <v>0.5777423519258833</v>
      </c>
      <c r="AB34" s="57">
        <f>IF('CA Standards and Followers'!$C46=1,'EPA HDV Rules'!U$25,'CA Standards and Followers'!AB$8)</f>
        <v>0.5777423519258833</v>
      </c>
      <c r="AC34" s="57">
        <f>IF('CA Standards and Followers'!$C46=1,'EPA HDV Rules'!V$25,'CA Standards and Followers'!AC$8)</f>
        <v>0.5777423519258833</v>
      </c>
      <c r="AD34" s="57">
        <f>IF('CA Standards and Followers'!$C46=1,'EPA HDV Rules'!W$25,'CA Standards and Followers'!AD$8)</f>
        <v>0.5777423519258833</v>
      </c>
      <c r="AE34" s="57">
        <f>IF('CA Standards and Followers'!$C46=1,'EPA HDV Rules'!X$25,'CA Standards and Followers'!AE$8)</f>
        <v>0.5777423519258833</v>
      </c>
      <c r="AF34" s="57">
        <f>IF('CA Standards and Followers'!$C46=1,'EPA HDV Rules'!Y$25,'CA Standards and Followers'!AF$8)</f>
        <v>0.5777423519258833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 s="57">
        <f>IF('CA Standards and Followers'!$C47=1,'EPA HDV Rules'!B$25,'CA Standards and Followers'!I$8)</f>
        <v>0</v>
      </c>
      <c r="J35" s="57">
        <f>IF('CA Standards and Followers'!$C47=1,'EPA HDV Rules'!C$25,'CA Standards and Followers'!J$8)</f>
        <v>0</v>
      </c>
      <c r="K35" s="57">
        <f>IF('CA Standards and Followers'!$C47=1,'EPA HDV Rules'!D$25,'CA Standards and Followers'!K$8)</f>
        <v>0</v>
      </c>
      <c r="L35" s="57">
        <f>IF('CA Standards and Followers'!$C47=1,'EPA HDV Rules'!E$25,'CA Standards and Followers'!L$8)</f>
        <v>0</v>
      </c>
      <c r="M35" s="57">
        <f>IF('CA Standards and Followers'!$C47=1,'EPA HDV Rules'!F$25,'CA Standards and Followers'!M$8)</f>
        <v>0</v>
      </c>
      <c r="N35" s="57">
        <f>IF('CA Standards and Followers'!$C47=1,'EPA HDV Rules'!G$25,'CA Standards and Followers'!N$8)</f>
        <v>0</v>
      </c>
      <c r="O35" s="57">
        <f>IF('CA Standards and Followers'!$C47=1,'EPA HDV Rules'!H$25,'CA Standards and Followers'!O$8)</f>
        <v>0</v>
      </c>
      <c r="P35" s="57">
        <f>IF('CA Standards and Followers'!$C47=1,'EPA HDV Rules'!I$25,'CA Standards and Followers'!P$8)</f>
        <v>0</v>
      </c>
      <c r="Q35" s="57">
        <f>IF('CA Standards and Followers'!$C47=1,'EPA HDV Rules'!J$25,'CA Standards and Followers'!Q$8)</f>
        <v>0</v>
      </c>
      <c r="R35" s="57">
        <f>IF('CA Standards and Followers'!$C47=1,'EPA HDV Rules'!K$25,'CA Standards and Followers'!R$8)</f>
        <v>0</v>
      </c>
      <c r="S35" s="57">
        <f>IF('CA Standards and Followers'!$C47=1,'EPA HDV Rules'!L$25,'CA Standards and Followers'!S$8)</f>
        <v>0</v>
      </c>
      <c r="T35" s="57">
        <f>IF('CA Standards and Followers'!$C47=1,'EPA HDV Rules'!M$25,'CA Standards and Followers'!T$8)</f>
        <v>0</v>
      </c>
      <c r="U35" s="57">
        <f>IF('CA Standards and Followers'!$C47=1,'EPA HDV Rules'!N$25,'CA Standards and Followers'!U$8)</f>
        <v>0</v>
      </c>
      <c r="V35" s="57">
        <f>IF('CA Standards and Followers'!$C47=1,'EPA HDV Rules'!O$25,'CA Standards and Followers'!V$8)</f>
        <v>0</v>
      </c>
      <c r="W35" s="57">
        <f>IF('CA Standards and Followers'!$C47=1,'EPA HDV Rules'!P$25,'CA Standards and Followers'!W$8)</f>
        <v>0</v>
      </c>
      <c r="X35" s="57">
        <f>IF('CA Standards and Followers'!$C47=1,'EPA HDV Rules'!Q$25,'CA Standards and Followers'!X$8)</f>
        <v>0</v>
      </c>
      <c r="Y35" s="57">
        <f>IF('CA Standards and Followers'!$C47=1,'EPA HDV Rules'!R$25,'CA Standards and Followers'!Y$8)</f>
        <v>0</v>
      </c>
      <c r="Z35" s="57">
        <f>IF('CA Standards and Followers'!$C47=1,'EPA HDV Rules'!S$25,'CA Standards and Followers'!Z$8)</f>
        <v>0</v>
      </c>
      <c r="AA35" s="57">
        <f>IF('CA Standards and Followers'!$C47=1,'EPA HDV Rules'!T$25,'CA Standards and Followers'!AA$8)</f>
        <v>0</v>
      </c>
      <c r="AB35" s="57">
        <f>IF('CA Standards and Followers'!$C47=1,'EPA HDV Rules'!U$25,'CA Standards and Followers'!AB$8)</f>
        <v>0</v>
      </c>
      <c r="AC35" s="57">
        <f>IF('CA Standards and Followers'!$C47=1,'EPA HDV Rules'!V$25,'CA Standards and Followers'!AC$8)</f>
        <v>0</v>
      </c>
      <c r="AD35" s="57">
        <f>IF('CA Standards and Followers'!$C47=1,'EPA HDV Rules'!W$25,'CA Standards and Followers'!AD$8)</f>
        <v>0</v>
      </c>
      <c r="AE35" s="57">
        <f>IF('CA Standards and Followers'!$C47=1,'EPA HDV Rules'!X$25,'CA Standards and Followers'!AE$8)</f>
        <v>0</v>
      </c>
      <c r="AF35" s="57">
        <f>IF('CA Standards and Followers'!$C47=1,'EPA HDV Rules'!Y$25,'CA Standards and Followers'!AF$8)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 s="57">
        <f>IF('CA Standards and Followers'!$C48=1,'EPA HDV Rules'!B$25,'CA Standards and Followers'!I$8)</f>
        <v>0</v>
      </c>
      <c r="J36" s="57">
        <f>IF('CA Standards and Followers'!$C48=1,'EPA HDV Rules'!C$25,'CA Standards and Followers'!J$8)</f>
        <v>0</v>
      </c>
      <c r="K36" s="57">
        <f>IF('CA Standards and Followers'!$C48=1,'EPA HDV Rules'!D$25,'CA Standards and Followers'!K$8)</f>
        <v>0</v>
      </c>
      <c r="L36" s="57">
        <f>IF('CA Standards and Followers'!$C48=1,'EPA HDV Rules'!E$25,'CA Standards and Followers'!L$8)</f>
        <v>0</v>
      </c>
      <c r="M36" s="57">
        <f>IF('CA Standards and Followers'!$C48=1,'EPA HDV Rules'!F$25,'CA Standards and Followers'!M$8)</f>
        <v>0</v>
      </c>
      <c r="N36" s="57">
        <f>IF('CA Standards and Followers'!$C48=1,'EPA HDV Rules'!G$25,'CA Standards and Followers'!N$8)</f>
        <v>0</v>
      </c>
      <c r="O36" s="57">
        <f>IF('CA Standards and Followers'!$C48=1,'EPA HDV Rules'!H$25,'CA Standards and Followers'!O$8)</f>
        <v>0</v>
      </c>
      <c r="P36" s="57">
        <f>IF('CA Standards and Followers'!$C48=1,'EPA HDV Rules'!I$25,'CA Standards and Followers'!P$8)</f>
        <v>0</v>
      </c>
      <c r="Q36" s="57">
        <f>IF('CA Standards and Followers'!$C48=1,'EPA HDV Rules'!J$25,'CA Standards and Followers'!Q$8)</f>
        <v>0</v>
      </c>
      <c r="R36" s="57">
        <f>IF('CA Standards and Followers'!$C48=1,'EPA HDV Rules'!K$25,'CA Standards and Followers'!R$8)</f>
        <v>0</v>
      </c>
      <c r="S36" s="57">
        <f>IF('CA Standards and Followers'!$C48=1,'EPA HDV Rules'!L$25,'CA Standards and Followers'!S$8)</f>
        <v>0</v>
      </c>
      <c r="T36" s="57">
        <f>IF('CA Standards and Followers'!$C48=1,'EPA HDV Rules'!M$25,'CA Standards and Followers'!T$8)</f>
        <v>0</v>
      </c>
      <c r="U36" s="57">
        <f>IF('CA Standards and Followers'!$C48=1,'EPA HDV Rules'!N$25,'CA Standards and Followers'!U$8)</f>
        <v>0</v>
      </c>
      <c r="V36" s="57">
        <f>IF('CA Standards and Followers'!$C48=1,'EPA HDV Rules'!O$25,'CA Standards and Followers'!V$8)</f>
        <v>0</v>
      </c>
      <c r="W36" s="57">
        <f>IF('CA Standards and Followers'!$C48=1,'EPA HDV Rules'!P$25,'CA Standards and Followers'!W$8)</f>
        <v>0</v>
      </c>
      <c r="X36" s="57">
        <f>IF('CA Standards and Followers'!$C48=1,'EPA HDV Rules'!Q$25,'CA Standards and Followers'!X$8)</f>
        <v>0</v>
      </c>
      <c r="Y36" s="57">
        <f>IF('CA Standards and Followers'!$C48=1,'EPA HDV Rules'!R$25,'CA Standards and Followers'!Y$8)</f>
        <v>0</v>
      </c>
      <c r="Z36" s="57">
        <f>IF('CA Standards and Followers'!$C48=1,'EPA HDV Rules'!S$25,'CA Standards and Followers'!Z$8)</f>
        <v>0</v>
      </c>
      <c r="AA36" s="57">
        <f>IF('CA Standards and Followers'!$C48=1,'EPA HDV Rules'!T$25,'CA Standards and Followers'!AA$8)</f>
        <v>0</v>
      </c>
      <c r="AB36" s="57">
        <f>IF('CA Standards and Followers'!$C48=1,'EPA HDV Rules'!U$25,'CA Standards and Followers'!AB$8)</f>
        <v>0</v>
      </c>
      <c r="AC36" s="57">
        <f>IF('CA Standards and Followers'!$C48=1,'EPA HDV Rules'!V$25,'CA Standards and Followers'!AC$8)</f>
        <v>0</v>
      </c>
      <c r="AD36" s="57">
        <f>IF('CA Standards and Followers'!$C48=1,'EPA HDV Rules'!W$25,'CA Standards and Followers'!AD$8)</f>
        <v>0</v>
      </c>
      <c r="AE36" s="57">
        <f>IF('CA Standards and Followers'!$C48=1,'EPA HDV Rules'!X$25,'CA Standards and Followers'!AE$8)</f>
        <v>0</v>
      </c>
      <c r="AF36" s="57">
        <f>IF('CA Standards and Followers'!$C48=1,'EPA HDV Rules'!Y$25,'CA Standards and Followers'!AF$8)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 s="57">
        <f>IF('CA Standards and Followers'!$C49=1,'EPA HDV Rules'!B$25,'CA Standards and Followers'!I$8)</f>
        <v>0</v>
      </c>
      <c r="J37" s="57">
        <f>IF('CA Standards and Followers'!$C49=1,'EPA HDV Rules'!C$25,'CA Standards and Followers'!J$8)</f>
        <v>0</v>
      </c>
      <c r="K37" s="57">
        <f>IF('CA Standards and Followers'!$C49=1,'EPA HDV Rules'!D$25,'CA Standards and Followers'!K$8)</f>
        <v>0</v>
      </c>
      <c r="L37" s="57">
        <f>IF('CA Standards and Followers'!$C49=1,'EPA HDV Rules'!E$25,'CA Standards and Followers'!L$8)</f>
        <v>0</v>
      </c>
      <c r="M37" s="57">
        <f>IF('CA Standards and Followers'!$C49=1,'EPA HDV Rules'!F$25,'CA Standards and Followers'!M$8)</f>
        <v>0</v>
      </c>
      <c r="N37" s="57">
        <f>IF('CA Standards and Followers'!$C49=1,'EPA HDV Rules'!G$25,'CA Standards and Followers'!N$8)</f>
        <v>0</v>
      </c>
      <c r="O37" s="57">
        <f>IF('CA Standards and Followers'!$C49=1,'EPA HDV Rules'!H$25,'CA Standards and Followers'!O$8)</f>
        <v>0</v>
      </c>
      <c r="P37" s="57">
        <f>IF('CA Standards and Followers'!$C49=1,'EPA HDV Rules'!I$25,'CA Standards and Followers'!P$8)</f>
        <v>0</v>
      </c>
      <c r="Q37" s="57">
        <f>IF('CA Standards and Followers'!$C49=1,'EPA HDV Rules'!J$25,'CA Standards and Followers'!Q$8)</f>
        <v>0</v>
      </c>
      <c r="R37" s="57">
        <f>IF('CA Standards and Followers'!$C49=1,'EPA HDV Rules'!K$25,'CA Standards and Followers'!R$8)</f>
        <v>0</v>
      </c>
      <c r="S37" s="57">
        <f>IF('CA Standards and Followers'!$C49=1,'EPA HDV Rules'!L$25,'CA Standards and Followers'!S$8)</f>
        <v>0</v>
      </c>
      <c r="T37" s="57">
        <f>IF('CA Standards and Followers'!$C49=1,'EPA HDV Rules'!M$25,'CA Standards and Followers'!T$8)</f>
        <v>0</v>
      </c>
      <c r="U37" s="57">
        <f>IF('CA Standards and Followers'!$C49=1,'EPA HDV Rules'!N$25,'CA Standards and Followers'!U$8)</f>
        <v>0</v>
      </c>
      <c r="V37" s="57">
        <f>IF('CA Standards and Followers'!$C49=1,'EPA HDV Rules'!O$25,'CA Standards and Followers'!V$8)</f>
        <v>0</v>
      </c>
      <c r="W37" s="57">
        <f>IF('CA Standards and Followers'!$C49=1,'EPA HDV Rules'!P$25,'CA Standards and Followers'!W$8)</f>
        <v>0</v>
      </c>
      <c r="X37" s="57">
        <f>IF('CA Standards and Followers'!$C49=1,'EPA HDV Rules'!Q$25,'CA Standards and Followers'!X$8)</f>
        <v>0</v>
      </c>
      <c r="Y37" s="57">
        <f>IF('CA Standards and Followers'!$C49=1,'EPA HDV Rules'!R$25,'CA Standards and Followers'!Y$8)</f>
        <v>0</v>
      </c>
      <c r="Z37" s="57">
        <f>IF('CA Standards and Followers'!$C49=1,'EPA HDV Rules'!S$25,'CA Standards and Followers'!Z$8)</f>
        <v>0</v>
      </c>
      <c r="AA37" s="57">
        <f>IF('CA Standards and Followers'!$C49=1,'EPA HDV Rules'!T$25,'CA Standards and Followers'!AA$8)</f>
        <v>0</v>
      </c>
      <c r="AB37" s="57">
        <f>IF('CA Standards and Followers'!$C49=1,'EPA HDV Rules'!U$25,'CA Standards and Followers'!AB$8)</f>
        <v>0</v>
      </c>
      <c r="AC37" s="57">
        <f>IF('CA Standards and Followers'!$C49=1,'EPA HDV Rules'!V$25,'CA Standards and Followers'!AC$8)</f>
        <v>0</v>
      </c>
      <c r="AD37" s="57">
        <f>IF('CA Standards and Followers'!$C49=1,'EPA HDV Rules'!W$25,'CA Standards and Followers'!AD$8)</f>
        <v>0</v>
      </c>
      <c r="AE37" s="57">
        <f>IF('CA Standards and Followers'!$C49=1,'EPA HDV Rules'!X$25,'CA Standards and Followers'!AE$8)</f>
        <v>0</v>
      </c>
      <c r="AF37" s="57">
        <f>IF('CA Standards and Followers'!$C49=1,'EPA HDV Rules'!Y$25,'CA Standards and Followers'!AF$8)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 s="57">
        <f>IF('CA Standards and Followers'!$C50=1,'EPA HDV Rules'!B$25,'CA Standards and Followers'!I$8)</f>
        <v>0</v>
      </c>
      <c r="J38" s="57">
        <f>IF('CA Standards and Followers'!$C50=1,'EPA HDV Rules'!C$25,'CA Standards and Followers'!J$8)</f>
        <v>0</v>
      </c>
      <c r="K38" s="57">
        <f>IF('CA Standards and Followers'!$C50=1,'EPA HDV Rules'!D$25,'CA Standards and Followers'!K$8)</f>
        <v>0</v>
      </c>
      <c r="L38" s="57">
        <f>IF('CA Standards and Followers'!$C50=1,'EPA HDV Rules'!E$25,'CA Standards and Followers'!L$8)</f>
        <v>0</v>
      </c>
      <c r="M38" s="57">
        <f>IF('CA Standards and Followers'!$C50=1,'EPA HDV Rules'!F$25,'CA Standards and Followers'!M$8)</f>
        <v>0</v>
      </c>
      <c r="N38" s="57">
        <f>IF('CA Standards and Followers'!$C50=1,'EPA HDV Rules'!G$25,'CA Standards and Followers'!N$8)</f>
        <v>0</v>
      </c>
      <c r="O38" s="57">
        <f>IF('CA Standards and Followers'!$C50=1,'EPA HDV Rules'!H$25,'CA Standards and Followers'!O$8)</f>
        <v>0</v>
      </c>
      <c r="P38" s="57">
        <f>IF('CA Standards and Followers'!$C50=1,'EPA HDV Rules'!I$25,'CA Standards and Followers'!P$8)</f>
        <v>0</v>
      </c>
      <c r="Q38" s="57">
        <f>IF('CA Standards and Followers'!$C50=1,'EPA HDV Rules'!J$25,'CA Standards and Followers'!Q$8)</f>
        <v>0</v>
      </c>
      <c r="R38" s="57">
        <f>IF('CA Standards and Followers'!$C50=1,'EPA HDV Rules'!K$25,'CA Standards and Followers'!R$8)</f>
        <v>0</v>
      </c>
      <c r="S38" s="57">
        <f>IF('CA Standards and Followers'!$C50=1,'EPA HDV Rules'!L$25,'CA Standards and Followers'!S$8)</f>
        <v>0</v>
      </c>
      <c r="T38" s="57">
        <f>IF('CA Standards and Followers'!$C50=1,'EPA HDV Rules'!M$25,'CA Standards and Followers'!T$8)</f>
        <v>0</v>
      </c>
      <c r="U38" s="57">
        <f>IF('CA Standards and Followers'!$C50=1,'EPA HDV Rules'!N$25,'CA Standards and Followers'!U$8)</f>
        <v>0</v>
      </c>
      <c r="V38" s="57">
        <f>IF('CA Standards and Followers'!$C50=1,'EPA HDV Rules'!O$25,'CA Standards and Followers'!V$8)</f>
        <v>0</v>
      </c>
      <c r="W38" s="57">
        <f>IF('CA Standards and Followers'!$C50=1,'EPA HDV Rules'!P$25,'CA Standards and Followers'!W$8)</f>
        <v>0</v>
      </c>
      <c r="X38" s="57">
        <f>IF('CA Standards and Followers'!$C50=1,'EPA HDV Rules'!Q$25,'CA Standards and Followers'!X$8)</f>
        <v>0</v>
      </c>
      <c r="Y38" s="57">
        <f>IF('CA Standards and Followers'!$C50=1,'EPA HDV Rules'!R$25,'CA Standards and Followers'!Y$8)</f>
        <v>0</v>
      </c>
      <c r="Z38" s="57">
        <f>IF('CA Standards and Followers'!$C50=1,'EPA HDV Rules'!S$25,'CA Standards and Followers'!Z$8)</f>
        <v>0</v>
      </c>
      <c r="AA38" s="57">
        <f>IF('CA Standards and Followers'!$C50=1,'EPA HDV Rules'!T$25,'CA Standards and Followers'!AA$8)</f>
        <v>0</v>
      </c>
      <c r="AB38" s="57">
        <f>IF('CA Standards and Followers'!$C50=1,'EPA HDV Rules'!U$25,'CA Standards and Followers'!AB$8)</f>
        <v>0</v>
      </c>
      <c r="AC38" s="57">
        <f>IF('CA Standards and Followers'!$C50=1,'EPA HDV Rules'!V$25,'CA Standards and Followers'!AC$8)</f>
        <v>0</v>
      </c>
      <c r="AD38" s="57">
        <f>IF('CA Standards and Followers'!$C50=1,'EPA HDV Rules'!W$25,'CA Standards and Followers'!AD$8)</f>
        <v>0</v>
      </c>
      <c r="AE38" s="57">
        <f>IF('CA Standards and Followers'!$C50=1,'EPA HDV Rules'!X$25,'CA Standards and Followers'!AE$8)</f>
        <v>0</v>
      </c>
      <c r="AF38" s="57">
        <f>IF('CA Standards and Followers'!$C50=1,'EPA HDV Rules'!Y$25,'CA Standards and Followers'!AF$8)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7.0313411648672386E-2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9.0313411648672376E-2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0.11523505873650429</v>
      </c>
      <c r="I39" s="57">
        <f>IF('CA Standards and Followers'!$C51=1,'EPA HDV Rules'!B$25,'CA Standards and Followers'!I$8)</f>
        <v>0.17539176456084049</v>
      </c>
      <c r="J39" s="57">
        <f>IF('CA Standards and Followers'!$C51=1,'EPA HDV Rules'!C$25,'CA Standards and Followers'!J$8)</f>
        <v>0.25078352912168095</v>
      </c>
      <c r="K39" s="57">
        <f>IF('CA Standards and Followers'!$C51=1,'EPA HDV Rules'!D$25,'CA Standards and Followers'!K$8)</f>
        <v>0.32617529368252141</v>
      </c>
      <c r="L39" s="57">
        <f>IF('CA Standards and Followers'!$C51=1,'EPA HDV Rules'!E$25,'CA Standards and Followers'!L$8)</f>
        <v>0.40156705824336192</v>
      </c>
      <c r="M39" s="57">
        <f>IF('CA Standards and Followers'!$C51=1,'EPA HDV Rules'!F$25,'CA Standards and Followers'!M$8)</f>
        <v>0.45156705824336185</v>
      </c>
      <c r="N39" s="57">
        <f>IF('CA Standards and Followers'!$C51=1,'EPA HDV Rules'!G$25,'CA Standards and Followers'!N$8)</f>
        <v>0.5015670582433619</v>
      </c>
      <c r="O39" s="57">
        <f>IF('CA Standards and Followers'!$C51=1,'EPA HDV Rules'!H$25,'CA Standards and Followers'!O$8)</f>
        <v>0.52695882280420236</v>
      </c>
      <c r="P39" s="57">
        <f>IF('CA Standards and Followers'!$C51=1,'EPA HDV Rules'!I$25,'CA Standards and Followers'!P$8)</f>
        <v>0.55235058736504283</v>
      </c>
      <c r="Q39" s="57">
        <f>IF('CA Standards and Followers'!$C51=1,'EPA HDV Rules'!J$25,'CA Standards and Followers'!Q$8)</f>
        <v>0.5777423519258833</v>
      </c>
      <c r="R39" s="57">
        <f>IF('CA Standards and Followers'!$C51=1,'EPA HDV Rules'!K$25,'CA Standards and Followers'!R$8)</f>
        <v>0.5777423519258833</v>
      </c>
      <c r="S39" s="57">
        <f>IF('CA Standards and Followers'!$C51=1,'EPA HDV Rules'!L$25,'CA Standards and Followers'!S$8)</f>
        <v>0.5777423519258833</v>
      </c>
      <c r="T39" s="57">
        <f>IF('CA Standards and Followers'!$C51=1,'EPA HDV Rules'!M$25,'CA Standards and Followers'!T$8)</f>
        <v>0.5777423519258833</v>
      </c>
      <c r="U39" s="57">
        <f>IF('CA Standards and Followers'!$C51=1,'EPA HDV Rules'!N$25,'CA Standards and Followers'!U$8)</f>
        <v>0.5777423519258833</v>
      </c>
      <c r="V39" s="57">
        <f>IF('CA Standards and Followers'!$C51=1,'EPA HDV Rules'!O$25,'CA Standards and Followers'!V$8)</f>
        <v>0.5777423519258833</v>
      </c>
      <c r="W39" s="57">
        <f>IF('CA Standards and Followers'!$C51=1,'EPA HDV Rules'!P$25,'CA Standards and Followers'!W$8)</f>
        <v>0.5777423519258833</v>
      </c>
      <c r="X39" s="57">
        <f>IF('CA Standards and Followers'!$C51=1,'EPA HDV Rules'!Q$25,'CA Standards and Followers'!X$8)</f>
        <v>0.5777423519258833</v>
      </c>
      <c r="Y39" s="57">
        <f>IF('CA Standards and Followers'!$C51=1,'EPA HDV Rules'!R$25,'CA Standards and Followers'!Y$8)</f>
        <v>0.5777423519258833</v>
      </c>
      <c r="Z39" s="57">
        <f>IF('CA Standards and Followers'!$C51=1,'EPA HDV Rules'!S$25,'CA Standards and Followers'!Z$8)</f>
        <v>0.5777423519258833</v>
      </c>
      <c r="AA39" s="57">
        <f>IF('CA Standards and Followers'!$C51=1,'EPA HDV Rules'!T$25,'CA Standards and Followers'!AA$8)</f>
        <v>0.5777423519258833</v>
      </c>
      <c r="AB39" s="57">
        <f>IF('CA Standards and Followers'!$C51=1,'EPA HDV Rules'!U$25,'CA Standards and Followers'!AB$8)</f>
        <v>0.5777423519258833</v>
      </c>
      <c r="AC39" s="57">
        <f>IF('CA Standards and Followers'!$C51=1,'EPA HDV Rules'!V$25,'CA Standards and Followers'!AC$8)</f>
        <v>0.5777423519258833</v>
      </c>
      <c r="AD39" s="57">
        <f>IF('CA Standards and Followers'!$C51=1,'EPA HDV Rules'!W$25,'CA Standards and Followers'!AD$8)</f>
        <v>0.5777423519258833</v>
      </c>
      <c r="AE39" s="57">
        <f>IF('CA Standards and Followers'!$C51=1,'EPA HDV Rules'!X$25,'CA Standards and Followers'!AE$8)</f>
        <v>0.5777423519258833</v>
      </c>
      <c r="AF39" s="57">
        <f>IF('CA Standards and Followers'!$C51=1,'EPA HDV Rules'!Y$25,'CA Standards and Followers'!AF$8)</f>
        <v>0.5777423519258833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 s="57">
        <f>IF('CA Standards and Followers'!$C52=1,'EPA HDV Rules'!B$25,'CA Standards and Followers'!I$8)</f>
        <v>0</v>
      </c>
      <c r="J40" s="57">
        <f>IF('CA Standards and Followers'!$C52=1,'EPA HDV Rules'!C$25,'CA Standards and Followers'!J$8)</f>
        <v>0</v>
      </c>
      <c r="K40" s="57">
        <f>IF('CA Standards and Followers'!$C52=1,'EPA HDV Rules'!D$25,'CA Standards and Followers'!K$8)</f>
        <v>0</v>
      </c>
      <c r="L40" s="57">
        <f>IF('CA Standards and Followers'!$C52=1,'EPA HDV Rules'!E$25,'CA Standards and Followers'!L$8)</f>
        <v>0</v>
      </c>
      <c r="M40" s="57">
        <f>IF('CA Standards and Followers'!$C52=1,'EPA HDV Rules'!F$25,'CA Standards and Followers'!M$8)</f>
        <v>0</v>
      </c>
      <c r="N40" s="57">
        <f>IF('CA Standards and Followers'!$C52=1,'EPA HDV Rules'!G$25,'CA Standards and Followers'!N$8)</f>
        <v>0</v>
      </c>
      <c r="O40" s="57">
        <f>IF('CA Standards and Followers'!$C52=1,'EPA HDV Rules'!H$25,'CA Standards and Followers'!O$8)</f>
        <v>0</v>
      </c>
      <c r="P40" s="57">
        <f>IF('CA Standards and Followers'!$C52=1,'EPA HDV Rules'!I$25,'CA Standards and Followers'!P$8)</f>
        <v>0</v>
      </c>
      <c r="Q40" s="57">
        <f>IF('CA Standards and Followers'!$C52=1,'EPA HDV Rules'!J$25,'CA Standards and Followers'!Q$8)</f>
        <v>0</v>
      </c>
      <c r="R40" s="57">
        <f>IF('CA Standards and Followers'!$C52=1,'EPA HDV Rules'!K$25,'CA Standards and Followers'!R$8)</f>
        <v>0</v>
      </c>
      <c r="S40" s="57">
        <f>IF('CA Standards and Followers'!$C52=1,'EPA HDV Rules'!L$25,'CA Standards and Followers'!S$8)</f>
        <v>0</v>
      </c>
      <c r="T40" s="57">
        <f>IF('CA Standards and Followers'!$C52=1,'EPA HDV Rules'!M$25,'CA Standards and Followers'!T$8)</f>
        <v>0</v>
      </c>
      <c r="U40" s="57">
        <f>IF('CA Standards and Followers'!$C52=1,'EPA HDV Rules'!N$25,'CA Standards and Followers'!U$8)</f>
        <v>0</v>
      </c>
      <c r="V40" s="57">
        <f>IF('CA Standards and Followers'!$C52=1,'EPA HDV Rules'!O$25,'CA Standards and Followers'!V$8)</f>
        <v>0</v>
      </c>
      <c r="W40" s="57">
        <f>IF('CA Standards and Followers'!$C52=1,'EPA HDV Rules'!P$25,'CA Standards and Followers'!W$8)</f>
        <v>0</v>
      </c>
      <c r="X40" s="57">
        <f>IF('CA Standards and Followers'!$C52=1,'EPA HDV Rules'!Q$25,'CA Standards and Followers'!X$8)</f>
        <v>0</v>
      </c>
      <c r="Y40" s="57">
        <f>IF('CA Standards and Followers'!$C52=1,'EPA HDV Rules'!R$25,'CA Standards and Followers'!Y$8)</f>
        <v>0</v>
      </c>
      <c r="Z40" s="57">
        <f>IF('CA Standards and Followers'!$C52=1,'EPA HDV Rules'!S$25,'CA Standards and Followers'!Z$8)</f>
        <v>0</v>
      </c>
      <c r="AA40" s="57">
        <f>IF('CA Standards and Followers'!$C52=1,'EPA HDV Rules'!T$25,'CA Standards and Followers'!AA$8)</f>
        <v>0</v>
      </c>
      <c r="AB40" s="57">
        <f>IF('CA Standards and Followers'!$C52=1,'EPA HDV Rules'!U$25,'CA Standards and Followers'!AB$8)</f>
        <v>0</v>
      </c>
      <c r="AC40" s="57">
        <f>IF('CA Standards and Followers'!$C52=1,'EPA HDV Rules'!V$25,'CA Standards and Followers'!AC$8)</f>
        <v>0</v>
      </c>
      <c r="AD40" s="57">
        <f>IF('CA Standards and Followers'!$C52=1,'EPA HDV Rules'!W$25,'CA Standards and Followers'!AD$8)</f>
        <v>0</v>
      </c>
      <c r="AE40" s="57">
        <f>IF('CA Standards and Followers'!$C52=1,'EPA HDV Rules'!X$25,'CA Standards and Followers'!AE$8)</f>
        <v>0</v>
      </c>
      <c r="AF40" s="57">
        <f>IF('CA Standards and Followers'!$C52=1,'EPA HDV Rules'!Y$25,'CA Standards and Followers'!AF$8)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 s="57">
        <f>IF('CA Standards and Followers'!$C53=1,'EPA HDV Rules'!B$25,'CA Standards and Followers'!I$8)</f>
        <v>0.17539176456084049</v>
      </c>
      <c r="J41" s="57">
        <f>IF('CA Standards and Followers'!$C53=1,'EPA HDV Rules'!C$25,'CA Standards and Followers'!J$8)</f>
        <v>0.25078352912168095</v>
      </c>
      <c r="K41" s="57">
        <f>IF('CA Standards and Followers'!$C53=1,'EPA HDV Rules'!D$25,'CA Standards and Followers'!K$8)</f>
        <v>0.32617529368252141</v>
      </c>
      <c r="L41" s="57">
        <f>IF('CA Standards and Followers'!$C53=1,'EPA HDV Rules'!E$25,'CA Standards and Followers'!L$8)</f>
        <v>0.40156705824336192</v>
      </c>
      <c r="M41" s="57">
        <f>IF('CA Standards and Followers'!$C53=1,'EPA HDV Rules'!F$25,'CA Standards and Followers'!M$8)</f>
        <v>0.45156705824336185</v>
      </c>
      <c r="N41" s="57">
        <f>IF('CA Standards and Followers'!$C53=1,'EPA HDV Rules'!G$25,'CA Standards and Followers'!N$8)</f>
        <v>0.5015670582433619</v>
      </c>
      <c r="O41" s="57">
        <f>IF('CA Standards and Followers'!$C53=1,'EPA HDV Rules'!H$25,'CA Standards and Followers'!O$8)</f>
        <v>0.52695882280420236</v>
      </c>
      <c r="P41" s="57">
        <f>IF('CA Standards and Followers'!$C53=1,'EPA HDV Rules'!I$25,'CA Standards and Followers'!P$8)</f>
        <v>0.55235058736504283</v>
      </c>
      <c r="Q41" s="57">
        <f>IF('CA Standards and Followers'!$C53=1,'EPA HDV Rules'!J$25,'CA Standards and Followers'!Q$8)</f>
        <v>0.5777423519258833</v>
      </c>
      <c r="R41" s="57">
        <f>IF('CA Standards and Followers'!$C53=1,'EPA HDV Rules'!K$25,'CA Standards and Followers'!R$8)</f>
        <v>0.5777423519258833</v>
      </c>
      <c r="S41" s="57">
        <f>IF('CA Standards and Followers'!$C53=1,'EPA HDV Rules'!L$25,'CA Standards and Followers'!S$8)</f>
        <v>0.5777423519258833</v>
      </c>
      <c r="T41" s="57">
        <f>IF('CA Standards and Followers'!$C53=1,'EPA HDV Rules'!M$25,'CA Standards and Followers'!T$8)</f>
        <v>0.5777423519258833</v>
      </c>
      <c r="U41" s="57">
        <f>IF('CA Standards and Followers'!$C53=1,'EPA HDV Rules'!N$25,'CA Standards and Followers'!U$8)</f>
        <v>0.5777423519258833</v>
      </c>
      <c r="V41" s="57">
        <f>IF('CA Standards and Followers'!$C53=1,'EPA HDV Rules'!O$25,'CA Standards and Followers'!V$8)</f>
        <v>0.5777423519258833</v>
      </c>
      <c r="W41" s="57">
        <f>IF('CA Standards and Followers'!$C53=1,'EPA HDV Rules'!P$25,'CA Standards and Followers'!W$8)</f>
        <v>0.5777423519258833</v>
      </c>
      <c r="X41" s="57">
        <f>IF('CA Standards and Followers'!$C53=1,'EPA HDV Rules'!Q$25,'CA Standards and Followers'!X$8)</f>
        <v>0.5777423519258833</v>
      </c>
      <c r="Y41" s="57">
        <f>IF('CA Standards and Followers'!$C53=1,'EPA HDV Rules'!R$25,'CA Standards and Followers'!Y$8)</f>
        <v>0.5777423519258833</v>
      </c>
      <c r="Z41" s="57">
        <f>IF('CA Standards and Followers'!$C53=1,'EPA HDV Rules'!S$25,'CA Standards and Followers'!Z$8)</f>
        <v>0.5777423519258833</v>
      </c>
      <c r="AA41" s="57">
        <f>IF('CA Standards and Followers'!$C53=1,'EPA HDV Rules'!T$25,'CA Standards and Followers'!AA$8)</f>
        <v>0.5777423519258833</v>
      </c>
      <c r="AB41" s="57">
        <f>IF('CA Standards and Followers'!$C53=1,'EPA HDV Rules'!U$25,'CA Standards and Followers'!AB$8)</f>
        <v>0.5777423519258833</v>
      </c>
      <c r="AC41" s="57">
        <f>IF('CA Standards and Followers'!$C53=1,'EPA HDV Rules'!V$25,'CA Standards and Followers'!AC$8)</f>
        <v>0.5777423519258833</v>
      </c>
      <c r="AD41" s="57">
        <f>IF('CA Standards and Followers'!$C53=1,'EPA HDV Rules'!W$25,'CA Standards and Followers'!AD$8)</f>
        <v>0.5777423519258833</v>
      </c>
      <c r="AE41" s="57">
        <f>IF('CA Standards and Followers'!$C53=1,'EPA HDV Rules'!X$25,'CA Standards and Followers'!AE$8)</f>
        <v>0.5777423519258833</v>
      </c>
      <c r="AF41" s="57">
        <f>IF('CA Standards and Followers'!$C53=1,'EPA HDV Rules'!Y$25,'CA Standards and Followers'!AF$8)</f>
        <v>0.5777423519258833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 s="57">
        <f>IF('CA Standards and Followers'!$C54=1,'EPA HDV Rules'!B$25,'CA Standards and Followers'!I$8)</f>
        <v>0</v>
      </c>
      <c r="J42" s="57">
        <f>IF('CA Standards and Followers'!$C54=1,'EPA HDV Rules'!C$25,'CA Standards and Followers'!J$8)</f>
        <v>0</v>
      </c>
      <c r="K42" s="57">
        <f>IF('CA Standards and Followers'!$C54=1,'EPA HDV Rules'!D$25,'CA Standards and Followers'!K$8)</f>
        <v>0</v>
      </c>
      <c r="L42" s="57">
        <f>IF('CA Standards and Followers'!$C54=1,'EPA HDV Rules'!E$25,'CA Standards and Followers'!L$8)</f>
        <v>0</v>
      </c>
      <c r="M42" s="57">
        <f>IF('CA Standards and Followers'!$C54=1,'EPA HDV Rules'!F$25,'CA Standards and Followers'!M$8)</f>
        <v>0</v>
      </c>
      <c r="N42" s="57">
        <f>IF('CA Standards and Followers'!$C54=1,'EPA HDV Rules'!G$25,'CA Standards and Followers'!N$8)</f>
        <v>0</v>
      </c>
      <c r="O42" s="57">
        <f>IF('CA Standards and Followers'!$C54=1,'EPA HDV Rules'!H$25,'CA Standards and Followers'!O$8)</f>
        <v>0</v>
      </c>
      <c r="P42" s="57">
        <f>IF('CA Standards and Followers'!$C54=1,'EPA HDV Rules'!I$25,'CA Standards and Followers'!P$8)</f>
        <v>0</v>
      </c>
      <c r="Q42" s="57">
        <f>IF('CA Standards and Followers'!$C54=1,'EPA HDV Rules'!J$25,'CA Standards and Followers'!Q$8)</f>
        <v>0</v>
      </c>
      <c r="R42" s="57">
        <f>IF('CA Standards and Followers'!$C54=1,'EPA HDV Rules'!K$25,'CA Standards and Followers'!R$8)</f>
        <v>0</v>
      </c>
      <c r="S42" s="57">
        <f>IF('CA Standards and Followers'!$C54=1,'EPA HDV Rules'!L$25,'CA Standards and Followers'!S$8)</f>
        <v>0</v>
      </c>
      <c r="T42" s="57">
        <f>IF('CA Standards and Followers'!$C54=1,'EPA HDV Rules'!M$25,'CA Standards and Followers'!T$8)</f>
        <v>0</v>
      </c>
      <c r="U42" s="57">
        <f>IF('CA Standards and Followers'!$C54=1,'EPA HDV Rules'!N$25,'CA Standards and Followers'!U$8)</f>
        <v>0</v>
      </c>
      <c r="V42" s="57">
        <f>IF('CA Standards and Followers'!$C54=1,'EPA HDV Rules'!O$25,'CA Standards and Followers'!V$8)</f>
        <v>0</v>
      </c>
      <c r="W42" s="57">
        <f>IF('CA Standards and Followers'!$C54=1,'EPA HDV Rules'!P$25,'CA Standards and Followers'!W$8)</f>
        <v>0</v>
      </c>
      <c r="X42" s="57">
        <f>IF('CA Standards and Followers'!$C54=1,'EPA HDV Rules'!Q$25,'CA Standards and Followers'!X$8)</f>
        <v>0</v>
      </c>
      <c r="Y42" s="57">
        <f>IF('CA Standards and Followers'!$C54=1,'EPA HDV Rules'!R$25,'CA Standards and Followers'!Y$8)</f>
        <v>0</v>
      </c>
      <c r="Z42" s="57">
        <f>IF('CA Standards and Followers'!$C54=1,'EPA HDV Rules'!S$25,'CA Standards and Followers'!Z$8)</f>
        <v>0</v>
      </c>
      <c r="AA42" s="57">
        <f>IF('CA Standards and Followers'!$C54=1,'EPA HDV Rules'!T$25,'CA Standards and Followers'!AA$8)</f>
        <v>0</v>
      </c>
      <c r="AB42" s="57">
        <f>IF('CA Standards and Followers'!$C54=1,'EPA HDV Rules'!U$25,'CA Standards and Followers'!AB$8)</f>
        <v>0</v>
      </c>
      <c r="AC42" s="57">
        <f>IF('CA Standards and Followers'!$C54=1,'EPA HDV Rules'!V$25,'CA Standards and Followers'!AC$8)</f>
        <v>0</v>
      </c>
      <c r="AD42" s="57">
        <f>IF('CA Standards and Followers'!$C54=1,'EPA HDV Rules'!W$25,'CA Standards and Followers'!AD$8)</f>
        <v>0</v>
      </c>
      <c r="AE42" s="57">
        <f>IF('CA Standards and Followers'!$C54=1,'EPA HDV Rules'!X$25,'CA Standards and Followers'!AE$8)</f>
        <v>0</v>
      </c>
      <c r="AF42" s="57">
        <f>IF('CA Standards and Followers'!$C54=1,'EPA HDV Rules'!Y$25,'CA Standards and Followers'!AF$8)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 s="57">
        <f>IF('CA Standards and Followers'!$C55=1,'EPA HDV Rules'!B$25,'CA Standards and Followers'!I$8)</f>
        <v>0</v>
      </c>
      <c r="J43" s="57">
        <f>IF('CA Standards and Followers'!$C55=1,'EPA HDV Rules'!C$25,'CA Standards and Followers'!J$8)</f>
        <v>0</v>
      </c>
      <c r="K43" s="57">
        <f>IF('CA Standards and Followers'!$C55=1,'EPA HDV Rules'!D$25,'CA Standards and Followers'!K$8)</f>
        <v>0</v>
      </c>
      <c r="L43" s="57">
        <f>IF('CA Standards and Followers'!$C55=1,'EPA HDV Rules'!E$25,'CA Standards and Followers'!L$8)</f>
        <v>0</v>
      </c>
      <c r="M43" s="57">
        <f>IF('CA Standards and Followers'!$C55=1,'EPA HDV Rules'!F$25,'CA Standards and Followers'!M$8)</f>
        <v>0</v>
      </c>
      <c r="N43" s="57">
        <f>IF('CA Standards and Followers'!$C55=1,'EPA HDV Rules'!G$25,'CA Standards and Followers'!N$8)</f>
        <v>0</v>
      </c>
      <c r="O43" s="57">
        <f>IF('CA Standards and Followers'!$C55=1,'EPA HDV Rules'!H$25,'CA Standards and Followers'!O$8)</f>
        <v>0</v>
      </c>
      <c r="P43" s="57">
        <f>IF('CA Standards and Followers'!$C55=1,'EPA HDV Rules'!I$25,'CA Standards and Followers'!P$8)</f>
        <v>0</v>
      </c>
      <c r="Q43" s="57">
        <f>IF('CA Standards and Followers'!$C55=1,'EPA HDV Rules'!J$25,'CA Standards and Followers'!Q$8)</f>
        <v>0</v>
      </c>
      <c r="R43" s="57">
        <f>IF('CA Standards and Followers'!$C55=1,'EPA HDV Rules'!K$25,'CA Standards and Followers'!R$8)</f>
        <v>0</v>
      </c>
      <c r="S43" s="57">
        <f>IF('CA Standards and Followers'!$C55=1,'EPA HDV Rules'!L$25,'CA Standards and Followers'!S$8)</f>
        <v>0</v>
      </c>
      <c r="T43" s="57">
        <f>IF('CA Standards and Followers'!$C55=1,'EPA HDV Rules'!M$25,'CA Standards and Followers'!T$8)</f>
        <v>0</v>
      </c>
      <c r="U43" s="57">
        <f>IF('CA Standards and Followers'!$C55=1,'EPA HDV Rules'!N$25,'CA Standards and Followers'!U$8)</f>
        <v>0</v>
      </c>
      <c r="V43" s="57">
        <f>IF('CA Standards and Followers'!$C55=1,'EPA HDV Rules'!O$25,'CA Standards and Followers'!V$8)</f>
        <v>0</v>
      </c>
      <c r="W43" s="57">
        <f>IF('CA Standards and Followers'!$C55=1,'EPA HDV Rules'!P$25,'CA Standards and Followers'!W$8)</f>
        <v>0</v>
      </c>
      <c r="X43" s="57">
        <f>IF('CA Standards and Followers'!$C55=1,'EPA HDV Rules'!Q$25,'CA Standards and Followers'!X$8)</f>
        <v>0</v>
      </c>
      <c r="Y43" s="57">
        <f>IF('CA Standards and Followers'!$C55=1,'EPA HDV Rules'!R$25,'CA Standards and Followers'!Y$8)</f>
        <v>0</v>
      </c>
      <c r="Z43" s="57">
        <f>IF('CA Standards and Followers'!$C55=1,'EPA HDV Rules'!S$25,'CA Standards and Followers'!Z$8)</f>
        <v>0</v>
      </c>
      <c r="AA43" s="57">
        <f>IF('CA Standards and Followers'!$C55=1,'EPA HDV Rules'!T$25,'CA Standards and Followers'!AA$8)</f>
        <v>0</v>
      </c>
      <c r="AB43" s="57">
        <f>IF('CA Standards and Followers'!$C55=1,'EPA HDV Rules'!U$25,'CA Standards and Followers'!AB$8)</f>
        <v>0</v>
      </c>
      <c r="AC43" s="57">
        <f>IF('CA Standards and Followers'!$C55=1,'EPA HDV Rules'!V$25,'CA Standards and Followers'!AC$8)</f>
        <v>0</v>
      </c>
      <c r="AD43" s="57">
        <f>IF('CA Standards and Followers'!$C55=1,'EPA HDV Rules'!W$25,'CA Standards and Followers'!AD$8)</f>
        <v>0</v>
      </c>
      <c r="AE43" s="57">
        <f>IF('CA Standards and Followers'!$C55=1,'EPA HDV Rules'!X$25,'CA Standards and Followers'!AE$8)</f>
        <v>0</v>
      </c>
      <c r="AF43" s="57">
        <f>IF('CA Standards and Followers'!$C55=1,'EPA HDV Rules'!Y$25,'CA Standards and Followers'!AF$8)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 s="57">
        <f>IF('CA Standards and Followers'!$C56=1,'EPA HDV Rules'!B$25,'CA Standards and Followers'!I$8)</f>
        <v>0</v>
      </c>
      <c r="J44" s="57">
        <f>IF('CA Standards and Followers'!$C56=1,'EPA HDV Rules'!C$25,'CA Standards and Followers'!J$8)</f>
        <v>0</v>
      </c>
      <c r="K44" s="57">
        <f>IF('CA Standards and Followers'!$C56=1,'EPA HDV Rules'!D$25,'CA Standards and Followers'!K$8)</f>
        <v>0</v>
      </c>
      <c r="L44" s="57">
        <f>IF('CA Standards and Followers'!$C56=1,'EPA HDV Rules'!E$25,'CA Standards and Followers'!L$8)</f>
        <v>0</v>
      </c>
      <c r="M44" s="57">
        <f>IF('CA Standards and Followers'!$C56=1,'EPA HDV Rules'!F$25,'CA Standards and Followers'!M$8)</f>
        <v>0</v>
      </c>
      <c r="N44" s="57">
        <f>IF('CA Standards and Followers'!$C56=1,'EPA HDV Rules'!G$25,'CA Standards and Followers'!N$8)</f>
        <v>0</v>
      </c>
      <c r="O44" s="57">
        <f>IF('CA Standards and Followers'!$C56=1,'EPA HDV Rules'!H$25,'CA Standards and Followers'!O$8)</f>
        <v>0</v>
      </c>
      <c r="P44" s="57">
        <f>IF('CA Standards and Followers'!$C56=1,'EPA HDV Rules'!I$25,'CA Standards and Followers'!P$8)</f>
        <v>0</v>
      </c>
      <c r="Q44" s="57">
        <f>IF('CA Standards and Followers'!$C56=1,'EPA HDV Rules'!J$25,'CA Standards and Followers'!Q$8)</f>
        <v>0</v>
      </c>
      <c r="R44" s="57">
        <f>IF('CA Standards and Followers'!$C56=1,'EPA HDV Rules'!K$25,'CA Standards and Followers'!R$8)</f>
        <v>0</v>
      </c>
      <c r="S44" s="57">
        <f>IF('CA Standards and Followers'!$C56=1,'EPA HDV Rules'!L$25,'CA Standards and Followers'!S$8)</f>
        <v>0</v>
      </c>
      <c r="T44" s="57">
        <f>IF('CA Standards and Followers'!$C56=1,'EPA HDV Rules'!M$25,'CA Standards and Followers'!T$8)</f>
        <v>0</v>
      </c>
      <c r="U44" s="57">
        <f>IF('CA Standards and Followers'!$C56=1,'EPA HDV Rules'!N$25,'CA Standards and Followers'!U$8)</f>
        <v>0</v>
      </c>
      <c r="V44" s="57">
        <f>IF('CA Standards and Followers'!$C56=1,'EPA HDV Rules'!O$25,'CA Standards and Followers'!V$8)</f>
        <v>0</v>
      </c>
      <c r="W44" s="57">
        <f>IF('CA Standards and Followers'!$C56=1,'EPA HDV Rules'!P$25,'CA Standards and Followers'!W$8)</f>
        <v>0</v>
      </c>
      <c r="X44" s="57">
        <f>IF('CA Standards and Followers'!$C56=1,'EPA HDV Rules'!Q$25,'CA Standards and Followers'!X$8)</f>
        <v>0</v>
      </c>
      <c r="Y44" s="57">
        <f>IF('CA Standards and Followers'!$C56=1,'EPA HDV Rules'!R$25,'CA Standards and Followers'!Y$8)</f>
        <v>0</v>
      </c>
      <c r="Z44" s="57">
        <f>IF('CA Standards and Followers'!$C56=1,'EPA HDV Rules'!S$25,'CA Standards and Followers'!Z$8)</f>
        <v>0</v>
      </c>
      <c r="AA44" s="57">
        <f>IF('CA Standards and Followers'!$C56=1,'EPA HDV Rules'!T$25,'CA Standards and Followers'!AA$8)</f>
        <v>0</v>
      </c>
      <c r="AB44" s="57">
        <f>IF('CA Standards and Followers'!$C56=1,'EPA HDV Rules'!U$25,'CA Standards and Followers'!AB$8)</f>
        <v>0</v>
      </c>
      <c r="AC44" s="57">
        <f>IF('CA Standards and Followers'!$C56=1,'EPA HDV Rules'!V$25,'CA Standards and Followers'!AC$8)</f>
        <v>0</v>
      </c>
      <c r="AD44" s="57">
        <f>IF('CA Standards and Followers'!$C56=1,'EPA HDV Rules'!W$25,'CA Standards and Followers'!AD$8)</f>
        <v>0</v>
      </c>
      <c r="AE44" s="57">
        <f>IF('CA Standards and Followers'!$C56=1,'EPA HDV Rules'!X$25,'CA Standards and Followers'!AE$8)</f>
        <v>0</v>
      </c>
      <c r="AF44" s="57">
        <f>IF('CA Standards and Followers'!$C56=1,'EPA HDV Rules'!Y$25,'CA Standards and Followers'!AF$8)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 s="57">
        <f>IF('CA Standards and Followers'!$C57=1,'EPA HDV Rules'!B$25,'CA Standards and Followers'!I$8)</f>
        <v>0</v>
      </c>
      <c r="J45" s="57">
        <f>IF('CA Standards and Followers'!$C57=1,'EPA HDV Rules'!C$25,'CA Standards and Followers'!J$8)</f>
        <v>0</v>
      </c>
      <c r="K45" s="57">
        <f>IF('CA Standards and Followers'!$C57=1,'EPA HDV Rules'!D$25,'CA Standards and Followers'!K$8)</f>
        <v>0</v>
      </c>
      <c r="L45" s="57">
        <f>IF('CA Standards and Followers'!$C57=1,'EPA HDV Rules'!E$25,'CA Standards and Followers'!L$8)</f>
        <v>0</v>
      </c>
      <c r="M45" s="57">
        <f>IF('CA Standards and Followers'!$C57=1,'EPA HDV Rules'!F$25,'CA Standards and Followers'!M$8)</f>
        <v>0</v>
      </c>
      <c r="N45" s="57">
        <f>IF('CA Standards and Followers'!$C57=1,'EPA HDV Rules'!G$25,'CA Standards and Followers'!N$8)</f>
        <v>0</v>
      </c>
      <c r="O45" s="57">
        <f>IF('CA Standards and Followers'!$C57=1,'EPA HDV Rules'!H$25,'CA Standards and Followers'!O$8)</f>
        <v>0</v>
      </c>
      <c r="P45" s="57">
        <f>IF('CA Standards and Followers'!$C57=1,'EPA HDV Rules'!I$25,'CA Standards and Followers'!P$8)</f>
        <v>0</v>
      </c>
      <c r="Q45" s="57">
        <f>IF('CA Standards and Followers'!$C57=1,'EPA HDV Rules'!J$25,'CA Standards and Followers'!Q$8)</f>
        <v>0</v>
      </c>
      <c r="R45" s="57">
        <f>IF('CA Standards and Followers'!$C57=1,'EPA HDV Rules'!K$25,'CA Standards and Followers'!R$8)</f>
        <v>0</v>
      </c>
      <c r="S45" s="57">
        <f>IF('CA Standards and Followers'!$C57=1,'EPA HDV Rules'!L$25,'CA Standards and Followers'!S$8)</f>
        <v>0</v>
      </c>
      <c r="T45" s="57">
        <f>IF('CA Standards and Followers'!$C57=1,'EPA HDV Rules'!M$25,'CA Standards and Followers'!T$8)</f>
        <v>0</v>
      </c>
      <c r="U45" s="57">
        <f>IF('CA Standards and Followers'!$C57=1,'EPA HDV Rules'!N$25,'CA Standards and Followers'!U$8)</f>
        <v>0</v>
      </c>
      <c r="V45" s="57">
        <f>IF('CA Standards and Followers'!$C57=1,'EPA HDV Rules'!O$25,'CA Standards and Followers'!V$8)</f>
        <v>0</v>
      </c>
      <c r="W45" s="57">
        <f>IF('CA Standards and Followers'!$C57=1,'EPA HDV Rules'!P$25,'CA Standards and Followers'!W$8)</f>
        <v>0</v>
      </c>
      <c r="X45" s="57">
        <f>IF('CA Standards and Followers'!$C57=1,'EPA HDV Rules'!Q$25,'CA Standards and Followers'!X$8)</f>
        <v>0</v>
      </c>
      <c r="Y45" s="57">
        <f>IF('CA Standards and Followers'!$C57=1,'EPA HDV Rules'!R$25,'CA Standards and Followers'!Y$8)</f>
        <v>0</v>
      </c>
      <c r="Z45" s="57">
        <f>IF('CA Standards and Followers'!$C57=1,'EPA HDV Rules'!S$25,'CA Standards and Followers'!Z$8)</f>
        <v>0</v>
      </c>
      <c r="AA45" s="57">
        <f>IF('CA Standards and Followers'!$C57=1,'EPA HDV Rules'!T$25,'CA Standards and Followers'!AA$8)</f>
        <v>0</v>
      </c>
      <c r="AB45" s="57">
        <f>IF('CA Standards and Followers'!$C57=1,'EPA HDV Rules'!U$25,'CA Standards and Followers'!AB$8)</f>
        <v>0</v>
      </c>
      <c r="AC45" s="57">
        <f>IF('CA Standards and Followers'!$C57=1,'EPA HDV Rules'!V$25,'CA Standards and Followers'!AC$8)</f>
        <v>0</v>
      </c>
      <c r="AD45" s="57">
        <f>IF('CA Standards and Followers'!$C57=1,'EPA HDV Rules'!W$25,'CA Standards and Followers'!AD$8)</f>
        <v>0</v>
      </c>
      <c r="AE45" s="57">
        <f>IF('CA Standards and Followers'!$C57=1,'EPA HDV Rules'!X$25,'CA Standards and Followers'!AE$8)</f>
        <v>0</v>
      </c>
      <c r="AF45" s="57">
        <f>IF('CA Standards and Followers'!$C57=1,'EPA HDV Rules'!Y$25,'CA Standards and Followers'!AF$8)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 s="57">
        <f>IF('CA Standards and Followers'!$C58=1,'EPA HDV Rules'!B$25,'CA Standards and Followers'!I$8)</f>
        <v>0</v>
      </c>
      <c r="J46" s="57">
        <f>IF('CA Standards and Followers'!$C58=1,'EPA HDV Rules'!C$25,'CA Standards and Followers'!J$8)</f>
        <v>0</v>
      </c>
      <c r="K46" s="57">
        <f>IF('CA Standards and Followers'!$C58=1,'EPA HDV Rules'!D$25,'CA Standards and Followers'!K$8)</f>
        <v>0</v>
      </c>
      <c r="L46" s="57">
        <f>IF('CA Standards and Followers'!$C58=1,'EPA HDV Rules'!E$25,'CA Standards and Followers'!L$8)</f>
        <v>0</v>
      </c>
      <c r="M46" s="57">
        <f>IF('CA Standards and Followers'!$C58=1,'EPA HDV Rules'!F$25,'CA Standards and Followers'!M$8)</f>
        <v>0</v>
      </c>
      <c r="N46" s="57">
        <f>IF('CA Standards and Followers'!$C58=1,'EPA HDV Rules'!G$25,'CA Standards and Followers'!N$8)</f>
        <v>0</v>
      </c>
      <c r="O46" s="57">
        <f>IF('CA Standards and Followers'!$C58=1,'EPA HDV Rules'!H$25,'CA Standards and Followers'!O$8)</f>
        <v>0</v>
      </c>
      <c r="P46" s="57">
        <f>IF('CA Standards and Followers'!$C58=1,'EPA HDV Rules'!I$25,'CA Standards and Followers'!P$8)</f>
        <v>0</v>
      </c>
      <c r="Q46" s="57">
        <f>IF('CA Standards and Followers'!$C58=1,'EPA HDV Rules'!J$25,'CA Standards and Followers'!Q$8)</f>
        <v>0</v>
      </c>
      <c r="R46" s="57">
        <f>IF('CA Standards and Followers'!$C58=1,'EPA HDV Rules'!K$25,'CA Standards and Followers'!R$8)</f>
        <v>0</v>
      </c>
      <c r="S46" s="57">
        <f>IF('CA Standards and Followers'!$C58=1,'EPA HDV Rules'!L$25,'CA Standards and Followers'!S$8)</f>
        <v>0</v>
      </c>
      <c r="T46" s="57">
        <f>IF('CA Standards and Followers'!$C58=1,'EPA HDV Rules'!M$25,'CA Standards and Followers'!T$8)</f>
        <v>0</v>
      </c>
      <c r="U46" s="57">
        <f>IF('CA Standards and Followers'!$C58=1,'EPA HDV Rules'!N$25,'CA Standards and Followers'!U$8)</f>
        <v>0</v>
      </c>
      <c r="V46" s="57">
        <f>IF('CA Standards and Followers'!$C58=1,'EPA HDV Rules'!O$25,'CA Standards and Followers'!V$8)</f>
        <v>0</v>
      </c>
      <c r="W46" s="57">
        <f>IF('CA Standards and Followers'!$C58=1,'EPA HDV Rules'!P$25,'CA Standards and Followers'!W$8)</f>
        <v>0</v>
      </c>
      <c r="X46" s="57">
        <f>IF('CA Standards and Followers'!$C58=1,'EPA HDV Rules'!Q$25,'CA Standards and Followers'!X$8)</f>
        <v>0</v>
      </c>
      <c r="Y46" s="57">
        <f>IF('CA Standards and Followers'!$C58=1,'EPA HDV Rules'!R$25,'CA Standards and Followers'!Y$8)</f>
        <v>0</v>
      </c>
      <c r="Z46" s="57">
        <f>IF('CA Standards and Followers'!$C58=1,'EPA HDV Rules'!S$25,'CA Standards and Followers'!Z$8)</f>
        <v>0</v>
      </c>
      <c r="AA46" s="57">
        <f>IF('CA Standards and Followers'!$C58=1,'EPA HDV Rules'!T$25,'CA Standards and Followers'!AA$8)</f>
        <v>0</v>
      </c>
      <c r="AB46" s="57">
        <f>IF('CA Standards and Followers'!$C58=1,'EPA HDV Rules'!U$25,'CA Standards and Followers'!AB$8)</f>
        <v>0</v>
      </c>
      <c r="AC46" s="57">
        <f>IF('CA Standards and Followers'!$C58=1,'EPA HDV Rules'!V$25,'CA Standards and Followers'!AC$8)</f>
        <v>0</v>
      </c>
      <c r="AD46" s="57">
        <f>IF('CA Standards and Followers'!$C58=1,'EPA HDV Rules'!W$25,'CA Standards and Followers'!AD$8)</f>
        <v>0</v>
      </c>
      <c r="AE46" s="57">
        <f>IF('CA Standards and Followers'!$C58=1,'EPA HDV Rules'!X$25,'CA Standards and Followers'!AE$8)</f>
        <v>0</v>
      </c>
      <c r="AF46" s="57">
        <f>IF('CA Standards and Followers'!$C58=1,'EPA HDV Rules'!Y$25,'CA Standards and Followers'!AF$8)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9.0313411648672376E-2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0.11523505873650429</v>
      </c>
      <c r="I47" s="57">
        <f>IF('CA Standards and Followers'!$C59=1,'EPA HDV Rules'!B$25,'CA Standards and Followers'!I$8)</f>
        <v>0.17539176456084049</v>
      </c>
      <c r="J47" s="57">
        <f>IF('CA Standards and Followers'!$C59=1,'EPA HDV Rules'!C$25,'CA Standards and Followers'!J$8)</f>
        <v>0.25078352912168095</v>
      </c>
      <c r="K47" s="57">
        <f>IF('CA Standards and Followers'!$C59=1,'EPA HDV Rules'!D$25,'CA Standards and Followers'!K$8)</f>
        <v>0.32617529368252141</v>
      </c>
      <c r="L47" s="57">
        <f>IF('CA Standards and Followers'!$C59=1,'EPA HDV Rules'!E$25,'CA Standards and Followers'!L$8)</f>
        <v>0.40156705824336192</v>
      </c>
      <c r="M47" s="57">
        <f>IF('CA Standards and Followers'!$C59=1,'EPA HDV Rules'!F$25,'CA Standards and Followers'!M$8)</f>
        <v>0.45156705824336185</v>
      </c>
      <c r="N47" s="57">
        <f>IF('CA Standards and Followers'!$C59=1,'EPA HDV Rules'!G$25,'CA Standards and Followers'!N$8)</f>
        <v>0.5015670582433619</v>
      </c>
      <c r="O47" s="57">
        <f>IF('CA Standards and Followers'!$C59=1,'EPA HDV Rules'!H$25,'CA Standards and Followers'!O$8)</f>
        <v>0.52695882280420236</v>
      </c>
      <c r="P47" s="57">
        <f>IF('CA Standards and Followers'!$C59=1,'EPA HDV Rules'!I$25,'CA Standards and Followers'!P$8)</f>
        <v>0.55235058736504283</v>
      </c>
      <c r="Q47" s="57">
        <f>IF('CA Standards and Followers'!$C59=1,'EPA HDV Rules'!J$25,'CA Standards and Followers'!Q$8)</f>
        <v>0.5777423519258833</v>
      </c>
      <c r="R47" s="57">
        <f>IF('CA Standards and Followers'!$C59=1,'EPA HDV Rules'!K$25,'CA Standards and Followers'!R$8)</f>
        <v>0.5777423519258833</v>
      </c>
      <c r="S47" s="57">
        <f>IF('CA Standards and Followers'!$C59=1,'EPA HDV Rules'!L$25,'CA Standards and Followers'!S$8)</f>
        <v>0.5777423519258833</v>
      </c>
      <c r="T47" s="57">
        <f>IF('CA Standards and Followers'!$C59=1,'EPA HDV Rules'!M$25,'CA Standards and Followers'!T$8)</f>
        <v>0.5777423519258833</v>
      </c>
      <c r="U47" s="57">
        <f>IF('CA Standards and Followers'!$C59=1,'EPA HDV Rules'!N$25,'CA Standards and Followers'!U$8)</f>
        <v>0.5777423519258833</v>
      </c>
      <c r="V47" s="57">
        <f>IF('CA Standards and Followers'!$C59=1,'EPA HDV Rules'!O$25,'CA Standards and Followers'!V$8)</f>
        <v>0.5777423519258833</v>
      </c>
      <c r="W47" s="57">
        <f>IF('CA Standards and Followers'!$C59=1,'EPA HDV Rules'!P$25,'CA Standards and Followers'!W$8)</f>
        <v>0.5777423519258833</v>
      </c>
      <c r="X47" s="57">
        <f>IF('CA Standards and Followers'!$C59=1,'EPA HDV Rules'!Q$25,'CA Standards and Followers'!X$8)</f>
        <v>0.5777423519258833</v>
      </c>
      <c r="Y47" s="57">
        <f>IF('CA Standards and Followers'!$C59=1,'EPA HDV Rules'!R$25,'CA Standards and Followers'!Y$8)</f>
        <v>0.5777423519258833</v>
      </c>
      <c r="Z47" s="57">
        <f>IF('CA Standards and Followers'!$C59=1,'EPA HDV Rules'!S$25,'CA Standards and Followers'!Z$8)</f>
        <v>0.5777423519258833</v>
      </c>
      <c r="AA47" s="57">
        <f>IF('CA Standards and Followers'!$C59=1,'EPA HDV Rules'!T$25,'CA Standards and Followers'!AA$8)</f>
        <v>0.5777423519258833</v>
      </c>
      <c r="AB47" s="57">
        <f>IF('CA Standards and Followers'!$C59=1,'EPA HDV Rules'!U$25,'CA Standards and Followers'!AB$8)</f>
        <v>0.5777423519258833</v>
      </c>
      <c r="AC47" s="57">
        <f>IF('CA Standards and Followers'!$C59=1,'EPA HDV Rules'!V$25,'CA Standards and Followers'!AC$8)</f>
        <v>0.5777423519258833</v>
      </c>
      <c r="AD47" s="57">
        <f>IF('CA Standards and Followers'!$C59=1,'EPA HDV Rules'!W$25,'CA Standards and Followers'!AD$8)</f>
        <v>0.5777423519258833</v>
      </c>
      <c r="AE47" s="57">
        <f>IF('CA Standards and Followers'!$C59=1,'EPA HDV Rules'!X$25,'CA Standards and Followers'!AE$8)</f>
        <v>0.5777423519258833</v>
      </c>
      <c r="AF47" s="57">
        <f>IF('CA Standards and Followers'!$C59=1,'EPA HDV Rules'!Y$25,'CA Standards and Followers'!AF$8)</f>
        <v>0.5777423519258833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 s="57">
        <f>IF('CA Standards and Followers'!$C60=1,'EPA HDV Rules'!B$25,'CA Standards and Followers'!I$8)</f>
        <v>0</v>
      </c>
      <c r="J48" s="57">
        <f>IF('CA Standards and Followers'!$C60=1,'EPA HDV Rules'!C$25,'CA Standards and Followers'!J$8)</f>
        <v>0</v>
      </c>
      <c r="K48" s="57">
        <f>IF('CA Standards and Followers'!$C60=1,'EPA HDV Rules'!D$25,'CA Standards and Followers'!K$8)</f>
        <v>0</v>
      </c>
      <c r="L48" s="57">
        <f>IF('CA Standards and Followers'!$C60=1,'EPA HDV Rules'!E$25,'CA Standards and Followers'!L$8)</f>
        <v>0</v>
      </c>
      <c r="M48" s="57">
        <f>IF('CA Standards and Followers'!$C60=1,'EPA HDV Rules'!F$25,'CA Standards and Followers'!M$8)</f>
        <v>0</v>
      </c>
      <c r="N48" s="57">
        <f>IF('CA Standards and Followers'!$C60=1,'EPA HDV Rules'!G$25,'CA Standards and Followers'!N$8)</f>
        <v>0</v>
      </c>
      <c r="O48" s="57">
        <f>IF('CA Standards and Followers'!$C60=1,'EPA HDV Rules'!H$25,'CA Standards and Followers'!O$8)</f>
        <v>0</v>
      </c>
      <c r="P48" s="57">
        <f>IF('CA Standards and Followers'!$C60=1,'EPA HDV Rules'!I$25,'CA Standards and Followers'!P$8)</f>
        <v>0</v>
      </c>
      <c r="Q48" s="57">
        <f>IF('CA Standards and Followers'!$C60=1,'EPA HDV Rules'!J$25,'CA Standards and Followers'!Q$8)</f>
        <v>0</v>
      </c>
      <c r="R48" s="57">
        <f>IF('CA Standards and Followers'!$C60=1,'EPA HDV Rules'!K$25,'CA Standards and Followers'!R$8)</f>
        <v>0</v>
      </c>
      <c r="S48" s="57">
        <f>IF('CA Standards and Followers'!$C60=1,'EPA HDV Rules'!L$25,'CA Standards and Followers'!S$8)</f>
        <v>0</v>
      </c>
      <c r="T48" s="57">
        <f>IF('CA Standards and Followers'!$C60=1,'EPA HDV Rules'!M$25,'CA Standards and Followers'!T$8)</f>
        <v>0</v>
      </c>
      <c r="U48" s="57">
        <f>IF('CA Standards and Followers'!$C60=1,'EPA HDV Rules'!N$25,'CA Standards and Followers'!U$8)</f>
        <v>0</v>
      </c>
      <c r="V48" s="57">
        <f>IF('CA Standards and Followers'!$C60=1,'EPA HDV Rules'!O$25,'CA Standards and Followers'!V$8)</f>
        <v>0</v>
      </c>
      <c r="W48" s="57">
        <f>IF('CA Standards and Followers'!$C60=1,'EPA HDV Rules'!P$25,'CA Standards and Followers'!W$8)</f>
        <v>0</v>
      </c>
      <c r="X48" s="57">
        <f>IF('CA Standards and Followers'!$C60=1,'EPA HDV Rules'!Q$25,'CA Standards and Followers'!X$8)</f>
        <v>0</v>
      </c>
      <c r="Y48" s="57">
        <f>IF('CA Standards and Followers'!$C60=1,'EPA HDV Rules'!R$25,'CA Standards and Followers'!Y$8)</f>
        <v>0</v>
      </c>
      <c r="Z48" s="57">
        <f>IF('CA Standards and Followers'!$C60=1,'EPA HDV Rules'!S$25,'CA Standards and Followers'!Z$8)</f>
        <v>0</v>
      </c>
      <c r="AA48" s="57">
        <f>IF('CA Standards and Followers'!$C60=1,'EPA HDV Rules'!T$25,'CA Standards and Followers'!AA$8)</f>
        <v>0</v>
      </c>
      <c r="AB48" s="57">
        <f>IF('CA Standards and Followers'!$C60=1,'EPA HDV Rules'!U$25,'CA Standards and Followers'!AB$8)</f>
        <v>0</v>
      </c>
      <c r="AC48" s="57">
        <f>IF('CA Standards and Followers'!$C60=1,'EPA HDV Rules'!V$25,'CA Standards and Followers'!AC$8)</f>
        <v>0</v>
      </c>
      <c r="AD48" s="57">
        <f>IF('CA Standards and Followers'!$C60=1,'EPA HDV Rules'!W$25,'CA Standards and Followers'!AD$8)</f>
        <v>0</v>
      </c>
      <c r="AE48" s="57">
        <f>IF('CA Standards and Followers'!$C60=1,'EPA HDV Rules'!X$25,'CA Standards and Followers'!AE$8)</f>
        <v>0</v>
      </c>
      <c r="AF48" s="57">
        <f>IF('CA Standards and Followers'!$C60=1,'EPA HDV Rules'!Y$25,'CA Standards and Followers'!AF$8)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9.0313411648672376E-2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0.11523505873650429</v>
      </c>
      <c r="I49" s="57">
        <f>IF('CA Standards and Followers'!$C61=1,'EPA HDV Rules'!B$25,'CA Standards and Followers'!I$8)</f>
        <v>0.17539176456084049</v>
      </c>
      <c r="J49" s="57">
        <f>IF('CA Standards and Followers'!$C61=1,'EPA HDV Rules'!C$25,'CA Standards and Followers'!J$8)</f>
        <v>0.25078352912168095</v>
      </c>
      <c r="K49" s="57">
        <f>IF('CA Standards and Followers'!$C61=1,'EPA HDV Rules'!D$25,'CA Standards and Followers'!K$8)</f>
        <v>0.32617529368252141</v>
      </c>
      <c r="L49" s="57">
        <f>IF('CA Standards and Followers'!$C61=1,'EPA HDV Rules'!E$25,'CA Standards and Followers'!L$8)</f>
        <v>0.40156705824336192</v>
      </c>
      <c r="M49" s="57">
        <f>IF('CA Standards and Followers'!$C61=1,'EPA HDV Rules'!F$25,'CA Standards and Followers'!M$8)</f>
        <v>0.45156705824336185</v>
      </c>
      <c r="N49" s="57">
        <f>IF('CA Standards and Followers'!$C61=1,'EPA HDV Rules'!G$25,'CA Standards and Followers'!N$8)</f>
        <v>0.5015670582433619</v>
      </c>
      <c r="O49" s="57">
        <f>IF('CA Standards and Followers'!$C61=1,'EPA HDV Rules'!H$25,'CA Standards and Followers'!O$8)</f>
        <v>0.52695882280420236</v>
      </c>
      <c r="P49" s="57">
        <f>IF('CA Standards and Followers'!$C61=1,'EPA HDV Rules'!I$25,'CA Standards and Followers'!P$8)</f>
        <v>0.55235058736504283</v>
      </c>
      <c r="Q49" s="57">
        <f>IF('CA Standards and Followers'!$C61=1,'EPA HDV Rules'!J$25,'CA Standards and Followers'!Q$8)</f>
        <v>0.5777423519258833</v>
      </c>
      <c r="R49" s="57">
        <f>IF('CA Standards and Followers'!$C61=1,'EPA HDV Rules'!K$25,'CA Standards and Followers'!R$8)</f>
        <v>0.5777423519258833</v>
      </c>
      <c r="S49" s="57">
        <f>IF('CA Standards and Followers'!$C61=1,'EPA HDV Rules'!L$25,'CA Standards and Followers'!S$8)</f>
        <v>0.5777423519258833</v>
      </c>
      <c r="T49" s="57">
        <f>IF('CA Standards and Followers'!$C61=1,'EPA HDV Rules'!M$25,'CA Standards and Followers'!T$8)</f>
        <v>0.5777423519258833</v>
      </c>
      <c r="U49" s="57">
        <f>IF('CA Standards and Followers'!$C61=1,'EPA HDV Rules'!N$25,'CA Standards and Followers'!U$8)</f>
        <v>0.5777423519258833</v>
      </c>
      <c r="V49" s="57">
        <f>IF('CA Standards and Followers'!$C61=1,'EPA HDV Rules'!O$25,'CA Standards and Followers'!V$8)</f>
        <v>0.5777423519258833</v>
      </c>
      <c r="W49" s="57">
        <f>IF('CA Standards and Followers'!$C61=1,'EPA HDV Rules'!P$25,'CA Standards and Followers'!W$8)</f>
        <v>0.5777423519258833</v>
      </c>
      <c r="X49" s="57">
        <f>IF('CA Standards and Followers'!$C61=1,'EPA HDV Rules'!Q$25,'CA Standards and Followers'!X$8)</f>
        <v>0.5777423519258833</v>
      </c>
      <c r="Y49" s="57">
        <f>IF('CA Standards and Followers'!$C61=1,'EPA HDV Rules'!R$25,'CA Standards and Followers'!Y$8)</f>
        <v>0.5777423519258833</v>
      </c>
      <c r="Z49" s="57">
        <f>IF('CA Standards and Followers'!$C61=1,'EPA HDV Rules'!S$25,'CA Standards and Followers'!Z$8)</f>
        <v>0.5777423519258833</v>
      </c>
      <c r="AA49" s="57">
        <f>IF('CA Standards and Followers'!$C61=1,'EPA HDV Rules'!T$25,'CA Standards and Followers'!AA$8)</f>
        <v>0.5777423519258833</v>
      </c>
      <c r="AB49" s="57">
        <f>IF('CA Standards and Followers'!$C61=1,'EPA HDV Rules'!U$25,'CA Standards and Followers'!AB$8)</f>
        <v>0.5777423519258833</v>
      </c>
      <c r="AC49" s="57">
        <f>IF('CA Standards and Followers'!$C61=1,'EPA HDV Rules'!V$25,'CA Standards and Followers'!AC$8)</f>
        <v>0.5777423519258833</v>
      </c>
      <c r="AD49" s="57">
        <f>IF('CA Standards and Followers'!$C61=1,'EPA HDV Rules'!W$25,'CA Standards and Followers'!AD$8)</f>
        <v>0.5777423519258833</v>
      </c>
      <c r="AE49" s="57">
        <f>IF('CA Standards and Followers'!$C61=1,'EPA HDV Rules'!X$25,'CA Standards and Followers'!AE$8)</f>
        <v>0.5777423519258833</v>
      </c>
      <c r="AF49" s="57">
        <f>IF('CA Standards and Followers'!$C61=1,'EPA HDV Rules'!Y$25,'CA Standards and Followers'!AF$8)</f>
        <v>0.5777423519258833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 s="57">
        <f>IF('CA Standards and Followers'!$C62=1,'EPA HDV Rules'!B$25,'CA Standards and Followers'!I$8)</f>
        <v>0</v>
      </c>
      <c r="J50" s="57">
        <f>IF('CA Standards and Followers'!$C62=1,'EPA HDV Rules'!C$25,'CA Standards and Followers'!J$8)</f>
        <v>0</v>
      </c>
      <c r="K50" s="57">
        <f>IF('CA Standards and Followers'!$C62=1,'EPA HDV Rules'!D$25,'CA Standards and Followers'!K$8)</f>
        <v>0</v>
      </c>
      <c r="L50" s="57">
        <f>IF('CA Standards and Followers'!$C62=1,'EPA HDV Rules'!E$25,'CA Standards and Followers'!L$8)</f>
        <v>0</v>
      </c>
      <c r="M50" s="57">
        <f>IF('CA Standards and Followers'!$C62=1,'EPA HDV Rules'!F$25,'CA Standards and Followers'!M$8)</f>
        <v>0</v>
      </c>
      <c r="N50" s="57">
        <f>IF('CA Standards and Followers'!$C62=1,'EPA HDV Rules'!G$25,'CA Standards and Followers'!N$8)</f>
        <v>0</v>
      </c>
      <c r="O50" s="57">
        <f>IF('CA Standards and Followers'!$C62=1,'EPA HDV Rules'!H$25,'CA Standards and Followers'!O$8)</f>
        <v>0</v>
      </c>
      <c r="P50" s="57">
        <f>IF('CA Standards and Followers'!$C62=1,'EPA HDV Rules'!I$25,'CA Standards and Followers'!P$8)</f>
        <v>0</v>
      </c>
      <c r="Q50" s="57">
        <f>IF('CA Standards and Followers'!$C62=1,'EPA HDV Rules'!J$25,'CA Standards and Followers'!Q$8)</f>
        <v>0</v>
      </c>
      <c r="R50" s="57">
        <f>IF('CA Standards and Followers'!$C62=1,'EPA HDV Rules'!K$25,'CA Standards and Followers'!R$8)</f>
        <v>0</v>
      </c>
      <c r="S50" s="57">
        <f>IF('CA Standards and Followers'!$C62=1,'EPA HDV Rules'!L$25,'CA Standards and Followers'!S$8)</f>
        <v>0</v>
      </c>
      <c r="T50" s="57">
        <f>IF('CA Standards and Followers'!$C62=1,'EPA HDV Rules'!M$25,'CA Standards and Followers'!T$8)</f>
        <v>0</v>
      </c>
      <c r="U50" s="57">
        <f>IF('CA Standards and Followers'!$C62=1,'EPA HDV Rules'!N$25,'CA Standards and Followers'!U$8)</f>
        <v>0</v>
      </c>
      <c r="V50" s="57">
        <f>IF('CA Standards and Followers'!$C62=1,'EPA HDV Rules'!O$25,'CA Standards and Followers'!V$8)</f>
        <v>0</v>
      </c>
      <c r="W50" s="57">
        <f>IF('CA Standards and Followers'!$C62=1,'EPA HDV Rules'!P$25,'CA Standards and Followers'!W$8)</f>
        <v>0</v>
      </c>
      <c r="X50" s="57">
        <f>IF('CA Standards and Followers'!$C62=1,'EPA HDV Rules'!Q$25,'CA Standards and Followers'!X$8)</f>
        <v>0</v>
      </c>
      <c r="Y50" s="57">
        <f>IF('CA Standards and Followers'!$C62=1,'EPA HDV Rules'!R$25,'CA Standards and Followers'!Y$8)</f>
        <v>0</v>
      </c>
      <c r="Z50" s="57">
        <f>IF('CA Standards and Followers'!$C62=1,'EPA HDV Rules'!S$25,'CA Standards and Followers'!Z$8)</f>
        <v>0</v>
      </c>
      <c r="AA50" s="57">
        <f>IF('CA Standards and Followers'!$C62=1,'EPA HDV Rules'!T$25,'CA Standards and Followers'!AA$8)</f>
        <v>0</v>
      </c>
      <c r="AB50" s="57">
        <f>IF('CA Standards and Followers'!$C62=1,'EPA HDV Rules'!U$25,'CA Standards and Followers'!AB$8)</f>
        <v>0</v>
      </c>
      <c r="AC50" s="57">
        <f>IF('CA Standards and Followers'!$C62=1,'EPA HDV Rules'!V$25,'CA Standards and Followers'!AC$8)</f>
        <v>0</v>
      </c>
      <c r="AD50" s="57">
        <f>IF('CA Standards and Followers'!$C62=1,'EPA HDV Rules'!W$25,'CA Standards and Followers'!AD$8)</f>
        <v>0</v>
      </c>
      <c r="AE50" s="57">
        <f>IF('CA Standards and Followers'!$C62=1,'EPA HDV Rules'!X$25,'CA Standards and Followers'!AE$8)</f>
        <v>0</v>
      </c>
      <c r="AF50" s="57">
        <f>IF('CA Standards and Followers'!$C62=1,'EPA HDV Rules'!Y$25,'CA Standards and Followers'!AF$8)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 s="57">
        <f>IF('CA Standards and Followers'!$C63=1,'EPA HDV Rules'!B$25,'CA Standards and Followers'!I$8)</f>
        <v>0</v>
      </c>
      <c r="J51" s="57">
        <f>IF('CA Standards and Followers'!$C63=1,'EPA HDV Rules'!C$25,'CA Standards and Followers'!J$8)</f>
        <v>0</v>
      </c>
      <c r="K51" s="57">
        <f>IF('CA Standards and Followers'!$C63=1,'EPA HDV Rules'!D$25,'CA Standards and Followers'!K$8)</f>
        <v>0</v>
      </c>
      <c r="L51" s="57">
        <f>IF('CA Standards and Followers'!$C63=1,'EPA HDV Rules'!E$25,'CA Standards and Followers'!L$8)</f>
        <v>0</v>
      </c>
      <c r="M51" s="57">
        <f>IF('CA Standards and Followers'!$C63=1,'EPA HDV Rules'!F$25,'CA Standards and Followers'!M$8)</f>
        <v>0</v>
      </c>
      <c r="N51" s="57">
        <f>IF('CA Standards and Followers'!$C63=1,'EPA HDV Rules'!G$25,'CA Standards and Followers'!N$8)</f>
        <v>0</v>
      </c>
      <c r="O51" s="57">
        <f>IF('CA Standards and Followers'!$C63=1,'EPA HDV Rules'!H$25,'CA Standards and Followers'!O$8)</f>
        <v>0</v>
      </c>
      <c r="P51" s="57">
        <f>IF('CA Standards and Followers'!$C63=1,'EPA HDV Rules'!I$25,'CA Standards and Followers'!P$8)</f>
        <v>0</v>
      </c>
      <c r="Q51" s="57">
        <f>IF('CA Standards and Followers'!$C63=1,'EPA HDV Rules'!J$25,'CA Standards and Followers'!Q$8)</f>
        <v>0</v>
      </c>
      <c r="R51" s="57">
        <f>IF('CA Standards and Followers'!$C63=1,'EPA HDV Rules'!K$25,'CA Standards and Followers'!R$8)</f>
        <v>0</v>
      </c>
      <c r="S51" s="57">
        <f>IF('CA Standards and Followers'!$C63=1,'EPA HDV Rules'!L$25,'CA Standards and Followers'!S$8)</f>
        <v>0</v>
      </c>
      <c r="T51" s="57">
        <f>IF('CA Standards and Followers'!$C63=1,'EPA HDV Rules'!M$25,'CA Standards and Followers'!T$8)</f>
        <v>0</v>
      </c>
      <c r="U51" s="57">
        <f>IF('CA Standards and Followers'!$C63=1,'EPA HDV Rules'!N$25,'CA Standards and Followers'!U$8)</f>
        <v>0</v>
      </c>
      <c r="V51" s="57">
        <f>IF('CA Standards and Followers'!$C63=1,'EPA HDV Rules'!O$25,'CA Standards and Followers'!V$8)</f>
        <v>0</v>
      </c>
      <c r="W51" s="57">
        <f>IF('CA Standards and Followers'!$C63=1,'EPA HDV Rules'!P$25,'CA Standards and Followers'!W$8)</f>
        <v>0</v>
      </c>
      <c r="X51" s="57">
        <f>IF('CA Standards and Followers'!$C63=1,'EPA HDV Rules'!Q$25,'CA Standards and Followers'!X$8)</f>
        <v>0</v>
      </c>
      <c r="Y51" s="57">
        <f>IF('CA Standards and Followers'!$C63=1,'EPA HDV Rules'!R$25,'CA Standards and Followers'!Y$8)</f>
        <v>0</v>
      </c>
      <c r="Z51" s="57">
        <f>IF('CA Standards and Followers'!$C63=1,'EPA HDV Rules'!S$25,'CA Standards and Followers'!Z$8)</f>
        <v>0</v>
      </c>
      <c r="AA51" s="57">
        <f>IF('CA Standards and Followers'!$C63=1,'EPA HDV Rules'!T$25,'CA Standards and Followers'!AA$8)</f>
        <v>0</v>
      </c>
      <c r="AB51" s="57">
        <f>IF('CA Standards and Followers'!$C63=1,'EPA HDV Rules'!U$25,'CA Standards and Followers'!AB$8)</f>
        <v>0</v>
      </c>
      <c r="AC51" s="57">
        <f>IF('CA Standards and Followers'!$C63=1,'EPA HDV Rules'!V$25,'CA Standards and Followers'!AC$8)</f>
        <v>0</v>
      </c>
      <c r="AD51" s="57">
        <f>IF('CA Standards and Followers'!$C63=1,'EPA HDV Rules'!W$25,'CA Standards and Followers'!AD$8)</f>
        <v>0</v>
      </c>
      <c r="AE51" s="57">
        <f>IF('CA Standards and Followers'!$C63=1,'EPA HDV Rules'!X$25,'CA Standards and Followers'!AE$8)</f>
        <v>0</v>
      </c>
      <c r="AF51" s="57">
        <f>IF('CA Standards and Followers'!$C63=1,'EPA HDV Rules'!Y$25,'CA Standards and Followers'!AF$8)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 s="57">
        <f>IF('CA Standards and Followers'!$C64=1,'EPA HDV Rules'!B$25,'CA Standards and Followers'!I$8)</f>
        <v>0</v>
      </c>
      <c r="J52" s="57">
        <f>IF('CA Standards and Followers'!$C64=1,'EPA HDV Rules'!C$25,'CA Standards and Followers'!J$8)</f>
        <v>0</v>
      </c>
      <c r="K52" s="57">
        <f>IF('CA Standards and Followers'!$C64=1,'EPA HDV Rules'!D$25,'CA Standards and Followers'!K$8)</f>
        <v>0</v>
      </c>
      <c r="L52" s="57">
        <f>IF('CA Standards and Followers'!$C64=1,'EPA HDV Rules'!E$25,'CA Standards and Followers'!L$8)</f>
        <v>0</v>
      </c>
      <c r="M52" s="57">
        <f>IF('CA Standards and Followers'!$C64=1,'EPA HDV Rules'!F$25,'CA Standards and Followers'!M$8)</f>
        <v>0</v>
      </c>
      <c r="N52" s="57">
        <f>IF('CA Standards and Followers'!$C64=1,'EPA HDV Rules'!G$25,'CA Standards and Followers'!N$8)</f>
        <v>0</v>
      </c>
      <c r="O52" s="57">
        <f>IF('CA Standards and Followers'!$C64=1,'EPA HDV Rules'!H$25,'CA Standards and Followers'!O$8)</f>
        <v>0</v>
      </c>
      <c r="P52" s="57">
        <f>IF('CA Standards and Followers'!$C64=1,'EPA HDV Rules'!I$25,'CA Standards and Followers'!P$8)</f>
        <v>0</v>
      </c>
      <c r="Q52" s="57">
        <f>IF('CA Standards and Followers'!$C64=1,'EPA HDV Rules'!J$25,'CA Standards and Followers'!Q$8)</f>
        <v>0</v>
      </c>
      <c r="R52" s="57">
        <f>IF('CA Standards and Followers'!$C64=1,'EPA HDV Rules'!K$25,'CA Standards and Followers'!R$8)</f>
        <v>0</v>
      </c>
      <c r="S52" s="57">
        <f>IF('CA Standards and Followers'!$C64=1,'EPA HDV Rules'!L$25,'CA Standards and Followers'!S$8)</f>
        <v>0</v>
      </c>
      <c r="T52" s="57">
        <f>IF('CA Standards and Followers'!$C64=1,'EPA HDV Rules'!M$25,'CA Standards and Followers'!T$8)</f>
        <v>0</v>
      </c>
      <c r="U52" s="57">
        <f>IF('CA Standards and Followers'!$C64=1,'EPA HDV Rules'!N$25,'CA Standards and Followers'!U$8)</f>
        <v>0</v>
      </c>
      <c r="V52" s="57">
        <f>IF('CA Standards and Followers'!$C64=1,'EPA HDV Rules'!O$25,'CA Standards and Followers'!V$8)</f>
        <v>0</v>
      </c>
      <c r="W52" s="57">
        <f>IF('CA Standards and Followers'!$C64=1,'EPA HDV Rules'!P$25,'CA Standards and Followers'!W$8)</f>
        <v>0</v>
      </c>
      <c r="X52" s="57">
        <f>IF('CA Standards and Followers'!$C64=1,'EPA HDV Rules'!Q$25,'CA Standards and Followers'!X$8)</f>
        <v>0</v>
      </c>
      <c r="Y52" s="57">
        <f>IF('CA Standards and Followers'!$C64=1,'EPA HDV Rules'!R$25,'CA Standards and Followers'!Y$8)</f>
        <v>0</v>
      </c>
      <c r="Z52" s="57">
        <f>IF('CA Standards and Followers'!$C64=1,'EPA HDV Rules'!S$25,'CA Standards and Followers'!Z$8)</f>
        <v>0</v>
      </c>
      <c r="AA52" s="57">
        <f>IF('CA Standards and Followers'!$C64=1,'EPA HDV Rules'!T$25,'CA Standards and Followers'!AA$8)</f>
        <v>0</v>
      </c>
      <c r="AB52" s="57">
        <f>IF('CA Standards and Followers'!$C64=1,'EPA HDV Rules'!U$25,'CA Standards and Followers'!AB$8)</f>
        <v>0</v>
      </c>
      <c r="AC52" s="57">
        <f>IF('CA Standards and Followers'!$C64=1,'EPA HDV Rules'!V$25,'CA Standards and Followers'!AC$8)</f>
        <v>0</v>
      </c>
      <c r="AD52" s="57">
        <f>IF('CA Standards and Followers'!$C64=1,'EPA HDV Rules'!W$25,'CA Standards and Followers'!AD$8)</f>
        <v>0</v>
      </c>
      <c r="AE52" s="57">
        <f>IF('CA Standards and Followers'!$C64=1,'EPA HDV Rules'!X$25,'CA Standards and Followers'!AE$8)</f>
        <v>0</v>
      </c>
      <c r="AF52" s="57">
        <f>IF('CA Standards and Followers'!$C64=1,'EPA HDV Rules'!Y$25,'CA Standards and Followers'!AF$8)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 s="57">
        <f>IF('CA Standards and Followers'!$C65=1,'EPA HDV Rules'!B$25,'CA Standards and Followers'!I$8)</f>
        <v>0</v>
      </c>
      <c r="J53" s="57">
        <f>IF('CA Standards and Followers'!$C65=1,'EPA HDV Rules'!C$25,'CA Standards and Followers'!J$8)</f>
        <v>0</v>
      </c>
      <c r="K53" s="57">
        <f>IF('CA Standards and Followers'!$C65=1,'EPA HDV Rules'!D$25,'CA Standards and Followers'!K$8)</f>
        <v>0</v>
      </c>
      <c r="L53" s="57">
        <f>IF('CA Standards and Followers'!$C65=1,'EPA HDV Rules'!E$25,'CA Standards and Followers'!L$8)</f>
        <v>0</v>
      </c>
      <c r="M53" s="57">
        <f>IF('CA Standards and Followers'!$C65=1,'EPA HDV Rules'!F$25,'CA Standards and Followers'!M$8)</f>
        <v>0</v>
      </c>
      <c r="N53" s="57">
        <f>IF('CA Standards and Followers'!$C65=1,'EPA HDV Rules'!G$25,'CA Standards and Followers'!N$8)</f>
        <v>0</v>
      </c>
      <c r="O53" s="57">
        <f>IF('CA Standards and Followers'!$C65=1,'EPA HDV Rules'!H$25,'CA Standards and Followers'!O$8)</f>
        <v>0</v>
      </c>
      <c r="P53" s="57">
        <f>IF('CA Standards and Followers'!$C65=1,'EPA HDV Rules'!I$25,'CA Standards and Followers'!P$8)</f>
        <v>0</v>
      </c>
      <c r="Q53" s="57">
        <f>IF('CA Standards and Followers'!$C65=1,'EPA HDV Rules'!J$25,'CA Standards and Followers'!Q$8)</f>
        <v>0</v>
      </c>
      <c r="R53" s="57">
        <f>IF('CA Standards and Followers'!$C65=1,'EPA HDV Rules'!K$25,'CA Standards and Followers'!R$8)</f>
        <v>0</v>
      </c>
      <c r="S53" s="57">
        <f>IF('CA Standards and Followers'!$C65=1,'EPA HDV Rules'!L$25,'CA Standards and Followers'!S$8)</f>
        <v>0</v>
      </c>
      <c r="T53" s="57">
        <f>IF('CA Standards and Followers'!$C65=1,'EPA HDV Rules'!M$25,'CA Standards and Followers'!T$8)</f>
        <v>0</v>
      </c>
      <c r="U53" s="57">
        <f>IF('CA Standards and Followers'!$C65=1,'EPA HDV Rules'!N$25,'CA Standards and Followers'!U$8)</f>
        <v>0</v>
      </c>
      <c r="V53" s="57">
        <f>IF('CA Standards and Followers'!$C65=1,'EPA HDV Rules'!O$25,'CA Standards and Followers'!V$8)</f>
        <v>0</v>
      </c>
      <c r="W53" s="57">
        <f>IF('CA Standards and Followers'!$C65=1,'EPA HDV Rules'!P$25,'CA Standards and Followers'!W$8)</f>
        <v>0</v>
      </c>
      <c r="X53" s="57">
        <f>IF('CA Standards and Followers'!$C65=1,'EPA HDV Rules'!Q$25,'CA Standards and Followers'!X$8)</f>
        <v>0</v>
      </c>
      <c r="Y53" s="57">
        <f>IF('CA Standards and Followers'!$C65=1,'EPA HDV Rules'!R$25,'CA Standards and Followers'!Y$8)</f>
        <v>0</v>
      </c>
      <c r="Z53" s="57">
        <f>IF('CA Standards and Followers'!$C65=1,'EPA HDV Rules'!S$25,'CA Standards and Followers'!Z$8)</f>
        <v>0</v>
      </c>
      <c r="AA53" s="57">
        <f>IF('CA Standards and Followers'!$C65=1,'EPA HDV Rules'!T$25,'CA Standards and Followers'!AA$8)</f>
        <v>0</v>
      </c>
      <c r="AB53" s="57">
        <f>IF('CA Standards and Followers'!$C65=1,'EPA HDV Rules'!U$25,'CA Standards and Followers'!AB$8)</f>
        <v>0</v>
      </c>
      <c r="AC53" s="57">
        <f>IF('CA Standards and Followers'!$C65=1,'EPA HDV Rules'!V$25,'CA Standards and Followers'!AC$8)</f>
        <v>0</v>
      </c>
      <c r="AD53" s="57">
        <f>IF('CA Standards and Followers'!$C65=1,'EPA HDV Rules'!W$25,'CA Standards and Followers'!AD$8)</f>
        <v>0</v>
      </c>
      <c r="AE53" s="57">
        <f>IF('CA Standards and Followers'!$C65=1,'EPA HDV Rules'!X$25,'CA Standards and Followers'!AE$8)</f>
        <v>0</v>
      </c>
      <c r="AF53" s="57">
        <f>IF('CA Standards and Followers'!$C65=1,'EPA HDV Rules'!Y$25,'CA Standards and Followers'!AF$8)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 s="57">
        <f>IF('CA Standards and Followers'!$C66=1,'EPA HDV Rules'!B$25,'CA Standards and Followers'!I$8)</f>
        <v>0</v>
      </c>
      <c r="J54" s="57">
        <f>IF('CA Standards and Followers'!$C66=1,'EPA HDV Rules'!C$25,'CA Standards and Followers'!J$8)</f>
        <v>0</v>
      </c>
      <c r="K54" s="57">
        <f>IF('CA Standards and Followers'!$C66=1,'EPA HDV Rules'!D$25,'CA Standards and Followers'!K$8)</f>
        <v>0</v>
      </c>
      <c r="L54" s="57">
        <f>IF('CA Standards and Followers'!$C66=1,'EPA HDV Rules'!E$25,'CA Standards and Followers'!L$8)</f>
        <v>0</v>
      </c>
      <c r="M54" s="57">
        <f>IF('CA Standards and Followers'!$C66=1,'EPA HDV Rules'!F$25,'CA Standards and Followers'!M$8)</f>
        <v>0</v>
      </c>
      <c r="N54" s="57">
        <f>IF('CA Standards and Followers'!$C66=1,'EPA HDV Rules'!G$25,'CA Standards and Followers'!N$8)</f>
        <v>0</v>
      </c>
      <c r="O54" s="57">
        <f>IF('CA Standards and Followers'!$C66=1,'EPA HDV Rules'!H$25,'CA Standards and Followers'!O$8)</f>
        <v>0</v>
      </c>
      <c r="P54" s="57">
        <f>IF('CA Standards and Followers'!$C66=1,'EPA HDV Rules'!I$25,'CA Standards and Followers'!P$8)</f>
        <v>0</v>
      </c>
      <c r="Q54" s="57">
        <f>IF('CA Standards and Followers'!$C66=1,'EPA HDV Rules'!J$25,'CA Standards and Followers'!Q$8)</f>
        <v>0</v>
      </c>
      <c r="R54" s="57">
        <f>IF('CA Standards and Followers'!$C66=1,'EPA HDV Rules'!K$25,'CA Standards and Followers'!R$8)</f>
        <v>0</v>
      </c>
      <c r="S54" s="57">
        <f>IF('CA Standards and Followers'!$C66=1,'EPA HDV Rules'!L$25,'CA Standards and Followers'!S$8)</f>
        <v>0</v>
      </c>
      <c r="T54" s="57">
        <f>IF('CA Standards and Followers'!$C66=1,'EPA HDV Rules'!M$25,'CA Standards and Followers'!T$8)</f>
        <v>0</v>
      </c>
      <c r="U54" s="57">
        <f>IF('CA Standards and Followers'!$C66=1,'EPA HDV Rules'!N$25,'CA Standards and Followers'!U$8)</f>
        <v>0</v>
      </c>
      <c r="V54" s="57">
        <f>IF('CA Standards and Followers'!$C66=1,'EPA HDV Rules'!O$25,'CA Standards and Followers'!V$8)</f>
        <v>0</v>
      </c>
      <c r="W54" s="57">
        <f>IF('CA Standards and Followers'!$C66=1,'EPA HDV Rules'!P$25,'CA Standards and Followers'!W$8)</f>
        <v>0</v>
      </c>
      <c r="X54" s="57">
        <f>IF('CA Standards and Followers'!$C66=1,'EPA HDV Rules'!Q$25,'CA Standards and Followers'!X$8)</f>
        <v>0</v>
      </c>
      <c r="Y54" s="57">
        <f>IF('CA Standards and Followers'!$C66=1,'EPA HDV Rules'!R$25,'CA Standards and Followers'!Y$8)</f>
        <v>0</v>
      </c>
      <c r="Z54" s="57">
        <f>IF('CA Standards and Followers'!$C66=1,'EPA HDV Rules'!S$25,'CA Standards and Followers'!Z$8)</f>
        <v>0</v>
      </c>
      <c r="AA54" s="57">
        <f>IF('CA Standards and Followers'!$C66=1,'EPA HDV Rules'!T$25,'CA Standards and Followers'!AA$8)</f>
        <v>0</v>
      </c>
      <c r="AB54" s="57">
        <f>IF('CA Standards and Followers'!$C66=1,'EPA HDV Rules'!U$25,'CA Standards and Followers'!AB$8)</f>
        <v>0</v>
      </c>
      <c r="AC54" s="57">
        <f>IF('CA Standards and Followers'!$C66=1,'EPA HDV Rules'!V$25,'CA Standards and Followers'!AC$8)</f>
        <v>0</v>
      </c>
      <c r="AD54" s="57">
        <f>IF('CA Standards and Followers'!$C66=1,'EPA HDV Rules'!W$25,'CA Standards and Followers'!AD$8)</f>
        <v>0</v>
      </c>
      <c r="AE54" s="57">
        <f>IF('CA Standards and Followers'!$C66=1,'EPA HDV Rules'!X$25,'CA Standards and Followers'!AE$8)</f>
        <v>0</v>
      </c>
      <c r="AF54" s="57">
        <f>IF('CA Standards and Followers'!$C66=1,'EPA HDV Rules'!Y$25,'CA Standards and Followers'!AF$8)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 s="57">
        <f>IF('CA Standards and Followers'!$C67=1,'EPA HDV Rules'!B$25,'CA Standards and Followers'!I$8)</f>
        <v>0</v>
      </c>
      <c r="J55" s="57">
        <f>IF('CA Standards and Followers'!$C67=1,'EPA HDV Rules'!C$25,'CA Standards and Followers'!J$8)</f>
        <v>0</v>
      </c>
      <c r="K55" s="57">
        <f>IF('CA Standards and Followers'!$C67=1,'EPA HDV Rules'!D$25,'CA Standards and Followers'!K$8)</f>
        <v>0</v>
      </c>
      <c r="L55" s="57">
        <f>IF('CA Standards and Followers'!$C67=1,'EPA HDV Rules'!E$25,'CA Standards and Followers'!L$8)</f>
        <v>0</v>
      </c>
      <c r="M55" s="57">
        <f>IF('CA Standards and Followers'!$C67=1,'EPA HDV Rules'!F$25,'CA Standards and Followers'!M$8)</f>
        <v>0</v>
      </c>
      <c r="N55" s="57">
        <f>IF('CA Standards and Followers'!$C67=1,'EPA HDV Rules'!G$25,'CA Standards and Followers'!N$8)</f>
        <v>0</v>
      </c>
      <c r="O55" s="57">
        <f>IF('CA Standards and Followers'!$C67=1,'EPA HDV Rules'!H$25,'CA Standards and Followers'!O$8)</f>
        <v>0</v>
      </c>
      <c r="P55" s="57">
        <f>IF('CA Standards and Followers'!$C67=1,'EPA HDV Rules'!I$25,'CA Standards and Followers'!P$8)</f>
        <v>0</v>
      </c>
      <c r="Q55" s="57">
        <f>IF('CA Standards and Followers'!$C67=1,'EPA HDV Rules'!J$25,'CA Standards and Followers'!Q$8)</f>
        <v>0</v>
      </c>
      <c r="R55" s="57">
        <f>IF('CA Standards and Followers'!$C67=1,'EPA HDV Rules'!K$25,'CA Standards and Followers'!R$8)</f>
        <v>0</v>
      </c>
      <c r="S55" s="57">
        <f>IF('CA Standards and Followers'!$C67=1,'EPA HDV Rules'!L$25,'CA Standards and Followers'!S$8)</f>
        <v>0</v>
      </c>
      <c r="T55" s="57">
        <f>IF('CA Standards and Followers'!$C67=1,'EPA HDV Rules'!M$25,'CA Standards and Followers'!T$8)</f>
        <v>0</v>
      </c>
      <c r="U55" s="57">
        <f>IF('CA Standards and Followers'!$C67=1,'EPA HDV Rules'!N$25,'CA Standards and Followers'!U$8)</f>
        <v>0</v>
      </c>
      <c r="V55" s="57">
        <f>IF('CA Standards and Followers'!$C67=1,'EPA HDV Rules'!O$25,'CA Standards and Followers'!V$8)</f>
        <v>0</v>
      </c>
      <c r="W55" s="57">
        <f>IF('CA Standards and Followers'!$C67=1,'EPA HDV Rules'!P$25,'CA Standards and Followers'!W$8)</f>
        <v>0</v>
      </c>
      <c r="X55" s="57">
        <f>IF('CA Standards and Followers'!$C67=1,'EPA HDV Rules'!Q$25,'CA Standards and Followers'!X$8)</f>
        <v>0</v>
      </c>
      <c r="Y55" s="57">
        <f>IF('CA Standards and Followers'!$C67=1,'EPA HDV Rules'!R$25,'CA Standards and Followers'!Y$8)</f>
        <v>0</v>
      </c>
      <c r="Z55" s="57">
        <f>IF('CA Standards and Followers'!$C67=1,'EPA HDV Rules'!S$25,'CA Standards and Followers'!Z$8)</f>
        <v>0</v>
      </c>
      <c r="AA55" s="57">
        <f>IF('CA Standards and Followers'!$C67=1,'EPA HDV Rules'!T$25,'CA Standards and Followers'!AA$8)</f>
        <v>0</v>
      </c>
      <c r="AB55" s="57">
        <f>IF('CA Standards and Followers'!$C67=1,'EPA HDV Rules'!U$25,'CA Standards and Followers'!AB$8)</f>
        <v>0</v>
      </c>
      <c r="AC55" s="57">
        <f>IF('CA Standards and Followers'!$C67=1,'EPA HDV Rules'!V$25,'CA Standards and Followers'!AC$8)</f>
        <v>0</v>
      </c>
      <c r="AD55" s="57">
        <f>IF('CA Standards and Followers'!$C67=1,'EPA HDV Rules'!W$25,'CA Standards and Followers'!AD$8)</f>
        <v>0</v>
      </c>
      <c r="AE55" s="57">
        <f>IF('CA Standards and Followers'!$C67=1,'EPA HDV Rules'!X$25,'CA Standards and Followers'!AE$8)</f>
        <v>0</v>
      </c>
      <c r="AF55" s="57">
        <f>IF('CA Standards and Followers'!$C67=1,'EPA HDV Rules'!Y$25,'CA Standards and Followers'!AF$8)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 s="57">
        <f>IF('CA Standards and Followers'!$C68=1,'EPA HDV Rules'!B$25,'CA Standards and Followers'!I$8)</f>
        <v>0</v>
      </c>
      <c r="J56" s="57">
        <f>IF('CA Standards and Followers'!$C68=1,'EPA HDV Rules'!C$25,'CA Standards and Followers'!J$8)</f>
        <v>0</v>
      </c>
      <c r="K56" s="57">
        <f>IF('CA Standards and Followers'!$C68=1,'EPA HDV Rules'!D$25,'CA Standards and Followers'!K$8)</f>
        <v>0</v>
      </c>
      <c r="L56" s="57">
        <f>IF('CA Standards and Followers'!$C68=1,'EPA HDV Rules'!E$25,'CA Standards and Followers'!L$8)</f>
        <v>0</v>
      </c>
      <c r="M56" s="57">
        <f>IF('CA Standards and Followers'!$C68=1,'EPA HDV Rules'!F$25,'CA Standards and Followers'!M$8)</f>
        <v>0</v>
      </c>
      <c r="N56" s="57">
        <f>IF('CA Standards and Followers'!$C68=1,'EPA HDV Rules'!G$25,'CA Standards and Followers'!N$8)</f>
        <v>0</v>
      </c>
      <c r="O56" s="57">
        <f>IF('CA Standards and Followers'!$C68=1,'EPA HDV Rules'!H$25,'CA Standards and Followers'!O$8)</f>
        <v>0</v>
      </c>
      <c r="P56" s="57">
        <f>IF('CA Standards and Followers'!$C68=1,'EPA HDV Rules'!I$25,'CA Standards and Followers'!P$8)</f>
        <v>0</v>
      </c>
      <c r="Q56" s="57">
        <f>IF('CA Standards and Followers'!$C68=1,'EPA HDV Rules'!J$25,'CA Standards and Followers'!Q$8)</f>
        <v>0</v>
      </c>
      <c r="R56" s="57">
        <f>IF('CA Standards and Followers'!$C68=1,'EPA HDV Rules'!K$25,'CA Standards and Followers'!R$8)</f>
        <v>0</v>
      </c>
      <c r="S56" s="57">
        <f>IF('CA Standards and Followers'!$C68=1,'EPA HDV Rules'!L$25,'CA Standards and Followers'!S$8)</f>
        <v>0</v>
      </c>
      <c r="T56" s="57">
        <f>IF('CA Standards and Followers'!$C68=1,'EPA HDV Rules'!M$25,'CA Standards and Followers'!T$8)</f>
        <v>0</v>
      </c>
      <c r="U56" s="57">
        <f>IF('CA Standards and Followers'!$C68=1,'EPA HDV Rules'!N$25,'CA Standards and Followers'!U$8)</f>
        <v>0</v>
      </c>
      <c r="V56" s="57">
        <f>IF('CA Standards and Followers'!$C68=1,'EPA HDV Rules'!O$25,'CA Standards and Followers'!V$8)</f>
        <v>0</v>
      </c>
      <c r="W56" s="57">
        <f>IF('CA Standards and Followers'!$C68=1,'EPA HDV Rules'!P$25,'CA Standards and Followers'!W$8)</f>
        <v>0</v>
      </c>
      <c r="X56" s="57">
        <f>IF('CA Standards and Followers'!$C68=1,'EPA HDV Rules'!Q$25,'CA Standards and Followers'!X$8)</f>
        <v>0</v>
      </c>
      <c r="Y56" s="57">
        <f>IF('CA Standards and Followers'!$C68=1,'EPA HDV Rules'!R$25,'CA Standards and Followers'!Y$8)</f>
        <v>0</v>
      </c>
      <c r="Z56" s="57">
        <f>IF('CA Standards and Followers'!$C68=1,'EPA HDV Rules'!S$25,'CA Standards and Followers'!Z$8)</f>
        <v>0</v>
      </c>
      <c r="AA56" s="57">
        <f>IF('CA Standards and Followers'!$C68=1,'EPA HDV Rules'!T$25,'CA Standards and Followers'!AA$8)</f>
        <v>0</v>
      </c>
      <c r="AB56" s="57">
        <f>IF('CA Standards and Followers'!$C68=1,'EPA HDV Rules'!U$25,'CA Standards and Followers'!AB$8)</f>
        <v>0</v>
      </c>
      <c r="AC56" s="57">
        <f>IF('CA Standards and Followers'!$C68=1,'EPA HDV Rules'!V$25,'CA Standards and Followers'!AC$8)</f>
        <v>0</v>
      </c>
      <c r="AD56" s="57">
        <f>IF('CA Standards and Followers'!$C68=1,'EPA HDV Rules'!W$25,'CA Standards and Followers'!AD$8)</f>
        <v>0</v>
      </c>
      <c r="AE56" s="57">
        <f>IF('CA Standards and Followers'!$C68=1,'EPA HDV Rules'!X$25,'CA Standards and Followers'!AE$8)</f>
        <v>0</v>
      </c>
      <c r="AF56" s="57">
        <f>IF('CA Standards and Followers'!$C68=1,'EPA HDV Rules'!Y$25,'CA Standards and Followers'!AF$8)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 s="57">
        <f>IF('CA Standards and Followers'!$C69=1,'EPA HDV Rules'!B$25,'CA Standards and Followers'!I$8)</f>
        <v>0</v>
      </c>
      <c r="J57" s="57">
        <f>IF('CA Standards and Followers'!$C69=1,'EPA HDV Rules'!C$25,'CA Standards and Followers'!J$8)</f>
        <v>0</v>
      </c>
      <c r="K57" s="57">
        <f>IF('CA Standards and Followers'!$C69=1,'EPA HDV Rules'!D$25,'CA Standards and Followers'!K$8)</f>
        <v>0</v>
      </c>
      <c r="L57" s="57">
        <f>IF('CA Standards and Followers'!$C69=1,'EPA HDV Rules'!E$25,'CA Standards and Followers'!L$8)</f>
        <v>0</v>
      </c>
      <c r="M57" s="57">
        <f>IF('CA Standards and Followers'!$C69=1,'EPA HDV Rules'!F$25,'CA Standards and Followers'!M$8)</f>
        <v>0</v>
      </c>
      <c r="N57" s="57">
        <f>IF('CA Standards and Followers'!$C69=1,'EPA HDV Rules'!G$25,'CA Standards and Followers'!N$8)</f>
        <v>0</v>
      </c>
      <c r="O57" s="57">
        <f>IF('CA Standards and Followers'!$C69=1,'EPA HDV Rules'!H$25,'CA Standards and Followers'!O$8)</f>
        <v>0</v>
      </c>
      <c r="P57" s="57">
        <f>IF('CA Standards and Followers'!$C69=1,'EPA HDV Rules'!I$25,'CA Standards and Followers'!P$8)</f>
        <v>0</v>
      </c>
      <c r="Q57" s="57">
        <f>IF('CA Standards and Followers'!$C69=1,'EPA HDV Rules'!J$25,'CA Standards and Followers'!Q$8)</f>
        <v>0</v>
      </c>
      <c r="R57" s="57">
        <f>IF('CA Standards and Followers'!$C69=1,'EPA HDV Rules'!K$25,'CA Standards and Followers'!R$8)</f>
        <v>0</v>
      </c>
      <c r="S57" s="57">
        <f>IF('CA Standards and Followers'!$C69=1,'EPA HDV Rules'!L$25,'CA Standards and Followers'!S$8)</f>
        <v>0</v>
      </c>
      <c r="T57" s="57">
        <f>IF('CA Standards and Followers'!$C69=1,'EPA HDV Rules'!M$25,'CA Standards and Followers'!T$8)</f>
        <v>0</v>
      </c>
      <c r="U57" s="57">
        <f>IF('CA Standards and Followers'!$C69=1,'EPA HDV Rules'!N$25,'CA Standards and Followers'!U$8)</f>
        <v>0</v>
      </c>
      <c r="V57" s="57">
        <f>IF('CA Standards and Followers'!$C69=1,'EPA HDV Rules'!O$25,'CA Standards and Followers'!V$8)</f>
        <v>0</v>
      </c>
      <c r="W57" s="57">
        <f>IF('CA Standards and Followers'!$C69=1,'EPA HDV Rules'!P$25,'CA Standards and Followers'!W$8)</f>
        <v>0</v>
      </c>
      <c r="X57" s="57">
        <f>IF('CA Standards and Followers'!$C69=1,'EPA HDV Rules'!Q$25,'CA Standards and Followers'!X$8)</f>
        <v>0</v>
      </c>
      <c r="Y57" s="57">
        <f>IF('CA Standards and Followers'!$C69=1,'EPA HDV Rules'!R$25,'CA Standards and Followers'!Y$8)</f>
        <v>0</v>
      </c>
      <c r="Z57" s="57">
        <f>IF('CA Standards and Followers'!$C69=1,'EPA HDV Rules'!S$25,'CA Standards and Followers'!Z$8)</f>
        <v>0</v>
      </c>
      <c r="AA57" s="57">
        <f>IF('CA Standards and Followers'!$C69=1,'EPA HDV Rules'!T$25,'CA Standards and Followers'!AA$8)</f>
        <v>0</v>
      </c>
      <c r="AB57" s="57">
        <f>IF('CA Standards and Followers'!$C69=1,'EPA HDV Rules'!U$25,'CA Standards and Followers'!AB$8)</f>
        <v>0</v>
      </c>
      <c r="AC57" s="57">
        <f>IF('CA Standards and Followers'!$C69=1,'EPA HDV Rules'!V$25,'CA Standards and Followers'!AC$8)</f>
        <v>0</v>
      </c>
      <c r="AD57" s="57">
        <f>IF('CA Standards and Followers'!$C69=1,'EPA HDV Rules'!W$25,'CA Standards and Followers'!AD$8)</f>
        <v>0</v>
      </c>
      <c r="AE57" s="57">
        <f>IF('CA Standards and Followers'!$C69=1,'EPA HDV Rules'!X$25,'CA Standards and Followers'!AE$8)</f>
        <v>0</v>
      </c>
      <c r="AF57" s="57">
        <f>IF('CA Standards and Followers'!$C69=1,'EPA HDV Rules'!Y$25,'CA Standards and Followers'!AF$8)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 s="57">
        <f>IF('CA Standards and Followers'!$C70=1,'EPA HDV Rules'!B$25,'CA Standards and Followers'!I$8)</f>
        <v>0</v>
      </c>
      <c r="J58" s="57">
        <f>IF('CA Standards and Followers'!$C70=1,'EPA HDV Rules'!C$25,'CA Standards and Followers'!J$8)</f>
        <v>0</v>
      </c>
      <c r="K58" s="57">
        <f>IF('CA Standards and Followers'!$C70=1,'EPA HDV Rules'!D$25,'CA Standards and Followers'!K$8)</f>
        <v>0</v>
      </c>
      <c r="L58" s="57">
        <f>IF('CA Standards and Followers'!$C70=1,'EPA HDV Rules'!E$25,'CA Standards and Followers'!L$8)</f>
        <v>0</v>
      </c>
      <c r="M58" s="57">
        <f>IF('CA Standards and Followers'!$C70=1,'EPA HDV Rules'!F$25,'CA Standards and Followers'!M$8)</f>
        <v>0</v>
      </c>
      <c r="N58" s="57">
        <f>IF('CA Standards and Followers'!$C70=1,'EPA HDV Rules'!G$25,'CA Standards and Followers'!N$8)</f>
        <v>0</v>
      </c>
      <c r="O58" s="57">
        <f>IF('CA Standards and Followers'!$C70=1,'EPA HDV Rules'!H$25,'CA Standards and Followers'!O$8)</f>
        <v>0</v>
      </c>
      <c r="P58" s="57">
        <f>IF('CA Standards and Followers'!$C70=1,'EPA HDV Rules'!I$25,'CA Standards and Followers'!P$8)</f>
        <v>0</v>
      </c>
      <c r="Q58" s="57">
        <f>IF('CA Standards and Followers'!$C70=1,'EPA HDV Rules'!J$25,'CA Standards and Followers'!Q$8)</f>
        <v>0</v>
      </c>
      <c r="R58" s="57">
        <f>IF('CA Standards and Followers'!$C70=1,'EPA HDV Rules'!K$25,'CA Standards and Followers'!R$8)</f>
        <v>0</v>
      </c>
      <c r="S58" s="57">
        <f>IF('CA Standards and Followers'!$C70=1,'EPA HDV Rules'!L$25,'CA Standards and Followers'!S$8)</f>
        <v>0</v>
      </c>
      <c r="T58" s="57">
        <f>IF('CA Standards and Followers'!$C70=1,'EPA HDV Rules'!M$25,'CA Standards and Followers'!T$8)</f>
        <v>0</v>
      </c>
      <c r="U58" s="57">
        <f>IF('CA Standards and Followers'!$C70=1,'EPA HDV Rules'!N$25,'CA Standards and Followers'!U$8)</f>
        <v>0</v>
      </c>
      <c r="V58" s="57">
        <f>IF('CA Standards and Followers'!$C70=1,'EPA HDV Rules'!O$25,'CA Standards and Followers'!V$8)</f>
        <v>0</v>
      </c>
      <c r="W58" s="57">
        <f>IF('CA Standards and Followers'!$C70=1,'EPA HDV Rules'!P$25,'CA Standards and Followers'!W$8)</f>
        <v>0</v>
      </c>
      <c r="X58" s="57">
        <f>IF('CA Standards and Followers'!$C70=1,'EPA HDV Rules'!Q$25,'CA Standards and Followers'!X$8)</f>
        <v>0</v>
      </c>
      <c r="Y58" s="57">
        <f>IF('CA Standards and Followers'!$C70=1,'EPA HDV Rules'!R$25,'CA Standards and Followers'!Y$8)</f>
        <v>0</v>
      </c>
      <c r="Z58" s="57">
        <f>IF('CA Standards and Followers'!$C70=1,'EPA HDV Rules'!S$25,'CA Standards and Followers'!Z$8)</f>
        <v>0</v>
      </c>
      <c r="AA58" s="57">
        <f>IF('CA Standards and Followers'!$C70=1,'EPA HDV Rules'!T$25,'CA Standards and Followers'!AA$8)</f>
        <v>0</v>
      </c>
      <c r="AB58" s="57">
        <f>IF('CA Standards and Followers'!$C70=1,'EPA HDV Rules'!U$25,'CA Standards and Followers'!AB$8)</f>
        <v>0</v>
      </c>
      <c r="AC58" s="57">
        <f>IF('CA Standards and Followers'!$C70=1,'EPA HDV Rules'!V$25,'CA Standards and Followers'!AC$8)</f>
        <v>0</v>
      </c>
      <c r="AD58" s="57">
        <f>IF('CA Standards and Followers'!$C70=1,'EPA HDV Rules'!W$25,'CA Standards and Followers'!AD$8)</f>
        <v>0</v>
      </c>
      <c r="AE58" s="57">
        <f>IF('CA Standards and Followers'!$C70=1,'EPA HDV Rules'!X$25,'CA Standards and Followers'!AE$8)</f>
        <v>0</v>
      </c>
      <c r="AF58" s="57">
        <f>IF('CA Standards and Followers'!$C70=1,'EPA HDV Rules'!Y$25,'CA Standards and Followers'!AF$8)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 s="57">
        <f>IF('CA Standards and Followers'!$C71=1,'EPA HDV Rules'!B$25,'CA Standards and Followers'!I$8)</f>
        <v>0</v>
      </c>
      <c r="J59" s="57">
        <f>IF('CA Standards and Followers'!$C71=1,'EPA HDV Rules'!C$25,'CA Standards and Followers'!J$8)</f>
        <v>0</v>
      </c>
      <c r="K59" s="57">
        <f>IF('CA Standards and Followers'!$C71=1,'EPA HDV Rules'!D$25,'CA Standards and Followers'!K$8)</f>
        <v>0</v>
      </c>
      <c r="L59" s="57">
        <f>IF('CA Standards and Followers'!$C71=1,'EPA HDV Rules'!E$25,'CA Standards and Followers'!L$8)</f>
        <v>0</v>
      </c>
      <c r="M59" s="57">
        <f>IF('CA Standards and Followers'!$C71=1,'EPA HDV Rules'!F$25,'CA Standards and Followers'!M$8)</f>
        <v>0</v>
      </c>
      <c r="N59" s="57">
        <f>IF('CA Standards and Followers'!$C71=1,'EPA HDV Rules'!G$25,'CA Standards and Followers'!N$8)</f>
        <v>0</v>
      </c>
      <c r="O59" s="57">
        <f>IF('CA Standards and Followers'!$C71=1,'EPA HDV Rules'!H$25,'CA Standards and Followers'!O$8)</f>
        <v>0</v>
      </c>
      <c r="P59" s="57">
        <f>IF('CA Standards and Followers'!$C71=1,'EPA HDV Rules'!I$25,'CA Standards and Followers'!P$8)</f>
        <v>0</v>
      </c>
      <c r="Q59" s="57">
        <f>IF('CA Standards and Followers'!$C71=1,'EPA HDV Rules'!J$25,'CA Standards and Followers'!Q$8)</f>
        <v>0</v>
      </c>
      <c r="R59" s="57">
        <f>IF('CA Standards and Followers'!$C71=1,'EPA HDV Rules'!K$25,'CA Standards and Followers'!R$8)</f>
        <v>0</v>
      </c>
      <c r="S59" s="57">
        <f>IF('CA Standards and Followers'!$C71=1,'EPA HDV Rules'!L$25,'CA Standards and Followers'!S$8)</f>
        <v>0</v>
      </c>
      <c r="T59" s="57">
        <f>IF('CA Standards and Followers'!$C71=1,'EPA HDV Rules'!M$25,'CA Standards and Followers'!T$8)</f>
        <v>0</v>
      </c>
      <c r="U59" s="57">
        <f>IF('CA Standards and Followers'!$C71=1,'EPA HDV Rules'!N$25,'CA Standards and Followers'!U$8)</f>
        <v>0</v>
      </c>
      <c r="V59" s="57">
        <f>IF('CA Standards and Followers'!$C71=1,'EPA HDV Rules'!O$25,'CA Standards and Followers'!V$8)</f>
        <v>0</v>
      </c>
      <c r="W59" s="57">
        <f>IF('CA Standards and Followers'!$C71=1,'EPA HDV Rules'!P$25,'CA Standards and Followers'!W$8)</f>
        <v>0</v>
      </c>
      <c r="X59" s="57">
        <f>IF('CA Standards and Followers'!$C71=1,'EPA HDV Rules'!Q$25,'CA Standards and Followers'!X$8)</f>
        <v>0</v>
      </c>
      <c r="Y59" s="57">
        <f>IF('CA Standards and Followers'!$C71=1,'EPA HDV Rules'!R$25,'CA Standards and Followers'!Y$8)</f>
        <v>0</v>
      </c>
      <c r="Z59" s="57">
        <f>IF('CA Standards and Followers'!$C71=1,'EPA HDV Rules'!S$25,'CA Standards and Followers'!Z$8)</f>
        <v>0</v>
      </c>
      <c r="AA59" s="57">
        <f>IF('CA Standards and Followers'!$C71=1,'EPA HDV Rules'!T$25,'CA Standards and Followers'!AA$8)</f>
        <v>0</v>
      </c>
      <c r="AB59" s="57">
        <f>IF('CA Standards and Followers'!$C71=1,'EPA HDV Rules'!U$25,'CA Standards and Followers'!AB$8)</f>
        <v>0</v>
      </c>
      <c r="AC59" s="57">
        <f>IF('CA Standards and Followers'!$C71=1,'EPA HDV Rules'!V$25,'CA Standards and Followers'!AC$8)</f>
        <v>0</v>
      </c>
      <c r="AD59" s="57">
        <f>IF('CA Standards and Followers'!$C71=1,'EPA HDV Rules'!W$25,'CA Standards and Followers'!AD$8)</f>
        <v>0</v>
      </c>
      <c r="AE59" s="57">
        <f>IF('CA Standards and Followers'!$C71=1,'EPA HDV Rules'!X$25,'CA Standards and Followers'!AE$8)</f>
        <v>0</v>
      </c>
      <c r="AF59" s="57">
        <f>IF('CA Standards and Followers'!$C71=1,'EPA HDV Rules'!Y$25,'CA Standards and Followers'!AF$8)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 s="57">
        <f>IF('CA Standards and Followers'!$C72=1,'EPA HDV Rules'!B$25,'CA Standards and Followers'!I$8)</f>
        <v>0</v>
      </c>
      <c r="J60" s="57">
        <f>IF('CA Standards and Followers'!$C72=1,'EPA HDV Rules'!C$25,'CA Standards and Followers'!J$8)</f>
        <v>0</v>
      </c>
      <c r="K60" s="57">
        <f>IF('CA Standards and Followers'!$C72=1,'EPA HDV Rules'!D$25,'CA Standards and Followers'!K$8)</f>
        <v>0</v>
      </c>
      <c r="L60" s="57">
        <f>IF('CA Standards and Followers'!$C72=1,'EPA HDV Rules'!E$25,'CA Standards and Followers'!L$8)</f>
        <v>0</v>
      </c>
      <c r="M60" s="57">
        <f>IF('CA Standards and Followers'!$C72=1,'EPA HDV Rules'!F$25,'CA Standards and Followers'!M$8)</f>
        <v>0</v>
      </c>
      <c r="N60" s="57">
        <f>IF('CA Standards and Followers'!$C72=1,'EPA HDV Rules'!G$25,'CA Standards and Followers'!N$8)</f>
        <v>0</v>
      </c>
      <c r="O60" s="57">
        <f>IF('CA Standards and Followers'!$C72=1,'EPA HDV Rules'!H$25,'CA Standards and Followers'!O$8)</f>
        <v>0</v>
      </c>
      <c r="P60" s="57">
        <f>IF('CA Standards and Followers'!$C72=1,'EPA HDV Rules'!I$25,'CA Standards and Followers'!P$8)</f>
        <v>0</v>
      </c>
      <c r="Q60" s="57">
        <f>IF('CA Standards and Followers'!$C72=1,'EPA HDV Rules'!J$25,'CA Standards and Followers'!Q$8)</f>
        <v>0</v>
      </c>
      <c r="R60" s="57">
        <f>IF('CA Standards and Followers'!$C72=1,'EPA HDV Rules'!K$25,'CA Standards and Followers'!R$8)</f>
        <v>0</v>
      </c>
      <c r="S60" s="57">
        <f>IF('CA Standards and Followers'!$C72=1,'EPA HDV Rules'!L$25,'CA Standards and Followers'!S$8)</f>
        <v>0</v>
      </c>
      <c r="T60" s="57">
        <f>IF('CA Standards and Followers'!$C72=1,'EPA HDV Rules'!M$25,'CA Standards and Followers'!T$8)</f>
        <v>0</v>
      </c>
      <c r="U60" s="57">
        <f>IF('CA Standards and Followers'!$C72=1,'EPA HDV Rules'!N$25,'CA Standards and Followers'!U$8)</f>
        <v>0</v>
      </c>
      <c r="V60" s="57">
        <f>IF('CA Standards and Followers'!$C72=1,'EPA HDV Rules'!O$25,'CA Standards and Followers'!V$8)</f>
        <v>0</v>
      </c>
      <c r="W60" s="57">
        <f>IF('CA Standards and Followers'!$C72=1,'EPA HDV Rules'!P$25,'CA Standards and Followers'!W$8)</f>
        <v>0</v>
      </c>
      <c r="X60" s="57">
        <f>IF('CA Standards and Followers'!$C72=1,'EPA HDV Rules'!Q$25,'CA Standards and Followers'!X$8)</f>
        <v>0</v>
      </c>
      <c r="Y60" s="57">
        <f>IF('CA Standards and Followers'!$C72=1,'EPA HDV Rules'!R$25,'CA Standards and Followers'!Y$8)</f>
        <v>0</v>
      </c>
      <c r="Z60" s="57">
        <f>IF('CA Standards and Followers'!$C72=1,'EPA HDV Rules'!S$25,'CA Standards and Followers'!Z$8)</f>
        <v>0</v>
      </c>
      <c r="AA60" s="57">
        <f>IF('CA Standards and Followers'!$C72=1,'EPA HDV Rules'!T$25,'CA Standards and Followers'!AA$8)</f>
        <v>0</v>
      </c>
      <c r="AB60" s="57">
        <f>IF('CA Standards and Followers'!$C72=1,'EPA HDV Rules'!U$25,'CA Standards and Followers'!AB$8)</f>
        <v>0</v>
      </c>
      <c r="AC60" s="57">
        <f>IF('CA Standards and Followers'!$C72=1,'EPA HDV Rules'!V$25,'CA Standards and Followers'!AC$8)</f>
        <v>0</v>
      </c>
      <c r="AD60" s="57">
        <f>IF('CA Standards and Followers'!$C72=1,'EPA HDV Rules'!W$25,'CA Standards and Followers'!AD$8)</f>
        <v>0</v>
      </c>
      <c r="AE60" s="57">
        <f>IF('CA Standards and Followers'!$C72=1,'EPA HDV Rules'!X$25,'CA Standards and Followers'!AE$8)</f>
        <v>0</v>
      </c>
      <c r="AF60" s="57">
        <f>IF('CA Standards and Followers'!$C72=1,'EPA HDV Rules'!Y$25,'CA Standards and Followers'!AF$8)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 s="57">
        <f>IF('CA Standards and Followers'!$C73=1,'EPA HDV Rules'!B$25,'CA Standards and Followers'!I$8)</f>
        <v>0</v>
      </c>
      <c r="J61" s="57">
        <f>IF('CA Standards and Followers'!$C73=1,'EPA HDV Rules'!C$25,'CA Standards and Followers'!J$8)</f>
        <v>0</v>
      </c>
      <c r="K61" s="57">
        <f>IF('CA Standards and Followers'!$C73=1,'EPA HDV Rules'!D$25,'CA Standards and Followers'!K$8)</f>
        <v>0</v>
      </c>
      <c r="L61" s="57">
        <f>IF('CA Standards and Followers'!$C73=1,'EPA HDV Rules'!E$25,'CA Standards and Followers'!L$8)</f>
        <v>0</v>
      </c>
      <c r="M61" s="57">
        <f>IF('CA Standards and Followers'!$C73=1,'EPA HDV Rules'!F$25,'CA Standards and Followers'!M$8)</f>
        <v>0</v>
      </c>
      <c r="N61" s="57">
        <f>IF('CA Standards and Followers'!$C73=1,'EPA HDV Rules'!G$25,'CA Standards and Followers'!N$8)</f>
        <v>0</v>
      </c>
      <c r="O61" s="57">
        <f>IF('CA Standards and Followers'!$C73=1,'EPA HDV Rules'!H$25,'CA Standards and Followers'!O$8)</f>
        <v>0</v>
      </c>
      <c r="P61" s="57">
        <f>IF('CA Standards and Followers'!$C73=1,'EPA HDV Rules'!I$25,'CA Standards and Followers'!P$8)</f>
        <v>0</v>
      </c>
      <c r="Q61" s="57">
        <f>IF('CA Standards and Followers'!$C73=1,'EPA HDV Rules'!J$25,'CA Standards and Followers'!Q$8)</f>
        <v>0</v>
      </c>
      <c r="R61" s="57">
        <f>IF('CA Standards and Followers'!$C73=1,'EPA HDV Rules'!K$25,'CA Standards and Followers'!R$8)</f>
        <v>0</v>
      </c>
      <c r="S61" s="57">
        <f>IF('CA Standards and Followers'!$C73=1,'EPA HDV Rules'!L$25,'CA Standards and Followers'!S$8)</f>
        <v>0</v>
      </c>
      <c r="T61" s="57">
        <f>IF('CA Standards and Followers'!$C73=1,'EPA HDV Rules'!M$25,'CA Standards and Followers'!T$8)</f>
        <v>0</v>
      </c>
      <c r="U61" s="57">
        <f>IF('CA Standards and Followers'!$C73=1,'EPA HDV Rules'!N$25,'CA Standards and Followers'!U$8)</f>
        <v>0</v>
      </c>
      <c r="V61" s="57">
        <f>IF('CA Standards and Followers'!$C73=1,'EPA HDV Rules'!O$25,'CA Standards and Followers'!V$8)</f>
        <v>0</v>
      </c>
      <c r="W61" s="57">
        <f>IF('CA Standards and Followers'!$C73=1,'EPA HDV Rules'!P$25,'CA Standards and Followers'!W$8)</f>
        <v>0</v>
      </c>
      <c r="X61" s="57">
        <f>IF('CA Standards and Followers'!$C73=1,'EPA HDV Rules'!Q$25,'CA Standards and Followers'!X$8)</f>
        <v>0</v>
      </c>
      <c r="Y61" s="57">
        <f>IF('CA Standards and Followers'!$C73=1,'EPA HDV Rules'!R$25,'CA Standards and Followers'!Y$8)</f>
        <v>0</v>
      </c>
      <c r="Z61" s="57">
        <f>IF('CA Standards and Followers'!$C73=1,'EPA HDV Rules'!S$25,'CA Standards and Followers'!Z$8)</f>
        <v>0</v>
      </c>
      <c r="AA61" s="57">
        <f>IF('CA Standards and Followers'!$C73=1,'EPA HDV Rules'!T$25,'CA Standards and Followers'!AA$8)</f>
        <v>0</v>
      </c>
      <c r="AB61" s="57">
        <f>IF('CA Standards and Followers'!$C73=1,'EPA HDV Rules'!U$25,'CA Standards and Followers'!AB$8)</f>
        <v>0</v>
      </c>
      <c r="AC61" s="57">
        <f>IF('CA Standards and Followers'!$C73=1,'EPA HDV Rules'!V$25,'CA Standards and Followers'!AC$8)</f>
        <v>0</v>
      </c>
      <c r="AD61" s="57">
        <f>IF('CA Standards and Followers'!$C73=1,'EPA HDV Rules'!W$25,'CA Standards and Followers'!AD$8)</f>
        <v>0</v>
      </c>
      <c r="AE61" s="57">
        <f>IF('CA Standards and Followers'!$C73=1,'EPA HDV Rules'!X$25,'CA Standards and Followers'!AE$8)</f>
        <v>0</v>
      </c>
      <c r="AF61" s="57">
        <f>IF('CA Standards and Followers'!$C73=1,'EPA HDV Rules'!Y$25,'CA Standards and Followers'!AF$8)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ICCT MDV HDV Calcs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2024-04-01T21:18:02Z</dcterms:modified>
</cp:coreProperties>
</file>