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24226"/>
  <mc:AlternateContent xmlns:mc="http://schemas.openxmlformats.org/markup-compatibility/2006">
    <mc:Choice Requires="x15">
      <x15ac:absPath xmlns:x15ac="http://schemas.microsoft.com/office/spreadsheetml/2010/11/ac" url="C:\Users\mmahajan\Documents\eps-us\InputData\trans\NBPoNVP\"/>
    </mc:Choice>
  </mc:AlternateContent>
  <xr:revisionPtr revIDLastSave="0" documentId="13_ncr:1_{F832ECE8-3750-4E52-9D25-BB111F665592}" xr6:coauthVersionLast="47" xr6:coauthVersionMax="47" xr10:uidLastSave="{00000000-0000-0000-0000-000000000000}"/>
  <bookViews>
    <workbookView xWindow="-120" yWindow="-120" windowWidth="29040" windowHeight="17640"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ICE Freight HDVs" sheetId="62" r:id="rId21"/>
    <sheet name="ICCT LDV Data" sheetId="58" r:id="rId22"/>
    <sheet name="ICCT MDV HDV Data" sheetId="59" r:id="rId23"/>
    <sheet name="ICCT LDV Calculations" sheetId="60" r:id="rId24"/>
    <sheet name="ICCT MDV HDV Calcs" sheetId="61" r:id="rId25"/>
    <sheet name="ICCT Diesel and FCV Prices" sheetId="63" r:id="rId26"/>
    <sheet name="NREL_ATB_2020" sheetId="42" r:id="rId27"/>
    <sheet name="NREL Calcs" sheetId="43" r:id="rId28"/>
    <sheet name="LDV Cost Calcs" sheetId="40" r:id="rId29"/>
    <sheet name="CARB ACT ISOR" sheetId="36" r:id="rId30"/>
    <sheet name="LDV Shares" sheetId="50" r:id="rId31"/>
    <sheet name="Hydrogen Vehicle Calcs" sheetId="31" r:id="rId32"/>
    <sheet name="Passenger Aircraft" sheetId="22" r:id="rId33"/>
    <sheet name="Ships" sheetId="25" r:id="rId34"/>
    <sheet name="Motorbikes" sheetId="23" r:id="rId35"/>
    <sheet name="NBPoNVP-LDVs-psgr" sheetId="2" r:id="rId36"/>
    <sheet name="NBPoNVP-LDVs-frgt" sheetId="8" r:id="rId37"/>
    <sheet name="NBPoNVP-HDVs-psgr" sheetId="9" r:id="rId38"/>
    <sheet name="NBPoNVP-HDVs-frgt" sheetId="10" r:id="rId39"/>
    <sheet name="NBPoNVP-aircraft-psgr" sheetId="11" r:id="rId40"/>
    <sheet name="NBPoNVP-aircraft-frgt" sheetId="12" r:id="rId41"/>
    <sheet name="NBPoNVP-rail-psgr" sheetId="13" r:id="rId42"/>
    <sheet name="NBPoNVP-rail-frgt" sheetId="14" r:id="rId43"/>
    <sheet name="NBPoNVP-ships-psgr" sheetId="15" r:id="rId44"/>
    <sheet name="NBPoNVP-ships-frgt" sheetId="16" r:id="rId45"/>
    <sheet name="NBPoNVP-motorbikes-psgr" sheetId="17" r:id="rId46"/>
    <sheet name="NBPoNVP-motorbikes-frgt" sheetId="18" r:id="rId47"/>
  </sheets>
  <externalReferences>
    <externalReference r:id="rId48"/>
    <externalReference r:id="rId49"/>
    <externalReference r:id="rId50"/>
    <externalReference r:id="rId51"/>
    <externalReference r:id="rId52"/>
    <externalReference r:id="rId53"/>
  </externalReferences>
  <definedNames>
    <definedName name="_xlnm._FilterDatabase" localSheetId="26" hidden="1">NREL_ATB_2020!$A$1:$L$253</definedName>
    <definedName name="asdf" localSheetId="19">[1]About!$A$113</definedName>
    <definedName name="asdf">[2]About!$A$113</definedName>
    <definedName name="cpi_2010to2012" localSheetId="19">[3]About!#REF!</definedName>
    <definedName name="cpi_2010to2012" localSheetId="20">[4]About!#REF!</definedName>
    <definedName name="cpi_2010to2012" localSheetId="30">About!#REF!</definedName>
    <definedName name="cpi_2010to2012">About!#REF!</definedName>
    <definedName name="cpi_2013to2012">About!$A$116</definedName>
    <definedName name="cpi_2014to2012" localSheetId="19">[3]About!#REF!</definedName>
    <definedName name="cpi_2014to2012" localSheetId="20">[4]About!#REF!</definedName>
    <definedName name="cpi_2014to2012" localSheetId="30">About!#REF!</definedName>
    <definedName name="cpi_2014to2012">About!#REF!</definedName>
    <definedName name="cpi_2016to2012">About!$A$117</definedName>
    <definedName name="cpi_2017to2012" localSheetId="19">[3]About!$A$125</definedName>
    <definedName name="cpi_2017to2012" localSheetId="20">[4]About!$A$125</definedName>
    <definedName name="cpi_2017to2012" localSheetId="30">About!$A$118</definedName>
    <definedName name="cpi_2017to2012">About!$A$118</definedName>
    <definedName name="cpi_2018to2012" localSheetId="19">[3]About!$A$126</definedName>
    <definedName name="cpi_2018to2012" localSheetId="20">[4]About!$A$126</definedName>
    <definedName name="cpi_2018to2012" localSheetId="30">About!$A$119</definedName>
    <definedName name="cpi_2018to2012">About!$A$119</definedName>
    <definedName name="cpi_2019to2012" localSheetId="19">[3]About!$A$127</definedName>
    <definedName name="cpi_2019to2012" localSheetId="20">[4]About!$A$127</definedName>
    <definedName name="cpi_2019to2012" localSheetId="30">About!$A$120</definedName>
    <definedName name="cpi_2019to2012">About!$A$120</definedName>
    <definedName name="cpi_2020to2012" localSheetId="19">[3]About!$A$128</definedName>
    <definedName name="cpi_2020to2012" localSheetId="20">[4]About!$A$128</definedName>
    <definedName name="cpi_2020to2012" localSheetId="30">About!$A$121</definedName>
    <definedName name="cpi_2020to2012">About!$A$121</definedName>
    <definedName name="cpi_2021to2012" localSheetId="19">[3]About!$A$129</definedName>
    <definedName name="cpi_2021to2012" localSheetId="20">[4]About!$A$129</definedName>
    <definedName name="cpi_2021to2012">About!$A$122</definedName>
    <definedName name="cpi_2022to2012" localSheetId="20">[4]About!$A$130</definedName>
    <definedName name="cpi_2022to2012">About!$A$123</definedName>
    <definedName name="H2_kg_to_MMBtu" localSheetId="19">[5]Constants!$D$7</definedName>
    <definedName name="H2_kg_to_MMBtu">[6]Constants!$D$7</definedName>
    <definedName name="kWh_to_Btu" localSheetId="19">[5]Constants!$D$4</definedName>
    <definedName name="kWh_to_Btu">[6]Constants!$D$4</definedName>
    <definedName name="US_salestax" localSheetId="19">[3]About!$B$133</definedName>
    <definedName name="US_salestax" localSheetId="20">[4]About!$B$134</definedName>
    <definedName name="US_salestax">About!$B$127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 i="10" l="1"/>
  <c r="R2" i="10"/>
  <c r="S2" i="10"/>
  <c r="T2" i="10"/>
  <c r="U2" i="10"/>
  <c r="V2" i="10"/>
  <c r="W2" i="10"/>
  <c r="X2" i="10"/>
  <c r="Y2" i="10"/>
  <c r="Z2" i="10"/>
  <c r="AA2" i="10"/>
  <c r="AB2" i="10"/>
  <c r="AC2" i="10"/>
  <c r="AD2" i="10"/>
  <c r="AE2" i="10"/>
  <c r="C2" i="10"/>
  <c r="D2" i="10"/>
  <c r="E2" i="10"/>
  <c r="F2" i="10"/>
  <c r="G2" i="10"/>
  <c r="H2" i="10"/>
  <c r="I2" i="10"/>
  <c r="J2" i="10"/>
  <c r="K2" i="10"/>
  <c r="L2" i="10"/>
  <c r="M2" i="10"/>
  <c r="N2" i="10"/>
  <c r="O2" i="10"/>
  <c r="P2" i="10"/>
  <c r="B2" i="10"/>
  <c r="N34" i="63" l="1"/>
  <c r="E22" i="61" l="1"/>
  <c r="F22" i="61"/>
  <c r="G22" i="61"/>
  <c r="H22" i="61"/>
  <c r="I22" i="61"/>
  <c r="J22" i="61"/>
  <c r="K22" i="61"/>
  <c r="L22" i="61"/>
  <c r="M22" i="61"/>
  <c r="N22" i="61"/>
  <c r="O22" i="61"/>
  <c r="P22" i="61"/>
  <c r="Q22" i="61"/>
  <c r="E23" i="61"/>
  <c r="F23" i="61"/>
  <c r="G23" i="61"/>
  <c r="H23" i="61"/>
  <c r="I23" i="61"/>
  <c r="J23" i="61"/>
  <c r="K23" i="61"/>
  <c r="L23" i="61"/>
  <c r="M23" i="61"/>
  <c r="N23" i="61"/>
  <c r="O23" i="61"/>
  <c r="P23" i="61"/>
  <c r="Q23" i="61"/>
  <c r="E24" i="61"/>
  <c r="F24" i="61"/>
  <c r="G24" i="61"/>
  <c r="H24" i="61"/>
  <c r="I24" i="61"/>
  <c r="J24" i="61"/>
  <c r="K24" i="61"/>
  <c r="L24" i="61"/>
  <c r="M24" i="61"/>
  <c r="N24" i="61"/>
  <c r="O24" i="61"/>
  <c r="P24" i="61"/>
  <c r="Q24" i="61"/>
  <c r="E25" i="61"/>
  <c r="F25" i="61"/>
  <c r="G25" i="61"/>
  <c r="H25" i="61"/>
  <c r="I25" i="61"/>
  <c r="J25" i="61"/>
  <c r="K25" i="61"/>
  <c r="L25" i="61"/>
  <c r="M25" i="61"/>
  <c r="N25" i="61"/>
  <c r="O25" i="61"/>
  <c r="P25" i="61"/>
  <c r="Q25" i="61"/>
  <c r="E26" i="61"/>
  <c r="F26" i="61"/>
  <c r="G26" i="61"/>
  <c r="H26" i="61"/>
  <c r="I26" i="61"/>
  <c r="J26" i="61"/>
  <c r="K26" i="61"/>
  <c r="L26" i="61"/>
  <c r="M26" i="61"/>
  <c r="N26" i="61"/>
  <c r="O26" i="61"/>
  <c r="P26" i="61"/>
  <c r="Q26" i="61"/>
  <c r="E34" i="61"/>
  <c r="D24" i="61"/>
  <c r="D25" i="61"/>
  <c r="D26" i="61"/>
  <c r="D23" i="61"/>
  <c r="E59" i="61" s="1"/>
  <c r="D12" i="61"/>
  <c r="D17" i="61"/>
  <c r="E53" i="61" s="1"/>
  <c r="E65" i="61" s="1"/>
  <c r="C41" i="63"/>
  <c r="D41" i="63"/>
  <c r="E41" i="63"/>
  <c r="F41" i="63"/>
  <c r="G41" i="63"/>
  <c r="H41" i="63"/>
  <c r="I41" i="63"/>
  <c r="J41" i="63"/>
  <c r="K41" i="63"/>
  <c r="L41" i="63"/>
  <c r="M41" i="63"/>
  <c r="N41" i="63"/>
  <c r="B41" i="63"/>
  <c r="C33" i="63"/>
  <c r="D33" i="63"/>
  <c r="E33" i="63"/>
  <c r="F33" i="63"/>
  <c r="G33" i="63"/>
  <c r="H33" i="63"/>
  <c r="I33" i="63"/>
  <c r="J33" i="63"/>
  <c r="J42" i="63" s="1"/>
  <c r="L8" i="8" s="1"/>
  <c r="K33" i="63"/>
  <c r="L33" i="63"/>
  <c r="M33" i="63"/>
  <c r="N33" i="63"/>
  <c r="C34" i="63"/>
  <c r="D34" i="63"/>
  <c r="E34" i="63"/>
  <c r="F34" i="63"/>
  <c r="H8" i="10" s="1"/>
  <c r="G34" i="63"/>
  <c r="H34" i="63"/>
  <c r="I34" i="63"/>
  <c r="J34" i="63"/>
  <c r="K34" i="63"/>
  <c r="L34" i="63"/>
  <c r="M34" i="63"/>
  <c r="P8" i="10"/>
  <c r="C35" i="63"/>
  <c r="D35" i="63"/>
  <c r="E35" i="63"/>
  <c r="F35" i="63"/>
  <c r="G35" i="63"/>
  <c r="H35" i="63"/>
  <c r="I35" i="63"/>
  <c r="J35" i="63"/>
  <c r="L8" i="9" s="1"/>
  <c r="K35" i="63"/>
  <c r="L35" i="63"/>
  <c r="M35" i="63"/>
  <c r="N35" i="63"/>
  <c r="B35" i="63"/>
  <c r="D8" i="9" s="1"/>
  <c r="B34" i="63"/>
  <c r="D8" i="10" s="1"/>
  <c r="B33" i="63"/>
  <c r="B42" i="63" s="1"/>
  <c r="D8" i="8" s="1"/>
  <c r="C28" i="63"/>
  <c r="D28" i="63"/>
  <c r="E28" i="63"/>
  <c r="F28" i="63"/>
  <c r="G28" i="63"/>
  <c r="H28" i="63"/>
  <c r="I28" i="63"/>
  <c r="K5" i="8" s="1"/>
  <c r="J28" i="63"/>
  <c r="K28" i="63"/>
  <c r="L28" i="63"/>
  <c r="M28" i="63"/>
  <c r="N28" i="63"/>
  <c r="C29" i="63"/>
  <c r="D29" i="63"/>
  <c r="E29" i="63"/>
  <c r="F29" i="63"/>
  <c r="H5" i="10" s="1"/>
  <c r="H4" i="10" s="1"/>
  <c r="G29" i="63"/>
  <c r="H29" i="63"/>
  <c r="I29" i="63"/>
  <c r="J29" i="63"/>
  <c r="K29" i="63"/>
  <c r="L29" i="63"/>
  <c r="M29" i="63"/>
  <c r="O5" i="10" s="1"/>
  <c r="O4" i="10" s="1"/>
  <c r="N29" i="63"/>
  <c r="C30" i="63"/>
  <c r="D30" i="63"/>
  <c r="E30" i="63"/>
  <c r="F30" i="63"/>
  <c r="G30" i="63"/>
  <c r="H30" i="63"/>
  <c r="I30" i="63"/>
  <c r="K5" i="9" s="1"/>
  <c r="J30" i="63"/>
  <c r="L5" i="9" s="1"/>
  <c r="K30" i="63"/>
  <c r="L30" i="63"/>
  <c r="M30" i="63"/>
  <c r="N30" i="63"/>
  <c r="B30" i="63"/>
  <c r="D5" i="9" s="1"/>
  <c r="B29" i="63"/>
  <c r="D5" i="10" s="1"/>
  <c r="B28" i="63"/>
  <c r="E8" i="10"/>
  <c r="F8" i="10"/>
  <c r="G8" i="10"/>
  <c r="I8" i="10"/>
  <c r="J8" i="10"/>
  <c r="K8" i="10"/>
  <c r="L8" i="10"/>
  <c r="M8" i="10"/>
  <c r="N8" i="10"/>
  <c r="O8" i="10"/>
  <c r="E5" i="10"/>
  <c r="E4" i="10" s="1"/>
  <c r="F5" i="10"/>
  <c r="G5" i="10"/>
  <c r="G4" i="10" s="1"/>
  <c r="I5" i="10"/>
  <c r="J5" i="10"/>
  <c r="J4" i="10" s="1"/>
  <c r="K5" i="10"/>
  <c r="L5" i="10"/>
  <c r="L4" i="10" s="1"/>
  <c r="M5" i="10"/>
  <c r="M4" i="10" s="1"/>
  <c r="N5" i="10"/>
  <c r="P5" i="10"/>
  <c r="Y5" i="10" s="1"/>
  <c r="F4" i="10"/>
  <c r="I4" i="10"/>
  <c r="K4" i="10"/>
  <c r="N4" i="10"/>
  <c r="X5" i="10"/>
  <c r="Y8" i="9"/>
  <c r="F8" i="8"/>
  <c r="N8" i="8"/>
  <c r="E5" i="8"/>
  <c r="M5" i="8"/>
  <c r="F5" i="8"/>
  <c r="G5" i="8"/>
  <c r="H5" i="8"/>
  <c r="I5" i="8"/>
  <c r="J5" i="8"/>
  <c r="N5" i="8"/>
  <c r="O5" i="8"/>
  <c r="P5" i="8"/>
  <c r="E8" i="9"/>
  <c r="F8" i="9"/>
  <c r="G8" i="9"/>
  <c r="H8" i="9"/>
  <c r="I8" i="9"/>
  <c r="J8" i="9"/>
  <c r="K8" i="9"/>
  <c r="M8" i="9"/>
  <c r="N8" i="9"/>
  <c r="O8" i="9"/>
  <c r="P8" i="9"/>
  <c r="R8" i="9" s="1"/>
  <c r="E5" i="9"/>
  <c r="F5" i="9"/>
  <c r="G5" i="9"/>
  <c r="H5" i="9"/>
  <c r="I5" i="9"/>
  <c r="J5" i="9"/>
  <c r="M5" i="9"/>
  <c r="N5" i="9"/>
  <c r="O5" i="9"/>
  <c r="P5" i="9"/>
  <c r="Q5" i="9" s="1"/>
  <c r="C42" i="63"/>
  <c r="E8" i="8" s="1"/>
  <c r="D42" i="63"/>
  <c r="E42" i="63"/>
  <c r="G8" i="8" s="1"/>
  <c r="F42" i="63"/>
  <c r="H8" i="8" s="1"/>
  <c r="G42" i="63"/>
  <c r="I8" i="8" s="1"/>
  <c r="H42" i="63"/>
  <c r="J8" i="8" s="1"/>
  <c r="I42" i="63"/>
  <c r="K8" i="8" s="1"/>
  <c r="K42" i="63"/>
  <c r="M8" i="8" s="1"/>
  <c r="L42" i="63"/>
  <c r="M42" i="63"/>
  <c r="O8" i="8" s="1"/>
  <c r="N42" i="63"/>
  <c r="P8" i="8" s="1"/>
  <c r="B38" i="63"/>
  <c r="E66" i="61"/>
  <c r="L5" i="8" l="1"/>
  <c r="D5" i="8"/>
  <c r="C5" i="8" s="1"/>
  <c r="S8" i="8"/>
  <c r="AA8" i="8"/>
  <c r="T8" i="8"/>
  <c r="AB8" i="8"/>
  <c r="U8" i="8"/>
  <c r="AC8" i="8"/>
  <c r="V8" i="8"/>
  <c r="AD8" i="8"/>
  <c r="W8" i="8"/>
  <c r="AE8" i="8"/>
  <c r="X8" i="8"/>
  <c r="Q8" i="8"/>
  <c r="R8" i="8"/>
  <c r="Y8" i="8"/>
  <c r="Z8" i="8"/>
  <c r="T8" i="10"/>
  <c r="AB8" i="10"/>
  <c r="U8" i="10"/>
  <c r="AC8" i="10"/>
  <c r="S8" i="10"/>
  <c r="V8" i="10"/>
  <c r="AD8" i="10"/>
  <c r="W8" i="10"/>
  <c r="AE8" i="10"/>
  <c r="X8" i="10"/>
  <c r="Q8" i="10"/>
  <c r="Y8" i="10"/>
  <c r="R8" i="10"/>
  <c r="Z8" i="10"/>
  <c r="AA8" i="10"/>
  <c r="Q8" i="9"/>
  <c r="X8" i="9"/>
  <c r="AE8" i="9"/>
  <c r="W8" i="9"/>
  <c r="AD8" i="9"/>
  <c r="V8" i="9"/>
  <c r="AC8" i="9"/>
  <c r="U8" i="9"/>
  <c r="AB8" i="9"/>
  <c r="T8" i="9"/>
  <c r="AA8" i="9"/>
  <c r="S8" i="9"/>
  <c r="Z8" i="9"/>
  <c r="B8" i="9"/>
  <c r="C8" i="9"/>
  <c r="B8" i="10"/>
  <c r="C8" i="10"/>
  <c r="C8" i="8"/>
  <c r="B8" i="8"/>
  <c r="AD5" i="10"/>
  <c r="V5" i="10"/>
  <c r="AC5" i="10"/>
  <c r="U5" i="10"/>
  <c r="AB5" i="10"/>
  <c r="T5" i="10"/>
  <c r="Q5" i="10"/>
  <c r="P4" i="10"/>
  <c r="W5" i="10"/>
  <c r="AA5" i="10"/>
  <c r="S5" i="10"/>
  <c r="AE5" i="10"/>
  <c r="Z5" i="10"/>
  <c r="R5" i="10"/>
  <c r="C5" i="9"/>
  <c r="B5" i="9"/>
  <c r="B5" i="10"/>
  <c r="D4" i="10"/>
  <c r="C5" i="10"/>
  <c r="R6" i="2"/>
  <c r="S6" i="2"/>
  <c r="T6" i="2"/>
  <c r="U6" i="2"/>
  <c r="V6" i="2"/>
  <c r="W6" i="2"/>
  <c r="X6" i="2"/>
  <c r="Y6" i="2"/>
  <c r="Z6" i="2"/>
  <c r="AA6" i="2"/>
  <c r="AB6" i="2"/>
  <c r="AC6" i="2"/>
  <c r="AD6" i="2"/>
  <c r="AE6" i="2"/>
  <c r="R2" i="2"/>
  <c r="S2" i="2"/>
  <c r="T2" i="2"/>
  <c r="U2" i="2"/>
  <c r="V2" i="2"/>
  <c r="W2" i="2"/>
  <c r="X2" i="2"/>
  <c r="Y2" i="2"/>
  <c r="Z2" i="2"/>
  <c r="AA2" i="2"/>
  <c r="AB2" i="2"/>
  <c r="AC2" i="2"/>
  <c r="AD2" i="2"/>
  <c r="AE2" i="2"/>
  <c r="Q6" i="2"/>
  <c r="Q2" i="2"/>
  <c r="P6" i="2"/>
  <c r="P2" i="2"/>
  <c r="Q258" i="60"/>
  <c r="R258" i="60" s="1"/>
  <c r="Q285" i="60" s="1"/>
  <c r="Q290" i="60"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B5" i="8" l="1"/>
  <c r="B6" i="9"/>
  <c r="B3" i="9"/>
  <c r="P33" i="62"/>
  <c r="P32" i="62"/>
  <c r="P31" i="62"/>
  <c r="P5" i="62"/>
  <c r="P4" i="62"/>
  <c r="P3" i="62"/>
  <c r="N8" i="62"/>
  <c r="N7" i="62"/>
  <c r="O5" i="62"/>
  <c r="N5" i="62"/>
  <c r="O4" i="62"/>
  <c r="N4" i="62"/>
  <c r="O3" i="62"/>
  <c r="N3" i="62"/>
  <c r="B6" i="10" l="1"/>
  <c r="B72" i="36" l="1"/>
  <c r="B65" i="36"/>
  <c r="B58" i="36"/>
  <c r="B78" i="61"/>
  <c r="B2" i="61"/>
  <c r="L2" i="61"/>
  <c r="C2" i="61" s="1"/>
  <c r="Q2" i="61"/>
  <c r="L5" i="61"/>
  <c r="L6" i="61"/>
  <c r="L18" i="61" s="1"/>
  <c r="Q6" i="61"/>
  <c r="Q18" i="61" s="1"/>
  <c r="L7" i="61"/>
  <c r="L19" i="61" s="1"/>
  <c r="L8" i="61"/>
  <c r="L9" i="61"/>
  <c r="L10" i="61"/>
  <c r="L11" i="61"/>
  <c r="L12" i="61"/>
  <c r="Q12" i="61"/>
  <c r="L13" i="61"/>
  <c r="L14" i="61"/>
  <c r="Q14" i="61"/>
  <c r="L17" i="61"/>
  <c r="L20" i="61"/>
  <c r="L21" i="6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B5" i="61" s="1"/>
  <c r="C19" i="59" a="1"/>
  <c r="C19" i="59"/>
  <c r="B20" i="59" a="1"/>
  <c r="B20" i="59" s="1"/>
  <c r="B6" i="61" s="1"/>
  <c r="C20" i="59" a="1"/>
  <c r="C20" i="59" s="1"/>
  <c r="B21" i="59" a="1"/>
  <c r="B21" i="59" s="1"/>
  <c r="B7" i="61" s="1"/>
  <c r="C21" i="59" a="1"/>
  <c r="C21" i="59"/>
  <c r="B22" i="59" a="1"/>
  <c r="B22" i="59" s="1"/>
  <c r="B8" i="61" s="1"/>
  <c r="C22" i="59" a="1"/>
  <c r="C22" i="59" s="1"/>
  <c r="B23" i="59" a="1"/>
  <c r="B23" i="59" s="1"/>
  <c r="B9" i="61" s="1"/>
  <c r="C23" i="59" a="1"/>
  <c r="C23" i="59" s="1"/>
  <c r="B24" i="59" a="1"/>
  <c r="B24" i="59" s="1"/>
  <c r="B10" i="61" s="1"/>
  <c r="C24" i="59" a="1"/>
  <c r="C24" i="59" s="1"/>
  <c r="B25" i="59" a="1"/>
  <c r="B25" i="59" s="1"/>
  <c r="B11" i="61" s="1"/>
  <c r="C25" i="59" a="1"/>
  <c r="C25" i="59" s="1"/>
  <c r="B26" i="59" a="1"/>
  <c r="B26" i="59" s="1"/>
  <c r="B12" i="61" s="1"/>
  <c r="C26" i="59" a="1"/>
  <c r="C26" i="59" s="1"/>
  <c r="B27" i="59" a="1"/>
  <c r="B27" i="59" s="1"/>
  <c r="B13" i="61" s="1"/>
  <c r="C27" i="59" a="1"/>
  <c r="C27" i="59" s="1"/>
  <c r="B28" i="59" a="1"/>
  <c r="B28" i="59" s="1"/>
  <c r="B14" i="61"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B54" i="61" s="1"/>
  <c r="G119" i="59"/>
  <c r="B120" i="59"/>
  <c r="B43" i="61" s="1"/>
  <c r="B55" i="61" s="1"/>
  <c r="B121" i="59"/>
  <c r="C121" i="59"/>
  <c r="C44" i="61" s="1"/>
  <c r="B122" i="59"/>
  <c r="G122" i="59"/>
  <c r="B123" i="59"/>
  <c r="B124" i="59"/>
  <c r="S124" i="59"/>
  <c r="B125" i="59"/>
  <c r="M125" i="59"/>
  <c r="M48" i="61" s="1"/>
  <c r="M60" i="61" s="1"/>
  <c r="B126" i="59"/>
  <c r="B49" i="61" s="1"/>
  <c r="B61"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C115" i="60" l="1"/>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79" i="61"/>
  <c r="K50" i="61"/>
  <c r="K139" i="59"/>
  <c r="H41" i="61"/>
  <c r="H130" i="59"/>
  <c r="E47" i="61"/>
  <c r="E136" i="59"/>
  <c r="M50" i="61"/>
  <c r="M62" i="61" s="1"/>
  <c r="M139" i="59"/>
  <c r="C47" i="61"/>
  <c r="C136" i="59"/>
  <c r="G50" i="61"/>
  <c r="G139" i="59"/>
  <c r="H123" i="59"/>
  <c r="H120" i="59"/>
  <c r="B44" i="61"/>
  <c r="B56" i="61" s="1"/>
  <c r="G121" i="59"/>
  <c r="H121" i="59"/>
  <c r="K121" i="59"/>
  <c r="M121" i="59"/>
  <c r="E123" i="59"/>
  <c r="B45" i="61"/>
  <c r="B57" i="61" s="1"/>
  <c r="H122" i="59"/>
  <c r="K122" i="59"/>
  <c r="M122" i="59"/>
  <c r="K126" i="59"/>
  <c r="I120" i="59"/>
  <c r="W126" i="59"/>
  <c r="G126" i="59"/>
  <c r="E122" i="59"/>
  <c r="K118" i="59"/>
  <c r="N44" i="59"/>
  <c r="O44" i="59" s="1"/>
  <c r="N115" i="59"/>
  <c r="N127" i="59" s="1"/>
  <c r="B46" i="61"/>
  <c r="B58" i="61" s="1"/>
  <c r="D123" i="59"/>
  <c r="L123" i="59"/>
  <c r="C123" i="59"/>
  <c r="S123" i="59"/>
  <c r="C42" i="61"/>
  <c r="C131" i="59"/>
  <c r="K125" i="59"/>
  <c r="E133" i="59"/>
  <c r="J125" i="59"/>
  <c r="W124" i="59"/>
  <c r="C137" i="59"/>
  <c r="C133" i="59"/>
  <c r="S126" i="59"/>
  <c r="B48" i="61"/>
  <c r="B60"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59" i="61" s="1"/>
  <c r="S136" i="59"/>
  <c r="C122" i="59"/>
  <c r="H126" i="59"/>
  <c r="I122" i="59"/>
  <c r="S120" i="59"/>
  <c r="S127" i="59"/>
  <c r="K124" i="59"/>
  <c r="O42" i="59"/>
  <c r="O113" i="59"/>
  <c r="C126" i="59"/>
  <c r="R123" i="59"/>
  <c r="J127" i="59"/>
  <c r="M123" i="59"/>
  <c r="R122" i="59"/>
  <c r="E138" i="59"/>
  <c r="B50" i="61"/>
  <c r="B62" i="61" s="1"/>
  <c r="L127" i="59"/>
  <c r="R127" i="59"/>
  <c r="F127" i="59"/>
  <c r="I127" i="59"/>
  <c r="I126" i="59"/>
  <c r="K123" i="59"/>
  <c r="M120" i="59"/>
  <c r="K119" i="59"/>
  <c r="R125" i="59"/>
  <c r="J124" i="59"/>
  <c r="I121" i="59"/>
  <c r="G45" i="61"/>
  <c r="G134" i="59"/>
  <c r="G42" i="61"/>
  <c r="G131" i="59"/>
  <c r="B41" i="61"/>
  <c r="B53"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59"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8" i="61"/>
  <c r="Q20" i="61" s="1"/>
  <c r="Q5" i="61"/>
  <c r="Q17" i="61" s="1"/>
  <c r="Q13" i="61"/>
  <c r="Q10" i="61"/>
  <c r="Q7" i="61"/>
  <c r="Q19" i="61" s="1"/>
  <c r="Q9" i="61"/>
  <c r="Q21" i="61" s="1"/>
  <c r="E39" i="60"/>
  <c r="E94" i="60" s="1"/>
  <c r="E149" i="60" s="1"/>
  <c r="M35" i="60"/>
  <c r="M90" i="60" s="1"/>
  <c r="M145" i="60" s="1"/>
  <c r="E79" i="60"/>
  <c r="E71" i="60"/>
  <c r="M63" i="60"/>
  <c r="M118" i="60" s="1"/>
  <c r="N60" i="60"/>
  <c r="C5" i="61"/>
  <c r="C6" i="61"/>
  <c r="C7" i="61"/>
  <c r="C8" i="61"/>
  <c r="C9" i="61"/>
  <c r="C10" i="61"/>
  <c r="C11" i="61"/>
  <c r="C12" i="61"/>
  <c r="C13" i="61"/>
  <c r="C14" i="61"/>
  <c r="E2" i="61"/>
  <c r="F2" i="61" s="1"/>
  <c r="D2"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4" i="9"/>
  <c r="B7" i="2"/>
  <c r="B17" i="31"/>
  <c r="B5" i="31"/>
  <c r="B16" i="31"/>
  <c r="B15" i="31"/>
  <c r="B14" i="31"/>
  <c r="B13" i="31"/>
  <c r="B12" i="31"/>
  <c r="B11" i="31"/>
  <c r="B10" i="31"/>
  <c r="B9" i="31"/>
  <c r="B8" i="31"/>
  <c r="B7" i="31"/>
  <c r="B6" i="31"/>
  <c r="B4" i="31"/>
  <c r="B3" i="31"/>
  <c r="E126" i="60" l="1"/>
  <c r="Q284" i="60"/>
  <c r="Q289" i="60"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F5" i="61"/>
  <c r="F17" i="61" s="1"/>
  <c r="F6" i="61"/>
  <c r="F18" i="61" s="1"/>
  <c r="F7" i="61"/>
  <c r="F19" i="61" s="1"/>
  <c r="F8" i="61"/>
  <c r="F20" i="61" s="1"/>
  <c r="F9" i="61"/>
  <c r="F21" i="61" s="1"/>
  <c r="F10" i="61"/>
  <c r="F34" i="61" s="1"/>
  <c r="F11" i="61"/>
  <c r="F12" i="61"/>
  <c r="F13" i="61"/>
  <c r="F14" i="61"/>
  <c r="G2" i="61"/>
  <c r="L96" i="60"/>
  <c r="L151" i="60" s="1"/>
  <c r="M41" i="60"/>
  <c r="F229" i="60"/>
  <c r="E268" i="60"/>
  <c r="F268" i="60" s="1"/>
  <c r="G268" i="60" s="1"/>
  <c r="H268" i="60" s="1"/>
  <c r="I268" i="60" s="1"/>
  <c r="J268" i="60" s="1"/>
  <c r="K268" i="60" s="1"/>
  <c r="L268" i="60" s="1"/>
  <c r="N268" i="60"/>
  <c r="O268" i="60" s="1"/>
  <c r="P268" i="60" s="1"/>
  <c r="U111" i="59"/>
  <c r="U39" i="59"/>
  <c r="V111" i="59" s="1"/>
  <c r="W50" i="61"/>
  <c r="W62" i="61" s="1"/>
  <c r="W139" i="59"/>
  <c r="R45" i="61"/>
  <c r="R57"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3" i="61" s="1"/>
  <c r="W130" i="59"/>
  <c r="W46" i="61"/>
  <c r="W58" i="61" s="1"/>
  <c r="W135" i="59"/>
  <c r="F45" i="61"/>
  <c r="F134" i="59"/>
  <c r="J41" i="61"/>
  <c r="J130" i="59"/>
  <c r="F46" i="61"/>
  <c r="F58" i="61" s="1"/>
  <c r="F135" i="59"/>
  <c r="N47" i="61"/>
  <c r="N136" i="59"/>
  <c r="H42" i="61"/>
  <c r="H131" i="59"/>
  <c r="H142" i="59" s="1"/>
  <c r="N45" i="61"/>
  <c r="N134" i="59"/>
  <c r="I44" i="61"/>
  <c r="I133" i="59"/>
  <c r="K46" i="61"/>
  <c r="K135" i="59"/>
  <c r="D127" i="59"/>
  <c r="M46" i="61"/>
  <c r="M58" i="61" s="1"/>
  <c r="M135" i="59"/>
  <c r="AB42" i="59" a="1"/>
  <c r="AB42" i="59" s="1"/>
  <c r="AC113" i="59" s="1"/>
  <c r="K47" i="61"/>
  <c r="K136" i="59"/>
  <c r="C45" i="61"/>
  <c r="C134" i="59"/>
  <c r="J45" i="61"/>
  <c r="J134" i="59"/>
  <c r="U125" i="59"/>
  <c r="X44" i="59" a="1"/>
  <c r="X44" i="59" s="1"/>
  <c r="Y115" i="59" s="1"/>
  <c r="E45" i="61"/>
  <c r="E134" i="59"/>
  <c r="M45" i="61"/>
  <c r="M57" i="61" s="1"/>
  <c r="M134" i="59"/>
  <c r="H44" i="61"/>
  <c r="H133" i="59"/>
  <c r="D74" i="60"/>
  <c r="D129" i="60" s="1"/>
  <c r="N53" i="60"/>
  <c r="N108" i="60" s="1"/>
  <c r="M108" i="60"/>
  <c r="M163" i="60" s="1"/>
  <c r="O41" i="59"/>
  <c r="S44" i="61"/>
  <c r="S56" i="61" s="1"/>
  <c r="S133" i="59"/>
  <c r="S45" i="61"/>
  <c r="S57" i="61" s="1"/>
  <c r="S134" i="59"/>
  <c r="M43" i="61"/>
  <c r="M55" i="61" s="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54" i="61" s="1"/>
  <c r="U131" i="59"/>
  <c r="S42" i="61"/>
  <c r="S54" i="61" s="1"/>
  <c r="S131" i="59"/>
  <c r="K43" i="61"/>
  <c r="K132" i="59"/>
  <c r="M41" i="61"/>
  <c r="M53" i="61" s="1"/>
  <c r="M65" i="61" s="1"/>
  <c r="M70" i="61" s="1"/>
  <c r="M130" i="59"/>
  <c r="V125" i="59"/>
  <c r="J50" i="61"/>
  <c r="J139" i="59"/>
  <c r="F41" i="61"/>
  <c r="F130" i="59"/>
  <c r="F142" i="59" s="1"/>
  <c r="S48" i="61"/>
  <c r="S60" i="61" s="1"/>
  <c r="S137" i="59"/>
  <c r="S49" i="61"/>
  <c r="S61" i="61" s="1"/>
  <c r="S138" i="59"/>
  <c r="W47" i="61"/>
  <c r="W59" i="61" s="1"/>
  <c r="W136" i="59"/>
  <c r="S46" i="61"/>
  <c r="S58" i="61" s="1"/>
  <c r="S135" i="59"/>
  <c r="AE44" i="59" a="1"/>
  <c r="AE44" i="59" s="1"/>
  <c r="AF115" i="59" s="1"/>
  <c r="K45" i="61"/>
  <c r="K134" i="59"/>
  <c r="G44" i="61"/>
  <c r="G56" i="61" s="1"/>
  <c r="G133" i="59"/>
  <c r="G62" i="61"/>
  <c r="L68" i="60"/>
  <c r="L123" i="60" s="1"/>
  <c r="G41" i="61"/>
  <c r="G53" i="61" s="1"/>
  <c r="G65" i="61" s="1"/>
  <c r="G70" i="61" s="1"/>
  <c r="G130" i="59"/>
  <c r="G142" i="59" s="1"/>
  <c r="G147" i="59" s="1"/>
  <c r="L50" i="61"/>
  <c r="L139" i="59"/>
  <c r="D48" i="61"/>
  <c r="D137" i="59"/>
  <c r="K44" i="61"/>
  <c r="K133" i="59"/>
  <c r="L3" i="9"/>
  <c r="AC5" i="13"/>
  <c r="M5" i="13"/>
  <c r="D5" i="14"/>
  <c r="D5" i="61"/>
  <c r="D6" i="61"/>
  <c r="D18" i="61" s="1"/>
  <c r="D7" i="61"/>
  <c r="D19" i="61" s="1"/>
  <c r="D8" i="61"/>
  <c r="D20" i="61" s="1"/>
  <c r="E56" i="61" s="1"/>
  <c r="D9" i="61"/>
  <c r="D21" i="61" s="1"/>
  <c r="D10" i="61"/>
  <c r="D22" i="61" s="1"/>
  <c r="D11" i="61"/>
  <c r="E60" i="61"/>
  <c r="D13" i="61"/>
  <c r="E61" i="61" s="1"/>
  <c r="D14" i="6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56" i="61" s="1"/>
  <c r="T133" i="59"/>
  <c r="T42" i="61"/>
  <c r="T54" i="61" s="1"/>
  <c r="T131" i="59"/>
  <c r="D47" i="61"/>
  <c r="D136" i="59"/>
  <c r="T122" i="59"/>
  <c r="J43" i="61"/>
  <c r="J132" i="59"/>
  <c r="G48" i="61"/>
  <c r="G60" i="61" s="1"/>
  <c r="G137" i="59"/>
  <c r="N43" i="61"/>
  <c r="N55" i="61" s="1"/>
  <c r="N132" i="59"/>
  <c r="M49" i="61"/>
  <c r="M61" i="61" s="1"/>
  <c r="M138" i="59"/>
  <c r="D126" i="59"/>
  <c r="N41" i="61"/>
  <c r="N130" i="59"/>
  <c r="E42" i="61"/>
  <c r="E54" i="61" s="1"/>
  <c r="E131" i="59"/>
  <c r="I49" i="61"/>
  <c r="I138" i="59"/>
  <c r="P42" i="59"/>
  <c r="AH42" i="59" s="1" a="1"/>
  <c r="AH42" i="59" s="1"/>
  <c r="P113" i="59"/>
  <c r="S50" i="61"/>
  <c r="S62" i="61" s="1"/>
  <c r="S139" i="59"/>
  <c r="S41" i="61"/>
  <c r="S53" i="61" s="1"/>
  <c r="S130" i="59"/>
  <c r="S142" i="59" s="1"/>
  <c r="E48" i="61"/>
  <c r="E137" i="59"/>
  <c r="E144" i="59" s="1"/>
  <c r="J48" i="61"/>
  <c r="J137" i="59"/>
  <c r="C46" i="61"/>
  <c r="C135" i="59"/>
  <c r="G49" i="61"/>
  <c r="G61" i="61" s="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3" i="61" s="1"/>
  <c r="T130" i="59"/>
  <c r="AC37" i="59" a="1"/>
  <c r="AC37" i="59" s="1"/>
  <c r="AD109" i="59" s="1"/>
  <c r="T47" i="61"/>
  <c r="T59" i="61" s="1"/>
  <c r="T136" i="59"/>
  <c r="P38" i="59"/>
  <c r="P110" i="59"/>
  <c r="F44" i="61"/>
  <c r="F133" i="59"/>
  <c r="J49" i="61"/>
  <c r="J138" i="59"/>
  <c r="W44" i="61"/>
  <c r="W56" i="61" s="1"/>
  <c r="W133" i="59"/>
  <c r="U41" i="61"/>
  <c r="U53" i="61" s="1"/>
  <c r="U130" i="59"/>
  <c r="U142" i="59" s="1"/>
  <c r="L49" i="61"/>
  <c r="L138" i="59"/>
  <c r="J42" i="61"/>
  <c r="J131" i="59"/>
  <c r="N42" i="61"/>
  <c r="N131" i="59"/>
  <c r="J46" i="61"/>
  <c r="J135" i="59"/>
  <c r="M42" i="61"/>
  <c r="M54" i="61" s="1"/>
  <c r="M131" i="59"/>
  <c r="J47" i="61"/>
  <c r="J136" i="59"/>
  <c r="J144" i="59" s="1"/>
  <c r="J149" i="59" s="1"/>
  <c r="I50" i="61"/>
  <c r="I139" i="59"/>
  <c r="AD42" i="59" a="1"/>
  <c r="AD42" i="59" s="1"/>
  <c r="AE113" i="59" s="1"/>
  <c r="AI42" i="59" a="1"/>
  <c r="AI42" i="59" s="1"/>
  <c r="S43" i="61"/>
  <c r="S55" i="61" s="1"/>
  <c r="S132" i="59"/>
  <c r="G43" i="61"/>
  <c r="G55" i="61" s="1"/>
  <c r="G132" i="59"/>
  <c r="G143" i="59" s="1"/>
  <c r="N46" i="61"/>
  <c r="N135" i="59"/>
  <c r="C50" i="61"/>
  <c r="C139" i="59"/>
  <c r="W43" i="61"/>
  <c r="W55"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59" i="61" s="1"/>
  <c r="G67" i="61" s="1"/>
  <c r="G72" i="61" s="1"/>
  <c r="G136" i="59"/>
  <c r="G144" i="59" s="1"/>
  <c r="R44" i="61"/>
  <c r="R56" i="61" s="1"/>
  <c r="R133" i="59"/>
  <c r="V119" i="59"/>
  <c r="V118" i="59"/>
  <c r="T126" i="59"/>
  <c r="W42" i="61"/>
  <c r="W54" i="61" s="1"/>
  <c r="W131" i="59"/>
  <c r="W45" i="61"/>
  <c r="W57" i="61" s="1"/>
  <c r="W134" i="59"/>
  <c r="M47" i="61"/>
  <c r="M59" i="61" s="1"/>
  <c r="M67" i="61" s="1"/>
  <c r="M72" i="61" s="1"/>
  <c r="M136" i="59"/>
  <c r="M144" i="59" s="1"/>
  <c r="G54" i="61"/>
  <c r="F50" i="61"/>
  <c r="F62" i="61" s="1"/>
  <c r="F139" i="59"/>
  <c r="AC42" i="59" a="1"/>
  <c r="AC42" i="59" s="1"/>
  <c r="AD113" i="59" s="1"/>
  <c r="AE42" i="59" a="1"/>
  <c r="AE42" i="59" s="1"/>
  <c r="AF113" i="59" s="1"/>
  <c r="I45" i="61"/>
  <c r="I134" i="59"/>
  <c r="G46" i="61"/>
  <c r="G135" i="59"/>
  <c r="F47" i="61"/>
  <c r="F59" i="61" s="1"/>
  <c r="F136" i="59"/>
  <c r="N44" i="61"/>
  <c r="N133" i="59"/>
  <c r="W48" i="61"/>
  <c r="W60" i="61" s="1"/>
  <c r="W137" i="59"/>
  <c r="L46" i="61"/>
  <c r="L135" i="59"/>
  <c r="W44" i="59" a="1"/>
  <c r="W44" i="59" s="1"/>
  <c r="X115" i="59" s="1"/>
  <c r="W49" i="61"/>
  <c r="W61" i="61" s="1"/>
  <c r="W138" i="59"/>
  <c r="M5" i="61"/>
  <c r="M17" i="61" s="1"/>
  <c r="M29" i="61" s="1"/>
  <c r="M6" i="61"/>
  <c r="M18" i="61" s="1"/>
  <c r="M30" i="61" s="1"/>
  <c r="M7" i="61"/>
  <c r="M19" i="61" s="1"/>
  <c r="M31" i="61" s="1"/>
  <c r="M8" i="61"/>
  <c r="M20" i="61" s="1"/>
  <c r="M32" i="61" s="1"/>
  <c r="M9" i="61"/>
  <c r="M21" i="61" s="1"/>
  <c r="M33" i="61" s="1"/>
  <c r="M10" i="61"/>
  <c r="M34" i="61" s="1"/>
  <c r="M11" i="61"/>
  <c r="M35" i="61" s="1"/>
  <c r="M12" i="61"/>
  <c r="M36" i="61" s="1"/>
  <c r="M13" i="61"/>
  <c r="M37" i="61" s="1"/>
  <c r="M14" i="61"/>
  <c r="M38" i="61" s="1"/>
  <c r="O34" i="59"/>
  <c r="O106" i="59"/>
  <c r="J44" i="61"/>
  <c r="J133" i="59"/>
  <c r="K49" i="61"/>
  <c r="K138" i="59"/>
  <c r="E5" i="61"/>
  <c r="E17" i="61" s="1"/>
  <c r="E29" i="61" s="1"/>
  <c r="E6" i="61"/>
  <c r="E18" i="61" s="1"/>
  <c r="E30" i="61" s="1"/>
  <c r="E7" i="61"/>
  <c r="E19" i="61" s="1"/>
  <c r="E31" i="61" s="1"/>
  <c r="E8" i="61"/>
  <c r="E20" i="61" s="1"/>
  <c r="E9" i="61"/>
  <c r="E21" i="61" s="1"/>
  <c r="E33" i="61" s="1"/>
  <c r="E10" i="61"/>
  <c r="E11" i="61"/>
  <c r="E35" i="61" s="1"/>
  <c r="E12" i="61"/>
  <c r="E36" i="61" s="1"/>
  <c r="E13" i="61"/>
  <c r="E37" i="61" s="1"/>
  <c r="E14" i="61"/>
  <c r="E38" i="61" s="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55" i="61" s="1"/>
  <c r="E132" i="59"/>
  <c r="E143" i="59" s="1"/>
  <c r="I46" i="61"/>
  <c r="I135" i="59"/>
  <c r="N48" i="61"/>
  <c r="N60" i="61" s="1"/>
  <c r="N137" i="59"/>
  <c r="R48" i="61"/>
  <c r="R60" i="61" s="1"/>
  <c r="R137" i="59"/>
  <c r="R50" i="61"/>
  <c r="R62" i="61" s="1"/>
  <c r="R139" i="59"/>
  <c r="R46" i="61"/>
  <c r="R58" i="61" s="1"/>
  <c r="R135" i="59"/>
  <c r="AA42" i="59" a="1"/>
  <c r="AA42" i="59" s="1"/>
  <c r="AB113" i="59" s="1"/>
  <c r="H49" i="61"/>
  <c r="H138" i="59"/>
  <c r="E41" i="61"/>
  <c r="E130" i="59"/>
  <c r="E142" i="59" s="1"/>
  <c r="R49" i="61"/>
  <c r="R61" i="61" s="1"/>
  <c r="R138" i="59"/>
  <c r="E50" i="61"/>
  <c r="E62" i="61" s="1"/>
  <c r="E67" i="61" s="1"/>
  <c r="E139" i="59"/>
  <c r="U127" i="59"/>
  <c r="T125" i="59"/>
  <c r="K48" i="61"/>
  <c r="K137" i="59"/>
  <c r="D46" i="61"/>
  <c r="D135" i="59"/>
  <c r="N50" i="61"/>
  <c r="N62" i="61" s="1"/>
  <c r="N139" i="59"/>
  <c r="Y44" i="59" a="1"/>
  <c r="Y44" i="59" s="1"/>
  <c r="Z115" i="59" s="1"/>
  <c r="E46" i="61"/>
  <c r="E58" i="61" s="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54" i="61" s="1"/>
  <c r="R131" i="59"/>
  <c r="I42" i="61"/>
  <c r="I131" i="59"/>
  <c r="C43" i="61"/>
  <c r="C132" i="59"/>
  <c r="C143" i="59" s="1"/>
  <c r="N49" i="61"/>
  <c r="N61" i="61" s="1"/>
  <c r="N138" i="59"/>
  <c r="O115" i="59"/>
  <c r="O127" i="59" s="1"/>
  <c r="R43" i="61"/>
  <c r="R55" i="61" s="1"/>
  <c r="R66" i="61" s="1"/>
  <c r="R71" i="61" s="1"/>
  <c r="R132" i="59"/>
  <c r="H50" i="61"/>
  <c r="H139" i="59"/>
  <c r="F49" i="61"/>
  <c r="F61" i="61" s="1"/>
  <c r="F138" i="59"/>
  <c r="G57" i="61"/>
  <c r="K42" i="61"/>
  <c r="K131" i="59"/>
  <c r="T127" i="59"/>
  <c r="C49" i="61"/>
  <c r="C138" i="59"/>
  <c r="C144" i="59" s="1"/>
  <c r="Y42" i="59" a="1"/>
  <c r="Y42" i="59" s="1"/>
  <c r="Z113" i="59" s="1"/>
  <c r="W42" i="59" a="1"/>
  <c r="W42" i="59" s="1"/>
  <c r="X113" i="59" s="1"/>
  <c r="V126" i="59"/>
  <c r="R41" i="61"/>
  <c r="R53" i="61" s="1"/>
  <c r="R65" i="61" s="1"/>
  <c r="R70" i="61" s="1"/>
  <c r="R130" i="59"/>
  <c r="R142" i="59" s="1"/>
  <c r="C142" i="59"/>
  <c r="R47" i="61"/>
  <c r="R59" i="61" s="1"/>
  <c r="R67" i="61" s="1"/>
  <c r="R72" i="61" s="1"/>
  <c r="R136" i="59"/>
  <c r="I47" i="61"/>
  <c r="I136" i="59"/>
  <c r="I144" i="59" s="1"/>
  <c r="L48" i="61"/>
  <c r="L137" i="59"/>
  <c r="AI44" i="59" a="1"/>
  <c r="AI44" i="59" s="1"/>
  <c r="K41" i="61"/>
  <c r="K130" i="59"/>
  <c r="K142" i="59" s="1"/>
  <c r="I43" i="61"/>
  <c r="I132" i="59"/>
  <c r="I143" i="59" s="1"/>
  <c r="I148" i="59" s="1"/>
  <c r="M44" i="61"/>
  <c r="M56" i="61" s="1"/>
  <c r="M66" i="61" s="1"/>
  <c r="M71"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N79" i="60" l="1"/>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P2" i="9"/>
  <c r="K2" i="9"/>
  <c r="E2" i="9"/>
  <c r="S71" i="61"/>
  <c r="AA71" i="61"/>
  <c r="T71" i="61"/>
  <c r="AB71" i="61"/>
  <c r="U71" i="61"/>
  <c r="AC71" i="61"/>
  <c r="V71" i="61"/>
  <c r="AD71" i="61"/>
  <c r="W71" i="61"/>
  <c r="AE71" i="61"/>
  <c r="Y71" i="61"/>
  <c r="AG71" i="61"/>
  <c r="X71" i="61"/>
  <c r="Z71" i="61"/>
  <c r="AF71" i="61"/>
  <c r="Z70" i="61"/>
  <c r="S70" i="61"/>
  <c r="AA70" i="61"/>
  <c r="T70" i="61"/>
  <c r="AB70" i="61"/>
  <c r="U70" i="61"/>
  <c r="AC70" i="61"/>
  <c r="V70" i="61"/>
  <c r="AD70" i="61"/>
  <c r="X70" i="61"/>
  <c r="AF70" i="61"/>
  <c r="W70" i="61"/>
  <c r="Y70" i="61"/>
  <c r="AE70" i="61"/>
  <c r="AG70" i="61"/>
  <c r="E70" i="61"/>
  <c r="T72" i="61"/>
  <c r="AB72" i="61"/>
  <c r="U72" i="61"/>
  <c r="AC72" i="61"/>
  <c r="V72" i="61"/>
  <c r="AD72" i="61"/>
  <c r="W72" i="61"/>
  <c r="AE72" i="61"/>
  <c r="X72" i="61"/>
  <c r="AF72" i="61"/>
  <c r="Z72" i="61"/>
  <c r="Y72" i="61"/>
  <c r="AA72" i="61"/>
  <c r="AG72" i="61"/>
  <c r="S72" i="61"/>
  <c r="E72" i="61"/>
  <c r="M101" i="60"/>
  <c r="M156" i="60" s="1"/>
  <c r="N46" i="60"/>
  <c r="N101" i="60" s="1"/>
  <c r="M82" i="60"/>
  <c r="M137" i="60" s="1"/>
  <c r="N82" i="60"/>
  <c r="G94" i="60"/>
  <c r="H39" i="60"/>
  <c r="V49" i="61"/>
  <c r="V61" i="61" s="1"/>
  <c r="V138" i="59"/>
  <c r="T43" i="61"/>
  <c r="T55"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56" i="61"/>
  <c r="N66" i="61" s="1"/>
  <c r="E51" i="60"/>
  <c r="D106" i="60"/>
  <c r="D161" i="60" s="1"/>
  <c r="F71" i="60"/>
  <c r="F126" i="60" s="1"/>
  <c r="AG44" i="59" a="1"/>
  <c r="AG44" i="59" s="1"/>
  <c r="L73" i="60"/>
  <c r="L128" i="60" s="1"/>
  <c r="Z44" i="59" a="1"/>
  <c r="Z44" i="59" s="1"/>
  <c r="AA115" i="59" s="1"/>
  <c r="S147" i="59"/>
  <c r="L147" i="59"/>
  <c r="E89" i="60"/>
  <c r="E144" i="60" s="1"/>
  <c r="F34" i="60"/>
  <c r="V48" i="61"/>
  <c r="V60" i="61" s="1"/>
  <c r="V137" i="59"/>
  <c r="L89" i="60"/>
  <c r="L144" i="60" s="1"/>
  <c r="M34" i="60"/>
  <c r="M143" i="59"/>
  <c r="M148" i="59" s="1"/>
  <c r="E57" i="61"/>
  <c r="K144" i="59"/>
  <c r="K149" i="59" s="1"/>
  <c r="N59" i="61"/>
  <c r="N67" i="61" s="1"/>
  <c r="E43" i="60"/>
  <c r="D98" i="60"/>
  <c r="D153" i="60" s="1"/>
  <c r="F55" i="61"/>
  <c r="F66" i="61" s="1"/>
  <c r="F71" i="61" s="1"/>
  <c r="G229" i="60"/>
  <c r="E284" i="60"/>
  <c r="E289" i="60" s="1"/>
  <c r="D2" i="2" s="1"/>
  <c r="F36" i="6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N58" i="61"/>
  <c r="N54" i="6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F35" i="61"/>
  <c r="R144" i="59"/>
  <c r="L103" i="60"/>
  <c r="L158" i="60" s="1"/>
  <c r="M48" i="60"/>
  <c r="F101" i="60"/>
  <c r="F156" i="60" s="1"/>
  <c r="G46" i="60"/>
  <c r="L69" i="60"/>
  <c r="L124" i="60" s="1"/>
  <c r="I64" i="60"/>
  <c r="H64" i="60"/>
  <c r="H119" i="60" s="1"/>
  <c r="O247" i="60"/>
  <c r="M284" i="60"/>
  <c r="M289" i="60" s="1"/>
  <c r="L2" i="2" s="1"/>
  <c r="O124" i="59"/>
  <c r="N134" i="60"/>
  <c r="O134" i="60"/>
  <c r="P34" i="59"/>
  <c r="P106" i="59"/>
  <c r="V41" i="61"/>
  <c r="V53" i="61" s="1"/>
  <c r="V130" i="59"/>
  <c r="V142" i="59" s="1"/>
  <c r="V147" i="59" s="1"/>
  <c r="F60" i="61"/>
  <c r="F67" i="61"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0" i="61" s="1"/>
  <c r="U137" i="59"/>
  <c r="J142" i="59"/>
  <c r="J147" i="59" s="1"/>
  <c r="U49" i="61"/>
  <c r="U61" i="61" s="1"/>
  <c r="U138" i="59"/>
  <c r="D42" i="61"/>
  <c r="D131" i="59"/>
  <c r="D142" i="59" s="1"/>
  <c r="L97" i="60"/>
  <c r="L152" i="60" s="1"/>
  <c r="M42" i="60"/>
  <c r="F33" i="61"/>
  <c r="O42" i="61"/>
  <c r="O131" i="59"/>
  <c r="F40" i="60"/>
  <c r="E95" i="60"/>
  <c r="E150" i="60" s="1"/>
  <c r="E81" i="60"/>
  <c r="E136" i="60" s="1"/>
  <c r="N5" i="61"/>
  <c r="N17" i="61" s="1"/>
  <c r="N29" i="61" s="1"/>
  <c r="N6" i="61"/>
  <c r="N18" i="61" s="1"/>
  <c r="N30" i="61" s="1"/>
  <c r="N7" i="61"/>
  <c r="N19" i="61" s="1"/>
  <c r="N31" i="61" s="1"/>
  <c r="N8" i="61"/>
  <c r="N20" i="61" s="1"/>
  <c r="N32" i="61" s="1"/>
  <c r="N9" i="61"/>
  <c r="N21" i="61" s="1"/>
  <c r="N33" i="61" s="1"/>
  <c r="N10" i="61"/>
  <c r="N34" i="61" s="1"/>
  <c r="N11" i="61"/>
  <c r="N35" i="61" s="1"/>
  <c r="N12" i="61"/>
  <c r="N36" i="61" s="1"/>
  <c r="N13" i="61"/>
  <c r="N37" i="61" s="1"/>
  <c r="N14" i="61"/>
  <c r="N38" i="61" s="1"/>
  <c r="O2" i="61"/>
  <c r="T48" i="61"/>
  <c r="T60" i="61" s="1"/>
  <c r="T137" i="59"/>
  <c r="T144" i="59" s="1"/>
  <c r="T149" i="59" s="1"/>
  <c r="L148" i="59"/>
  <c r="M51" i="60"/>
  <c r="L106" i="60"/>
  <c r="L161" i="60" s="1"/>
  <c r="G58" i="61"/>
  <c r="G66" i="61" s="1"/>
  <c r="G71" i="61" s="1"/>
  <c r="V42" i="61"/>
  <c r="V54" i="61" s="1"/>
  <c r="V131" i="59"/>
  <c r="E109" i="60"/>
  <c r="E164" i="60" s="1"/>
  <c r="F54" i="60"/>
  <c r="F37" i="60"/>
  <c r="E92" i="60"/>
  <c r="E147" i="60" s="1"/>
  <c r="F41" i="60"/>
  <c r="E96" i="60"/>
  <c r="E151" i="60" s="1"/>
  <c r="W143" i="59"/>
  <c r="S143" i="59"/>
  <c r="M47" i="60"/>
  <c r="L102" i="60"/>
  <c r="L157" i="60" s="1"/>
  <c r="N142" i="59"/>
  <c r="N147" i="59" s="1"/>
  <c r="E47" i="60"/>
  <c r="D102" i="60"/>
  <c r="D157" i="60" s="1"/>
  <c r="F53" i="61"/>
  <c r="F65" i="61" s="1"/>
  <c r="F70" i="61" s="1"/>
  <c r="F54" i="61"/>
  <c r="N57" i="61"/>
  <c r="U47" i="61"/>
  <c r="U59" i="61" s="1"/>
  <c r="U136" i="59"/>
  <c r="U144" i="59" s="1"/>
  <c r="T46" i="61"/>
  <c r="T58" i="61" s="1"/>
  <c r="T135" i="59"/>
  <c r="O141" i="60"/>
  <c r="N141" i="60"/>
  <c r="AF44" i="59" a="1"/>
  <c r="AF44" i="59" s="1"/>
  <c r="AG115" i="59" s="1"/>
  <c r="F32" i="61"/>
  <c r="E148" i="59"/>
  <c r="T49" i="61"/>
  <c r="T61" i="61" s="1"/>
  <c r="T138" i="59"/>
  <c r="F33" i="60"/>
  <c r="E88" i="60"/>
  <c r="E143" i="60" s="1"/>
  <c r="T50" i="61"/>
  <c r="T62" i="61" s="1"/>
  <c r="T139" i="59"/>
  <c r="R143" i="59"/>
  <c r="AG39" i="59" a="1"/>
  <c r="AG39" i="59" s="1"/>
  <c r="U50" i="61"/>
  <c r="U62" i="61" s="1"/>
  <c r="U139" i="59"/>
  <c r="H61" i="61"/>
  <c r="N64" i="60"/>
  <c r="M64" i="60"/>
  <c r="M119" i="60" s="1"/>
  <c r="M74" i="60"/>
  <c r="M129" i="60" s="1"/>
  <c r="N74" i="60"/>
  <c r="N145" i="60"/>
  <c r="O145" i="60"/>
  <c r="F56" i="61"/>
  <c r="E70" i="60"/>
  <c r="E125" i="60" s="1"/>
  <c r="Q113" i="59"/>
  <c r="AG42" i="59" a="1"/>
  <c r="AG42" i="59" s="1"/>
  <c r="AF42" i="59" a="1"/>
  <c r="AF42" i="59" s="1"/>
  <c r="AG113" i="59" s="1"/>
  <c r="N53" i="61"/>
  <c r="N65" i="61" s="1"/>
  <c r="J143" i="59"/>
  <c r="J148" i="59" s="1"/>
  <c r="P43" i="59"/>
  <c r="Z43" i="59" s="1" a="1"/>
  <c r="Z43" i="59" s="1"/>
  <c r="AA114" i="59" s="1"/>
  <c r="P114" i="59"/>
  <c r="AH43" i="59" a="1"/>
  <c r="AH43" i="59" s="1"/>
  <c r="W144" i="59"/>
  <c r="Z42" i="59" a="1"/>
  <c r="Z42" i="59" s="1"/>
  <c r="AA113" i="59" s="1"/>
  <c r="V50" i="61"/>
  <c r="V62"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G12" i="61"/>
  <c r="G36" i="61" s="1"/>
  <c r="G9" i="61"/>
  <c r="G21" i="61" s="1"/>
  <c r="G33" i="61" s="1"/>
  <c r="G6" i="61"/>
  <c r="G18" i="61" s="1"/>
  <c r="G30" i="61" s="1"/>
  <c r="G14" i="61"/>
  <c r="G38" i="61" s="1"/>
  <c r="G11" i="61"/>
  <c r="G35" i="61" s="1"/>
  <c r="G5" i="61"/>
  <c r="G17" i="61" s="1"/>
  <c r="G13" i="61"/>
  <c r="G37" i="61" s="1"/>
  <c r="G8" i="61"/>
  <c r="G20" i="61" s="1"/>
  <c r="G32" i="61" s="1"/>
  <c r="G10" i="61"/>
  <c r="G34" i="61" s="1"/>
  <c r="H2" i="61"/>
  <c r="F31" i="6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E32" i="61"/>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59" i="61" s="1"/>
  <c r="V136" i="59"/>
  <c r="V144" i="59" s="1"/>
  <c r="V149" i="59" s="1"/>
  <c r="M70" i="60"/>
  <c r="M125" i="60" s="1"/>
  <c r="N70" i="60"/>
  <c r="O122" i="60"/>
  <c r="N122" i="60"/>
  <c r="D50" i="61"/>
  <c r="D139" i="59"/>
  <c r="H54" i="61"/>
  <c r="F57" i="61"/>
  <c r="L65" i="60"/>
  <c r="L120" i="60" s="1"/>
  <c r="F67" i="60"/>
  <c r="F122" i="60" s="1"/>
  <c r="U123" i="59"/>
  <c r="U121" i="59"/>
  <c r="U122" i="59"/>
  <c r="U120" i="59"/>
  <c r="X42" i="59" a="1"/>
  <c r="X42" i="59" s="1"/>
  <c r="Y113" i="59" s="1"/>
  <c r="F38" i="61"/>
  <c r="F30" i="61"/>
  <c r="L61" i="60"/>
  <c r="L116" i="60" s="1"/>
  <c r="O50" i="61"/>
  <c r="O62" i="61" s="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57" i="61" s="1"/>
  <c r="T134" i="59"/>
  <c r="AB34" i="59" a="1"/>
  <c r="AB34" i="59" s="1"/>
  <c r="AC106" i="59" s="1"/>
  <c r="AC43" i="59" a="1"/>
  <c r="AC43" i="59" s="1"/>
  <c r="AD114" i="59" s="1"/>
  <c r="AG34" i="59" a="1"/>
  <c r="AG34" i="59" s="1"/>
  <c r="E97" i="60"/>
  <c r="E152" i="60" s="1"/>
  <c r="F42" i="60"/>
  <c r="L88" i="60"/>
  <c r="L143" i="60" s="1"/>
  <c r="M33" i="60"/>
  <c r="H58" i="61"/>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37" i="61"/>
  <c r="F29" i="61"/>
  <c r="D8" i="36"/>
  <c r="C8" i="36"/>
  <c r="B8" i="36"/>
  <c r="G134" i="60" l="1"/>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AC2" i="9"/>
  <c r="Q2" i="9"/>
  <c r="U2" i="9"/>
  <c r="AE2" i="9"/>
  <c r="AB2" i="9"/>
  <c r="C2" i="9"/>
  <c r="Y2" i="9"/>
  <c r="T2" i="9"/>
  <c r="W2" i="9"/>
  <c r="AA2" i="9"/>
  <c r="X2" i="9"/>
  <c r="S2" i="9"/>
  <c r="AD2" i="9"/>
  <c r="Z2" i="9"/>
  <c r="V2" i="9"/>
  <c r="R2" i="9"/>
  <c r="P45" i="61"/>
  <c r="P134" i="59"/>
  <c r="F72" i="61"/>
  <c r="E71" i="61"/>
  <c r="D147" i="59"/>
  <c r="E147" i="59"/>
  <c r="D149" i="59"/>
  <c r="E149" i="59"/>
  <c r="AG120" i="59"/>
  <c r="AG121" i="59"/>
  <c r="N71" i="61"/>
  <c r="M61" i="60"/>
  <c r="M116" i="60" s="1"/>
  <c r="N61" i="60"/>
  <c r="G75" i="60"/>
  <c r="G130" i="60" s="1"/>
  <c r="M88" i="60"/>
  <c r="M143" i="60" s="1"/>
  <c r="N33" i="60"/>
  <c r="N88" i="60" s="1"/>
  <c r="M81" i="60"/>
  <c r="M136" i="60" s="1"/>
  <c r="N81" i="60"/>
  <c r="Y122" i="59"/>
  <c r="P263" i="60"/>
  <c r="N285" i="60"/>
  <c r="N290" i="60" s="1"/>
  <c r="M6" i="2" s="1"/>
  <c r="U45" i="61"/>
  <c r="U57" i="61" s="1"/>
  <c r="U134" i="59"/>
  <c r="F66" i="60"/>
  <c r="F121" i="60" s="1"/>
  <c r="H5" i="61"/>
  <c r="H17" i="61" s="1"/>
  <c r="H6" i="61"/>
  <c r="H18" i="61" s="1"/>
  <c r="H7" i="61"/>
  <c r="H19" i="61" s="1"/>
  <c r="H8" i="61"/>
  <c r="H20" i="61" s="1"/>
  <c r="H9" i="61"/>
  <c r="H21" i="61" s="1"/>
  <c r="H10" i="61"/>
  <c r="H11" i="61"/>
  <c r="H12" i="61"/>
  <c r="H13" i="61"/>
  <c r="H14" i="61"/>
  <c r="I2" i="61"/>
  <c r="V46" i="61"/>
  <c r="V58" i="61" s="1"/>
  <c r="V135" i="59"/>
  <c r="N119" i="60"/>
  <c r="O119" i="60"/>
  <c r="H56" i="61"/>
  <c r="W148" i="59"/>
  <c r="F95" i="60"/>
  <c r="F150" i="60" s="1"/>
  <c r="G40" i="60"/>
  <c r="N123" i="60"/>
  <c r="O123" i="60"/>
  <c r="M77" i="60"/>
  <c r="M132" i="60" s="1"/>
  <c r="N77" i="60"/>
  <c r="I39" i="60"/>
  <c r="I94" i="60" s="1"/>
  <c r="H94" i="60"/>
  <c r="H149" i="60" s="1"/>
  <c r="Y43" i="61"/>
  <c r="Y55" i="61" s="1"/>
  <c r="Y132" i="59"/>
  <c r="Q108" i="59"/>
  <c r="AE36" i="59" a="1"/>
  <c r="AE36" i="59" s="1"/>
  <c r="AF108" i="59" s="1"/>
  <c r="Z36" i="59" a="1"/>
  <c r="Z36" i="59" s="1"/>
  <c r="AA108" i="59" s="1"/>
  <c r="AG36" i="59" a="1"/>
  <c r="AG36" i="59" s="1"/>
  <c r="AA36" i="59" a="1"/>
  <c r="AA36" i="59" s="1"/>
  <c r="AB108" i="59" s="1"/>
  <c r="W36" i="59" a="1"/>
  <c r="W36" i="59" s="1"/>
  <c r="X108" i="59" s="1"/>
  <c r="U44" i="61"/>
  <c r="U56" i="61" s="1"/>
  <c r="U133" i="59"/>
  <c r="F76" i="60"/>
  <c r="F131" i="60" s="1"/>
  <c r="P47" i="61"/>
  <c r="P136" i="59"/>
  <c r="W149" i="59"/>
  <c r="M149" i="59"/>
  <c r="P123" i="59"/>
  <c r="AG119" i="59"/>
  <c r="O47" i="61"/>
  <c r="O59" i="61" s="1"/>
  <c r="O136" i="59"/>
  <c r="G101" i="60"/>
  <c r="G156" i="60" s="1"/>
  <c r="H46" i="60"/>
  <c r="W147" i="59"/>
  <c r="F284" i="60"/>
  <c r="H229" i="60"/>
  <c r="E106" i="60"/>
  <c r="E161" i="60" s="1"/>
  <c r="F51" i="60"/>
  <c r="Q123" i="59"/>
  <c r="X42" i="61"/>
  <c r="X54" i="61" s="1"/>
  <c r="X131" i="59"/>
  <c r="F78" i="60"/>
  <c r="F133" i="60" s="1"/>
  <c r="M89" i="60"/>
  <c r="M144" i="60" s="1"/>
  <c r="N34" i="60"/>
  <c r="N89" i="60" s="1"/>
  <c r="M73" i="60"/>
  <c r="M128" i="60" s="1"/>
  <c r="N73" i="60"/>
  <c r="N137" i="60"/>
  <c r="O137" i="60"/>
  <c r="AC36" i="59" a="1"/>
  <c r="AC36" i="59" s="1"/>
  <c r="AD108" i="59" s="1"/>
  <c r="Q122" i="59"/>
  <c r="O49" i="61"/>
  <c r="O61" i="61" s="1"/>
  <c r="O138" i="59"/>
  <c r="M78" i="60"/>
  <c r="M133" i="60" s="1"/>
  <c r="N78" i="60"/>
  <c r="H45" i="60"/>
  <c r="G100" i="60"/>
  <c r="G155" i="60" s="1"/>
  <c r="O44" i="61"/>
  <c r="O56" i="61" s="1"/>
  <c r="O133" i="59"/>
  <c r="M98" i="60"/>
  <c r="M153" i="60" s="1"/>
  <c r="N43" i="60"/>
  <c r="N98" i="60" s="1"/>
  <c r="P126" i="59"/>
  <c r="H57" i="61"/>
  <c r="N129" i="60"/>
  <c r="O129" i="60"/>
  <c r="H62" i="61"/>
  <c r="O54" i="61"/>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3" i="61" s="1"/>
  <c r="AG130" i="59"/>
  <c r="AB122" i="59"/>
  <c r="P50" i="61"/>
  <c r="P139" i="59"/>
  <c r="O48" i="61"/>
  <c r="O60" i="61" s="1"/>
  <c r="O137" i="59"/>
  <c r="F60" i="60"/>
  <c r="F115" i="60" s="1"/>
  <c r="H60" i="61"/>
  <c r="N151" i="60"/>
  <c r="O151" i="60"/>
  <c r="G29" i="61"/>
  <c r="H53" i="61"/>
  <c r="H65" i="61" s="1"/>
  <c r="H70" i="61" s="1"/>
  <c r="O46" i="61"/>
  <c r="O58" i="61" s="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37" i="61" s="1"/>
  <c r="O10" i="61"/>
  <c r="O34" i="61" s="1"/>
  <c r="O7" i="61"/>
  <c r="O19" i="61" s="1"/>
  <c r="O31" i="61" s="1"/>
  <c r="O12" i="61"/>
  <c r="O36" i="61" s="1"/>
  <c r="O6" i="61"/>
  <c r="O18" i="61" s="1"/>
  <c r="O30" i="61" s="1"/>
  <c r="O14" i="61"/>
  <c r="O38" i="61" s="1"/>
  <c r="O11" i="61"/>
  <c r="O35" i="61" s="1"/>
  <c r="O9" i="61"/>
  <c r="O21" i="61" s="1"/>
  <c r="O33" i="61" s="1"/>
  <c r="P2" i="61"/>
  <c r="X123" i="59"/>
  <c r="AI36" i="59" a="1"/>
  <c r="AI36" i="59" s="1"/>
  <c r="X122" i="59"/>
  <c r="I79" i="60"/>
  <c r="H79" i="60"/>
  <c r="H134" i="60" s="1"/>
  <c r="G38" i="60"/>
  <c r="F93" i="60"/>
  <c r="F148" i="60" s="1"/>
  <c r="G67" i="60"/>
  <c r="G122" i="60" s="1"/>
  <c r="X118" i="59"/>
  <c r="I127" i="60"/>
  <c r="J127" i="60"/>
  <c r="V44" i="61"/>
  <c r="V56" i="61" s="1"/>
  <c r="V133" i="59"/>
  <c r="O45" i="61"/>
  <c r="O57"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N72" i="61"/>
  <c r="M66" i="60"/>
  <c r="M121" i="60" s="1"/>
  <c r="N66" i="60"/>
  <c r="N156" i="60"/>
  <c r="O156" i="60"/>
  <c r="T143" i="59"/>
  <c r="T148" i="59" s="1"/>
  <c r="AB36" i="59" a="1"/>
  <c r="AB36" i="59" s="1"/>
  <c r="AC108" i="59" s="1"/>
  <c r="F62" i="60"/>
  <c r="F117" i="60" s="1"/>
  <c r="AD122" i="59"/>
  <c r="H55" i="61"/>
  <c r="H66" i="61" s="1"/>
  <c r="H71" i="61" s="1"/>
  <c r="M65" i="60"/>
  <c r="M120" i="60" s="1"/>
  <c r="N65" i="60"/>
  <c r="N125" i="60"/>
  <c r="O125" i="60"/>
  <c r="O41" i="61"/>
  <c r="O53" i="61" s="1"/>
  <c r="O65" i="61" s="1"/>
  <c r="O70" i="61" s="1"/>
  <c r="O130" i="59"/>
  <c r="O142" i="59" s="1"/>
  <c r="O147" i="59" s="1"/>
  <c r="V45" i="61"/>
  <c r="V57" i="61" s="1"/>
  <c r="V134" i="59"/>
  <c r="O43" i="61"/>
  <c r="O55" i="61" s="1"/>
  <c r="O132" i="59"/>
  <c r="O143" i="59" s="1"/>
  <c r="O148" i="59" s="1"/>
  <c r="N70" i="6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58" i="61" s="1"/>
  <c r="U135" i="59"/>
  <c r="G105" i="60"/>
  <c r="G160" i="60" s="1"/>
  <c r="H50" i="60"/>
  <c r="AD127" i="59"/>
  <c r="P120" i="59"/>
  <c r="P121" i="59"/>
  <c r="Y36" i="59" a="1"/>
  <c r="Y36" i="59" s="1"/>
  <c r="Z108" i="59" s="1"/>
  <c r="AG122" i="59"/>
  <c r="AC122" i="59"/>
  <c r="M93" i="60"/>
  <c r="M148" i="60" s="1"/>
  <c r="N38" i="60"/>
  <c r="N93" i="60" s="1"/>
  <c r="U43" i="61"/>
  <c r="U55" i="61" s="1"/>
  <c r="U132" i="59"/>
  <c r="U147" i="59"/>
  <c r="F80" i="60"/>
  <c r="F135" i="60" s="1"/>
  <c r="V43" i="61"/>
  <c r="V55" i="61" s="1"/>
  <c r="V132" i="59"/>
  <c r="V143" i="59" s="1"/>
  <c r="AG125" i="59"/>
  <c r="S148" i="59"/>
  <c r="AC35" i="59" a="1"/>
  <c r="AC35" i="59" s="1"/>
  <c r="AD107" i="59" s="1"/>
  <c r="AD119" i="59" s="1"/>
  <c r="M69" i="60"/>
  <c r="M124" i="60" s="1"/>
  <c r="N69" i="60"/>
  <c r="M62" i="60"/>
  <c r="M117" i="60" s="1"/>
  <c r="N62" i="60"/>
  <c r="G71" i="60"/>
  <c r="G126" i="60" s="1"/>
  <c r="AB123" i="59"/>
  <c r="H59" i="61"/>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O66" i="61" l="1"/>
  <c r="O71" i="61" s="1"/>
  <c r="H67" i="61"/>
  <c r="H72" i="61" s="1"/>
  <c r="F2" i="9"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0" i="61" s="1"/>
  <c r="Y137" i="59"/>
  <c r="AC50" i="61"/>
  <c r="AC62" i="61" s="1"/>
  <c r="AC139" i="59"/>
  <c r="AB50" i="61"/>
  <c r="AB62" i="61" s="1"/>
  <c r="AB139" i="59"/>
  <c r="N124" i="60"/>
  <c r="O124" i="60"/>
  <c r="AC45" i="61"/>
  <c r="AC57" i="61" s="1"/>
  <c r="AC134" i="59"/>
  <c r="H90" i="60"/>
  <c r="H145" i="60" s="1"/>
  <c r="I35" i="60"/>
  <c r="I90" i="60" s="1"/>
  <c r="O157" i="60"/>
  <c r="N157" i="60"/>
  <c r="G62" i="60"/>
  <c r="G117" i="60" s="1"/>
  <c r="AB41" i="61"/>
  <c r="AB53" i="61" s="1"/>
  <c r="AB130" i="59"/>
  <c r="I134" i="60"/>
  <c r="J134" i="60"/>
  <c r="AF42" i="61"/>
  <c r="AF54" i="61" s="1"/>
  <c r="AF131" i="59"/>
  <c r="AC126" i="59"/>
  <c r="AE49" i="61"/>
  <c r="AE61" i="61" s="1"/>
  <c r="AE138" i="59"/>
  <c r="H41" i="60"/>
  <c r="G96" i="60"/>
  <c r="G151" i="60" s="1"/>
  <c r="AD124" i="59"/>
  <c r="AD125" i="59"/>
  <c r="AF46" i="61"/>
  <c r="AF58" i="61" s="1"/>
  <c r="AF135" i="59"/>
  <c r="F289" i="60"/>
  <c r="E2" i="2" s="1"/>
  <c r="P46" i="61"/>
  <c r="P58" i="61" s="1"/>
  <c r="P135" i="59"/>
  <c r="G76" i="60"/>
  <c r="G131" i="60" s="1"/>
  <c r="AB120" i="59"/>
  <c r="AB121" i="59"/>
  <c r="G95" i="60"/>
  <c r="G150" i="60" s="1"/>
  <c r="H40" i="60"/>
  <c r="H33" i="61"/>
  <c r="I57" i="61"/>
  <c r="AG44" i="61"/>
  <c r="AG56" i="61" s="1"/>
  <c r="AG133" i="59"/>
  <c r="C66" i="61" a="1"/>
  <c r="C66" i="61" s="1"/>
  <c r="C71" i="61" s="1"/>
  <c r="AE120" i="59"/>
  <c r="AE121" i="59"/>
  <c r="G80" i="60"/>
  <c r="G135" i="60" s="1"/>
  <c r="AG45" i="61"/>
  <c r="AG57" i="61" s="1"/>
  <c r="AG134" i="59"/>
  <c r="Y41" i="61"/>
  <c r="Y53" i="61" s="1"/>
  <c r="Y130" i="59"/>
  <c r="AE119" i="59"/>
  <c r="H33" i="60"/>
  <c r="G88" i="60"/>
  <c r="G143" i="60" s="1"/>
  <c r="X45" i="61"/>
  <c r="X57" i="61" s="1"/>
  <c r="X134" i="59"/>
  <c r="AG46" i="61"/>
  <c r="AG58" i="61" s="1"/>
  <c r="AG135" i="59"/>
  <c r="AC42" i="61"/>
  <c r="AC54" i="61" s="1"/>
  <c r="AC131" i="59"/>
  <c r="AG49" i="61"/>
  <c r="AG61" i="61" s="1"/>
  <c r="AG138" i="59"/>
  <c r="P62" i="61"/>
  <c r="AA47" i="61"/>
  <c r="AA59" i="61" s="1"/>
  <c r="AA136" i="59"/>
  <c r="AE124" i="59"/>
  <c r="AE125" i="59"/>
  <c r="N144" i="60"/>
  <c r="O144" i="60"/>
  <c r="C65" i="61" a="1"/>
  <c r="C65" i="61" s="1"/>
  <c r="C70" i="61" s="1"/>
  <c r="AE127" i="59"/>
  <c r="I149" i="60"/>
  <c r="J149" i="60"/>
  <c r="H32" i="61"/>
  <c r="I56" i="61"/>
  <c r="AG43" i="61"/>
  <c r="AG55" i="61" s="1"/>
  <c r="AG132" i="59"/>
  <c r="C67" i="61" a="1"/>
  <c r="C67" i="61" s="1"/>
  <c r="C72" i="61" s="1"/>
  <c r="Z120" i="59"/>
  <c r="Z121" i="59"/>
  <c r="AA120" i="59"/>
  <c r="AA121" i="59"/>
  <c r="J2" i="61"/>
  <c r="I10" i="61"/>
  <c r="I7" i="61"/>
  <c r="I19" i="61" s="1"/>
  <c r="I12" i="61"/>
  <c r="I9" i="61"/>
  <c r="I21" i="61" s="1"/>
  <c r="I6" i="61"/>
  <c r="I18" i="61" s="1"/>
  <c r="I14" i="61"/>
  <c r="I8" i="61"/>
  <c r="I20" i="61" s="1"/>
  <c r="I5" i="61"/>
  <c r="I17" i="61" s="1"/>
  <c r="I13" i="61"/>
  <c r="I11" i="61"/>
  <c r="P44" i="61"/>
  <c r="P56" i="61" s="1"/>
  <c r="P133" i="59"/>
  <c r="AC120" i="59"/>
  <c r="AC121" i="59"/>
  <c r="G82" i="60"/>
  <c r="G137" i="60" s="1"/>
  <c r="Z41" i="61"/>
  <c r="Z53" i="61" s="1"/>
  <c r="Z130" i="59"/>
  <c r="E290" i="60"/>
  <c r="D6" i="2" s="1"/>
  <c r="H67" i="60"/>
  <c r="H122" i="60" s="1"/>
  <c r="I67" i="60"/>
  <c r="X46" i="61"/>
  <c r="X58" i="61" s="1"/>
  <c r="X135" i="59"/>
  <c r="G74" i="60"/>
  <c r="G129" i="60" s="1"/>
  <c r="H37" i="60"/>
  <c r="G92" i="60"/>
  <c r="G147" i="60" s="1"/>
  <c r="Z49" i="61"/>
  <c r="Z61" i="61" s="1"/>
  <c r="Z138" i="59"/>
  <c r="G285" i="60"/>
  <c r="G290" i="60" s="1"/>
  <c r="F6" i="2" s="1"/>
  <c r="I257" i="60"/>
  <c r="X124" i="59"/>
  <c r="X127" i="59"/>
  <c r="X125" i="59"/>
  <c r="AA122" i="59"/>
  <c r="G78" i="60"/>
  <c r="G133" i="60" s="1"/>
  <c r="AE123" i="59"/>
  <c r="H101" i="60"/>
  <c r="H156" i="60" s="1"/>
  <c r="I46" i="60"/>
  <c r="I101" i="60" s="1"/>
  <c r="AF120" i="59"/>
  <c r="AF121" i="59"/>
  <c r="AC123" i="59"/>
  <c r="H38" i="61"/>
  <c r="I62" i="61"/>
  <c r="H30" i="61"/>
  <c r="I54" i="61"/>
  <c r="O285" i="60"/>
  <c r="O290" i="60" s="1"/>
  <c r="N6" i="2" s="1"/>
  <c r="AE41" i="61"/>
  <c r="AE53" i="61" s="1"/>
  <c r="AE130" i="59"/>
  <c r="AB45" i="61"/>
  <c r="AB57" i="61" s="1"/>
  <c r="AB134" i="59"/>
  <c r="Q45" i="61"/>
  <c r="Q134" i="59"/>
  <c r="N143" i="60"/>
  <c r="O143" i="60"/>
  <c r="AB46" i="61"/>
  <c r="AB58" i="61" s="1"/>
  <c r="AB135" i="59"/>
  <c r="I71" i="60"/>
  <c r="H71" i="60"/>
  <c r="H126" i="60" s="1"/>
  <c r="AB42" i="61"/>
  <c r="AB54" i="61" s="1"/>
  <c r="AB131" i="59"/>
  <c r="AF118" i="59"/>
  <c r="G109" i="60"/>
  <c r="G164" i="60" s="1"/>
  <c r="H54" i="60"/>
  <c r="P5" i="61"/>
  <c r="P17" i="61" s="1"/>
  <c r="P6" i="61"/>
  <c r="P18" i="61" s="1"/>
  <c r="P7" i="61"/>
  <c r="P19" i="61" s="1"/>
  <c r="P8" i="61"/>
  <c r="P20" i="61" s="1"/>
  <c r="P9" i="61"/>
  <c r="P21" i="61" s="1"/>
  <c r="P10" i="61"/>
  <c r="P11" i="61"/>
  <c r="P12" i="61"/>
  <c r="P13" i="61"/>
  <c r="P14" i="61"/>
  <c r="F98" i="60"/>
  <c r="F153" i="60" s="1"/>
  <c r="G43" i="60"/>
  <c r="Z119" i="59"/>
  <c r="P48" i="61"/>
  <c r="P60" i="61" s="1"/>
  <c r="P137" i="59"/>
  <c r="P144" i="59" s="1"/>
  <c r="P149" i="59" s="1"/>
  <c r="AB49" i="61"/>
  <c r="AB61" i="61" s="1"/>
  <c r="AB138" i="59"/>
  <c r="G60" i="60"/>
  <c r="G115" i="60" s="1"/>
  <c r="AF124" i="59"/>
  <c r="AF127" i="59"/>
  <c r="AF125" i="59"/>
  <c r="N158" i="60"/>
  <c r="O158" i="60"/>
  <c r="AD120" i="59"/>
  <c r="AD121" i="59"/>
  <c r="F106" i="60"/>
  <c r="F161" i="60" s="1"/>
  <c r="G51" i="60"/>
  <c r="Z123" i="59"/>
  <c r="Q120" i="59"/>
  <c r="Q121" i="59"/>
  <c r="N132" i="60"/>
  <c r="O132" i="60"/>
  <c r="H37" i="61"/>
  <c r="I61" i="61"/>
  <c r="H29" i="61"/>
  <c r="I53" i="61"/>
  <c r="I65" i="61" s="1"/>
  <c r="I70" i="61" s="1"/>
  <c r="AE122" i="59"/>
  <c r="I75" i="60"/>
  <c r="H75" i="60"/>
  <c r="H130" i="60" s="1"/>
  <c r="Y119" i="59"/>
  <c r="AD42" i="61"/>
  <c r="AD54" i="61" s="1"/>
  <c r="AD131" i="59"/>
  <c r="X41" i="61"/>
  <c r="X53" i="61" s="1"/>
  <c r="X130" i="59"/>
  <c r="X142" i="59" s="1"/>
  <c r="X147" i="59" s="1"/>
  <c r="G89" i="60"/>
  <c r="G144" i="60" s="1"/>
  <c r="H34" i="60"/>
  <c r="Q49" i="61"/>
  <c r="Q138" i="59"/>
  <c r="AA123" i="59"/>
  <c r="H31" i="61"/>
  <c r="I55" i="61"/>
  <c r="D67" i="61" a="1"/>
  <c r="D67" i="61" s="1"/>
  <c r="D72" i="61" s="1"/>
  <c r="P43" i="61"/>
  <c r="P55" i="61" s="1"/>
  <c r="P132" i="59"/>
  <c r="AA42" i="61"/>
  <c r="AA54" i="61" s="1"/>
  <c r="AA131" i="59"/>
  <c r="Q41" i="61"/>
  <c r="Q53" i="61" s="1"/>
  <c r="Q130" i="59"/>
  <c r="Q119" i="59"/>
  <c r="AF49" i="61"/>
  <c r="AF61" i="61" s="1"/>
  <c r="AF138" i="59"/>
  <c r="N162" i="60"/>
  <c r="O162" i="60"/>
  <c r="AB124" i="59"/>
  <c r="AB125" i="59"/>
  <c r="P49" i="61"/>
  <c r="P61" i="61" s="1"/>
  <c r="P138" i="59"/>
  <c r="I45" i="60"/>
  <c r="I100" i="60" s="1"/>
  <c r="H100" i="60"/>
  <c r="H155" i="60" s="1"/>
  <c r="O144" i="59"/>
  <c r="O149" i="59" s="1"/>
  <c r="AF122" i="59"/>
  <c r="Y143" i="59"/>
  <c r="H36" i="61"/>
  <c r="I60" i="61"/>
  <c r="AD123" i="59"/>
  <c r="Y45" i="61"/>
  <c r="Y57" i="61" s="1"/>
  <c r="Y134" i="59"/>
  <c r="AA126" i="59"/>
  <c r="N120" i="60"/>
  <c r="O120" i="60"/>
  <c r="Y44" i="61"/>
  <c r="Y56" i="61" s="1"/>
  <c r="Y133" i="59"/>
  <c r="Y124" i="59"/>
  <c r="Y127" i="59"/>
  <c r="U143" i="59"/>
  <c r="U148" i="59" s="1"/>
  <c r="Y46" i="61"/>
  <c r="Y58" i="61" s="1"/>
  <c r="Y135" i="59"/>
  <c r="O117" i="60"/>
  <c r="N117" i="60"/>
  <c r="AG48" i="61"/>
  <c r="AG60" i="61" s="1"/>
  <c r="AG137" i="59"/>
  <c r="N148" i="60"/>
  <c r="O148" i="60"/>
  <c r="H105" i="60"/>
  <c r="H160" i="60" s="1"/>
  <c r="I50" i="60"/>
  <c r="I105" i="60" s="1"/>
  <c r="N154" i="60"/>
  <c r="O154" i="60"/>
  <c r="AD45" i="61"/>
  <c r="AD57" i="61" s="1"/>
  <c r="AD134" i="59"/>
  <c r="AA118" i="59"/>
  <c r="G93" i="60"/>
  <c r="G148" i="60" s="1"/>
  <c r="H38" i="60"/>
  <c r="O284" i="60"/>
  <c r="O289" i="60" s="1"/>
  <c r="N2" i="2" s="1"/>
  <c r="O152" i="60"/>
  <c r="N152" i="60"/>
  <c r="Y126" i="59"/>
  <c r="AG124" i="59"/>
  <c r="Q124" i="59"/>
  <c r="Q127" i="59"/>
  <c r="N153" i="60"/>
  <c r="O153" i="60"/>
  <c r="N133" i="60"/>
  <c r="O133" i="60"/>
  <c r="AA127" i="59"/>
  <c r="O67" i="61"/>
  <c r="AD126" i="59"/>
  <c r="H35" i="61"/>
  <c r="I59" i="61"/>
  <c r="I67" i="61" s="1"/>
  <c r="I72" i="61" s="1"/>
  <c r="O136" i="60"/>
  <c r="N136" i="60"/>
  <c r="N116" i="60"/>
  <c r="O116" i="60"/>
  <c r="G97" i="60"/>
  <c r="G152" i="60" s="1"/>
  <c r="H42" i="60"/>
  <c r="N161" i="60"/>
  <c r="O161" i="60"/>
  <c r="AC124" i="59"/>
  <c r="AC125" i="59"/>
  <c r="Q46" i="61"/>
  <c r="Q135" i="59"/>
  <c r="AD50" i="61"/>
  <c r="AD62" i="61" s="1"/>
  <c r="AD139" i="59"/>
  <c r="V148" i="59"/>
  <c r="G81" i="60"/>
  <c r="G136" i="60" s="1"/>
  <c r="N121" i="60"/>
  <c r="O121" i="60"/>
  <c r="AD118" i="59"/>
  <c r="AG50" i="61"/>
  <c r="AG62" i="61" s="1"/>
  <c r="AG139" i="59"/>
  <c r="F102" i="60"/>
  <c r="F157" i="60" s="1"/>
  <c r="G47" i="60"/>
  <c r="P41" i="61"/>
  <c r="P53" i="61" s="1"/>
  <c r="P130" i="59"/>
  <c r="P142" i="59" s="1"/>
  <c r="P147" i="59" s="1"/>
  <c r="G70" i="60"/>
  <c r="G125" i="60" s="1"/>
  <c r="X49" i="61"/>
  <c r="X61" i="61" s="1"/>
  <c r="X138" i="59"/>
  <c r="Z124" i="59"/>
  <c r="Z125" i="59"/>
  <c r="Z127" i="59"/>
  <c r="D65" i="61" a="1"/>
  <c r="D65" i="61" s="1"/>
  <c r="D70" i="61" s="1"/>
  <c r="B80" i="61" s="1"/>
  <c r="P54" i="61"/>
  <c r="N128" i="60"/>
  <c r="O128" i="60"/>
  <c r="AC118" i="59"/>
  <c r="G284" i="60"/>
  <c r="B284" i="60" s="1" a="1"/>
  <c r="B284" i="60" s="1"/>
  <c r="B289" i="60" s="1"/>
  <c r="I229" i="60"/>
  <c r="AG42" i="61"/>
  <c r="AG54" i="61" s="1"/>
  <c r="AG131" i="59"/>
  <c r="AG142" i="59" s="1"/>
  <c r="P59" i="61"/>
  <c r="P67" i="61" s="1"/>
  <c r="P72" i="61" s="1"/>
  <c r="X120" i="59"/>
  <c r="X121" i="59"/>
  <c r="Z122" i="59"/>
  <c r="AA125" i="59"/>
  <c r="H34" i="61"/>
  <c r="I58" i="61"/>
  <c r="G66" i="60"/>
  <c r="G121" i="60" s="1"/>
  <c r="D66" i="61" a="1"/>
  <c r="D66" i="61" s="1"/>
  <c r="D71" i="61" s="1"/>
  <c r="P57"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J159" i="60" l="1"/>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P2" i="8"/>
  <c r="X2" i="8"/>
  <c r="B2" i="8"/>
  <c r="Q2" i="8"/>
  <c r="Y2" i="8"/>
  <c r="G2" i="8"/>
  <c r="R2" i="8"/>
  <c r="Z2" i="8"/>
  <c r="AE2" i="8"/>
  <c r="C2" i="8"/>
  <c r="C6" i="8" s="1"/>
  <c r="K2" i="8"/>
  <c r="K6" i="8" s="1"/>
  <c r="S2" i="8"/>
  <c r="AA2" i="8"/>
  <c r="W2" i="8"/>
  <c r="D2" i="8"/>
  <c r="D6" i="8" s="1"/>
  <c r="L2" i="8"/>
  <c r="L6" i="8" s="1"/>
  <c r="T2" i="8"/>
  <c r="AB2" i="8"/>
  <c r="E2" i="8"/>
  <c r="E6" i="8" s="1"/>
  <c r="M2" i="8"/>
  <c r="M6" i="8" s="1"/>
  <c r="U2" i="8"/>
  <c r="AC2" i="8"/>
  <c r="F2" i="8"/>
  <c r="V2" i="8"/>
  <c r="AD2" i="8"/>
  <c r="B2" i="9"/>
  <c r="G2" i="9"/>
  <c r="N2" i="9"/>
  <c r="Q44" i="61"/>
  <c r="Q56" i="61" s="1"/>
  <c r="Q133" i="59"/>
  <c r="AA45" i="61"/>
  <c r="AA57" i="61" s="1"/>
  <c r="AA134" i="59"/>
  <c r="AE45" i="61"/>
  <c r="AE57" i="61" s="1"/>
  <c r="AE134" i="59"/>
  <c r="AF44" i="61"/>
  <c r="AF56" i="61" s="1"/>
  <c r="AF133" i="59"/>
  <c r="AC43" i="61"/>
  <c r="AC55" i="61" s="1"/>
  <c r="AC132" i="59"/>
  <c r="Z45" i="61"/>
  <c r="Z57" i="61" s="1"/>
  <c r="Z134" i="59"/>
  <c r="AC41" i="61"/>
  <c r="AC53" i="61" s="1"/>
  <c r="AC130" i="59"/>
  <c r="AC142" i="59" s="1"/>
  <c r="H81" i="60"/>
  <c r="H136" i="60" s="1"/>
  <c r="I81" i="60"/>
  <c r="AC48" i="61"/>
  <c r="AC60" i="61" s="1"/>
  <c r="AC137" i="59"/>
  <c r="O72" i="61"/>
  <c r="AG47" i="61"/>
  <c r="AG59" i="61" s="1"/>
  <c r="AG136" i="59"/>
  <c r="AG144" i="59" s="1"/>
  <c r="AA41" i="61"/>
  <c r="AA53" i="61" s="1"/>
  <c r="AA130" i="59"/>
  <c r="AA142" i="59" s="1"/>
  <c r="AD43" i="61"/>
  <c r="AD55" i="61" s="1"/>
  <c r="AD132" i="59"/>
  <c r="P37" i="61"/>
  <c r="Q37" i="61"/>
  <c r="P29" i="61"/>
  <c r="Q29" i="61"/>
  <c r="I78" i="60"/>
  <c r="H78" i="60"/>
  <c r="H133" i="60" s="1"/>
  <c r="H82" i="60"/>
  <c r="H137" i="60" s="1"/>
  <c r="I82" i="60"/>
  <c r="I29" i="61"/>
  <c r="J53" i="61"/>
  <c r="J5" i="61"/>
  <c r="J17" i="61" s="1"/>
  <c r="J6" i="61"/>
  <c r="J18" i="61" s="1"/>
  <c r="J7" i="61"/>
  <c r="J19" i="61" s="1"/>
  <c r="J8" i="61"/>
  <c r="J20" i="61" s="1"/>
  <c r="J9" i="61"/>
  <c r="J21" i="61" s="1"/>
  <c r="J10" i="61"/>
  <c r="J11" i="61"/>
  <c r="J12" i="61"/>
  <c r="J13" i="61"/>
  <c r="J14" i="61"/>
  <c r="K2" i="61"/>
  <c r="AB43" i="61"/>
  <c r="AB55" i="61" s="1"/>
  <c r="AB132" i="59"/>
  <c r="I70" i="60"/>
  <c r="H70" i="60"/>
  <c r="H125" i="60" s="1"/>
  <c r="AC44" i="61"/>
  <c r="AC56" i="61" s="1"/>
  <c r="AC133" i="59"/>
  <c r="I38" i="61"/>
  <c r="J62" i="61"/>
  <c r="I145" i="60"/>
  <c r="J145" i="60"/>
  <c r="AF41" i="61"/>
  <c r="AF53" i="61" s="1"/>
  <c r="AF130" i="59"/>
  <c r="AF142" i="59" s="1"/>
  <c r="AE48" i="61"/>
  <c r="AE60" i="61" s="1"/>
  <c r="AE137" i="59"/>
  <c r="X44" i="61"/>
  <c r="X56" i="61" s="1"/>
  <c r="X133" i="59"/>
  <c r="AC47" i="61"/>
  <c r="AC59" i="61" s="1"/>
  <c r="AC136" i="59"/>
  <c r="AA50" i="61"/>
  <c r="AA62" i="61" s="1"/>
  <c r="AA139" i="59"/>
  <c r="Y49" i="61"/>
  <c r="Y61" i="61" s="1"/>
  <c r="Y138" i="59"/>
  <c r="AB48" i="61"/>
  <c r="AB60" i="61" s="1"/>
  <c r="AB137" i="59"/>
  <c r="AA46" i="61"/>
  <c r="AA58" i="61" s="1"/>
  <c r="AA135" i="59"/>
  <c r="P36" i="61"/>
  <c r="Q36" i="61"/>
  <c r="H109" i="60"/>
  <c r="H164" i="60" s="1"/>
  <c r="I54" i="60"/>
  <c r="I109" i="60" s="1"/>
  <c r="I122" i="60"/>
  <c r="J122" i="60"/>
  <c r="I32" i="61"/>
  <c r="J56" i="61"/>
  <c r="AA44" i="61"/>
  <c r="AA56" i="61" s="1"/>
  <c r="AA133" i="59"/>
  <c r="I76" i="60"/>
  <c r="H76" i="60"/>
  <c r="H131" i="60" s="1"/>
  <c r="AD48" i="61"/>
  <c r="AD60" i="61" s="1"/>
  <c r="AD137" i="59"/>
  <c r="AA49" i="61"/>
  <c r="AA61" i="61" s="1"/>
  <c r="AA138" i="59"/>
  <c r="I130" i="60"/>
  <c r="J130" i="60"/>
  <c r="Q43" i="61"/>
  <c r="Q55" i="61" s="1"/>
  <c r="Q132" i="59"/>
  <c r="Q143" i="59" s="1"/>
  <c r="AD41" i="61"/>
  <c r="AD53" i="61" s="1"/>
  <c r="AD130" i="59"/>
  <c r="AD142" i="59" s="1"/>
  <c r="AD147" i="59" s="1"/>
  <c r="H97" i="60"/>
  <c r="H152" i="60" s="1"/>
  <c r="I42" i="60"/>
  <c r="I97" i="60" s="1"/>
  <c r="Y50" i="61"/>
  <c r="Y62" i="61" s="1"/>
  <c r="Y139" i="59"/>
  <c r="P143" i="59"/>
  <c r="P148" i="59" s="1"/>
  <c r="Z46" i="61"/>
  <c r="Z58" i="61" s="1"/>
  <c r="Z135" i="59"/>
  <c r="AF50" i="61"/>
  <c r="AF62" i="61" s="1"/>
  <c r="AF139" i="59"/>
  <c r="Z42" i="61"/>
  <c r="Z54" i="61" s="1"/>
  <c r="Z131" i="59"/>
  <c r="P33" i="61"/>
  <c r="Q33" i="61"/>
  <c r="AF43" i="61"/>
  <c r="AF55" i="61" s="1"/>
  <c r="AF132" i="59"/>
  <c r="X50" i="61"/>
  <c r="X62" i="61" s="1"/>
  <c r="X139" i="59"/>
  <c r="H92" i="60"/>
  <c r="H147" i="60" s="1"/>
  <c r="I37" i="60"/>
  <c r="I92" i="60" s="1"/>
  <c r="B285" i="60" a="1"/>
  <c r="B285" i="60" s="1"/>
  <c r="B290" i="60" s="1"/>
  <c r="I33" i="61"/>
  <c r="J57" i="61"/>
  <c r="Z43" i="61"/>
  <c r="Z55" i="61" s="1"/>
  <c r="Z132" i="59"/>
  <c r="Z143" i="59" s="1"/>
  <c r="Z148" i="59" s="1"/>
  <c r="AE47" i="61"/>
  <c r="AE59" i="61" s="1"/>
  <c r="AE136" i="59"/>
  <c r="AE42" i="61"/>
  <c r="AE54" i="61" s="1"/>
  <c r="AE131" i="59"/>
  <c r="AE142" i="59" s="1"/>
  <c r="AE147" i="59" s="1"/>
  <c r="I80" i="60"/>
  <c r="H80" i="60"/>
  <c r="H135" i="60" s="1"/>
  <c r="H96" i="60"/>
  <c r="H151" i="60" s="1"/>
  <c r="I41" i="60"/>
  <c r="I96" i="60" s="1"/>
  <c r="AB142" i="59"/>
  <c r="AB147" i="59" s="1"/>
  <c r="P35" i="61"/>
  <c r="Q35" i="61"/>
  <c r="AF48" i="61"/>
  <c r="AF60" i="61" s="1"/>
  <c r="AF137" i="59"/>
  <c r="Z50" i="61"/>
  <c r="Z62" i="61" s="1"/>
  <c r="Z139" i="59"/>
  <c r="P65" i="61"/>
  <c r="O2" i="2"/>
  <c r="Y47" i="61"/>
  <c r="Y59" i="61" s="1"/>
  <c r="Y136" i="59"/>
  <c r="Y144" i="59" s="1"/>
  <c r="P66" i="61"/>
  <c r="Q61" i="61"/>
  <c r="G106" i="60"/>
  <c r="G161" i="60" s="1"/>
  <c r="H51" i="60"/>
  <c r="AF47" i="61"/>
  <c r="AF59" i="61" s="1"/>
  <c r="AF136" i="59"/>
  <c r="G98" i="60"/>
  <c r="G153" i="60" s="1"/>
  <c r="H43" i="60"/>
  <c r="P32" i="61"/>
  <c r="Q32" i="61"/>
  <c r="Q57" i="61"/>
  <c r="O6" i="2"/>
  <c r="I156" i="60"/>
  <c r="J156" i="60"/>
  <c r="X47" i="61"/>
  <c r="X59" i="61" s="1"/>
  <c r="X136" i="59"/>
  <c r="I74" i="60"/>
  <c r="H74" i="60"/>
  <c r="H129" i="60" s="1"/>
  <c r="I36" i="61"/>
  <c r="J60" i="61"/>
  <c r="AE44" i="61"/>
  <c r="AE56" i="61" s="1"/>
  <c r="AE133" i="59"/>
  <c r="I40" i="60"/>
  <c r="I95" i="60" s="1"/>
  <c r="H95" i="60"/>
  <c r="H150" i="60" s="1"/>
  <c r="X43" i="61"/>
  <c r="X55" i="61" s="1"/>
  <c r="X132" i="59"/>
  <c r="X143" i="59" s="1"/>
  <c r="X148" i="59" s="1"/>
  <c r="AC46" i="61"/>
  <c r="AC58" i="61" s="1"/>
  <c r="AC135" i="59"/>
  <c r="AA43" i="61"/>
  <c r="AA55" i="61" s="1"/>
  <c r="AA132" i="59"/>
  <c r="AA143" i="59" s="1"/>
  <c r="AF45" i="61"/>
  <c r="AF57" i="61" s="1"/>
  <c r="AF134" i="59"/>
  <c r="P34" i="61"/>
  <c r="Q34" i="61"/>
  <c r="X48" i="61"/>
  <c r="X60" i="61" s="1"/>
  <c r="X137" i="59"/>
  <c r="Z44" i="61"/>
  <c r="Z56" i="61" s="1"/>
  <c r="Z133" i="59"/>
  <c r="H88" i="60"/>
  <c r="H143" i="60" s="1"/>
  <c r="I33" i="60"/>
  <c r="I88" i="60" s="1"/>
  <c r="H284" i="60"/>
  <c r="H289" i="60" s="1"/>
  <c r="G2" i="2" s="1"/>
  <c r="J229" i="60"/>
  <c r="Z48" i="61"/>
  <c r="Z60" i="61" s="1"/>
  <c r="Z137" i="59"/>
  <c r="G102" i="60"/>
  <c r="G157" i="60" s="1"/>
  <c r="H47" i="60"/>
  <c r="AD49" i="61"/>
  <c r="AD61" i="61" s="1"/>
  <c r="AD138" i="59"/>
  <c r="Q50" i="61"/>
  <c r="Q62" i="61" s="1"/>
  <c r="Q139" i="59"/>
  <c r="I38" i="60"/>
  <c r="I93" i="60" s="1"/>
  <c r="H93" i="60"/>
  <c r="H148" i="60" s="1"/>
  <c r="J155" i="60"/>
  <c r="I155" i="60"/>
  <c r="I34" i="60"/>
  <c r="I89" i="60" s="1"/>
  <c r="H89" i="60"/>
  <c r="H144" i="60" s="1"/>
  <c r="Y42" i="61"/>
  <c r="Y54" i="61" s="1"/>
  <c r="Y131" i="59"/>
  <c r="Y142" i="59" s="1"/>
  <c r="Y147" i="59" s="1"/>
  <c r="H60" i="60"/>
  <c r="H115" i="60" s="1"/>
  <c r="I60" i="60"/>
  <c r="P31" i="61"/>
  <c r="Q31" i="61"/>
  <c r="Z142" i="59"/>
  <c r="I35" i="61"/>
  <c r="J59" i="61"/>
  <c r="I31" i="61"/>
  <c r="J55" i="61"/>
  <c r="AG143" i="59"/>
  <c r="AE43" i="61"/>
  <c r="AE55" i="61" s="1"/>
  <c r="AE132" i="59"/>
  <c r="I62" i="60"/>
  <c r="H62" i="60"/>
  <c r="H117" i="60" s="1"/>
  <c r="AB47" i="61"/>
  <c r="AB59" i="61" s="1"/>
  <c r="AB136" i="59"/>
  <c r="AB144" i="59" s="1"/>
  <c r="AD47" i="61"/>
  <c r="AD59" i="61" s="1"/>
  <c r="AD136" i="59"/>
  <c r="AD144" i="59" s="1"/>
  <c r="I66" i="60"/>
  <c r="H66" i="60"/>
  <c r="H121" i="60" s="1"/>
  <c r="I30" i="61"/>
  <c r="J54" i="61"/>
  <c r="AA48" i="61"/>
  <c r="AA60" i="61" s="1"/>
  <c r="AA137" i="59"/>
  <c r="AA144" i="59" s="1"/>
  <c r="AA149" i="59" s="1"/>
  <c r="G289" i="60"/>
  <c r="F2" i="2" s="1"/>
  <c r="C284" i="60" a="1"/>
  <c r="C284" i="60" s="1"/>
  <c r="C289" i="60" s="1"/>
  <c r="B2" i="2" s="1"/>
  <c r="Z47" i="61"/>
  <c r="Z59" i="61" s="1"/>
  <c r="Z136" i="59"/>
  <c r="Z144" i="59" s="1"/>
  <c r="Z149" i="59" s="1"/>
  <c r="Q58" i="61"/>
  <c r="Q47" i="61"/>
  <c r="Q59" i="61" s="1"/>
  <c r="Q136" i="59"/>
  <c r="Q144" i="59" s="1"/>
  <c r="J160" i="60"/>
  <c r="I160" i="60"/>
  <c r="AD46" i="61"/>
  <c r="AD58" i="61" s="1"/>
  <c r="AD135" i="59"/>
  <c r="Q42" i="61"/>
  <c r="Q54" i="61" s="1"/>
  <c r="Q65" i="61" s="1"/>
  <c r="Q70" i="61" s="1"/>
  <c r="O2" i="8" s="1"/>
  <c r="Q131" i="59"/>
  <c r="Q142" i="59" s="1"/>
  <c r="I66" i="61"/>
  <c r="I71" i="61" s="1"/>
  <c r="AD44" i="61"/>
  <c r="AD56" i="61" s="1"/>
  <c r="AD133" i="59"/>
  <c r="P38" i="61"/>
  <c r="Q38" i="61"/>
  <c r="P30" i="61"/>
  <c r="Q30" i="61"/>
  <c r="J126" i="60"/>
  <c r="I126" i="60"/>
  <c r="AE46" i="61"/>
  <c r="AE58" i="61" s="1"/>
  <c r="AE135" i="59"/>
  <c r="H285" i="60"/>
  <c r="H290" i="60" s="1"/>
  <c r="G6" i="2" s="1"/>
  <c r="J257" i="60"/>
  <c r="I37" i="61"/>
  <c r="J61" i="61"/>
  <c r="I34" i="61"/>
  <c r="J58" i="61"/>
  <c r="AE50" i="61"/>
  <c r="AE62" i="61" s="1"/>
  <c r="AE139" i="59"/>
  <c r="AB44" i="61"/>
  <c r="AB56" i="61" s="1"/>
  <c r="AB133" i="59"/>
  <c r="AC49" i="61"/>
  <c r="AC61" i="61" s="1"/>
  <c r="AC138" i="59"/>
  <c r="Q60"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J67" i="61" l="1"/>
  <c r="J72" i="61" s="1"/>
  <c r="H2"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P6" i="8"/>
  <c r="I63" i="60"/>
  <c r="H63" i="60"/>
  <c r="H118" i="60" s="1"/>
  <c r="O6" i="8"/>
  <c r="G6" i="8"/>
  <c r="M2" i="9"/>
  <c r="B2" i="11"/>
  <c r="B2" i="15"/>
  <c r="B2" i="16"/>
  <c r="B2" i="12"/>
  <c r="B6" i="8"/>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11" i="61"/>
  <c r="K12" i="61"/>
  <c r="K13" i="61"/>
  <c r="K14" i="61"/>
  <c r="J31" i="61"/>
  <c r="K55" i="61"/>
  <c r="I133" i="60"/>
  <c r="J133" i="60"/>
  <c r="I151" i="60"/>
  <c r="J151" i="60"/>
  <c r="AE143" i="59"/>
  <c r="H102" i="60"/>
  <c r="H157" i="60" s="1"/>
  <c r="I47" i="60"/>
  <c r="I102" i="60" s="1"/>
  <c r="AA148" i="59"/>
  <c r="X144" i="59"/>
  <c r="X149" i="59" s="1"/>
  <c r="P71" i="61"/>
  <c r="AG66" i="61"/>
  <c r="X66" i="61"/>
  <c r="I135" i="60"/>
  <c r="J135" i="60"/>
  <c r="Q66" i="61"/>
  <c r="Q71" i="61" s="1"/>
  <c r="J131" i="60"/>
  <c r="I131" i="60"/>
  <c r="J38" i="61"/>
  <c r="K62" i="61"/>
  <c r="J30" i="61"/>
  <c r="K54" i="61"/>
  <c r="AA147" i="59"/>
  <c r="AC147" i="59"/>
  <c r="Q149" i="59"/>
  <c r="R149" i="59"/>
  <c r="H106" i="60"/>
  <c r="H161" i="60" s="1"/>
  <c r="I51" i="60"/>
  <c r="I106" i="60" s="1"/>
  <c r="J121" i="60"/>
  <c r="I121" i="60"/>
  <c r="H98" i="60"/>
  <c r="H153" i="60" s="1"/>
  <c r="I43" i="60"/>
  <c r="I98" i="60" s="1"/>
  <c r="Y149" i="59"/>
  <c r="J37" i="61"/>
  <c r="K61" i="61"/>
  <c r="J29" i="61"/>
  <c r="K53" i="61"/>
  <c r="K65" i="61" s="1"/>
  <c r="K70" i="61" s="1"/>
  <c r="I2" i="8" s="1"/>
  <c r="P70" i="61"/>
  <c r="N2" i="8" s="1"/>
  <c r="N6" i="8" s="1"/>
  <c r="AA65" i="61"/>
  <c r="AG65" i="61"/>
  <c r="V65" i="61"/>
  <c r="AB65" i="61"/>
  <c r="U65" i="61"/>
  <c r="AE65" i="61"/>
  <c r="AC65" i="61"/>
  <c r="Y65" i="61"/>
  <c r="Z65" i="61"/>
  <c r="AD65" i="61"/>
  <c r="S65" i="61"/>
  <c r="X65" i="61"/>
  <c r="AF65" i="61"/>
  <c r="T65" i="61"/>
  <c r="W65" i="61"/>
  <c r="I285" i="60"/>
  <c r="I290" i="60" s="1"/>
  <c r="H6" i="2" s="1"/>
  <c r="K257" i="60"/>
  <c r="J115" i="60"/>
  <c r="I115" i="60"/>
  <c r="J147" i="60"/>
  <c r="I147" i="60"/>
  <c r="AF147" i="59"/>
  <c r="Y148" i="59"/>
  <c r="J36" i="61"/>
  <c r="K60" i="61"/>
  <c r="J65" i="61"/>
  <c r="J70" i="61" s="1"/>
  <c r="H2" i="8" s="1"/>
  <c r="J66" i="61"/>
  <c r="J71" i="61" s="1"/>
  <c r="I148" i="60"/>
  <c r="J148" i="60"/>
  <c r="AF144" i="59"/>
  <c r="AE144" i="59"/>
  <c r="AE149" i="59" s="1"/>
  <c r="I152" i="60"/>
  <c r="J152" i="60"/>
  <c r="J35" i="61"/>
  <c r="K59" i="61"/>
  <c r="AB149" i="59"/>
  <c r="I284" i="60"/>
  <c r="I289" i="60" s="1"/>
  <c r="H2" i="2" s="1"/>
  <c r="K229" i="60"/>
  <c r="AC144" i="59"/>
  <c r="AC149" i="59" s="1"/>
  <c r="I125" i="60"/>
  <c r="J125" i="60"/>
  <c r="J34" i="61"/>
  <c r="K58" i="61"/>
  <c r="I137" i="60"/>
  <c r="J137" i="60"/>
  <c r="AC143" i="59"/>
  <c r="AC148" i="59" s="1"/>
  <c r="AB143" i="59"/>
  <c r="AB148" i="59" s="1"/>
  <c r="J33" i="61"/>
  <c r="K57" i="61"/>
  <c r="AD143" i="59"/>
  <c r="Q67" i="61"/>
  <c r="I143" i="60"/>
  <c r="J143" i="60"/>
  <c r="AF143" i="59"/>
  <c r="AF148" i="59" s="1"/>
  <c r="J32" i="61"/>
  <c r="K56" i="61"/>
  <c r="I136" i="60"/>
  <c r="J136" i="60"/>
  <c r="AG147" i="59"/>
  <c r="S66" i="61" l="1"/>
  <c r="T66" i="61"/>
  <c r="U66" i="61"/>
  <c r="AF66"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1" i="61"/>
  <c r="K29" i="61"/>
  <c r="L29" i="61"/>
  <c r="L53" i="61"/>
  <c r="AG148" i="59"/>
  <c r="AD149" i="59"/>
  <c r="I153" i="60"/>
  <c r="J153" i="60"/>
  <c r="V66" i="61"/>
  <c r="Y66" i="61"/>
  <c r="K36" i="61"/>
  <c r="L36" i="61"/>
  <c r="L60" i="61"/>
  <c r="J284" i="60"/>
  <c r="J289" i="60" s="1"/>
  <c r="I2" i="2" s="1"/>
  <c r="L229" i="60"/>
  <c r="AF149" i="59"/>
  <c r="W66" i="61"/>
  <c r="K34" i="61"/>
  <c r="L34" i="61"/>
  <c r="L58" i="61"/>
  <c r="K33" i="61"/>
  <c r="L33" i="61"/>
  <c r="L57" i="61"/>
  <c r="I161" i="60"/>
  <c r="J161" i="60"/>
  <c r="AC66" i="61"/>
  <c r="AB66" i="61"/>
  <c r="K66" i="61"/>
  <c r="K71" i="61" s="1"/>
  <c r="K32" i="61"/>
  <c r="L32" i="61"/>
  <c r="L56" i="61"/>
  <c r="J285" i="60"/>
  <c r="J290" i="60" s="1"/>
  <c r="I6" i="2" s="1"/>
  <c r="L257" i="60"/>
  <c r="K35" i="61"/>
  <c r="L35" i="61"/>
  <c r="L59" i="61"/>
  <c r="K67" i="61"/>
  <c r="K72" i="61" s="1"/>
  <c r="AG149" i="59"/>
  <c r="Z66" i="61"/>
  <c r="AA66" i="61"/>
  <c r="I157" i="60"/>
  <c r="J157" i="60"/>
  <c r="K31" i="61"/>
  <c r="L31" i="61"/>
  <c r="L55" i="61"/>
  <c r="L66" i="61" s="1"/>
  <c r="L71" i="61" s="1"/>
  <c r="Q72" i="61"/>
  <c r="W67" i="61"/>
  <c r="Y67" i="61"/>
  <c r="S67" i="61"/>
  <c r="U67" i="61"/>
  <c r="AE67" i="61"/>
  <c r="T67" i="61"/>
  <c r="AA67" i="61"/>
  <c r="AG67" i="61"/>
  <c r="V67" i="61"/>
  <c r="AC67" i="61"/>
  <c r="X67" i="61"/>
  <c r="AD67" i="61"/>
  <c r="AB67" i="61"/>
  <c r="Z67" i="61"/>
  <c r="AF67" i="61"/>
  <c r="AE66" i="61"/>
  <c r="AD66" i="61"/>
  <c r="K38" i="61"/>
  <c r="L38" i="61"/>
  <c r="L62" i="61"/>
  <c r="K30" i="61"/>
  <c r="L30" i="61"/>
  <c r="L54"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67" i="61" l="1"/>
  <c r="L72" i="61" s="1"/>
  <c r="J2" i="9" s="1"/>
  <c r="K284" i="60"/>
  <c r="K289" i="60" s="1"/>
  <c r="J2" i="2" s="1"/>
  <c r="K285" i="60"/>
  <c r="K290" i="60" s="1"/>
  <c r="J6" i="2" s="1"/>
  <c r="I6" i="8"/>
  <c r="O2" i="9"/>
  <c r="I2" i="9"/>
  <c r="L65" i="61"/>
  <c r="L70"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C84" i="40"/>
  <c r="R147" i="40"/>
  <c r="R152" i="40" s="1"/>
  <c r="Q5" i="2" s="1"/>
  <c r="I147" i="40"/>
  <c r="I152" i="40" s="1"/>
  <c r="H5" i="2" s="1"/>
  <c r="P146" i="40"/>
  <c r="P151" i="40" s="1"/>
  <c r="O4" i="2" s="1"/>
  <c r="Q147" i="40"/>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C83" i="40"/>
  <c r="C81" i="40"/>
  <c r="C47" i="40"/>
  <c r="S146" i="40"/>
  <c r="S151" i="40" s="1"/>
  <c r="R4" i="2" s="1"/>
  <c r="H147" i="40"/>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H152" i="40"/>
  <c r="G5" i="2" s="1"/>
  <c r="G151" i="40"/>
  <c r="F4" i="2" s="1"/>
  <c r="AE152" i="40"/>
  <c r="AD5" i="2" s="1"/>
  <c r="I151" i="40"/>
  <c r="H4" i="2" s="1"/>
  <c r="F151" i="40"/>
  <c r="E4" i="2" s="1"/>
  <c r="Q152" i="40"/>
  <c r="P5" i="2" s="1"/>
  <c r="M152" i="40"/>
  <c r="L5" i="2" s="1"/>
  <c r="X151" i="40"/>
  <c r="W4"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U8" i="13" l="1"/>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8" i="11"/>
  <c r="AA5" i="9"/>
  <c r="AA8" i="12" s="1"/>
  <c r="AA4" i="9"/>
  <c r="Z5" i="9"/>
  <c r="Z8" i="11" s="1"/>
  <c r="Y5" i="9"/>
  <c r="Y4" i="9" s="1"/>
  <c r="X5" i="9"/>
  <c r="X8" i="15" s="1"/>
  <c r="W5" i="9"/>
  <c r="W8" i="12" s="1"/>
  <c r="V8" i="15"/>
  <c r="V8" i="16"/>
  <c r="V8" i="11"/>
  <c r="V5" i="9"/>
  <c r="V8" i="12" s="1"/>
  <c r="V4" i="9"/>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R8" i="11"/>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AD8" i="15" l="1"/>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<sst xmlns="http://schemas.openxmlformats.org/spreadsheetml/2006/main" count="12058" uniqueCount="4474">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</sst>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18">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8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energyinnovation-my.sharepoint.com/personal/maryfrancis_energyinnovation_org/Documents/B%20New%20Vehicle%20Price-_.xlsx" TargetMode="External"/><Relationship Id="rId1" Type="http://schemas.openxmlformats.org/officeDocument/2006/relationships/externalLinkPath" Target="https://energyinnovation-my.sharepoint.com/personal/maryfrancis_energyinnovation_org/Documents/B%20New%20Vehicle%20Price-_.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mmahajan\Documents\eps-us\InputData\trans\BNVP\BAU%20New%20Vehicle%20Price.xlsx" TargetMode="External"/><Relationship Id="rId1" Type="http://schemas.openxmlformats.org/officeDocument/2006/relationships/externalLinkPath" Target="/Users/mmahajan/Documents/eps-us/InputData/trans/BNVP/BAU%20New%20Vehicle%20Pr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e3_cn_final_cost_data_supplement_oct202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2 38 Raw"/>
      <sheetName val="AEO 2022 38"/>
      <sheetName val="AEO 2022 39 Raw"/>
      <sheetName val="AEO 2022 39"/>
      <sheetName val="AEO 2022 42 Raw"/>
      <sheetName val="AEO 2022 42"/>
      <sheetName val="AEO 2022 44 Raw"/>
      <sheetName val="AEO 2022 44"/>
      <sheetName val="AEO 2022 49 Raw"/>
      <sheetName val="AEO 2022 49"/>
      <sheetName val="AEO 2022 52 Raw"/>
      <sheetName val="AEO 2022 52"/>
      <sheetName val="AEO 2021 38"/>
      <sheetName val="AEO 2021 39"/>
      <sheetName val="AEO 2021 42"/>
      <sheetName val="AEO 2021 44"/>
      <sheetName val="AEO 2021 49"/>
      <sheetName val="AEO 2021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3">
          <cell r="B133">
            <v>5.0900000000000001E-2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ow r="35">
          <cell r="A35">
            <v>10000000</v>
          </cell>
        </row>
      </sheetData>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3 Table 38 Raw"/>
      <sheetName val="AEO 2023 Table 38"/>
      <sheetName val="AEO 2022 Table 38"/>
      <sheetName val="AEO 2023 Table 39 Raw"/>
      <sheetName val="AEO 2023 Table 39"/>
      <sheetName val="AEO 2022 Table 39"/>
      <sheetName val="AEO 2023 Table 42 Raw"/>
      <sheetName val="AEO 2023 Table 42"/>
      <sheetName val="AEO 2022 Table 42"/>
      <sheetName val="AEO 2023 Table 44 Raw"/>
      <sheetName val="AEO 2023 Table 44"/>
      <sheetName val="AEO 2022 Table 44"/>
      <sheetName val="AEO 2023 Table 49 Raw"/>
      <sheetName val="AEO 2023 Table 49"/>
      <sheetName val="AEO 2022 Table 49"/>
      <sheetName val="AEO 2023 Table 52 Raw"/>
      <sheetName val="AEO 2023 Table 52"/>
      <sheetName val="AEO 2022 Table 52"/>
      <sheetName val="AEO 2021 Table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0">
          <cell r="A130">
            <v>0.78500000000000003</v>
          </cell>
        </row>
        <row r="134">
          <cell r="B134">
            <v>5.0900000000000001E-2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7"/>
  <sheetViews>
    <sheetView tabSelected="1" workbookViewId="0">
      <selection activeCell="D32" sqref="D32"/>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row>
    <row r="11" spans="1:4" x14ac:dyDescent="0.25">
      <c r="B11" t="s">
        <v>1073</v>
      </c>
    </row>
    <row r="12" spans="1:4" x14ac:dyDescent="0.25">
      <c r="B12" s="6">
        <v>2019</v>
      </c>
    </row>
    <row r="13" spans="1:4" x14ac:dyDescent="0.25">
      <c r="B13" t="s">
        <v>1074</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4447</v>
      </c>
    </row>
    <row r="60" spans="1:2" x14ac:dyDescent="0.25">
      <c r="A60" t="s">
        <v>4448</v>
      </c>
    </row>
    <row r="61" spans="1:2" x14ac:dyDescent="0.25">
      <c r="A61" t="s">
        <v>4449</v>
      </c>
    </row>
    <row r="62" spans="1:2" x14ac:dyDescent="0.25">
      <c r="A62" s="1"/>
    </row>
    <row r="63" spans="1:2" x14ac:dyDescent="0.25">
      <c r="A63" t="s">
        <v>14</v>
      </c>
    </row>
    <row r="64" spans="1:2" x14ac:dyDescent="0.25">
      <c r="A64" t="s">
        <v>15</v>
      </c>
    </row>
    <row r="65" spans="1:1" x14ac:dyDescent="0.25">
      <c r="A65" t="s">
        <v>16</v>
      </c>
    </row>
    <row r="67" spans="1:1" x14ac:dyDescent="0.25">
      <c r="A67" t="s">
        <v>4446</v>
      </c>
    </row>
    <row r="68" spans="1:1" x14ac:dyDescent="0.25">
      <c r="A68" s="1" t="s">
        <v>206</v>
      </c>
    </row>
    <row r="69" spans="1:1" x14ac:dyDescent="0.25">
      <c r="A69" t="s">
        <v>186</v>
      </c>
    </row>
    <row r="70" spans="1:1" x14ac:dyDescent="0.25">
      <c r="A70" t="s">
        <v>1219</v>
      </c>
    </row>
    <row r="71" spans="1:1" x14ac:dyDescent="0.25">
      <c r="A71" t="s">
        <v>1220</v>
      </c>
    </row>
    <row r="72" spans="1:1" x14ac:dyDescent="0.25">
      <c r="A72" t="s">
        <v>150</v>
      </c>
    </row>
    <row r="73" spans="1:1" x14ac:dyDescent="0.25">
      <c r="A73" t="s">
        <v>151</v>
      </c>
    </row>
    <row r="75" spans="1:1" x14ac:dyDescent="0.25">
      <c r="A75" s="1" t="s">
        <v>208</v>
      </c>
    </row>
    <row r="76" spans="1:1" x14ac:dyDescent="0.25">
      <c r="A76" s="29" t="s">
        <v>4450</v>
      </c>
    </row>
    <row r="77" spans="1:1" x14ac:dyDescent="0.25">
      <c r="A77" s="29" t="s">
        <v>4451</v>
      </c>
    </row>
    <row r="78" spans="1:1" x14ac:dyDescent="0.25">
      <c r="A78" s="29"/>
    </row>
    <row r="79" spans="1:1" x14ac:dyDescent="0.25">
      <c r="A79" s="1" t="s">
        <v>6</v>
      </c>
    </row>
    <row r="80" spans="1:1" x14ac:dyDescent="0.25">
      <c r="A80" t="s">
        <v>4452</v>
      </c>
    </row>
    <row r="81" spans="1:1" x14ac:dyDescent="0.25">
      <c r="A81" t="s">
        <v>1080</v>
      </c>
    </row>
    <row r="82" spans="1:1" x14ac:dyDescent="0.25">
      <c r="A82" t="s">
        <v>1081</v>
      </c>
    </row>
    <row r="83" spans="1:1" x14ac:dyDescent="0.25">
      <c r="A83" t="s">
        <v>1085</v>
      </c>
    </row>
    <row r="84" spans="1:1" x14ac:dyDescent="0.25">
      <c r="A84" t="s">
        <v>1086</v>
      </c>
    </row>
    <row r="85" spans="1:1" x14ac:dyDescent="0.25">
      <c r="A85" t="s">
        <v>1087</v>
      </c>
    </row>
    <row r="87" spans="1:1" x14ac:dyDescent="0.25">
      <c r="A87" s="1" t="s">
        <v>7</v>
      </c>
    </row>
    <row r="88" spans="1:1" x14ac:dyDescent="0.25">
      <c r="A88" t="s">
        <v>78</v>
      </c>
    </row>
    <row r="89" spans="1:1" x14ac:dyDescent="0.25">
      <c r="A89" t="s">
        <v>79</v>
      </c>
    </row>
    <row r="90" spans="1:1" x14ac:dyDescent="0.25">
      <c r="A90" t="s">
        <v>87</v>
      </c>
    </row>
    <row r="91" spans="1:1" x14ac:dyDescent="0.25">
      <c r="A91" t="s">
        <v>216</v>
      </c>
    </row>
    <row r="92" spans="1:1" x14ac:dyDescent="0.25">
      <c r="A92" t="s">
        <v>217</v>
      </c>
    </row>
    <row r="94" spans="1:1" x14ac:dyDescent="0.25">
      <c r="A94" s="1" t="s">
        <v>8</v>
      </c>
    </row>
    <row r="95" spans="1:1" x14ac:dyDescent="0.25">
      <c r="A95" t="s">
        <v>86</v>
      </c>
    </row>
    <row r="96" spans="1:1" x14ac:dyDescent="0.25">
      <c r="A96" t="s">
        <v>1082</v>
      </c>
    </row>
    <row r="97" spans="1:1" x14ac:dyDescent="0.25">
      <c r="A97" t="s">
        <v>1083</v>
      </c>
    </row>
    <row r="98" spans="1:1" x14ac:dyDescent="0.25">
      <c r="A98" t="s">
        <v>1084</v>
      </c>
    </row>
    <row r="100" spans="1:1" x14ac:dyDescent="0.25">
      <c r="A100" s="1" t="s">
        <v>128</v>
      </c>
    </row>
    <row r="101" spans="1:1" x14ac:dyDescent="0.25">
      <c r="A101" t="s">
        <v>127</v>
      </c>
    </row>
    <row r="103" spans="1:1" x14ac:dyDescent="0.25">
      <c r="A103" s="1" t="s">
        <v>89</v>
      </c>
    </row>
    <row r="104" spans="1:1" x14ac:dyDescent="0.25">
      <c r="A104" t="s">
        <v>127</v>
      </c>
    </row>
    <row r="106" spans="1:1" x14ac:dyDescent="0.25">
      <c r="A106" s="1" t="s">
        <v>10</v>
      </c>
    </row>
    <row r="107" spans="1:1" x14ac:dyDescent="0.25">
      <c r="A107" t="s">
        <v>147</v>
      </c>
    </row>
    <row r="108" spans="1:1" x14ac:dyDescent="0.25">
      <c r="A108" t="s">
        <v>148</v>
      </c>
    </row>
    <row r="109" spans="1:1" x14ac:dyDescent="0.25">
      <c r="A109" t="s">
        <v>149</v>
      </c>
    </row>
    <row r="111" spans="1:1" x14ac:dyDescent="0.25">
      <c r="A111" s="1" t="s">
        <v>71</v>
      </c>
    </row>
    <row r="112" spans="1:1" x14ac:dyDescent="0.25">
      <c r="A112" t="s">
        <v>72</v>
      </c>
    </row>
    <row r="113" spans="1:3" x14ac:dyDescent="0.25">
      <c r="A113" t="s">
        <v>73</v>
      </c>
    </row>
    <row r="114" spans="1:3" x14ac:dyDescent="0.25">
      <c r="A114" t="s">
        <v>74</v>
      </c>
      <c r="B114" t="s">
        <v>76</v>
      </c>
    </row>
    <row r="115" spans="1:3" x14ac:dyDescent="0.25">
      <c r="A115" t="s">
        <v>75</v>
      </c>
      <c r="B115" t="s">
        <v>77</v>
      </c>
    </row>
    <row r="116" spans="1:3" x14ac:dyDescent="0.25">
      <c r="A116">
        <v>0.98699999999999999</v>
      </c>
      <c r="B116" t="s">
        <v>226</v>
      </c>
    </row>
    <row r="117" spans="1:3" x14ac:dyDescent="0.25">
      <c r="A117">
        <v>0.95299999999999996</v>
      </c>
      <c r="B117" t="s">
        <v>225</v>
      </c>
    </row>
    <row r="118" spans="1:3" x14ac:dyDescent="0.25">
      <c r="A118" s="16">
        <v>0.93665959530026111</v>
      </c>
      <c r="B118" t="s">
        <v>224</v>
      </c>
    </row>
    <row r="119" spans="1:3" x14ac:dyDescent="0.25">
      <c r="A119" s="16">
        <v>0.91400000000000003</v>
      </c>
      <c r="B119" t="s">
        <v>227</v>
      </c>
    </row>
    <row r="120" spans="1:3" x14ac:dyDescent="0.25">
      <c r="A120" s="16">
        <v>0.89805481563188172</v>
      </c>
      <c r="B120" t="s">
        <v>228</v>
      </c>
    </row>
    <row r="121" spans="1:3" x14ac:dyDescent="0.25">
      <c r="A121" s="16">
        <v>0.88711067149387013</v>
      </c>
      <c r="B121" t="s">
        <v>1037</v>
      </c>
    </row>
    <row r="122" spans="1:3" x14ac:dyDescent="0.25">
      <c r="A122" s="16">
        <v>0.84730412960844359</v>
      </c>
      <c r="B122" t="s">
        <v>2169</v>
      </c>
    </row>
    <row r="123" spans="1:3" x14ac:dyDescent="0.25">
      <c r="A123" s="16">
        <v>0.78500000000000003</v>
      </c>
      <c r="B123" t="s">
        <v>4250</v>
      </c>
    </row>
    <row r="124" spans="1:3" x14ac:dyDescent="0.25">
      <c r="A124" t="s">
        <v>33</v>
      </c>
    </row>
    <row r="127" spans="1:3" x14ac:dyDescent="0.25">
      <c r="A127" t="s">
        <v>2173</v>
      </c>
      <c r="B127" s="23">
        <v>5.0900000000000001E-2</v>
      </c>
      <c r="C127"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70" t="s">
        <v>1339</v>
      </c>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69"/>
      <c r="C116" s="169"/>
      <c r="D116" s="169"/>
      <c r="E116" s="169"/>
      <c r="F116" s="169"/>
      <c r="G116" s="169"/>
      <c r="H116" s="169"/>
      <c r="I116" s="169"/>
      <c r="J116" s="169"/>
      <c r="K116" s="169"/>
      <c r="L116" s="169"/>
      <c r="M116" s="169"/>
      <c r="N116" s="169"/>
      <c r="O116" s="169"/>
      <c r="P116" s="169"/>
      <c r="Q116" s="169"/>
      <c r="R116" s="169"/>
      <c r="S116" s="169"/>
      <c r="T116" s="169"/>
      <c r="U116" s="169"/>
      <c r="V116" s="169"/>
      <c r="W116" s="169"/>
      <c r="X116" s="169"/>
      <c r="Y116" s="169"/>
      <c r="Z116" s="169"/>
      <c r="AA116" s="169"/>
      <c r="AB116" s="169"/>
      <c r="AC116" s="169"/>
      <c r="AD116" s="169"/>
      <c r="AE116" s="169"/>
      <c r="AF116" s="169"/>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69"/>
      <c r="X258" s="169"/>
      <c r="Y258" s="169"/>
      <c r="Z258" s="169"/>
      <c r="AA258" s="169"/>
      <c r="AB258" s="169"/>
      <c r="AC258" s="169"/>
      <c r="AD258" s="169"/>
      <c r="AE258" s="169"/>
      <c r="AF258" s="169"/>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69"/>
      <c r="X340" s="169"/>
      <c r="Y340" s="169"/>
      <c r="Z340" s="169"/>
      <c r="AA340" s="169"/>
      <c r="AB340" s="169"/>
      <c r="AC340" s="169"/>
      <c r="AD340" s="169"/>
      <c r="AE340" s="169"/>
      <c r="AF340" s="169"/>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69"/>
      <c r="X452" s="169"/>
      <c r="Y452" s="169"/>
      <c r="Z452" s="169"/>
      <c r="AA452" s="169"/>
      <c r="AB452" s="169"/>
      <c r="AC452" s="169"/>
      <c r="AD452" s="169"/>
      <c r="AE452" s="169"/>
      <c r="AF452" s="169"/>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69"/>
      <c r="X557" s="169"/>
      <c r="Y557" s="169"/>
      <c r="Z557" s="169"/>
      <c r="AA557" s="169"/>
      <c r="AB557" s="169"/>
      <c r="AC557" s="169"/>
      <c r="AD557" s="169"/>
      <c r="AE557" s="169"/>
      <c r="AF557" s="169"/>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69"/>
      <c r="X638" s="169"/>
      <c r="Y638" s="169"/>
      <c r="Z638" s="169"/>
      <c r="AA638" s="169"/>
      <c r="AB638" s="169"/>
      <c r="AC638" s="169"/>
      <c r="AD638" s="169"/>
      <c r="AE638" s="169"/>
      <c r="AF638" s="169"/>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69"/>
      <c r="X710" s="169"/>
      <c r="Y710" s="169"/>
      <c r="Z710" s="169"/>
      <c r="AA710" s="169"/>
      <c r="AB710" s="169"/>
      <c r="AC710" s="169"/>
      <c r="AD710" s="169"/>
      <c r="AE710" s="169"/>
      <c r="AF710" s="169"/>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c r="AB886" s="169"/>
      <c r="AC886" s="169"/>
      <c r="AD886" s="169"/>
      <c r="AE886" s="169"/>
      <c r="AF886" s="169"/>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69"/>
      <c r="C969" s="169"/>
      <c r="D969" s="169"/>
      <c r="E969" s="169"/>
      <c r="F969" s="169"/>
      <c r="G969" s="169"/>
      <c r="H969" s="169"/>
      <c r="I969" s="169"/>
      <c r="J969" s="169"/>
      <c r="K969" s="169"/>
      <c r="L969" s="169"/>
      <c r="M969" s="169"/>
      <c r="N969" s="169"/>
      <c r="O969" s="169"/>
      <c r="P969" s="169"/>
      <c r="Q969" s="169"/>
      <c r="R969" s="169"/>
      <c r="S969" s="169"/>
      <c r="T969" s="169"/>
      <c r="U969" s="169"/>
      <c r="V969" s="169"/>
      <c r="W969" s="169"/>
      <c r="X969" s="169"/>
      <c r="Y969" s="169"/>
      <c r="Z969" s="169"/>
      <c r="AA969" s="169"/>
      <c r="AB969" s="169"/>
      <c r="AC969" s="169"/>
      <c r="AD969" s="169"/>
      <c r="AE969" s="169"/>
      <c r="AF969" s="169"/>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69"/>
      <c r="C1071" s="169"/>
      <c r="D1071" s="169"/>
      <c r="E1071" s="169"/>
      <c r="F1071" s="169"/>
      <c r="G1071" s="169"/>
      <c r="H1071" s="169"/>
      <c r="I1071" s="169"/>
      <c r="J1071" s="169"/>
      <c r="K1071" s="169"/>
      <c r="L1071" s="169"/>
      <c r="M1071" s="169"/>
      <c r="N1071" s="169"/>
      <c r="O1071" s="169"/>
      <c r="P1071" s="169"/>
      <c r="Q1071" s="169"/>
      <c r="R1071" s="169"/>
      <c r="S1071" s="169"/>
      <c r="T1071" s="169"/>
      <c r="U1071" s="169"/>
      <c r="V1071" s="169"/>
      <c r="W1071" s="169"/>
      <c r="X1071" s="169"/>
      <c r="Y1071" s="169"/>
      <c r="Z1071" s="169"/>
      <c r="AA1071" s="169"/>
      <c r="AB1071" s="169"/>
      <c r="AC1071" s="169"/>
      <c r="AD1071" s="169"/>
      <c r="AE1071" s="169"/>
      <c r="AF1071" s="169"/>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69"/>
      <c r="C1169" s="169"/>
      <c r="D1169" s="169"/>
      <c r="E1169" s="169"/>
      <c r="F1169" s="169"/>
      <c r="G1169" s="169"/>
      <c r="H1169" s="169"/>
      <c r="I1169" s="169"/>
      <c r="J1169" s="169"/>
      <c r="K1169" s="169"/>
      <c r="L1169" s="169"/>
      <c r="M1169" s="169"/>
      <c r="N1169" s="169"/>
      <c r="O1169" s="169"/>
      <c r="P1169" s="169"/>
      <c r="Q1169" s="169"/>
      <c r="R1169" s="169"/>
      <c r="S1169" s="169"/>
      <c r="T1169" s="169"/>
      <c r="U1169" s="169"/>
      <c r="V1169" s="169"/>
      <c r="W1169" s="169"/>
      <c r="X1169" s="169"/>
      <c r="Y1169" s="169"/>
      <c r="Z1169" s="169"/>
      <c r="AA1169" s="169"/>
      <c r="AB1169" s="169"/>
      <c r="AC1169" s="169"/>
      <c r="AD1169" s="169"/>
      <c r="AE1169" s="169"/>
      <c r="AF1169" s="169"/>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69"/>
      <c r="C1269" s="169"/>
      <c r="D1269" s="169"/>
      <c r="E1269" s="169"/>
      <c r="F1269" s="169"/>
      <c r="G1269" s="169"/>
      <c r="H1269" s="169"/>
      <c r="I1269" s="169"/>
      <c r="J1269" s="169"/>
      <c r="K1269" s="169"/>
      <c r="L1269" s="169"/>
      <c r="M1269" s="169"/>
      <c r="N1269" s="169"/>
      <c r="O1269" s="169"/>
      <c r="P1269" s="169"/>
      <c r="Q1269" s="169"/>
      <c r="R1269" s="169"/>
      <c r="S1269" s="169"/>
      <c r="T1269" s="169"/>
      <c r="U1269" s="169"/>
      <c r="V1269" s="169"/>
      <c r="W1269" s="169"/>
      <c r="X1269" s="169"/>
      <c r="Y1269" s="169"/>
      <c r="Z1269" s="169"/>
      <c r="AA1269" s="169"/>
      <c r="AB1269" s="169"/>
      <c r="AC1269" s="169"/>
      <c r="AD1269" s="169"/>
      <c r="AE1269" s="169"/>
      <c r="AF1269" s="169"/>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69"/>
      <c r="C1484" s="169"/>
      <c r="D1484" s="169"/>
      <c r="E1484" s="169"/>
      <c r="F1484" s="169"/>
      <c r="G1484" s="169"/>
      <c r="H1484" s="169"/>
      <c r="I1484" s="169"/>
      <c r="J1484" s="169"/>
      <c r="K1484" s="169"/>
      <c r="L1484" s="169"/>
      <c r="M1484" s="169"/>
      <c r="N1484" s="169"/>
      <c r="O1484" s="169"/>
      <c r="P1484" s="169"/>
      <c r="Q1484" s="169"/>
      <c r="R1484" s="169"/>
      <c r="S1484" s="169"/>
      <c r="T1484" s="169"/>
      <c r="U1484" s="169"/>
      <c r="V1484" s="169"/>
      <c r="W1484" s="169"/>
      <c r="X1484" s="169"/>
      <c r="Y1484" s="169"/>
      <c r="Z1484" s="169"/>
      <c r="AA1484" s="169"/>
      <c r="AB1484" s="169"/>
      <c r="AC1484" s="169"/>
      <c r="AD1484" s="169"/>
      <c r="AE1484" s="169"/>
      <c r="AF1484" s="169"/>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69"/>
      <c r="C1713" s="169"/>
      <c r="D1713" s="169"/>
      <c r="E1713" s="169"/>
      <c r="F1713" s="169"/>
      <c r="G1713" s="169"/>
      <c r="H1713" s="169"/>
      <c r="I1713" s="169"/>
      <c r="J1713" s="169"/>
      <c r="K1713" s="169"/>
      <c r="L1713" s="169"/>
      <c r="M1713" s="169"/>
      <c r="N1713" s="169"/>
      <c r="O1713" s="169"/>
      <c r="P1713" s="169"/>
      <c r="Q1713" s="169"/>
      <c r="R1713" s="169"/>
      <c r="S1713" s="169"/>
      <c r="T1713" s="169"/>
      <c r="U1713" s="169"/>
      <c r="V1713" s="169"/>
      <c r="W1713" s="169"/>
      <c r="X1713" s="169"/>
      <c r="Y1713" s="169"/>
      <c r="Z1713" s="169"/>
      <c r="AA1713" s="169"/>
      <c r="AB1713" s="169"/>
      <c r="AC1713" s="169"/>
      <c r="AD1713" s="169"/>
      <c r="AE1713" s="169"/>
      <c r="AF1713" s="169"/>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69"/>
      <c r="C1990" s="169"/>
      <c r="D1990" s="169"/>
      <c r="E1990" s="169"/>
      <c r="F1990" s="169"/>
      <c r="G1990" s="169"/>
      <c r="H1990" s="169"/>
      <c r="I1990" s="169"/>
      <c r="J1990" s="169"/>
      <c r="K1990" s="169"/>
      <c r="L1990" s="169"/>
      <c r="M1990" s="169"/>
      <c r="N1990" s="169"/>
      <c r="O1990" s="169"/>
      <c r="P1990" s="169"/>
      <c r="Q1990" s="169"/>
      <c r="R1990" s="169"/>
      <c r="S1990" s="169"/>
      <c r="T1990" s="169"/>
      <c r="U1990" s="169"/>
      <c r="V1990" s="169"/>
      <c r="W1990" s="169"/>
      <c r="X1990" s="169"/>
      <c r="Y1990" s="169"/>
      <c r="Z1990" s="169"/>
      <c r="AA1990" s="169"/>
      <c r="AB1990" s="169"/>
      <c r="AC1990" s="169"/>
      <c r="AD1990" s="169"/>
      <c r="AE1990" s="169"/>
      <c r="AF1990" s="169"/>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69"/>
      <c r="C2325" s="169"/>
      <c r="D2325" s="169"/>
      <c r="E2325" s="169"/>
      <c r="F2325" s="169"/>
      <c r="G2325" s="169"/>
      <c r="H2325" s="169"/>
      <c r="I2325" s="169"/>
      <c r="J2325" s="169"/>
      <c r="K2325" s="169"/>
      <c r="L2325" s="169"/>
      <c r="M2325" s="169"/>
      <c r="N2325" s="169"/>
      <c r="O2325" s="169"/>
      <c r="P2325" s="169"/>
      <c r="Q2325" s="169"/>
      <c r="R2325" s="169"/>
      <c r="S2325" s="169"/>
      <c r="T2325" s="169"/>
      <c r="U2325" s="169"/>
      <c r="V2325" s="169"/>
      <c r="W2325" s="169"/>
      <c r="X2325" s="169"/>
      <c r="Y2325" s="169"/>
      <c r="Z2325" s="169"/>
      <c r="AA2325" s="169"/>
      <c r="AB2325" s="169"/>
      <c r="AC2325" s="169"/>
      <c r="AD2325" s="169"/>
      <c r="AE2325" s="169"/>
      <c r="AF2325" s="169"/>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69"/>
      <c r="C2645" s="169"/>
      <c r="D2645" s="169"/>
      <c r="E2645" s="169"/>
      <c r="F2645" s="169"/>
      <c r="G2645" s="169"/>
      <c r="H2645" s="169"/>
      <c r="I2645" s="169"/>
      <c r="J2645" s="169"/>
      <c r="K2645" s="169"/>
      <c r="L2645" s="169"/>
      <c r="M2645" s="169"/>
      <c r="N2645" s="169"/>
      <c r="O2645" s="169"/>
      <c r="P2645" s="169"/>
      <c r="Q2645" s="169"/>
      <c r="R2645" s="169"/>
      <c r="S2645" s="169"/>
      <c r="T2645" s="169"/>
      <c r="U2645" s="169"/>
      <c r="V2645" s="169"/>
      <c r="W2645" s="169"/>
      <c r="X2645" s="169"/>
      <c r="Y2645" s="169"/>
      <c r="Z2645" s="169"/>
      <c r="AA2645" s="169"/>
      <c r="AB2645" s="169"/>
      <c r="AC2645" s="169"/>
      <c r="AD2645" s="169"/>
      <c r="AE2645" s="169"/>
      <c r="AF2645" s="169"/>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69"/>
      <c r="C2971" s="169"/>
      <c r="D2971" s="169"/>
      <c r="E2971" s="169"/>
      <c r="F2971" s="169"/>
      <c r="G2971" s="169"/>
      <c r="H2971" s="169"/>
      <c r="I2971" s="169"/>
      <c r="J2971" s="169"/>
      <c r="K2971" s="169"/>
      <c r="L2971" s="169"/>
      <c r="M2971" s="169"/>
      <c r="N2971" s="169"/>
      <c r="O2971" s="169"/>
      <c r="P2971" s="169"/>
      <c r="Q2971" s="169"/>
      <c r="R2971" s="169"/>
      <c r="S2971" s="169"/>
      <c r="T2971" s="169"/>
      <c r="U2971" s="169"/>
      <c r="V2971" s="169"/>
      <c r="W2971" s="169"/>
      <c r="X2971" s="169"/>
      <c r="Y2971" s="169"/>
      <c r="Z2971" s="169"/>
      <c r="AA2971" s="169"/>
      <c r="AB2971" s="169"/>
      <c r="AC2971" s="169"/>
      <c r="AD2971" s="169"/>
      <c r="AE2971" s="169"/>
      <c r="AF2971" s="169"/>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69"/>
      <c r="C3293" s="169"/>
      <c r="D3293" s="169"/>
      <c r="E3293" s="169"/>
      <c r="F3293" s="169"/>
      <c r="G3293" s="169"/>
      <c r="H3293" s="169"/>
      <c r="I3293" s="169"/>
      <c r="J3293" s="169"/>
      <c r="K3293" s="169"/>
      <c r="L3293" s="169"/>
      <c r="M3293" s="169"/>
      <c r="N3293" s="169"/>
      <c r="O3293" s="169"/>
      <c r="P3293" s="169"/>
      <c r="Q3293" s="169"/>
      <c r="R3293" s="169"/>
      <c r="S3293" s="169"/>
      <c r="T3293" s="169"/>
      <c r="U3293" s="169"/>
      <c r="V3293" s="169"/>
      <c r="W3293" s="169"/>
      <c r="X3293" s="169"/>
      <c r="Y3293" s="169"/>
      <c r="Z3293" s="169"/>
      <c r="AA3293" s="169"/>
      <c r="AB3293" s="169"/>
      <c r="AC3293" s="169"/>
      <c r="AD3293" s="169"/>
      <c r="AE3293" s="169"/>
      <c r="AF3293" s="169"/>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69"/>
      <c r="C3402" s="169"/>
      <c r="D3402" s="169"/>
      <c r="E3402" s="169"/>
      <c r="F3402" s="169"/>
      <c r="G3402" s="169"/>
      <c r="H3402" s="169"/>
      <c r="I3402" s="169"/>
      <c r="J3402" s="169"/>
      <c r="K3402" s="169"/>
      <c r="L3402" s="169"/>
      <c r="M3402" s="169"/>
      <c r="N3402" s="169"/>
      <c r="O3402" s="169"/>
      <c r="P3402" s="169"/>
      <c r="Q3402" s="169"/>
      <c r="R3402" s="169"/>
      <c r="S3402" s="169"/>
      <c r="T3402" s="169"/>
      <c r="U3402" s="169"/>
      <c r="V3402" s="169"/>
      <c r="W3402" s="169"/>
      <c r="X3402" s="169"/>
      <c r="Y3402" s="169"/>
      <c r="Z3402" s="169"/>
      <c r="AA3402" s="169"/>
      <c r="AB3402" s="169"/>
      <c r="AC3402" s="169"/>
      <c r="AD3402" s="169"/>
      <c r="AE3402" s="169"/>
      <c r="AF3402" s="169"/>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69"/>
      <c r="C3527" s="169"/>
      <c r="D3527" s="169"/>
      <c r="E3527" s="169"/>
      <c r="F3527" s="169"/>
      <c r="G3527" s="169"/>
      <c r="H3527" s="169"/>
      <c r="I3527" s="169"/>
      <c r="J3527" s="169"/>
      <c r="K3527" s="169"/>
      <c r="L3527" s="169"/>
      <c r="M3527" s="169"/>
      <c r="N3527" s="169"/>
      <c r="O3527" s="169"/>
      <c r="P3527" s="169"/>
      <c r="Q3527" s="169"/>
      <c r="R3527" s="169"/>
      <c r="S3527" s="169"/>
      <c r="T3527" s="169"/>
      <c r="U3527" s="169"/>
      <c r="V3527" s="169"/>
      <c r="W3527" s="169"/>
      <c r="X3527" s="169"/>
      <c r="Y3527" s="169"/>
      <c r="Z3527" s="169"/>
      <c r="AA3527" s="169"/>
      <c r="AB3527" s="169"/>
      <c r="AC3527" s="169"/>
      <c r="AD3527" s="169"/>
      <c r="AE3527" s="169"/>
      <c r="AF3527" s="169"/>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69"/>
      <c r="C3652" s="169"/>
      <c r="D3652" s="169"/>
      <c r="E3652" s="169"/>
      <c r="F3652" s="169"/>
      <c r="G3652" s="169"/>
      <c r="H3652" s="169"/>
      <c r="I3652" s="169"/>
      <c r="J3652" s="169"/>
      <c r="K3652" s="169"/>
      <c r="L3652" s="169"/>
      <c r="M3652" s="169"/>
      <c r="N3652" s="169"/>
      <c r="O3652" s="169"/>
      <c r="P3652" s="169"/>
      <c r="Q3652" s="169"/>
      <c r="R3652" s="169"/>
      <c r="S3652" s="169"/>
      <c r="T3652" s="169"/>
      <c r="U3652" s="169"/>
      <c r="V3652" s="169"/>
      <c r="W3652" s="169"/>
      <c r="X3652" s="169"/>
      <c r="Y3652" s="169"/>
      <c r="Z3652" s="169"/>
      <c r="AA3652" s="169"/>
      <c r="AB3652" s="169"/>
      <c r="AC3652" s="169"/>
      <c r="AD3652" s="169"/>
      <c r="AE3652" s="169"/>
      <c r="AF3652" s="169"/>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69"/>
      <c r="C3777" s="169"/>
      <c r="D3777" s="169"/>
      <c r="E3777" s="169"/>
      <c r="F3777" s="169"/>
      <c r="G3777" s="169"/>
      <c r="H3777" s="169"/>
      <c r="I3777" s="169"/>
      <c r="J3777" s="169"/>
      <c r="K3777" s="169"/>
      <c r="L3777" s="169"/>
      <c r="M3777" s="169"/>
      <c r="N3777" s="169"/>
      <c r="O3777" s="169"/>
      <c r="P3777" s="169"/>
      <c r="Q3777" s="169"/>
      <c r="R3777" s="169"/>
      <c r="S3777" s="169"/>
      <c r="T3777" s="169"/>
      <c r="U3777" s="169"/>
      <c r="V3777" s="169"/>
      <c r="W3777" s="169"/>
      <c r="X3777" s="169"/>
      <c r="Y3777" s="169"/>
      <c r="Z3777" s="169"/>
      <c r="AA3777" s="169"/>
      <c r="AB3777" s="169"/>
      <c r="AC3777" s="169"/>
      <c r="AD3777" s="169"/>
      <c r="AE3777" s="169"/>
      <c r="AF3777" s="169"/>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69"/>
      <c r="C3902" s="169"/>
      <c r="D3902" s="169"/>
      <c r="E3902" s="169"/>
      <c r="F3902" s="169"/>
      <c r="G3902" s="169"/>
      <c r="H3902" s="169"/>
      <c r="I3902" s="169"/>
      <c r="J3902" s="169"/>
      <c r="K3902" s="169"/>
      <c r="L3902" s="169"/>
      <c r="M3902" s="169"/>
      <c r="N3902" s="169"/>
      <c r="O3902" s="169"/>
      <c r="P3902" s="169"/>
      <c r="Q3902" s="169"/>
      <c r="R3902" s="169"/>
      <c r="S3902" s="169"/>
      <c r="T3902" s="169"/>
      <c r="U3902" s="169"/>
      <c r="V3902" s="169"/>
      <c r="W3902" s="169"/>
      <c r="X3902" s="169"/>
      <c r="Y3902" s="169"/>
      <c r="Z3902" s="169"/>
      <c r="AA3902" s="169"/>
      <c r="AB3902" s="169"/>
      <c r="AC3902" s="169"/>
      <c r="AD3902" s="169"/>
      <c r="AE3902" s="169"/>
      <c r="AF3902" s="169"/>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69"/>
      <c r="C4027" s="169"/>
      <c r="D4027" s="169"/>
      <c r="E4027" s="169"/>
      <c r="F4027" s="169"/>
      <c r="G4027" s="169"/>
      <c r="H4027" s="169"/>
      <c r="I4027" s="169"/>
      <c r="J4027" s="169"/>
      <c r="K4027" s="169"/>
      <c r="L4027" s="169"/>
      <c r="M4027" s="169"/>
      <c r="N4027" s="169"/>
      <c r="O4027" s="169"/>
      <c r="P4027" s="169"/>
      <c r="Q4027" s="169"/>
      <c r="R4027" s="169"/>
      <c r="S4027" s="169"/>
      <c r="T4027" s="169"/>
      <c r="U4027" s="169"/>
      <c r="V4027" s="169"/>
      <c r="W4027" s="169"/>
      <c r="X4027" s="169"/>
      <c r="Y4027" s="169"/>
      <c r="Z4027" s="169"/>
      <c r="AA4027" s="169"/>
      <c r="AB4027" s="169"/>
      <c r="AC4027" s="169"/>
      <c r="AD4027" s="169"/>
      <c r="AE4027" s="169"/>
      <c r="AF4027" s="169"/>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69"/>
      <c r="C4152" s="169"/>
      <c r="D4152" s="169"/>
      <c r="E4152" s="169"/>
      <c r="F4152" s="169"/>
      <c r="G4152" s="169"/>
      <c r="H4152" s="169"/>
      <c r="I4152" s="169"/>
      <c r="J4152" s="169"/>
      <c r="K4152" s="169"/>
      <c r="L4152" s="169"/>
      <c r="M4152" s="169"/>
      <c r="N4152" s="169"/>
      <c r="O4152" s="169"/>
      <c r="P4152" s="169"/>
      <c r="Q4152" s="169"/>
      <c r="R4152" s="169"/>
      <c r="S4152" s="169"/>
      <c r="T4152" s="169"/>
      <c r="U4152" s="169"/>
      <c r="V4152" s="169"/>
      <c r="W4152" s="169"/>
      <c r="X4152" s="169"/>
      <c r="Y4152" s="169"/>
      <c r="Z4152" s="169"/>
      <c r="AA4152" s="169"/>
      <c r="AB4152" s="169"/>
      <c r="AC4152" s="169"/>
      <c r="AD4152" s="169"/>
      <c r="AE4152" s="169"/>
      <c r="AF4152" s="169"/>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69"/>
      <c r="C4277" s="169"/>
      <c r="D4277" s="169"/>
      <c r="E4277" s="169"/>
      <c r="F4277" s="169"/>
      <c r="G4277" s="169"/>
      <c r="H4277" s="169"/>
      <c r="I4277" s="169"/>
      <c r="J4277" s="169"/>
      <c r="K4277" s="169"/>
      <c r="L4277" s="169"/>
      <c r="M4277" s="169"/>
      <c r="N4277" s="169"/>
      <c r="O4277" s="169"/>
      <c r="P4277" s="169"/>
      <c r="Q4277" s="169"/>
      <c r="R4277" s="169"/>
      <c r="S4277" s="169"/>
      <c r="T4277" s="169"/>
      <c r="U4277" s="169"/>
      <c r="V4277" s="169"/>
      <c r="W4277" s="169"/>
      <c r="X4277" s="169"/>
      <c r="Y4277" s="169"/>
      <c r="Z4277" s="169"/>
      <c r="AA4277" s="169"/>
      <c r="AB4277" s="169"/>
      <c r="AC4277" s="169"/>
      <c r="AD4277" s="169"/>
      <c r="AE4277" s="169"/>
      <c r="AF4277" s="169"/>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69"/>
      <c r="C4402" s="169"/>
      <c r="D4402" s="169"/>
      <c r="E4402" s="169"/>
      <c r="F4402" s="169"/>
      <c r="G4402" s="169"/>
      <c r="H4402" s="169"/>
      <c r="I4402" s="169"/>
      <c r="J4402" s="169"/>
      <c r="K4402" s="169"/>
      <c r="L4402" s="169"/>
      <c r="M4402" s="169"/>
      <c r="N4402" s="169"/>
      <c r="O4402" s="169"/>
      <c r="P4402" s="169"/>
      <c r="Q4402" s="169"/>
      <c r="R4402" s="169"/>
      <c r="S4402" s="169"/>
      <c r="T4402" s="169"/>
      <c r="U4402" s="169"/>
      <c r="V4402" s="169"/>
      <c r="W4402" s="169"/>
      <c r="X4402" s="169"/>
      <c r="Y4402" s="169"/>
      <c r="Z4402" s="169"/>
      <c r="AA4402" s="169"/>
      <c r="AB4402" s="169"/>
      <c r="AC4402" s="169"/>
      <c r="AD4402" s="169"/>
      <c r="AE4402" s="169"/>
      <c r="AF4402" s="169"/>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70" t="s">
        <v>1339</v>
      </c>
      <c r="C69" s="170"/>
      <c r="D69" s="170"/>
      <c r="E69" s="171"/>
      <c r="F69" s="171"/>
      <c r="G69" s="171"/>
      <c r="H69" s="171"/>
      <c r="I69" s="171"/>
      <c r="J69" s="171"/>
      <c r="K69" s="171"/>
      <c r="L69" s="171"/>
      <c r="M69" s="171"/>
      <c r="N69" s="171"/>
      <c r="O69" s="171"/>
      <c r="P69" s="171"/>
      <c r="Q69" s="171"/>
      <c r="R69" s="171"/>
      <c r="S69" s="171"/>
      <c r="T69" s="171"/>
      <c r="U69" s="171"/>
      <c r="V69" s="171"/>
      <c r="W69" s="171"/>
      <c r="X69" s="171"/>
      <c r="Y69" s="171"/>
      <c r="Z69" s="171"/>
      <c r="AA69" s="171"/>
      <c r="AB69" s="171"/>
      <c r="AC69" s="171"/>
      <c r="AD69" s="171"/>
      <c r="AE69" s="171"/>
      <c r="AF69" s="171"/>
      <c r="AG69" s="171"/>
      <c r="AH69" s="171"/>
      <c r="AI69" s="171"/>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69"/>
      <c r="C98" s="169"/>
      <c r="D98" s="169"/>
      <c r="E98" s="169"/>
      <c r="F98" s="169"/>
      <c r="G98" s="169"/>
      <c r="H98" s="169"/>
      <c r="I98" s="169"/>
      <c r="J98" s="169"/>
      <c r="K98" s="169"/>
      <c r="L98" s="169"/>
      <c r="M98" s="169"/>
      <c r="N98" s="169"/>
      <c r="O98" s="169"/>
      <c r="P98" s="169"/>
      <c r="Q98" s="169"/>
      <c r="R98" s="169"/>
      <c r="S98" s="169"/>
      <c r="T98" s="169"/>
      <c r="U98" s="169"/>
      <c r="V98" s="169"/>
      <c r="W98" s="169"/>
      <c r="X98" s="169"/>
      <c r="Y98" s="169"/>
      <c r="Z98" s="169"/>
      <c r="AA98" s="169"/>
      <c r="AB98" s="169"/>
      <c r="AC98" s="169"/>
      <c r="AD98" s="169"/>
      <c r="AE98" s="169"/>
      <c r="AF98" s="169"/>
      <c r="AG98" s="169"/>
      <c r="AH98" s="169"/>
      <c r="AI98" s="169"/>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69"/>
      <c r="C240" s="169"/>
      <c r="D240" s="169"/>
      <c r="E240" s="169"/>
      <c r="F240" s="169"/>
      <c r="G240" s="169"/>
      <c r="H240" s="169"/>
      <c r="I240" s="169"/>
      <c r="J240" s="169"/>
      <c r="K240" s="169"/>
      <c r="L240" s="169"/>
      <c r="M240" s="169"/>
      <c r="N240" s="169"/>
      <c r="O240" s="169"/>
      <c r="P240" s="169"/>
      <c r="Q240" s="169"/>
      <c r="R240" s="169"/>
      <c r="S240" s="169"/>
      <c r="T240" s="169"/>
      <c r="U240" s="169"/>
      <c r="V240" s="169"/>
      <c r="W240" s="169"/>
      <c r="X240" s="169"/>
      <c r="Y240" s="169"/>
      <c r="Z240" s="169"/>
      <c r="AA240" s="169"/>
      <c r="AB240" s="169"/>
      <c r="AC240" s="169"/>
      <c r="AD240" s="169"/>
      <c r="AE240" s="169"/>
      <c r="AF240" s="169"/>
      <c r="AG240" s="169"/>
      <c r="AH240" s="169"/>
      <c r="AI240" s="169"/>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69"/>
      <c r="C322" s="169"/>
      <c r="D322" s="169"/>
      <c r="E322" s="169"/>
      <c r="F322" s="169"/>
      <c r="G322" s="169"/>
      <c r="H322" s="169"/>
      <c r="I322" s="169"/>
      <c r="J322" s="169"/>
      <c r="K322" s="169"/>
      <c r="L322" s="169"/>
      <c r="M322" s="169"/>
      <c r="N322" s="169"/>
      <c r="O322" s="169"/>
      <c r="P322" s="169"/>
      <c r="Q322" s="169"/>
      <c r="R322" s="169"/>
      <c r="S322" s="169"/>
      <c r="T322" s="169"/>
      <c r="U322" s="169"/>
      <c r="V322" s="169"/>
      <c r="W322" s="169"/>
      <c r="X322" s="169"/>
      <c r="Y322" s="169"/>
      <c r="Z322" s="169"/>
      <c r="AA322" s="169"/>
      <c r="AB322" s="169"/>
      <c r="AC322" s="169"/>
      <c r="AD322" s="169"/>
      <c r="AE322" s="169"/>
      <c r="AF322" s="169"/>
      <c r="AG322" s="169"/>
      <c r="AH322" s="169"/>
      <c r="AI322" s="169"/>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69"/>
      <c r="C434" s="169"/>
      <c r="D434" s="169"/>
      <c r="E434" s="169"/>
      <c r="F434" s="169"/>
      <c r="G434" s="169"/>
      <c r="H434" s="169"/>
      <c r="I434" s="169"/>
      <c r="J434" s="169"/>
      <c r="K434" s="169"/>
      <c r="L434" s="169"/>
      <c r="M434" s="169"/>
      <c r="N434" s="169"/>
      <c r="O434" s="169"/>
      <c r="P434" s="169"/>
      <c r="Q434" s="169"/>
      <c r="R434" s="169"/>
      <c r="S434" s="169"/>
      <c r="T434" s="169"/>
      <c r="U434" s="169"/>
      <c r="V434" s="169"/>
      <c r="W434" s="169"/>
      <c r="X434" s="169"/>
      <c r="Y434" s="169"/>
      <c r="Z434" s="169"/>
      <c r="AA434" s="169"/>
      <c r="AB434" s="169"/>
      <c r="AC434" s="169"/>
      <c r="AD434" s="169"/>
      <c r="AE434" s="169"/>
      <c r="AF434" s="169"/>
      <c r="AG434" s="169"/>
      <c r="AH434" s="169"/>
      <c r="AI434" s="169"/>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69"/>
      <c r="C539" s="169"/>
      <c r="D539" s="169"/>
      <c r="E539" s="169"/>
      <c r="F539" s="169"/>
      <c r="G539" s="169"/>
      <c r="H539" s="169"/>
      <c r="I539" s="169"/>
      <c r="J539" s="169"/>
      <c r="K539" s="169"/>
      <c r="L539" s="169"/>
      <c r="M539" s="169"/>
      <c r="N539" s="169"/>
      <c r="O539" s="169"/>
      <c r="P539" s="169"/>
      <c r="Q539" s="169"/>
      <c r="R539" s="169"/>
      <c r="S539" s="169"/>
      <c r="T539" s="169"/>
      <c r="U539" s="169"/>
      <c r="V539" s="169"/>
      <c r="W539" s="169"/>
      <c r="X539" s="169"/>
      <c r="Y539" s="169"/>
      <c r="Z539" s="169"/>
      <c r="AA539" s="169"/>
      <c r="AB539" s="169"/>
      <c r="AC539" s="169"/>
      <c r="AD539" s="169"/>
      <c r="AE539" s="169"/>
      <c r="AF539" s="169"/>
      <c r="AG539" s="169"/>
      <c r="AH539" s="169"/>
      <c r="AI539" s="169"/>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69"/>
      <c r="C620" s="169"/>
      <c r="D620" s="169"/>
      <c r="E620" s="169"/>
      <c r="F620" s="169"/>
      <c r="G620" s="169"/>
      <c r="H620" s="169"/>
      <c r="I620" s="169"/>
      <c r="J620" s="169"/>
      <c r="K620" s="169"/>
      <c r="L620" s="169"/>
      <c r="M620" s="169"/>
      <c r="N620" s="169"/>
      <c r="O620" s="169"/>
      <c r="P620" s="169"/>
      <c r="Q620" s="169"/>
      <c r="R620" s="169"/>
      <c r="S620" s="169"/>
      <c r="T620" s="169"/>
      <c r="U620" s="169"/>
      <c r="V620" s="169"/>
      <c r="W620" s="169"/>
      <c r="X620" s="169"/>
      <c r="Y620" s="169"/>
      <c r="Z620" s="169"/>
      <c r="AA620" s="169"/>
      <c r="AB620" s="169"/>
      <c r="AC620" s="169"/>
      <c r="AD620" s="169"/>
      <c r="AE620" s="169"/>
      <c r="AF620" s="169"/>
      <c r="AG620" s="169"/>
      <c r="AH620" s="169"/>
      <c r="AI620" s="169"/>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69"/>
      <c r="C692" s="169"/>
      <c r="D692" s="169"/>
      <c r="E692" s="169"/>
      <c r="F692" s="169"/>
      <c r="G692" s="169"/>
      <c r="H692" s="169"/>
      <c r="I692" s="169"/>
      <c r="J692" s="169"/>
      <c r="K692" s="169"/>
      <c r="L692" s="169"/>
      <c r="M692" s="169"/>
      <c r="N692" s="169"/>
      <c r="O692" s="169"/>
      <c r="P692" s="169"/>
      <c r="Q692" s="169"/>
      <c r="R692" s="169"/>
      <c r="S692" s="169"/>
      <c r="T692" s="169"/>
      <c r="U692" s="169"/>
      <c r="V692" s="169"/>
      <c r="W692" s="169"/>
      <c r="X692" s="169"/>
      <c r="Y692" s="169"/>
      <c r="Z692" s="169"/>
      <c r="AA692" s="169"/>
      <c r="AB692" s="169"/>
      <c r="AC692" s="169"/>
      <c r="AD692" s="169"/>
      <c r="AE692" s="169"/>
      <c r="AF692" s="169"/>
      <c r="AG692" s="169"/>
      <c r="AH692" s="169"/>
      <c r="AI692" s="169"/>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69"/>
      <c r="C868" s="169"/>
      <c r="D868" s="169"/>
      <c r="E868" s="169"/>
      <c r="F868" s="169"/>
      <c r="G868" s="169"/>
      <c r="H868" s="169"/>
      <c r="I868" s="169"/>
      <c r="J868" s="169"/>
      <c r="K868" s="169"/>
      <c r="L868" s="169"/>
      <c r="M868" s="169"/>
      <c r="N868" s="169"/>
      <c r="O868" s="169"/>
      <c r="P868" s="169"/>
      <c r="Q868" s="169"/>
      <c r="R868" s="169"/>
      <c r="S868" s="169"/>
      <c r="T868" s="169"/>
      <c r="U868" s="169"/>
      <c r="V868" s="169"/>
      <c r="W868" s="169"/>
      <c r="X868" s="169"/>
      <c r="Y868" s="169"/>
      <c r="Z868" s="169"/>
      <c r="AA868" s="169"/>
      <c r="AB868" s="169"/>
      <c r="AC868" s="169"/>
      <c r="AD868" s="169"/>
      <c r="AE868" s="169"/>
      <c r="AF868" s="169"/>
      <c r="AG868" s="169"/>
      <c r="AH868" s="169"/>
      <c r="AI868" s="169"/>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69"/>
      <c r="C951" s="169"/>
      <c r="D951" s="169"/>
      <c r="E951" s="169"/>
      <c r="F951" s="169"/>
      <c r="G951" s="169"/>
      <c r="H951" s="169"/>
      <c r="I951" s="169"/>
      <c r="J951" s="169"/>
      <c r="K951" s="169"/>
      <c r="L951" s="169"/>
      <c r="M951" s="169"/>
      <c r="N951" s="169"/>
      <c r="O951" s="169"/>
      <c r="P951" s="169"/>
      <c r="Q951" s="169"/>
      <c r="R951" s="169"/>
      <c r="S951" s="169"/>
      <c r="T951" s="169"/>
      <c r="U951" s="169"/>
      <c r="V951" s="169"/>
      <c r="W951" s="169"/>
      <c r="X951" s="169"/>
      <c r="Y951" s="169"/>
      <c r="Z951" s="169"/>
      <c r="AA951" s="169"/>
      <c r="AB951" s="169"/>
      <c r="AC951" s="169"/>
      <c r="AD951" s="169"/>
      <c r="AE951" s="169"/>
      <c r="AF951" s="169"/>
      <c r="AG951" s="169"/>
      <c r="AH951" s="169"/>
      <c r="AI951" s="169"/>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69"/>
      <c r="C1053" s="169"/>
      <c r="D1053" s="169"/>
      <c r="E1053" s="169"/>
      <c r="F1053" s="169"/>
      <c r="G1053" s="169"/>
      <c r="H1053" s="169"/>
      <c r="I1053" s="169"/>
      <c r="J1053" s="169"/>
      <c r="K1053" s="169"/>
      <c r="L1053" s="169"/>
      <c r="M1053" s="169"/>
      <c r="N1053" s="169"/>
      <c r="O1053" s="169"/>
      <c r="P1053" s="169"/>
      <c r="Q1053" s="169"/>
      <c r="R1053" s="169"/>
      <c r="S1053" s="169"/>
      <c r="T1053" s="169"/>
      <c r="U1053" s="169"/>
      <c r="V1053" s="169"/>
      <c r="W1053" s="169"/>
      <c r="X1053" s="169"/>
      <c r="Y1053" s="169"/>
      <c r="Z1053" s="169"/>
      <c r="AA1053" s="169"/>
      <c r="AB1053" s="169"/>
      <c r="AC1053" s="169"/>
      <c r="AD1053" s="169"/>
      <c r="AE1053" s="169"/>
      <c r="AF1053" s="169"/>
      <c r="AG1053" s="169"/>
      <c r="AH1053" s="169"/>
      <c r="AI1053" s="169"/>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69"/>
      <c r="C1151" s="169"/>
      <c r="D1151" s="169"/>
      <c r="E1151" s="169"/>
      <c r="F1151" s="169"/>
      <c r="G1151" s="169"/>
      <c r="H1151" s="169"/>
      <c r="I1151" s="169"/>
      <c r="J1151" s="169"/>
      <c r="K1151" s="169"/>
      <c r="L1151" s="169"/>
      <c r="M1151" s="169"/>
      <c r="N1151" s="169"/>
      <c r="O1151" s="169"/>
      <c r="P1151" s="169"/>
      <c r="Q1151" s="169"/>
      <c r="R1151" s="169"/>
      <c r="S1151" s="169"/>
      <c r="T1151" s="169"/>
      <c r="U1151" s="169"/>
      <c r="V1151" s="169"/>
      <c r="W1151" s="169"/>
      <c r="X1151" s="169"/>
      <c r="Y1151" s="169"/>
      <c r="Z1151" s="169"/>
      <c r="AA1151" s="169"/>
      <c r="AB1151" s="169"/>
      <c r="AC1151" s="169"/>
      <c r="AD1151" s="169"/>
      <c r="AE1151" s="169"/>
      <c r="AF1151" s="169"/>
      <c r="AG1151" s="169"/>
      <c r="AH1151" s="169"/>
      <c r="AI1151" s="169"/>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69"/>
      <c r="C1251" s="169"/>
      <c r="D1251" s="169"/>
      <c r="E1251" s="169"/>
      <c r="F1251" s="169"/>
      <c r="G1251" s="169"/>
      <c r="H1251" s="169"/>
      <c r="I1251" s="169"/>
      <c r="J1251" s="169"/>
      <c r="K1251" s="169"/>
      <c r="L1251" s="169"/>
      <c r="M1251" s="169"/>
      <c r="N1251" s="169"/>
      <c r="O1251" s="169"/>
      <c r="P1251" s="169"/>
      <c r="Q1251" s="169"/>
      <c r="R1251" s="169"/>
      <c r="S1251" s="169"/>
      <c r="T1251" s="169"/>
      <c r="U1251" s="169"/>
      <c r="V1251" s="169"/>
      <c r="W1251" s="169"/>
      <c r="X1251" s="169"/>
      <c r="Y1251" s="169"/>
      <c r="Z1251" s="169"/>
      <c r="AA1251" s="169"/>
      <c r="AB1251" s="169"/>
      <c r="AC1251" s="169"/>
      <c r="AD1251" s="169"/>
      <c r="AE1251" s="169"/>
      <c r="AF1251" s="169"/>
      <c r="AG1251" s="169"/>
      <c r="AH1251" s="169"/>
      <c r="AI1251" s="169"/>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69"/>
      <c r="C1466" s="169"/>
      <c r="D1466" s="169"/>
      <c r="E1466" s="169"/>
      <c r="F1466" s="169"/>
      <c r="G1466" s="169"/>
      <c r="H1466" s="169"/>
      <c r="I1466" s="169"/>
      <c r="J1466" s="169"/>
      <c r="K1466" s="169"/>
      <c r="L1466" s="169"/>
      <c r="M1466" s="169"/>
      <c r="N1466" s="169"/>
      <c r="O1466" s="169"/>
      <c r="P1466" s="169"/>
      <c r="Q1466" s="169"/>
      <c r="R1466" s="169"/>
      <c r="S1466" s="169"/>
      <c r="T1466" s="169"/>
      <c r="U1466" s="169"/>
      <c r="V1466" s="169"/>
      <c r="W1466" s="169"/>
      <c r="X1466" s="169"/>
      <c r="Y1466" s="169"/>
      <c r="Z1466" s="169"/>
      <c r="AA1466" s="169"/>
      <c r="AB1466" s="169"/>
      <c r="AC1466" s="169"/>
      <c r="AD1466" s="169"/>
      <c r="AE1466" s="169"/>
      <c r="AF1466" s="169"/>
      <c r="AG1466" s="169"/>
      <c r="AH1466" s="169"/>
      <c r="AI1466" s="169"/>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69"/>
      <c r="C1695" s="169"/>
      <c r="D1695" s="169"/>
      <c r="E1695" s="169"/>
      <c r="F1695" s="169"/>
      <c r="G1695" s="169"/>
      <c r="H1695" s="169"/>
      <c r="I1695" s="169"/>
      <c r="J1695" s="169"/>
      <c r="K1695" s="169"/>
      <c r="L1695" s="169"/>
      <c r="M1695" s="169"/>
      <c r="N1695" s="169"/>
      <c r="O1695" s="169"/>
      <c r="P1695" s="169"/>
      <c r="Q1695" s="169"/>
      <c r="R1695" s="169"/>
      <c r="S1695" s="169"/>
      <c r="T1695" s="169"/>
      <c r="U1695" s="169"/>
      <c r="V1695" s="169"/>
      <c r="W1695" s="169"/>
      <c r="X1695" s="169"/>
      <c r="Y1695" s="169"/>
      <c r="Z1695" s="169"/>
      <c r="AA1695" s="169"/>
      <c r="AB1695" s="169"/>
      <c r="AC1695" s="169"/>
      <c r="AD1695" s="169"/>
      <c r="AE1695" s="169"/>
      <c r="AF1695" s="169"/>
      <c r="AG1695" s="169"/>
      <c r="AH1695" s="169"/>
      <c r="AI1695" s="169"/>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69"/>
      <c r="C1972" s="169"/>
      <c r="D1972" s="169"/>
      <c r="E1972" s="169"/>
      <c r="F1972" s="169"/>
      <c r="G1972" s="169"/>
      <c r="H1972" s="169"/>
      <c r="I1972" s="169"/>
      <c r="J1972" s="169"/>
      <c r="K1972" s="169"/>
      <c r="L1972" s="169"/>
      <c r="M1972" s="169"/>
      <c r="N1972" s="169"/>
      <c r="O1972" s="169"/>
      <c r="P1972" s="169"/>
      <c r="Q1972" s="169"/>
      <c r="R1972" s="169"/>
      <c r="S1972" s="169"/>
      <c r="T1972" s="169"/>
      <c r="U1972" s="169"/>
      <c r="V1972" s="169"/>
      <c r="W1972" s="169"/>
      <c r="X1972" s="169"/>
      <c r="Y1972" s="169"/>
      <c r="Z1972" s="169"/>
      <c r="AA1972" s="169"/>
      <c r="AB1972" s="169"/>
      <c r="AC1972" s="169"/>
      <c r="AD1972" s="169"/>
      <c r="AE1972" s="169"/>
      <c r="AF1972" s="169"/>
      <c r="AG1972" s="169"/>
      <c r="AH1972" s="169"/>
      <c r="AI1972" s="169"/>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69"/>
      <c r="C2307" s="169"/>
      <c r="D2307" s="169"/>
      <c r="E2307" s="169"/>
      <c r="F2307" s="169"/>
      <c r="G2307" s="169"/>
      <c r="H2307" s="169"/>
      <c r="I2307" s="169"/>
      <c r="J2307" s="169"/>
      <c r="K2307" s="169"/>
      <c r="L2307" s="169"/>
      <c r="M2307" s="169"/>
      <c r="N2307" s="169"/>
      <c r="O2307" s="169"/>
      <c r="P2307" s="169"/>
      <c r="Q2307" s="169"/>
      <c r="R2307" s="169"/>
      <c r="S2307" s="169"/>
      <c r="T2307" s="169"/>
      <c r="U2307" s="169"/>
      <c r="V2307" s="169"/>
      <c r="W2307" s="169"/>
      <c r="X2307" s="169"/>
      <c r="Y2307" s="169"/>
      <c r="Z2307" s="169"/>
      <c r="AA2307" s="169"/>
      <c r="AB2307" s="169"/>
      <c r="AC2307" s="169"/>
      <c r="AD2307" s="169"/>
      <c r="AE2307" s="169"/>
      <c r="AF2307" s="169"/>
      <c r="AG2307" s="169"/>
      <c r="AH2307" s="169"/>
      <c r="AI2307" s="169"/>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69"/>
      <c r="C2627" s="169"/>
      <c r="D2627" s="169"/>
      <c r="E2627" s="169"/>
      <c r="F2627" s="169"/>
      <c r="G2627" s="169"/>
      <c r="H2627" s="169"/>
      <c r="I2627" s="169"/>
      <c r="J2627" s="169"/>
      <c r="K2627" s="169"/>
      <c r="L2627" s="169"/>
      <c r="M2627" s="169"/>
      <c r="N2627" s="169"/>
      <c r="O2627" s="169"/>
      <c r="P2627" s="169"/>
      <c r="Q2627" s="169"/>
      <c r="R2627" s="169"/>
      <c r="S2627" s="169"/>
      <c r="T2627" s="169"/>
      <c r="U2627" s="169"/>
      <c r="V2627" s="169"/>
      <c r="W2627" s="169"/>
      <c r="X2627" s="169"/>
      <c r="Y2627" s="169"/>
      <c r="Z2627" s="169"/>
      <c r="AA2627" s="169"/>
      <c r="AB2627" s="169"/>
      <c r="AC2627" s="169"/>
      <c r="AD2627" s="169"/>
      <c r="AE2627" s="169"/>
      <c r="AF2627" s="169"/>
      <c r="AG2627" s="169"/>
      <c r="AH2627" s="169"/>
      <c r="AI2627" s="169"/>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69"/>
      <c r="C2953" s="169"/>
      <c r="D2953" s="169"/>
      <c r="E2953" s="169"/>
      <c r="F2953" s="169"/>
      <c r="G2953" s="169"/>
      <c r="H2953" s="169"/>
      <c r="I2953" s="169"/>
      <c r="J2953" s="169"/>
      <c r="K2953" s="169"/>
      <c r="L2953" s="169"/>
      <c r="M2953" s="169"/>
      <c r="N2953" s="169"/>
      <c r="O2953" s="169"/>
      <c r="P2953" s="169"/>
      <c r="Q2953" s="169"/>
      <c r="R2953" s="169"/>
      <c r="S2953" s="169"/>
      <c r="T2953" s="169"/>
      <c r="U2953" s="169"/>
      <c r="V2953" s="169"/>
      <c r="W2953" s="169"/>
      <c r="X2953" s="169"/>
      <c r="Y2953" s="169"/>
      <c r="Z2953" s="169"/>
      <c r="AA2953" s="169"/>
      <c r="AB2953" s="169"/>
      <c r="AC2953" s="169"/>
      <c r="AD2953" s="169"/>
      <c r="AE2953" s="169"/>
      <c r="AF2953" s="169"/>
      <c r="AG2953" s="169"/>
      <c r="AH2953" s="169"/>
      <c r="AI2953" s="169"/>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69"/>
      <c r="C3275" s="169"/>
      <c r="D3275" s="169"/>
      <c r="E3275" s="169"/>
      <c r="F3275" s="169"/>
      <c r="G3275" s="169"/>
      <c r="H3275" s="169"/>
      <c r="I3275" s="169"/>
      <c r="J3275" s="169"/>
      <c r="K3275" s="169"/>
      <c r="L3275" s="169"/>
      <c r="M3275" s="169"/>
      <c r="N3275" s="169"/>
      <c r="O3275" s="169"/>
      <c r="P3275" s="169"/>
      <c r="Q3275" s="169"/>
      <c r="R3275" s="169"/>
      <c r="S3275" s="169"/>
      <c r="T3275" s="169"/>
      <c r="U3275" s="169"/>
      <c r="V3275" s="169"/>
      <c r="W3275" s="169"/>
      <c r="X3275" s="169"/>
      <c r="Y3275" s="169"/>
      <c r="Z3275" s="169"/>
      <c r="AA3275" s="169"/>
      <c r="AB3275" s="169"/>
      <c r="AC3275" s="169"/>
      <c r="AD3275" s="169"/>
      <c r="AE3275" s="169"/>
      <c r="AF3275" s="169"/>
      <c r="AG3275" s="169"/>
      <c r="AH3275" s="169"/>
      <c r="AI3275" s="169"/>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69"/>
      <c r="C3384" s="169"/>
      <c r="D3384" s="169"/>
      <c r="E3384" s="169"/>
      <c r="F3384" s="169"/>
      <c r="G3384" s="169"/>
      <c r="H3384" s="169"/>
      <c r="I3384" s="169"/>
      <c r="J3384" s="169"/>
      <c r="K3384" s="169"/>
      <c r="L3384" s="169"/>
      <c r="M3384" s="169"/>
      <c r="N3384" s="169"/>
      <c r="O3384" s="169"/>
      <c r="P3384" s="169"/>
      <c r="Q3384" s="169"/>
      <c r="R3384" s="169"/>
      <c r="S3384" s="169"/>
      <c r="T3384" s="169"/>
      <c r="U3384" s="169"/>
      <c r="V3384" s="169"/>
      <c r="W3384" s="169"/>
      <c r="X3384" s="169"/>
      <c r="Y3384" s="169"/>
      <c r="Z3384" s="169"/>
      <c r="AA3384" s="169"/>
      <c r="AB3384" s="169"/>
      <c r="AC3384" s="169"/>
      <c r="AD3384" s="169"/>
      <c r="AE3384" s="169"/>
      <c r="AF3384" s="169"/>
      <c r="AG3384" s="169"/>
      <c r="AH3384" s="169"/>
      <c r="AI3384" s="169"/>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69"/>
      <c r="C3509" s="169"/>
      <c r="D3509" s="169"/>
      <c r="E3509" s="169"/>
      <c r="F3509" s="169"/>
      <c r="G3509" s="169"/>
      <c r="H3509" s="169"/>
      <c r="I3509" s="169"/>
      <c r="J3509" s="169"/>
      <c r="K3509" s="169"/>
      <c r="L3509" s="169"/>
      <c r="M3509" s="169"/>
      <c r="N3509" s="169"/>
      <c r="O3509" s="169"/>
      <c r="P3509" s="169"/>
      <c r="Q3509" s="169"/>
      <c r="R3509" s="169"/>
      <c r="S3509" s="169"/>
      <c r="T3509" s="169"/>
      <c r="U3509" s="169"/>
      <c r="V3509" s="169"/>
      <c r="W3509" s="169"/>
      <c r="X3509" s="169"/>
      <c r="Y3509" s="169"/>
      <c r="Z3509" s="169"/>
      <c r="AA3509" s="169"/>
      <c r="AB3509" s="169"/>
      <c r="AC3509" s="169"/>
      <c r="AD3509" s="169"/>
      <c r="AE3509" s="169"/>
      <c r="AF3509" s="169"/>
      <c r="AG3509" s="169"/>
      <c r="AH3509" s="169"/>
      <c r="AI3509" s="169"/>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69"/>
      <c r="C3634" s="169"/>
      <c r="D3634" s="169"/>
      <c r="E3634" s="169"/>
      <c r="F3634" s="169"/>
      <c r="G3634" s="169"/>
      <c r="H3634" s="169"/>
      <c r="I3634" s="169"/>
      <c r="J3634" s="169"/>
      <c r="K3634" s="169"/>
      <c r="L3634" s="169"/>
      <c r="M3634" s="169"/>
      <c r="N3634" s="169"/>
      <c r="O3634" s="169"/>
      <c r="P3634" s="169"/>
      <c r="Q3634" s="169"/>
      <c r="R3634" s="169"/>
      <c r="S3634" s="169"/>
      <c r="T3634" s="169"/>
      <c r="U3634" s="169"/>
      <c r="V3634" s="169"/>
      <c r="W3634" s="169"/>
      <c r="X3634" s="169"/>
      <c r="Y3634" s="169"/>
      <c r="Z3634" s="169"/>
      <c r="AA3634" s="169"/>
      <c r="AB3634" s="169"/>
      <c r="AC3634" s="169"/>
      <c r="AD3634" s="169"/>
      <c r="AE3634" s="169"/>
      <c r="AF3634" s="169"/>
      <c r="AG3634" s="169"/>
      <c r="AH3634" s="169"/>
      <c r="AI3634" s="169"/>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69"/>
      <c r="C3759" s="169"/>
      <c r="D3759" s="169"/>
      <c r="E3759" s="169"/>
      <c r="F3759" s="169"/>
      <c r="G3759" s="169"/>
      <c r="H3759" s="169"/>
      <c r="I3759" s="169"/>
      <c r="J3759" s="169"/>
      <c r="K3759" s="169"/>
      <c r="L3759" s="169"/>
      <c r="M3759" s="169"/>
      <c r="N3759" s="169"/>
      <c r="O3759" s="169"/>
      <c r="P3759" s="169"/>
      <c r="Q3759" s="169"/>
      <c r="R3759" s="169"/>
      <c r="S3759" s="169"/>
      <c r="T3759" s="169"/>
      <c r="U3759" s="169"/>
      <c r="V3759" s="169"/>
      <c r="W3759" s="169"/>
      <c r="X3759" s="169"/>
      <c r="Y3759" s="169"/>
      <c r="Z3759" s="169"/>
      <c r="AA3759" s="169"/>
      <c r="AB3759" s="169"/>
      <c r="AC3759" s="169"/>
      <c r="AD3759" s="169"/>
      <c r="AE3759" s="169"/>
      <c r="AF3759" s="169"/>
      <c r="AG3759" s="169"/>
      <c r="AH3759" s="169"/>
      <c r="AI3759" s="169"/>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69"/>
      <c r="C3884" s="169"/>
      <c r="D3884" s="169"/>
      <c r="E3884" s="169"/>
      <c r="F3884" s="169"/>
      <c r="G3884" s="169"/>
      <c r="H3884" s="169"/>
      <c r="I3884" s="169"/>
      <c r="J3884" s="169"/>
      <c r="K3884" s="169"/>
      <c r="L3884" s="169"/>
      <c r="M3884" s="169"/>
      <c r="N3884" s="169"/>
      <c r="O3884" s="169"/>
      <c r="P3884" s="169"/>
      <c r="Q3884" s="169"/>
      <c r="R3884" s="169"/>
      <c r="S3884" s="169"/>
      <c r="T3884" s="169"/>
      <c r="U3884" s="169"/>
      <c r="V3884" s="169"/>
      <c r="W3884" s="169"/>
      <c r="X3884" s="169"/>
      <c r="Y3884" s="169"/>
      <c r="Z3884" s="169"/>
      <c r="AA3884" s="169"/>
      <c r="AB3884" s="169"/>
      <c r="AC3884" s="169"/>
      <c r="AD3884" s="169"/>
      <c r="AE3884" s="169"/>
      <c r="AF3884" s="169"/>
      <c r="AG3884" s="169"/>
      <c r="AH3884" s="169"/>
      <c r="AI3884" s="169"/>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69"/>
      <c r="C4009" s="169"/>
      <c r="D4009" s="169"/>
      <c r="E4009" s="169"/>
      <c r="F4009" s="169"/>
      <c r="G4009" s="169"/>
      <c r="H4009" s="169"/>
      <c r="I4009" s="169"/>
      <c r="J4009" s="169"/>
      <c r="K4009" s="169"/>
      <c r="L4009" s="169"/>
      <c r="M4009" s="169"/>
      <c r="N4009" s="169"/>
      <c r="O4009" s="169"/>
      <c r="P4009" s="169"/>
      <c r="Q4009" s="169"/>
      <c r="R4009" s="169"/>
      <c r="S4009" s="169"/>
      <c r="T4009" s="169"/>
      <c r="U4009" s="169"/>
      <c r="V4009" s="169"/>
      <c r="W4009" s="169"/>
      <c r="X4009" s="169"/>
      <c r="Y4009" s="169"/>
      <c r="Z4009" s="169"/>
      <c r="AA4009" s="169"/>
      <c r="AB4009" s="169"/>
      <c r="AC4009" s="169"/>
      <c r="AD4009" s="169"/>
      <c r="AE4009" s="169"/>
      <c r="AF4009" s="169"/>
      <c r="AG4009" s="169"/>
      <c r="AH4009" s="169"/>
      <c r="AI4009" s="169"/>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69"/>
      <c r="C4134" s="169"/>
      <c r="D4134" s="169"/>
      <c r="E4134" s="169"/>
      <c r="F4134" s="169"/>
      <c r="G4134" s="169"/>
      <c r="H4134" s="169"/>
      <c r="I4134" s="169"/>
      <c r="J4134" s="169"/>
      <c r="K4134" s="169"/>
      <c r="L4134" s="169"/>
      <c r="M4134" s="169"/>
      <c r="N4134" s="169"/>
      <c r="O4134" s="169"/>
      <c r="P4134" s="169"/>
      <c r="Q4134" s="169"/>
      <c r="R4134" s="169"/>
      <c r="S4134" s="169"/>
      <c r="T4134" s="169"/>
      <c r="U4134" s="169"/>
      <c r="V4134" s="169"/>
      <c r="W4134" s="169"/>
      <c r="X4134" s="169"/>
      <c r="Y4134" s="169"/>
      <c r="Z4134" s="169"/>
      <c r="AA4134" s="169"/>
      <c r="AB4134" s="169"/>
      <c r="AC4134" s="169"/>
      <c r="AD4134" s="169"/>
      <c r="AE4134" s="169"/>
      <c r="AF4134" s="169"/>
      <c r="AG4134" s="169"/>
      <c r="AH4134" s="169"/>
      <c r="AI4134" s="169"/>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69"/>
      <c r="C4259" s="169"/>
      <c r="D4259" s="169"/>
      <c r="E4259" s="169"/>
      <c r="F4259" s="169"/>
      <c r="G4259" s="169"/>
      <c r="H4259" s="169"/>
      <c r="I4259" s="169"/>
      <c r="J4259" s="169"/>
      <c r="K4259" s="169"/>
      <c r="L4259" s="169"/>
      <c r="M4259" s="169"/>
      <c r="N4259" s="169"/>
      <c r="O4259" s="169"/>
      <c r="P4259" s="169"/>
      <c r="Q4259" s="169"/>
      <c r="R4259" s="169"/>
      <c r="S4259" s="169"/>
      <c r="T4259" s="169"/>
      <c r="U4259" s="169"/>
      <c r="V4259" s="169"/>
      <c r="W4259" s="169"/>
      <c r="X4259" s="169"/>
      <c r="Y4259" s="169"/>
      <c r="Z4259" s="169"/>
      <c r="AA4259" s="169"/>
      <c r="AB4259" s="169"/>
      <c r="AC4259" s="169"/>
      <c r="AD4259" s="169"/>
      <c r="AE4259" s="169"/>
      <c r="AF4259" s="169"/>
      <c r="AG4259" s="169"/>
      <c r="AH4259" s="169"/>
      <c r="AI4259" s="169"/>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69"/>
      <c r="C4384" s="169"/>
      <c r="D4384" s="169"/>
      <c r="E4384" s="169"/>
      <c r="F4384" s="169"/>
      <c r="G4384" s="169"/>
      <c r="H4384" s="169"/>
      <c r="I4384" s="169"/>
      <c r="J4384" s="169"/>
      <c r="K4384" s="169"/>
      <c r="L4384" s="169"/>
      <c r="M4384" s="169"/>
      <c r="N4384" s="169"/>
      <c r="O4384" s="169"/>
      <c r="P4384" s="169"/>
      <c r="Q4384" s="169"/>
      <c r="R4384" s="169"/>
      <c r="S4384" s="169"/>
      <c r="T4384" s="169"/>
      <c r="U4384" s="169"/>
      <c r="V4384" s="169"/>
      <c r="W4384" s="169"/>
      <c r="X4384" s="169"/>
      <c r="Y4384" s="169"/>
      <c r="Z4384" s="169"/>
      <c r="AA4384" s="169"/>
      <c r="AB4384" s="169"/>
      <c r="AC4384" s="169"/>
      <c r="AD4384" s="169"/>
      <c r="AE4384" s="169"/>
      <c r="AF4384" s="169"/>
      <c r="AG4384" s="169"/>
      <c r="AH4384" s="169"/>
      <c r="AI4384" s="169"/>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70" t="s">
        <v>1391</v>
      </c>
      <c r="C67" s="171"/>
      <c r="D67" s="171"/>
      <c r="E67" s="171"/>
      <c r="F67" s="171"/>
      <c r="G67" s="171"/>
      <c r="H67" s="171"/>
      <c r="I67" s="171"/>
      <c r="J67" s="171"/>
      <c r="K67" s="171"/>
      <c r="L67" s="171"/>
      <c r="M67" s="171"/>
      <c r="N67" s="171"/>
      <c r="O67" s="171"/>
      <c r="P67" s="171"/>
      <c r="Q67" s="171"/>
      <c r="R67" s="171"/>
      <c r="S67" s="171"/>
      <c r="T67" s="171"/>
      <c r="U67" s="171"/>
      <c r="V67" s="171"/>
      <c r="W67" s="171"/>
      <c r="X67" s="171"/>
      <c r="Y67" s="171"/>
      <c r="Z67" s="171"/>
      <c r="AA67" s="171"/>
      <c r="AB67" s="171"/>
      <c r="AC67" s="171"/>
      <c r="AD67" s="171"/>
      <c r="AE67" s="171"/>
      <c r="AF67" s="171"/>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69"/>
      <c r="C116" s="169"/>
      <c r="D116" s="169"/>
      <c r="E116" s="169"/>
      <c r="F116" s="169"/>
      <c r="G116" s="169"/>
      <c r="H116" s="169"/>
      <c r="I116" s="169"/>
      <c r="J116" s="169"/>
      <c r="K116" s="169"/>
      <c r="L116" s="169"/>
      <c r="M116" s="169"/>
      <c r="N116" s="169"/>
      <c r="O116" s="169"/>
      <c r="P116" s="169"/>
      <c r="Q116" s="169"/>
      <c r="R116" s="169"/>
      <c r="S116" s="169"/>
      <c r="T116" s="169"/>
      <c r="U116" s="169"/>
      <c r="V116" s="169"/>
      <c r="W116" s="169"/>
      <c r="X116" s="169"/>
      <c r="Y116" s="169"/>
      <c r="Z116" s="169"/>
      <c r="AA116" s="169"/>
      <c r="AB116" s="169"/>
      <c r="AC116" s="169"/>
      <c r="AD116" s="169"/>
      <c r="AE116" s="169"/>
      <c r="AF116" s="169"/>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69"/>
      <c r="X258" s="169"/>
      <c r="Y258" s="169"/>
      <c r="Z258" s="169"/>
      <c r="AA258" s="169"/>
      <c r="AB258" s="169"/>
      <c r="AC258" s="169"/>
      <c r="AD258" s="169"/>
      <c r="AE258" s="169"/>
      <c r="AF258" s="169"/>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69"/>
      <c r="X340" s="169"/>
      <c r="Y340" s="169"/>
      <c r="Z340" s="169"/>
      <c r="AA340" s="169"/>
      <c r="AB340" s="169"/>
      <c r="AC340" s="169"/>
      <c r="AD340" s="169"/>
      <c r="AE340" s="169"/>
      <c r="AF340" s="169"/>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69"/>
      <c r="X452" s="169"/>
      <c r="Y452" s="169"/>
      <c r="Z452" s="169"/>
      <c r="AA452" s="169"/>
      <c r="AB452" s="169"/>
      <c r="AC452" s="169"/>
      <c r="AD452" s="169"/>
      <c r="AE452" s="169"/>
      <c r="AF452" s="169"/>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69"/>
      <c r="X557" s="169"/>
      <c r="Y557" s="169"/>
      <c r="Z557" s="169"/>
      <c r="AA557" s="169"/>
      <c r="AB557" s="169"/>
      <c r="AC557" s="169"/>
      <c r="AD557" s="169"/>
      <c r="AE557" s="169"/>
      <c r="AF557" s="169"/>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69"/>
      <c r="X638" s="169"/>
      <c r="Y638" s="169"/>
      <c r="Z638" s="169"/>
      <c r="AA638" s="169"/>
      <c r="AB638" s="169"/>
      <c r="AC638" s="169"/>
      <c r="AD638" s="169"/>
      <c r="AE638" s="169"/>
      <c r="AF638" s="169"/>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69"/>
      <c r="X710" s="169"/>
      <c r="Y710" s="169"/>
      <c r="Z710" s="169"/>
      <c r="AA710" s="169"/>
      <c r="AB710" s="169"/>
      <c r="AC710" s="169"/>
      <c r="AD710" s="169"/>
      <c r="AE710" s="169"/>
      <c r="AF710" s="169"/>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c r="AB886" s="169"/>
      <c r="AC886" s="169"/>
      <c r="AD886" s="169"/>
      <c r="AE886" s="169"/>
      <c r="AF886" s="169"/>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69"/>
      <c r="C969" s="169"/>
      <c r="D969" s="169"/>
      <c r="E969" s="169"/>
      <c r="F969" s="169"/>
      <c r="G969" s="169"/>
      <c r="H969" s="169"/>
      <c r="I969" s="169"/>
      <c r="J969" s="169"/>
      <c r="K969" s="169"/>
      <c r="L969" s="169"/>
      <c r="M969" s="169"/>
      <c r="N969" s="169"/>
      <c r="O969" s="169"/>
      <c r="P969" s="169"/>
      <c r="Q969" s="169"/>
      <c r="R969" s="169"/>
      <c r="S969" s="169"/>
      <c r="T969" s="169"/>
      <c r="U969" s="169"/>
      <c r="V969" s="169"/>
      <c r="W969" s="169"/>
      <c r="X969" s="169"/>
      <c r="Y969" s="169"/>
      <c r="Z969" s="169"/>
      <c r="AA969" s="169"/>
      <c r="AB969" s="169"/>
      <c r="AC969" s="169"/>
      <c r="AD969" s="169"/>
      <c r="AE969" s="169"/>
      <c r="AF969" s="169"/>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69"/>
      <c r="C1071" s="169"/>
      <c r="D1071" s="169"/>
      <c r="E1071" s="169"/>
      <c r="F1071" s="169"/>
      <c r="G1071" s="169"/>
      <c r="H1071" s="169"/>
      <c r="I1071" s="169"/>
      <c r="J1071" s="169"/>
      <c r="K1071" s="169"/>
      <c r="L1071" s="169"/>
      <c r="M1071" s="169"/>
      <c r="N1071" s="169"/>
      <c r="O1071" s="169"/>
      <c r="P1071" s="169"/>
      <c r="Q1071" s="169"/>
      <c r="R1071" s="169"/>
      <c r="S1071" s="169"/>
      <c r="T1071" s="169"/>
      <c r="U1071" s="169"/>
      <c r="V1071" s="169"/>
      <c r="W1071" s="169"/>
      <c r="X1071" s="169"/>
      <c r="Y1071" s="169"/>
      <c r="Z1071" s="169"/>
      <c r="AA1071" s="169"/>
      <c r="AB1071" s="169"/>
      <c r="AC1071" s="169"/>
      <c r="AD1071" s="169"/>
      <c r="AE1071" s="169"/>
      <c r="AF1071" s="169"/>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69"/>
      <c r="C1169" s="169"/>
      <c r="D1169" s="169"/>
      <c r="E1169" s="169"/>
      <c r="F1169" s="169"/>
      <c r="G1169" s="169"/>
      <c r="H1169" s="169"/>
      <c r="I1169" s="169"/>
      <c r="J1169" s="169"/>
      <c r="K1169" s="169"/>
      <c r="L1169" s="169"/>
      <c r="M1169" s="169"/>
      <c r="N1169" s="169"/>
      <c r="O1169" s="169"/>
      <c r="P1169" s="169"/>
      <c r="Q1169" s="169"/>
      <c r="R1169" s="169"/>
      <c r="S1169" s="169"/>
      <c r="T1169" s="169"/>
      <c r="U1169" s="169"/>
      <c r="V1169" s="169"/>
      <c r="W1169" s="169"/>
      <c r="X1169" s="169"/>
      <c r="Y1169" s="169"/>
      <c r="Z1169" s="169"/>
      <c r="AA1169" s="169"/>
      <c r="AB1169" s="169"/>
      <c r="AC1169" s="169"/>
      <c r="AD1169" s="169"/>
      <c r="AE1169" s="169"/>
      <c r="AF1169" s="169"/>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69"/>
      <c r="C1269" s="169"/>
      <c r="D1269" s="169"/>
      <c r="E1269" s="169"/>
      <c r="F1269" s="169"/>
      <c r="G1269" s="169"/>
      <c r="H1269" s="169"/>
      <c r="I1269" s="169"/>
      <c r="J1269" s="169"/>
      <c r="K1269" s="169"/>
      <c r="L1269" s="169"/>
      <c r="M1269" s="169"/>
      <c r="N1269" s="169"/>
      <c r="O1269" s="169"/>
      <c r="P1269" s="169"/>
      <c r="Q1269" s="169"/>
      <c r="R1269" s="169"/>
      <c r="S1269" s="169"/>
      <c r="T1269" s="169"/>
      <c r="U1269" s="169"/>
      <c r="V1269" s="169"/>
      <c r="W1269" s="169"/>
      <c r="X1269" s="169"/>
      <c r="Y1269" s="169"/>
      <c r="Z1269" s="169"/>
      <c r="AA1269" s="169"/>
      <c r="AB1269" s="169"/>
      <c r="AC1269" s="169"/>
      <c r="AD1269" s="169"/>
      <c r="AE1269" s="169"/>
      <c r="AF1269" s="169"/>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69"/>
      <c r="C1484" s="169"/>
      <c r="D1484" s="169"/>
      <c r="E1484" s="169"/>
      <c r="F1484" s="169"/>
      <c r="G1484" s="169"/>
      <c r="H1484" s="169"/>
      <c r="I1484" s="169"/>
      <c r="J1484" s="169"/>
      <c r="K1484" s="169"/>
      <c r="L1484" s="169"/>
      <c r="M1484" s="169"/>
      <c r="N1484" s="169"/>
      <c r="O1484" s="169"/>
      <c r="P1484" s="169"/>
      <c r="Q1484" s="169"/>
      <c r="R1484" s="169"/>
      <c r="S1484" s="169"/>
      <c r="T1484" s="169"/>
      <c r="U1484" s="169"/>
      <c r="V1484" s="169"/>
      <c r="W1484" s="169"/>
      <c r="X1484" s="169"/>
      <c r="Y1484" s="169"/>
      <c r="Z1484" s="169"/>
      <c r="AA1484" s="169"/>
      <c r="AB1484" s="169"/>
      <c r="AC1484" s="169"/>
      <c r="AD1484" s="169"/>
      <c r="AE1484" s="169"/>
      <c r="AF1484" s="169"/>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69"/>
      <c r="C1713" s="169"/>
      <c r="D1713" s="169"/>
      <c r="E1713" s="169"/>
      <c r="F1713" s="169"/>
      <c r="G1713" s="169"/>
      <c r="H1713" s="169"/>
      <c r="I1713" s="169"/>
      <c r="J1713" s="169"/>
      <c r="K1713" s="169"/>
      <c r="L1713" s="169"/>
      <c r="M1713" s="169"/>
      <c r="N1713" s="169"/>
      <c r="O1713" s="169"/>
      <c r="P1713" s="169"/>
      <c r="Q1713" s="169"/>
      <c r="R1713" s="169"/>
      <c r="S1713" s="169"/>
      <c r="T1713" s="169"/>
      <c r="U1713" s="169"/>
      <c r="V1713" s="169"/>
      <c r="W1713" s="169"/>
      <c r="X1713" s="169"/>
      <c r="Y1713" s="169"/>
      <c r="Z1713" s="169"/>
      <c r="AA1713" s="169"/>
      <c r="AB1713" s="169"/>
      <c r="AC1713" s="169"/>
      <c r="AD1713" s="169"/>
      <c r="AE1713" s="169"/>
      <c r="AF1713" s="169"/>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69"/>
      <c r="C1990" s="169"/>
      <c r="D1990" s="169"/>
      <c r="E1990" s="169"/>
      <c r="F1990" s="169"/>
      <c r="G1990" s="169"/>
      <c r="H1990" s="169"/>
      <c r="I1990" s="169"/>
      <c r="J1990" s="169"/>
      <c r="K1990" s="169"/>
      <c r="L1990" s="169"/>
      <c r="M1990" s="169"/>
      <c r="N1990" s="169"/>
      <c r="O1990" s="169"/>
      <c r="P1990" s="169"/>
      <c r="Q1990" s="169"/>
      <c r="R1990" s="169"/>
      <c r="S1990" s="169"/>
      <c r="T1990" s="169"/>
      <c r="U1990" s="169"/>
      <c r="V1990" s="169"/>
      <c r="W1990" s="169"/>
      <c r="X1990" s="169"/>
      <c r="Y1990" s="169"/>
      <c r="Z1990" s="169"/>
      <c r="AA1990" s="169"/>
      <c r="AB1990" s="169"/>
      <c r="AC1990" s="169"/>
      <c r="AD1990" s="169"/>
      <c r="AE1990" s="169"/>
      <c r="AF1990" s="169"/>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69"/>
      <c r="C2325" s="169"/>
      <c r="D2325" s="169"/>
      <c r="E2325" s="169"/>
      <c r="F2325" s="169"/>
      <c r="G2325" s="169"/>
      <c r="H2325" s="169"/>
      <c r="I2325" s="169"/>
      <c r="J2325" s="169"/>
      <c r="K2325" s="169"/>
      <c r="L2325" s="169"/>
      <c r="M2325" s="169"/>
      <c r="N2325" s="169"/>
      <c r="O2325" s="169"/>
      <c r="P2325" s="169"/>
      <c r="Q2325" s="169"/>
      <c r="R2325" s="169"/>
      <c r="S2325" s="169"/>
      <c r="T2325" s="169"/>
      <c r="U2325" s="169"/>
      <c r="V2325" s="169"/>
      <c r="W2325" s="169"/>
      <c r="X2325" s="169"/>
      <c r="Y2325" s="169"/>
      <c r="Z2325" s="169"/>
      <c r="AA2325" s="169"/>
      <c r="AB2325" s="169"/>
      <c r="AC2325" s="169"/>
      <c r="AD2325" s="169"/>
      <c r="AE2325" s="169"/>
      <c r="AF2325" s="169"/>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69"/>
      <c r="C2645" s="169"/>
      <c r="D2645" s="169"/>
      <c r="E2645" s="169"/>
      <c r="F2645" s="169"/>
      <c r="G2645" s="169"/>
      <c r="H2645" s="169"/>
      <c r="I2645" s="169"/>
      <c r="J2645" s="169"/>
      <c r="K2645" s="169"/>
      <c r="L2645" s="169"/>
      <c r="M2645" s="169"/>
      <c r="N2645" s="169"/>
      <c r="O2645" s="169"/>
      <c r="P2645" s="169"/>
      <c r="Q2645" s="169"/>
      <c r="R2645" s="169"/>
      <c r="S2645" s="169"/>
      <c r="T2645" s="169"/>
      <c r="U2645" s="169"/>
      <c r="V2645" s="169"/>
      <c r="W2645" s="169"/>
      <c r="X2645" s="169"/>
      <c r="Y2645" s="169"/>
      <c r="Z2645" s="169"/>
      <c r="AA2645" s="169"/>
      <c r="AB2645" s="169"/>
      <c r="AC2645" s="169"/>
      <c r="AD2645" s="169"/>
      <c r="AE2645" s="169"/>
      <c r="AF2645" s="169"/>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69"/>
      <c r="C2971" s="169"/>
      <c r="D2971" s="169"/>
      <c r="E2971" s="169"/>
      <c r="F2971" s="169"/>
      <c r="G2971" s="169"/>
      <c r="H2971" s="169"/>
      <c r="I2971" s="169"/>
      <c r="J2971" s="169"/>
      <c r="K2971" s="169"/>
      <c r="L2971" s="169"/>
      <c r="M2971" s="169"/>
      <c r="N2971" s="169"/>
      <c r="O2971" s="169"/>
      <c r="P2971" s="169"/>
      <c r="Q2971" s="169"/>
      <c r="R2971" s="169"/>
      <c r="S2971" s="169"/>
      <c r="T2971" s="169"/>
      <c r="U2971" s="169"/>
      <c r="V2971" s="169"/>
      <c r="W2971" s="169"/>
      <c r="X2971" s="169"/>
      <c r="Y2971" s="169"/>
      <c r="Z2971" s="169"/>
      <c r="AA2971" s="169"/>
      <c r="AB2971" s="169"/>
      <c r="AC2971" s="169"/>
      <c r="AD2971" s="169"/>
      <c r="AE2971" s="169"/>
      <c r="AF2971" s="169"/>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69"/>
      <c r="C3293" s="169"/>
      <c r="D3293" s="169"/>
      <c r="E3293" s="169"/>
      <c r="F3293" s="169"/>
      <c r="G3293" s="169"/>
      <c r="H3293" s="169"/>
      <c r="I3293" s="169"/>
      <c r="J3293" s="169"/>
      <c r="K3293" s="169"/>
      <c r="L3293" s="169"/>
      <c r="M3293" s="169"/>
      <c r="N3293" s="169"/>
      <c r="O3293" s="169"/>
      <c r="P3293" s="169"/>
      <c r="Q3293" s="169"/>
      <c r="R3293" s="169"/>
      <c r="S3293" s="169"/>
      <c r="T3293" s="169"/>
      <c r="U3293" s="169"/>
      <c r="V3293" s="169"/>
      <c r="W3293" s="169"/>
      <c r="X3293" s="169"/>
      <c r="Y3293" s="169"/>
      <c r="Z3293" s="169"/>
      <c r="AA3293" s="169"/>
      <c r="AB3293" s="169"/>
      <c r="AC3293" s="169"/>
      <c r="AD3293" s="169"/>
      <c r="AE3293" s="169"/>
      <c r="AF3293" s="169"/>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69"/>
      <c r="C3402" s="169"/>
      <c r="D3402" s="169"/>
      <c r="E3402" s="169"/>
      <c r="F3402" s="169"/>
      <c r="G3402" s="169"/>
      <c r="H3402" s="169"/>
      <c r="I3402" s="169"/>
      <c r="J3402" s="169"/>
      <c r="K3402" s="169"/>
      <c r="L3402" s="169"/>
      <c r="M3402" s="169"/>
      <c r="N3402" s="169"/>
      <c r="O3402" s="169"/>
      <c r="P3402" s="169"/>
      <c r="Q3402" s="169"/>
      <c r="R3402" s="169"/>
      <c r="S3402" s="169"/>
      <c r="T3402" s="169"/>
      <c r="U3402" s="169"/>
      <c r="V3402" s="169"/>
      <c r="W3402" s="169"/>
      <c r="X3402" s="169"/>
      <c r="Y3402" s="169"/>
      <c r="Z3402" s="169"/>
      <c r="AA3402" s="169"/>
      <c r="AB3402" s="169"/>
      <c r="AC3402" s="169"/>
      <c r="AD3402" s="169"/>
      <c r="AE3402" s="169"/>
      <c r="AF3402" s="169"/>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69"/>
      <c r="C3527" s="169"/>
      <c r="D3527" s="169"/>
      <c r="E3527" s="169"/>
      <c r="F3527" s="169"/>
      <c r="G3527" s="169"/>
      <c r="H3527" s="169"/>
      <c r="I3527" s="169"/>
      <c r="J3527" s="169"/>
      <c r="K3527" s="169"/>
      <c r="L3527" s="169"/>
      <c r="M3527" s="169"/>
      <c r="N3527" s="169"/>
      <c r="O3527" s="169"/>
      <c r="P3527" s="169"/>
      <c r="Q3527" s="169"/>
      <c r="R3527" s="169"/>
      <c r="S3527" s="169"/>
      <c r="T3527" s="169"/>
      <c r="U3527" s="169"/>
      <c r="V3527" s="169"/>
      <c r="W3527" s="169"/>
      <c r="X3527" s="169"/>
      <c r="Y3527" s="169"/>
      <c r="Z3527" s="169"/>
      <c r="AA3527" s="169"/>
      <c r="AB3527" s="169"/>
      <c r="AC3527" s="169"/>
      <c r="AD3527" s="169"/>
      <c r="AE3527" s="169"/>
      <c r="AF3527" s="169"/>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69"/>
      <c r="C3652" s="169"/>
      <c r="D3652" s="169"/>
      <c r="E3652" s="169"/>
      <c r="F3652" s="169"/>
      <c r="G3652" s="169"/>
      <c r="H3652" s="169"/>
      <c r="I3652" s="169"/>
      <c r="J3652" s="169"/>
      <c r="K3652" s="169"/>
      <c r="L3652" s="169"/>
      <c r="M3652" s="169"/>
      <c r="N3652" s="169"/>
      <c r="O3652" s="169"/>
      <c r="P3652" s="169"/>
      <c r="Q3652" s="169"/>
      <c r="R3652" s="169"/>
      <c r="S3652" s="169"/>
      <c r="T3652" s="169"/>
      <c r="U3652" s="169"/>
      <c r="V3652" s="169"/>
      <c r="W3652" s="169"/>
      <c r="X3652" s="169"/>
      <c r="Y3652" s="169"/>
      <c r="Z3652" s="169"/>
      <c r="AA3652" s="169"/>
      <c r="AB3652" s="169"/>
      <c r="AC3652" s="169"/>
      <c r="AD3652" s="169"/>
      <c r="AE3652" s="169"/>
      <c r="AF3652" s="169"/>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69"/>
      <c r="C3777" s="169"/>
      <c r="D3777" s="169"/>
      <c r="E3777" s="169"/>
      <c r="F3777" s="169"/>
      <c r="G3777" s="169"/>
      <c r="H3777" s="169"/>
      <c r="I3777" s="169"/>
      <c r="J3777" s="169"/>
      <c r="K3777" s="169"/>
      <c r="L3777" s="169"/>
      <c r="M3777" s="169"/>
      <c r="N3777" s="169"/>
      <c r="O3777" s="169"/>
      <c r="P3777" s="169"/>
      <c r="Q3777" s="169"/>
      <c r="R3777" s="169"/>
      <c r="S3777" s="169"/>
      <c r="T3777" s="169"/>
      <c r="U3777" s="169"/>
      <c r="V3777" s="169"/>
      <c r="W3777" s="169"/>
      <c r="X3777" s="169"/>
      <c r="Y3777" s="169"/>
      <c r="Z3777" s="169"/>
      <c r="AA3777" s="169"/>
      <c r="AB3777" s="169"/>
      <c r="AC3777" s="169"/>
      <c r="AD3777" s="169"/>
      <c r="AE3777" s="169"/>
      <c r="AF3777" s="169"/>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69"/>
      <c r="C3902" s="169"/>
      <c r="D3902" s="169"/>
      <c r="E3902" s="169"/>
      <c r="F3902" s="169"/>
      <c r="G3902" s="169"/>
      <c r="H3902" s="169"/>
      <c r="I3902" s="169"/>
      <c r="J3902" s="169"/>
      <c r="K3902" s="169"/>
      <c r="L3902" s="169"/>
      <c r="M3902" s="169"/>
      <c r="N3902" s="169"/>
      <c r="O3902" s="169"/>
      <c r="P3902" s="169"/>
      <c r="Q3902" s="169"/>
      <c r="R3902" s="169"/>
      <c r="S3902" s="169"/>
      <c r="T3902" s="169"/>
      <c r="U3902" s="169"/>
      <c r="V3902" s="169"/>
      <c r="W3902" s="169"/>
      <c r="X3902" s="169"/>
      <c r="Y3902" s="169"/>
      <c r="Z3902" s="169"/>
      <c r="AA3902" s="169"/>
      <c r="AB3902" s="169"/>
      <c r="AC3902" s="169"/>
      <c r="AD3902" s="169"/>
      <c r="AE3902" s="169"/>
      <c r="AF3902" s="169"/>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69"/>
      <c r="C4027" s="169"/>
      <c r="D4027" s="169"/>
      <c r="E4027" s="169"/>
      <c r="F4027" s="169"/>
      <c r="G4027" s="169"/>
      <c r="H4027" s="169"/>
      <c r="I4027" s="169"/>
      <c r="J4027" s="169"/>
      <c r="K4027" s="169"/>
      <c r="L4027" s="169"/>
      <c r="M4027" s="169"/>
      <c r="N4027" s="169"/>
      <c r="O4027" s="169"/>
      <c r="P4027" s="169"/>
      <c r="Q4027" s="169"/>
      <c r="R4027" s="169"/>
      <c r="S4027" s="169"/>
      <c r="T4027" s="169"/>
      <c r="U4027" s="169"/>
      <c r="V4027" s="169"/>
      <c r="W4027" s="169"/>
      <c r="X4027" s="169"/>
      <c r="Y4027" s="169"/>
      <c r="Z4027" s="169"/>
      <c r="AA4027" s="169"/>
      <c r="AB4027" s="169"/>
      <c r="AC4027" s="169"/>
      <c r="AD4027" s="169"/>
      <c r="AE4027" s="169"/>
      <c r="AF4027" s="169"/>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69"/>
      <c r="C4152" s="169"/>
      <c r="D4152" s="169"/>
      <c r="E4152" s="169"/>
      <c r="F4152" s="169"/>
      <c r="G4152" s="169"/>
      <c r="H4152" s="169"/>
      <c r="I4152" s="169"/>
      <c r="J4152" s="169"/>
      <c r="K4152" s="169"/>
      <c r="L4152" s="169"/>
      <c r="M4152" s="169"/>
      <c r="N4152" s="169"/>
      <c r="O4152" s="169"/>
      <c r="P4152" s="169"/>
      <c r="Q4152" s="169"/>
      <c r="R4152" s="169"/>
      <c r="S4152" s="169"/>
      <c r="T4152" s="169"/>
      <c r="U4152" s="169"/>
      <c r="V4152" s="169"/>
      <c r="W4152" s="169"/>
      <c r="X4152" s="169"/>
      <c r="Y4152" s="169"/>
      <c r="Z4152" s="169"/>
      <c r="AA4152" s="169"/>
      <c r="AB4152" s="169"/>
      <c r="AC4152" s="169"/>
      <c r="AD4152" s="169"/>
      <c r="AE4152" s="169"/>
      <c r="AF4152" s="169"/>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69"/>
      <c r="C4277" s="169"/>
      <c r="D4277" s="169"/>
      <c r="E4277" s="169"/>
      <c r="F4277" s="169"/>
      <c r="G4277" s="169"/>
      <c r="H4277" s="169"/>
      <c r="I4277" s="169"/>
      <c r="J4277" s="169"/>
      <c r="K4277" s="169"/>
      <c r="L4277" s="169"/>
      <c r="M4277" s="169"/>
      <c r="N4277" s="169"/>
      <c r="O4277" s="169"/>
      <c r="P4277" s="169"/>
      <c r="Q4277" s="169"/>
      <c r="R4277" s="169"/>
      <c r="S4277" s="169"/>
      <c r="T4277" s="169"/>
      <c r="U4277" s="169"/>
      <c r="V4277" s="169"/>
      <c r="W4277" s="169"/>
      <c r="X4277" s="169"/>
      <c r="Y4277" s="169"/>
      <c r="Z4277" s="169"/>
      <c r="AA4277" s="169"/>
      <c r="AB4277" s="169"/>
      <c r="AC4277" s="169"/>
      <c r="AD4277" s="169"/>
      <c r="AE4277" s="169"/>
      <c r="AF4277" s="169"/>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69"/>
      <c r="C4402" s="169"/>
      <c r="D4402" s="169"/>
      <c r="E4402" s="169"/>
      <c r="F4402" s="169"/>
      <c r="G4402" s="169"/>
      <c r="H4402" s="169"/>
      <c r="I4402" s="169"/>
      <c r="J4402" s="169"/>
      <c r="K4402" s="169"/>
      <c r="L4402" s="169"/>
      <c r="M4402" s="169"/>
      <c r="N4402" s="169"/>
      <c r="O4402" s="169"/>
      <c r="P4402" s="169"/>
      <c r="Q4402" s="169"/>
      <c r="R4402" s="169"/>
      <c r="S4402" s="169"/>
      <c r="T4402" s="169"/>
      <c r="U4402" s="169"/>
      <c r="V4402" s="169"/>
      <c r="W4402" s="169"/>
      <c r="X4402" s="169"/>
      <c r="Y4402" s="169"/>
      <c r="Z4402" s="169"/>
      <c r="AA4402" s="169"/>
      <c r="AB4402" s="169"/>
      <c r="AC4402" s="169"/>
      <c r="AD4402" s="169"/>
      <c r="AE4402" s="169"/>
      <c r="AF4402" s="169"/>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70" t="s">
        <v>1542</v>
      </c>
      <c r="C146" s="171"/>
      <c r="D146" s="171"/>
      <c r="E146" s="171"/>
      <c r="F146" s="171"/>
      <c r="G146" s="171"/>
      <c r="H146" s="171"/>
      <c r="I146" s="171"/>
      <c r="J146" s="171"/>
      <c r="K146" s="171"/>
      <c r="L146" s="171"/>
      <c r="M146" s="171"/>
      <c r="N146" s="171"/>
      <c r="O146" s="171"/>
      <c r="P146" s="171"/>
      <c r="Q146" s="171"/>
      <c r="R146" s="171"/>
      <c r="S146" s="171"/>
      <c r="T146" s="171"/>
      <c r="U146" s="171"/>
      <c r="V146" s="171"/>
      <c r="W146" s="171"/>
      <c r="X146" s="171"/>
      <c r="Y146" s="171"/>
      <c r="Z146" s="171"/>
      <c r="AA146" s="171"/>
      <c r="AB146" s="171"/>
      <c r="AC146" s="171"/>
      <c r="AD146" s="171"/>
      <c r="AE146" s="171"/>
      <c r="AF146" s="171"/>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69"/>
      <c r="X258" s="169"/>
      <c r="Y258" s="169"/>
      <c r="Z258" s="169"/>
      <c r="AA258" s="169"/>
      <c r="AB258" s="169"/>
      <c r="AC258" s="169"/>
      <c r="AD258" s="169"/>
      <c r="AE258" s="169"/>
      <c r="AF258" s="169"/>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69"/>
      <c r="X340" s="169"/>
      <c r="Y340" s="169"/>
      <c r="Z340" s="169"/>
      <c r="AA340" s="169"/>
      <c r="AB340" s="169"/>
      <c r="AC340" s="169"/>
      <c r="AD340" s="169"/>
      <c r="AE340" s="169"/>
      <c r="AF340" s="169"/>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69"/>
      <c r="X452" s="169"/>
      <c r="Y452" s="169"/>
      <c r="Z452" s="169"/>
      <c r="AA452" s="169"/>
      <c r="AB452" s="169"/>
      <c r="AC452" s="169"/>
      <c r="AD452" s="169"/>
      <c r="AE452" s="169"/>
      <c r="AF452" s="169"/>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69"/>
      <c r="X557" s="169"/>
      <c r="Y557" s="169"/>
      <c r="Z557" s="169"/>
      <c r="AA557" s="169"/>
      <c r="AB557" s="169"/>
      <c r="AC557" s="169"/>
      <c r="AD557" s="169"/>
      <c r="AE557" s="169"/>
      <c r="AF557" s="169"/>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69"/>
      <c r="X638" s="169"/>
      <c r="Y638" s="169"/>
      <c r="Z638" s="169"/>
      <c r="AA638" s="169"/>
      <c r="AB638" s="169"/>
      <c r="AC638" s="169"/>
      <c r="AD638" s="169"/>
      <c r="AE638" s="169"/>
      <c r="AF638" s="169"/>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69"/>
      <c r="X710" s="169"/>
      <c r="Y710" s="169"/>
      <c r="Z710" s="169"/>
      <c r="AA710" s="169"/>
      <c r="AB710" s="169"/>
      <c r="AC710" s="169"/>
      <c r="AD710" s="169"/>
      <c r="AE710" s="169"/>
      <c r="AF710" s="169"/>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c r="AB886" s="169"/>
      <c r="AC886" s="169"/>
      <c r="AD886" s="169"/>
      <c r="AE886" s="169"/>
      <c r="AF886" s="169"/>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69"/>
      <c r="C969" s="169"/>
      <c r="D969" s="169"/>
      <c r="E969" s="169"/>
      <c r="F969" s="169"/>
      <c r="G969" s="169"/>
      <c r="H969" s="169"/>
      <c r="I969" s="169"/>
      <c r="J969" s="169"/>
      <c r="K969" s="169"/>
      <c r="L969" s="169"/>
      <c r="M969" s="169"/>
      <c r="N969" s="169"/>
      <c r="O969" s="169"/>
      <c r="P969" s="169"/>
      <c r="Q969" s="169"/>
      <c r="R969" s="169"/>
      <c r="S969" s="169"/>
      <c r="T969" s="169"/>
      <c r="U969" s="169"/>
      <c r="V969" s="169"/>
      <c r="W969" s="169"/>
      <c r="X969" s="169"/>
      <c r="Y969" s="169"/>
      <c r="Z969" s="169"/>
      <c r="AA969" s="169"/>
      <c r="AB969" s="169"/>
      <c r="AC969" s="169"/>
      <c r="AD969" s="169"/>
      <c r="AE969" s="169"/>
      <c r="AF969" s="169"/>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69"/>
      <c r="C1071" s="169"/>
      <c r="D1071" s="169"/>
      <c r="E1071" s="169"/>
      <c r="F1071" s="169"/>
      <c r="G1071" s="169"/>
      <c r="H1071" s="169"/>
      <c r="I1071" s="169"/>
      <c r="J1071" s="169"/>
      <c r="K1071" s="169"/>
      <c r="L1071" s="169"/>
      <c r="M1071" s="169"/>
      <c r="N1071" s="169"/>
      <c r="O1071" s="169"/>
      <c r="P1071" s="169"/>
      <c r="Q1071" s="169"/>
      <c r="R1071" s="169"/>
      <c r="S1071" s="169"/>
      <c r="T1071" s="169"/>
      <c r="U1071" s="169"/>
      <c r="V1071" s="169"/>
      <c r="W1071" s="169"/>
      <c r="X1071" s="169"/>
      <c r="Y1071" s="169"/>
      <c r="Z1071" s="169"/>
      <c r="AA1071" s="169"/>
      <c r="AB1071" s="169"/>
      <c r="AC1071" s="169"/>
      <c r="AD1071" s="169"/>
      <c r="AE1071" s="169"/>
      <c r="AF1071" s="169"/>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69"/>
      <c r="C1169" s="169"/>
      <c r="D1169" s="169"/>
      <c r="E1169" s="169"/>
      <c r="F1169" s="169"/>
      <c r="G1169" s="169"/>
      <c r="H1169" s="169"/>
      <c r="I1169" s="169"/>
      <c r="J1169" s="169"/>
      <c r="K1169" s="169"/>
      <c r="L1169" s="169"/>
      <c r="M1169" s="169"/>
      <c r="N1169" s="169"/>
      <c r="O1169" s="169"/>
      <c r="P1169" s="169"/>
      <c r="Q1169" s="169"/>
      <c r="R1169" s="169"/>
      <c r="S1169" s="169"/>
      <c r="T1169" s="169"/>
      <c r="U1169" s="169"/>
      <c r="V1169" s="169"/>
      <c r="W1169" s="169"/>
      <c r="X1169" s="169"/>
      <c r="Y1169" s="169"/>
      <c r="Z1169" s="169"/>
      <c r="AA1169" s="169"/>
      <c r="AB1169" s="169"/>
      <c r="AC1169" s="169"/>
      <c r="AD1169" s="169"/>
      <c r="AE1169" s="169"/>
      <c r="AF1169" s="169"/>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69"/>
      <c r="C1269" s="169"/>
      <c r="D1269" s="169"/>
      <c r="E1269" s="169"/>
      <c r="F1269" s="169"/>
      <c r="G1269" s="169"/>
      <c r="H1269" s="169"/>
      <c r="I1269" s="169"/>
      <c r="J1269" s="169"/>
      <c r="K1269" s="169"/>
      <c r="L1269" s="169"/>
      <c r="M1269" s="169"/>
      <c r="N1269" s="169"/>
      <c r="O1269" s="169"/>
      <c r="P1269" s="169"/>
      <c r="Q1269" s="169"/>
      <c r="R1269" s="169"/>
      <c r="S1269" s="169"/>
      <c r="T1269" s="169"/>
      <c r="U1269" s="169"/>
      <c r="V1269" s="169"/>
      <c r="W1269" s="169"/>
      <c r="X1269" s="169"/>
      <c r="Y1269" s="169"/>
      <c r="Z1269" s="169"/>
      <c r="AA1269" s="169"/>
      <c r="AB1269" s="169"/>
      <c r="AC1269" s="169"/>
      <c r="AD1269" s="169"/>
      <c r="AE1269" s="169"/>
      <c r="AF1269" s="169"/>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69"/>
      <c r="C1484" s="169"/>
      <c r="D1484" s="169"/>
      <c r="E1484" s="169"/>
      <c r="F1484" s="169"/>
      <c r="G1484" s="169"/>
      <c r="H1484" s="169"/>
      <c r="I1484" s="169"/>
      <c r="J1484" s="169"/>
      <c r="K1484" s="169"/>
      <c r="L1484" s="169"/>
      <c r="M1484" s="169"/>
      <c r="N1484" s="169"/>
      <c r="O1484" s="169"/>
      <c r="P1484" s="169"/>
      <c r="Q1484" s="169"/>
      <c r="R1484" s="169"/>
      <c r="S1484" s="169"/>
      <c r="T1484" s="169"/>
      <c r="U1484" s="169"/>
      <c r="V1484" s="169"/>
      <c r="W1484" s="169"/>
      <c r="X1484" s="169"/>
      <c r="Y1484" s="169"/>
      <c r="Z1484" s="169"/>
      <c r="AA1484" s="169"/>
      <c r="AB1484" s="169"/>
      <c r="AC1484" s="169"/>
      <c r="AD1484" s="169"/>
      <c r="AE1484" s="169"/>
      <c r="AF1484" s="169"/>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69"/>
      <c r="C1713" s="169"/>
      <c r="D1713" s="169"/>
      <c r="E1713" s="169"/>
      <c r="F1713" s="169"/>
      <c r="G1713" s="169"/>
      <c r="H1713" s="169"/>
      <c r="I1713" s="169"/>
      <c r="J1713" s="169"/>
      <c r="K1713" s="169"/>
      <c r="L1713" s="169"/>
      <c r="M1713" s="169"/>
      <c r="N1713" s="169"/>
      <c r="O1713" s="169"/>
      <c r="P1713" s="169"/>
      <c r="Q1713" s="169"/>
      <c r="R1713" s="169"/>
      <c r="S1713" s="169"/>
      <c r="T1713" s="169"/>
      <c r="U1713" s="169"/>
      <c r="V1713" s="169"/>
      <c r="W1713" s="169"/>
      <c r="X1713" s="169"/>
      <c r="Y1713" s="169"/>
      <c r="Z1713" s="169"/>
      <c r="AA1713" s="169"/>
      <c r="AB1713" s="169"/>
      <c r="AC1713" s="169"/>
      <c r="AD1713" s="169"/>
      <c r="AE1713" s="169"/>
      <c r="AF1713" s="169"/>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69"/>
      <c r="C1990" s="169"/>
      <c r="D1990" s="169"/>
      <c r="E1990" s="169"/>
      <c r="F1990" s="169"/>
      <c r="G1990" s="169"/>
      <c r="H1990" s="169"/>
      <c r="I1990" s="169"/>
      <c r="J1990" s="169"/>
      <c r="K1990" s="169"/>
      <c r="L1990" s="169"/>
      <c r="M1990" s="169"/>
      <c r="N1990" s="169"/>
      <c r="O1990" s="169"/>
      <c r="P1990" s="169"/>
      <c r="Q1990" s="169"/>
      <c r="R1990" s="169"/>
      <c r="S1990" s="169"/>
      <c r="T1990" s="169"/>
      <c r="U1990" s="169"/>
      <c r="V1990" s="169"/>
      <c r="W1990" s="169"/>
      <c r="X1990" s="169"/>
      <c r="Y1990" s="169"/>
      <c r="Z1990" s="169"/>
      <c r="AA1990" s="169"/>
      <c r="AB1990" s="169"/>
      <c r="AC1990" s="169"/>
      <c r="AD1990" s="169"/>
      <c r="AE1990" s="169"/>
      <c r="AF1990" s="169"/>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69"/>
      <c r="C2325" s="169"/>
      <c r="D2325" s="169"/>
      <c r="E2325" s="169"/>
      <c r="F2325" s="169"/>
      <c r="G2325" s="169"/>
      <c r="H2325" s="169"/>
      <c r="I2325" s="169"/>
      <c r="J2325" s="169"/>
      <c r="K2325" s="169"/>
      <c r="L2325" s="169"/>
      <c r="M2325" s="169"/>
      <c r="N2325" s="169"/>
      <c r="O2325" s="169"/>
      <c r="P2325" s="169"/>
      <c r="Q2325" s="169"/>
      <c r="R2325" s="169"/>
      <c r="S2325" s="169"/>
      <c r="T2325" s="169"/>
      <c r="U2325" s="169"/>
      <c r="V2325" s="169"/>
      <c r="W2325" s="169"/>
      <c r="X2325" s="169"/>
      <c r="Y2325" s="169"/>
      <c r="Z2325" s="169"/>
      <c r="AA2325" s="169"/>
      <c r="AB2325" s="169"/>
      <c r="AC2325" s="169"/>
      <c r="AD2325" s="169"/>
      <c r="AE2325" s="169"/>
      <c r="AF2325" s="169"/>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69"/>
      <c r="C2645" s="169"/>
      <c r="D2645" s="169"/>
      <c r="E2645" s="169"/>
      <c r="F2645" s="169"/>
      <c r="G2645" s="169"/>
      <c r="H2645" s="169"/>
      <c r="I2645" s="169"/>
      <c r="J2645" s="169"/>
      <c r="K2645" s="169"/>
      <c r="L2645" s="169"/>
      <c r="M2645" s="169"/>
      <c r="N2645" s="169"/>
      <c r="O2645" s="169"/>
      <c r="P2645" s="169"/>
      <c r="Q2645" s="169"/>
      <c r="R2645" s="169"/>
      <c r="S2645" s="169"/>
      <c r="T2645" s="169"/>
      <c r="U2645" s="169"/>
      <c r="V2645" s="169"/>
      <c r="W2645" s="169"/>
      <c r="X2645" s="169"/>
      <c r="Y2645" s="169"/>
      <c r="Z2645" s="169"/>
      <c r="AA2645" s="169"/>
      <c r="AB2645" s="169"/>
      <c r="AC2645" s="169"/>
      <c r="AD2645" s="169"/>
      <c r="AE2645" s="169"/>
      <c r="AF2645" s="169"/>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69"/>
      <c r="C2971" s="169"/>
      <c r="D2971" s="169"/>
      <c r="E2971" s="169"/>
      <c r="F2971" s="169"/>
      <c r="G2971" s="169"/>
      <c r="H2971" s="169"/>
      <c r="I2971" s="169"/>
      <c r="J2971" s="169"/>
      <c r="K2971" s="169"/>
      <c r="L2971" s="169"/>
      <c r="M2971" s="169"/>
      <c r="N2971" s="169"/>
      <c r="O2971" s="169"/>
      <c r="P2971" s="169"/>
      <c r="Q2971" s="169"/>
      <c r="R2971" s="169"/>
      <c r="S2971" s="169"/>
      <c r="T2971" s="169"/>
      <c r="U2971" s="169"/>
      <c r="V2971" s="169"/>
      <c r="W2971" s="169"/>
      <c r="X2971" s="169"/>
      <c r="Y2971" s="169"/>
      <c r="Z2971" s="169"/>
      <c r="AA2971" s="169"/>
      <c r="AB2971" s="169"/>
      <c r="AC2971" s="169"/>
      <c r="AD2971" s="169"/>
      <c r="AE2971" s="169"/>
      <c r="AF2971" s="169"/>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69"/>
      <c r="C3293" s="169"/>
      <c r="D3293" s="169"/>
      <c r="E3293" s="169"/>
      <c r="F3293" s="169"/>
      <c r="G3293" s="169"/>
      <c r="H3293" s="169"/>
      <c r="I3293" s="169"/>
      <c r="J3293" s="169"/>
      <c r="K3293" s="169"/>
      <c r="L3293" s="169"/>
      <c r="M3293" s="169"/>
      <c r="N3293" s="169"/>
      <c r="O3293" s="169"/>
      <c r="P3293" s="169"/>
      <c r="Q3293" s="169"/>
      <c r="R3293" s="169"/>
      <c r="S3293" s="169"/>
      <c r="T3293" s="169"/>
      <c r="U3293" s="169"/>
      <c r="V3293" s="169"/>
      <c r="W3293" s="169"/>
      <c r="X3293" s="169"/>
      <c r="Y3293" s="169"/>
      <c r="Z3293" s="169"/>
      <c r="AA3293" s="169"/>
      <c r="AB3293" s="169"/>
      <c r="AC3293" s="169"/>
      <c r="AD3293" s="169"/>
      <c r="AE3293" s="169"/>
      <c r="AF3293" s="169"/>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69"/>
      <c r="C3402" s="169"/>
      <c r="D3402" s="169"/>
      <c r="E3402" s="169"/>
      <c r="F3402" s="169"/>
      <c r="G3402" s="169"/>
      <c r="H3402" s="169"/>
      <c r="I3402" s="169"/>
      <c r="J3402" s="169"/>
      <c r="K3402" s="169"/>
      <c r="L3402" s="169"/>
      <c r="M3402" s="169"/>
      <c r="N3402" s="169"/>
      <c r="O3402" s="169"/>
      <c r="P3402" s="169"/>
      <c r="Q3402" s="169"/>
      <c r="R3402" s="169"/>
      <c r="S3402" s="169"/>
      <c r="T3402" s="169"/>
      <c r="U3402" s="169"/>
      <c r="V3402" s="169"/>
      <c r="W3402" s="169"/>
      <c r="X3402" s="169"/>
      <c r="Y3402" s="169"/>
      <c r="Z3402" s="169"/>
      <c r="AA3402" s="169"/>
      <c r="AB3402" s="169"/>
      <c r="AC3402" s="169"/>
      <c r="AD3402" s="169"/>
      <c r="AE3402" s="169"/>
      <c r="AF3402" s="169"/>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69"/>
      <c r="C3527" s="169"/>
      <c r="D3527" s="169"/>
      <c r="E3527" s="169"/>
      <c r="F3527" s="169"/>
      <c r="G3527" s="169"/>
      <c r="H3527" s="169"/>
      <c r="I3527" s="169"/>
      <c r="J3527" s="169"/>
      <c r="K3527" s="169"/>
      <c r="L3527" s="169"/>
      <c r="M3527" s="169"/>
      <c r="N3527" s="169"/>
      <c r="O3527" s="169"/>
      <c r="P3527" s="169"/>
      <c r="Q3527" s="169"/>
      <c r="R3527" s="169"/>
      <c r="S3527" s="169"/>
      <c r="T3527" s="169"/>
      <c r="U3527" s="169"/>
      <c r="V3527" s="169"/>
      <c r="W3527" s="169"/>
      <c r="X3527" s="169"/>
      <c r="Y3527" s="169"/>
      <c r="Z3527" s="169"/>
      <c r="AA3527" s="169"/>
      <c r="AB3527" s="169"/>
      <c r="AC3527" s="169"/>
      <c r="AD3527" s="169"/>
      <c r="AE3527" s="169"/>
      <c r="AF3527" s="169"/>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69"/>
      <c r="C3652" s="169"/>
      <c r="D3652" s="169"/>
      <c r="E3652" s="169"/>
      <c r="F3652" s="169"/>
      <c r="G3652" s="169"/>
      <c r="H3652" s="169"/>
      <c r="I3652" s="169"/>
      <c r="J3652" s="169"/>
      <c r="K3652" s="169"/>
      <c r="L3652" s="169"/>
      <c r="M3652" s="169"/>
      <c r="N3652" s="169"/>
      <c r="O3652" s="169"/>
      <c r="P3652" s="169"/>
      <c r="Q3652" s="169"/>
      <c r="R3652" s="169"/>
      <c r="S3652" s="169"/>
      <c r="T3652" s="169"/>
      <c r="U3652" s="169"/>
      <c r="V3652" s="169"/>
      <c r="W3652" s="169"/>
      <c r="X3652" s="169"/>
      <c r="Y3652" s="169"/>
      <c r="Z3652" s="169"/>
      <c r="AA3652" s="169"/>
      <c r="AB3652" s="169"/>
      <c r="AC3652" s="169"/>
      <c r="AD3652" s="169"/>
      <c r="AE3652" s="169"/>
      <c r="AF3652" s="169"/>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69"/>
      <c r="C3777" s="169"/>
      <c r="D3777" s="169"/>
      <c r="E3777" s="169"/>
      <c r="F3777" s="169"/>
      <c r="G3777" s="169"/>
      <c r="H3777" s="169"/>
      <c r="I3777" s="169"/>
      <c r="J3777" s="169"/>
      <c r="K3777" s="169"/>
      <c r="L3777" s="169"/>
      <c r="M3777" s="169"/>
      <c r="N3777" s="169"/>
      <c r="O3777" s="169"/>
      <c r="P3777" s="169"/>
      <c r="Q3777" s="169"/>
      <c r="R3777" s="169"/>
      <c r="S3777" s="169"/>
      <c r="T3777" s="169"/>
      <c r="U3777" s="169"/>
      <c r="V3777" s="169"/>
      <c r="W3777" s="169"/>
      <c r="X3777" s="169"/>
      <c r="Y3777" s="169"/>
      <c r="Z3777" s="169"/>
      <c r="AA3777" s="169"/>
      <c r="AB3777" s="169"/>
      <c r="AC3777" s="169"/>
      <c r="AD3777" s="169"/>
      <c r="AE3777" s="169"/>
      <c r="AF3777" s="169"/>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69"/>
      <c r="C3902" s="169"/>
      <c r="D3902" s="169"/>
      <c r="E3902" s="169"/>
      <c r="F3902" s="169"/>
      <c r="G3902" s="169"/>
      <c r="H3902" s="169"/>
      <c r="I3902" s="169"/>
      <c r="J3902" s="169"/>
      <c r="K3902" s="169"/>
      <c r="L3902" s="169"/>
      <c r="M3902" s="169"/>
      <c r="N3902" s="169"/>
      <c r="O3902" s="169"/>
      <c r="P3902" s="169"/>
      <c r="Q3902" s="169"/>
      <c r="R3902" s="169"/>
      <c r="S3902" s="169"/>
      <c r="T3902" s="169"/>
      <c r="U3902" s="169"/>
      <c r="V3902" s="169"/>
      <c r="W3902" s="169"/>
      <c r="X3902" s="169"/>
      <c r="Y3902" s="169"/>
      <c r="Z3902" s="169"/>
      <c r="AA3902" s="169"/>
      <c r="AB3902" s="169"/>
      <c r="AC3902" s="169"/>
      <c r="AD3902" s="169"/>
      <c r="AE3902" s="169"/>
      <c r="AF3902" s="169"/>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69"/>
      <c r="C4027" s="169"/>
      <c r="D4027" s="169"/>
      <c r="E4027" s="169"/>
      <c r="F4027" s="169"/>
      <c r="G4027" s="169"/>
      <c r="H4027" s="169"/>
      <c r="I4027" s="169"/>
      <c r="J4027" s="169"/>
      <c r="K4027" s="169"/>
      <c r="L4027" s="169"/>
      <c r="M4027" s="169"/>
      <c r="N4027" s="169"/>
      <c r="O4027" s="169"/>
      <c r="P4027" s="169"/>
      <c r="Q4027" s="169"/>
      <c r="R4027" s="169"/>
      <c r="S4027" s="169"/>
      <c r="T4027" s="169"/>
      <c r="U4027" s="169"/>
      <c r="V4027" s="169"/>
      <c r="W4027" s="169"/>
      <c r="X4027" s="169"/>
      <c r="Y4027" s="169"/>
      <c r="Z4027" s="169"/>
      <c r="AA4027" s="169"/>
      <c r="AB4027" s="169"/>
      <c r="AC4027" s="169"/>
      <c r="AD4027" s="169"/>
      <c r="AE4027" s="169"/>
      <c r="AF4027" s="169"/>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69"/>
      <c r="C4152" s="169"/>
      <c r="D4152" s="169"/>
      <c r="E4152" s="169"/>
      <c r="F4152" s="169"/>
      <c r="G4152" s="169"/>
      <c r="H4152" s="169"/>
      <c r="I4152" s="169"/>
      <c r="J4152" s="169"/>
      <c r="K4152" s="169"/>
      <c r="L4152" s="169"/>
      <c r="M4152" s="169"/>
      <c r="N4152" s="169"/>
      <c r="O4152" s="169"/>
      <c r="P4152" s="169"/>
      <c r="Q4152" s="169"/>
      <c r="R4152" s="169"/>
      <c r="S4152" s="169"/>
      <c r="T4152" s="169"/>
      <c r="U4152" s="169"/>
      <c r="V4152" s="169"/>
      <c r="W4152" s="169"/>
      <c r="X4152" s="169"/>
      <c r="Y4152" s="169"/>
      <c r="Z4152" s="169"/>
      <c r="AA4152" s="169"/>
      <c r="AB4152" s="169"/>
      <c r="AC4152" s="169"/>
      <c r="AD4152" s="169"/>
      <c r="AE4152" s="169"/>
      <c r="AF4152" s="169"/>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69"/>
      <c r="C4277" s="169"/>
      <c r="D4277" s="169"/>
      <c r="E4277" s="169"/>
      <c r="F4277" s="169"/>
      <c r="G4277" s="169"/>
      <c r="H4277" s="169"/>
      <c r="I4277" s="169"/>
      <c r="J4277" s="169"/>
      <c r="K4277" s="169"/>
      <c r="L4277" s="169"/>
      <c r="M4277" s="169"/>
      <c r="N4277" s="169"/>
      <c r="O4277" s="169"/>
      <c r="P4277" s="169"/>
      <c r="Q4277" s="169"/>
      <c r="R4277" s="169"/>
      <c r="S4277" s="169"/>
      <c r="T4277" s="169"/>
      <c r="U4277" s="169"/>
      <c r="V4277" s="169"/>
      <c r="W4277" s="169"/>
      <c r="X4277" s="169"/>
      <c r="Y4277" s="169"/>
      <c r="Z4277" s="169"/>
      <c r="AA4277" s="169"/>
      <c r="AB4277" s="169"/>
      <c r="AC4277" s="169"/>
      <c r="AD4277" s="169"/>
      <c r="AE4277" s="169"/>
      <c r="AF4277" s="169"/>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69"/>
      <c r="C4402" s="169"/>
      <c r="D4402" s="169"/>
      <c r="E4402" s="169"/>
      <c r="F4402" s="169"/>
      <c r="G4402" s="169"/>
      <c r="H4402" s="169"/>
      <c r="I4402" s="169"/>
      <c r="J4402" s="169"/>
      <c r="K4402" s="169"/>
      <c r="L4402" s="169"/>
      <c r="M4402" s="169"/>
      <c r="N4402" s="169"/>
      <c r="O4402" s="169"/>
      <c r="P4402" s="169"/>
      <c r="Q4402" s="169"/>
      <c r="R4402" s="169"/>
      <c r="S4402" s="169"/>
      <c r="T4402" s="169"/>
      <c r="U4402" s="169"/>
      <c r="V4402" s="169"/>
      <c r="W4402" s="169"/>
      <c r="X4402" s="169"/>
      <c r="Y4402" s="169"/>
      <c r="Z4402" s="169"/>
      <c r="AA4402" s="169"/>
      <c r="AB4402" s="169"/>
      <c r="AC4402" s="169"/>
      <c r="AD4402" s="169"/>
      <c r="AE4402" s="169"/>
      <c r="AF4402" s="169"/>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70" t="s">
        <v>1612</v>
      </c>
      <c r="C81" s="171"/>
      <c r="D81" s="171"/>
      <c r="E81" s="171"/>
      <c r="F81" s="171"/>
      <c r="G81" s="171"/>
      <c r="H81" s="171"/>
      <c r="I81" s="171"/>
      <c r="J81" s="171"/>
      <c r="K81" s="171"/>
      <c r="L81" s="171"/>
      <c r="M81" s="171"/>
      <c r="N81" s="171"/>
      <c r="O81" s="171"/>
      <c r="P81" s="171"/>
      <c r="Q81" s="171"/>
      <c r="R81" s="171"/>
      <c r="S81" s="171"/>
      <c r="T81" s="171"/>
      <c r="U81" s="171"/>
      <c r="V81" s="171"/>
      <c r="W81" s="171"/>
      <c r="X81" s="171"/>
      <c r="Y81" s="171"/>
      <c r="Z81" s="171"/>
      <c r="AA81" s="171"/>
      <c r="AB81" s="171"/>
      <c r="AC81" s="171"/>
      <c r="AD81" s="171"/>
      <c r="AE81" s="171"/>
      <c r="AF81" s="171"/>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69"/>
      <c r="C116" s="169"/>
      <c r="D116" s="169"/>
      <c r="E116" s="169"/>
      <c r="F116" s="169"/>
      <c r="G116" s="169"/>
      <c r="H116" s="169"/>
      <c r="I116" s="169"/>
      <c r="J116" s="169"/>
      <c r="K116" s="169"/>
      <c r="L116" s="169"/>
      <c r="M116" s="169"/>
      <c r="N116" s="169"/>
      <c r="O116" s="169"/>
      <c r="P116" s="169"/>
      <c r="Q116" s="169"/>
      <c r="R116" s="169"/>
      <c r="S116" s="169"/>
      <c r="T116" s="169"/>
      <c r="U116" s="169"/>
      <c r="V116" s="169"/>
      <c r="W116" s="169"/>
      <c r="X116" s="169"/>
      <c r="Y116" s="169"/>
      <c r="Z116" s="169"/>
      <c r="AA116" s="169"/>
      <c r="AB116" s="169"/>
      <c r="AC116" s="169"/>
      <c r="AD116" s="169"/>
      <c r="AE116" s="169"/>
      <c r="AF116" s="169"/>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69"/>
      <c r="X258" s="169"/>
      <c r="Y258" s="169"/>
      <c r="Z258" s="169"/>
      <c r="AA258" s="169"/>
      <c r="AB258" s="169"/>
      <c r="AC258" s="169"/>
      <c r="AD258" s="169"/>
      <c r="AE258" s="169"/>
      <c r="AF258" s="169"/>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69"/>
      <c r="X340" s="169"/>
      <c r="Y340" s="169"/>
      <c r="Z340" s="169"/>
      <c r="AA340" s="169"/>
      <c r="AB340" s="169"/>
      <c r="AC340" s="169"/>
      <c r="AD340" s="169"/>
      <c r="AE340" s="169"/>
      <c r="AF340" s="169"/>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69"/>
      <c r="X452" s="169"/>
      <c r="Y452" s="169"/>
      <c r="Z452" s="169"/>
      <c r="AA452" s="169"/>
      <c r="AB452" s="169"/>
      <c r="AC452" s="169"/>
      <c r="AD452" s="169"/>
      <c r="AE452" s="169"/>
      <c r="AF452" s="169"/>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69"/>
      <c r="X557" s="169"/>
      <c r="Y557" s="169"/>
      <c r="Z557" s="169"/>
      <c r="AA557" s="169"/>
      <c r="AB557" s="169"/>
      <c r="AC557" s="169"/>
      <c r="AD557" s="169"/>
      <c r="AE557" s="169"/>
      <c r="AF557" s="169"/>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69"/>
      <c r="X638" s="169"/>
      <c r="Y638" s="169"/>
      <c r="Z638" s="169"/>
      <c r="AA638" s="169"/>
      <c r="AB638" s="169"/>
      <c r="AC638" s="169"/>
      <c r="AD638" s="169"/>
      <c r="AE638" s="169"/>
      <c r="AF638" s="169"/>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69"/>
      <c r="X710" s="169"/>
      <c r="Y710" s="169"/>
      <c r="Z710" s="169"/>
      <c r="AA710" s="169"/>
      <c r="AB710" s="169"/>
      <c r="AC710" s="169"/>
      <c r="AD710" s="169"/>
      <c r="AE710" s="169"/>
      <c r="AF710" s="169"/>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c r="AB886" s="169"/>
      <c r="AC886" s="169"/>
      <c r="AD886" s="169"/>
      <c r="AE886" s="169"/>
      <c r="AF886" s="169"/>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69"/>
      <c r="C969" s="169"/>
      <c r="D969" s="169"/>
      <c r="E969" s="169"/>
      <c r="F969" s="169"/>
      <c r="G969" s="169"/>
      <c r="H969" s="169"/>
      <c r="I969" s="169"/>
      <c r="J969" s="169"/>
      <c r="K969" s="169"/>
      <c r="L969" s="169"/>
      <c r="M969" s="169"/>
      <c r="N969" s="169"/>
      <c r="O969" s="169"/>
      <c r="P969" s="169"/>
      <c r="Q969" s="169"/>
      <c r="R969" s="169"/>
      <c r="S969" s="169"/>
      <c r="T969" s="169"/>
      <c r="U969" s="169"/>
      <c r="V969" s="169"/>
      <c r="W969" s="169"/>
      <c r="X969" s="169"/>
      <c r="Y969" s="169"/>
      <c r="Z969" s="169"/>
      <c r="AA969" s="169"/>
      <c r="AB969" s="169"/>
      <c r="AC969" s="169"/>
      <c r="AD969" s="169"/>
      <c r="AE969" s="169"/>
      <c r="AF969" s="169"/>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69"/>
      <c r="C1071" s="169"/>
      <c r="D1071" s="169"/>
      <c r="E1071" s="169"/>
      <c r="F1071" s="169"/>
      <c r="G1071" s="169"/>
      <c r="H1071" s="169"/>
      <c r="I1071" s="169"/>
      <c r="J1071" s="169"/>
      <c r="K1071" s="169"/>
      <c r="L1071" s="169"/>
      <c r="M1071" s="169"/>
      <c r="N1071" s="169"/>
      <c r="O1071" s="169"/>
      <c r="P1071" s="169"/>
      <c r="Q1071" s="169"/>
      <c r="R1071" s="169"/>
      <c r="S1071" s="169"/>
      <c r="T1071" s="169"/>
      <c r="U1071" s="169"/>
      <c r="V1071" s="169"/>
      <c r="W1071" s="169"/>
      <c r="X1071" s="169"/>
      <c r="Y1071" s="169"/>
      <c r="Z1071" s="169"/>
      <c r="AA1071" s="169"/>
      <c r="AB1071" s="169"/>
      <c r="AC1071" s="169"/>
      <c r="AD1071" s="169"/>
      <c r="AE1071" s="169"/>
      <c r="AF1071" s="169"/>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69"/>
      <c r="C1169" s="169"/>
      <c r="D1169" s="169"/>
      <c r="E1169" s="169"/>
      <c r="F1169" s="169"/>
      <c r="G1169" s="169"/>
      <c r="H1169" s="169"/>
      <c r="I1169" s="169"/>
      <c r="J1169" s="169"/>
      <c r="K1169" s="169"/>
      <c r="L1169" s="169"/>
      <c r="M1169" s="169"/>
      <c r="N1169" s="169"/>
      <c r="O1169" s="169"/>
      <c r="P1169" s="169"/>
      <c r="Q1169" s="169"/>
      <c r="R1169" s="169"/>
      <c r="S1169" s="169"/>
      <c r="T1169" s="169"/>
      <c r="U1169" s="169"/>
      <c r="V1169" s="169"/>
      <c r="W1169" s="169"/>
      <c r="X1169" s="169"/>
      <c r="Y1169" s="169"/>
      <c r="Z1169" s="169"/>
      <c r="AA1169" s="169"/>
      <c r="AB1169" s="169"/>
      <c r="AC1169" s="169"/>
      <c r="AD1169" s="169"/>
      <c r="AE1169" s="169"/>
      <c r="AF1169" s="169"/>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69"/>
      <c r="C1269" s="169"/>
      <c r="D1269" s="169"/>
      <c r="E1269" s="169"/>
      <c r="F1269" s="169"/>
      <c r="G1269" s="169"/>
      <c r="H1269" s="169"/>
      <c r="I1269" s="169"/>
      <c r="J1269" s="169"/>
      <c r="K1269" s="169"/>
      <c r="L1269" s="169"/>
      <c r="M1269" s="169"/>
      <c r="N1269" s="169"/>
      <c r="O1269" s="169"/>
      <c r="P1269" s="169"/>
      <c r="Q1269" s="169"/>
      <c r="R1269" s="169"/>
      <c r="S1269" s="169"/>
      <c r="T1269" s="169"/>
      <c r="U1269" s="169"/>
      <c r="V1269" s="169"/>
      <c r="W1269" s="169"/>
      <c r="X1269" s="169"/>
      <c r="Y1269" s="169"/>
      <c r="Z1269" s="169"/>
      <c r="AA1269" s="169"/>
      <c r="AB1269" s="169"/>
      <c r="AC1269" s="169"/>
      <c r="AD1269" s="169"/>
      <c r="AE1269" s="169"/>
      <c r="AF1269" s="169"/>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69"/>
      <c r="C1484" s="169"/>
      <c r="D1484" s="169"/>
      <c r="E1484" s="169"/>
      <c r="F1484" s="169"/>
      <c r="G1484" s="169"/>
      <c r="H1484" s="169"/>
      <c r="I1484" s="169"/>
      <c r="J1484" s="169"/>
      <c r="K1484" s="169"/>
      <c r="L1484" s="169"/>
      <c r="M1484" s="169"/>
      <c r="N1484" s="169"/>
      <c r="O1484" s="169"/>
      <c r="P1484" s="169"/>
      <c r="Q1484" s="169"/>
      <c r="R1484" s="169"/>
      <c r="S1484" s="169"/>
      <c r="T1484" s="169"/>
      <c r="U1484" s="169"/>
      <c r="V1484" s="169"/>
      <c r="W1484" s="169"/>
      <c r="X1484" s="169"/>
      <c r="Y1484" s="169"/>
      <c r="Z1484" s="169"/>
      <c r="AA1484" s="169"/>
      <c r="AB1484" s="169"/>
      <c r="AC1484" s="169"/>
      <c r="AD1484" s="169"/>
      <c r="AE1484" s="169"/>
      <c r="AF1484" s="169"/>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69"/>
      <c r="C1713" s="169"/>
      <c r="D1713" s="169"/>
      <c r="E1713" s="169"/>
      <c r="F1713" s="169"/>
      <c r="G1713" s="169"/>
      <c r="H1713" s="169"/>
      <c r="I1713" s="169"/>
      <c r="J1713" s="169"/>
      <c r="K1713" s="169"/>
      <c r="L1713" s="169"/>
      <c r="M1713" s="169"/>
      <c r="N1713" s="169"/>
      <c r="O1713" s="169"/>
      <c r="P1713" s="169"/>
      <c r="Q1713" s="169"/>
      <c r="R1713" s="169"/>
      <c r="S1713" s="169"/>
      <c r="T1713" s="169"/>
      <c r="U1713" s="169"/>
      <c r="V1713" s="169"/>
      <c r="W1713" s="169"/>
      <c r="X1713" s="169"/>
      <c r="Y1713" s="169"/>
      <c r="Z1713" s="169"/>
      <c r="AA1713" s="169"/>
      <c r="AB1713" s="169"/>
      <c r="AC1713" s="169"/>
      <c r="AD1713" s="169"/>
      <c r="AE1713" s="169"/>
      <c r="AF1713" s="169"/>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69"/>
      <c r="C1990" s="169"/>
      <c r="D1990" s="169"/>
      <c r="E1990" s="169"/>
      <c r="F1990" s="169"/>
      <c r="G1990" s="169"/>
      <c r="H1990" s="169"/>
      <c r="I1990" s="169"/>
      <c r="J1990" s="169"/>
      <c r="K1990" s="169"/>
      <c r="L1990" s="169"/>
      <c r="M1990" s="169"/>
      <c r="N1990" s="169"/>
      <c r="O1990" s="169"/>
      <c r="P1990" s="169"/>
      <c r="Q1990" s="169"/>
      <c r="R1990" s="169"/>
      <c r="S1990" s="169"/>
      <c r="T1990" s="169"/>
      <c r="U1990" s="169"/>
      <c r="V1990" s="169"/>
      <c r="W1990" s="169"/>
      <c r="X1990" s="169"/>
      <c r="Y1990" s="169"/>
      <c r="Z1990" s="169"/>
      <c r="AA1990" s="169"/>
      <c r="AB1990" s="169"/>
      <c r="AC1990" s="169"/>
      <c r="AD1990" s="169"/>
      <c r="AE1990" s="169"/>
      <c r="AF1990" s="169"/>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69"/>
      <c r="C2325" s="169"/>
      <c r="D2325" s="169"/>
      <c r="E2325" s="169"/>
      <c r="F2325" s="169"/>
      <c r="G2325" s="169"/>
      <c r="H2325" s="169"/>
      <c r="I2325" s="169"/>
      <c r="J2325" s="169"/>
      <c r="K2325" s="169"/>
      <c r="L2325" s="169"/>
      <c r="M2325" s="169"/>
      <c r="N2325" s="169"/>
      <c r="O2325" s="169"/>
      <c r="P2325" s="169"/>
      <c r="Q2325" s="169"/>
      <c r="R2325" s="169"/>
      <c r="S2325" s="169"/>
      <c r="T2325" s="169"/>
      <c r="U2325" s="169"/>
      <c r="V2325" s="169"/>
      <c r="W2325" s="169"/>
      <c r="X2325" s="169"/>
      <c r="Y2325" s="169"/>
      <c r="Z2325" s="169"/>
      <c r="AA2325" s="169"/>
      <c r="AB2325" s="169"/>
      <c r="AC2325" s="169"/>
      <c r="AD2325" s="169"/>
      <c r="AE2325" s="169"/>
      <c r="AF2325" s="169"/>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69"/>
      <c r="C2645" s="169"/>
      <c r="D2645" s="169"/>
      <c r="E2645" s="169"/>
      <c r="F2645" s="169"/>
      <c r="G2645" s="169"/>
      <c r="H2645" s="169"/>
      <c r="I2645" s="169"/>
      <c r="J2645" s="169"/>
      <c r="K2645" s="169"/>
      <c r="L2645" s="169"/>
      <c r="M2645" s="169"/>
      <c r="N2645" s="169"/>
      <c r="O2645" s="169"/>
      <c r="P2645" s="169"/>
      <c r="Q2645" s="169"/>
      <c r="R2645" s="169"/>
      <c r="S2645" s="169"/>
      <c r="T2645" s="169"/>
      <c r="U2645" s="169"/>
      <c r="V2645" s="169"/>
      <c r="W2645" s="169"/>
      <c r="X2645" s="169"/>
      <c r="Y2645" s="169"/>
      <c r="Z2645" s="169"/>
      <c r="AA2645" s="169"/>
      <c r="AB2645" s="169"/>
      <c r="AC2645" s="169"/>
      <c r="AD2645" s="169"/>
      <c r="AE2645" s="169"/>
      <c r="AF2645" s="169"/>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69"/>
      <c r="C2971" s="169"/>
      <c r="D2971" s="169"/>
      <c r="E2971" s="169"/>
      <c r="F2971" s="169"/>
      <c r="G2971" s="169"/>
      <c r="H2971" s="169"/>
      <c r="I2971" s="169"/>
      <c r="J2971" s="169"/>
      <c r="K2971" s="169"/>
      <c r="L2971" s="169"/>
      <c r="M2971" s="169"/>
      <c r="N2971" s="169"/>
      <c r="O2971" s="169"/>
      <c r="P2971" s="169"/>
      <c r="Q2971" s="169"/>
      <c r="R2971" s="169"/>
      <c r="S2971" s="169"/>
      <c r="T2971" s="169"/>
      <c r="U2971" s="169"/>
      <c r="V2971" s="169"/>
      <c r="W2971" s="169"/>
      <c r="X2971" s="169"/>
      <c r="Y2971" s="169"/>
      <c r="Z2971" s="169"/>
      <c r="AA2971" s="169"/>
      <c r="AB2971" s="169"/>
      <c r="AC2971" s="169"/>
      <c r="AD2971" s="169"/>
      <c r="AE2971" s="169"/>
      <c r="AF2971" s="169"/>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69"/>
      <c r="C3293" s="169"/>
      <c r="D3293" s="169"/>
      <c r="E3293" s="169"/>
      <c r="F3293" s="169"/>
      <c r="G3293" s="169"/>
      <c r="H3293" s="169"/>
      <c r="I3293" s="169"/>
      <c r="J3293" s="169"/>
      <c r="K3293" s="169"/>
      <c r="L3293" s="169"/>
      <c r="M3293" s="169"/>
      <c r="N3293" s="169"/>
      <c r="O3293" s="169"/>
      <c r="P3293" s="169"/>
      <c r="Q3293" s="169"/>
      <c r="R3293" s="169"/>
      <c r="S3293" s="169"/>
      <c r="T3293" s="169"/>
      <c r="U3293" s="169"/>
      <c r="V3293" s="169"/>
      <c r="W3293" s="169"/>
      <c r="X3293" s="169"/>
      <c r="Y3293" s="169"/>
      <c r="Z3293" s="169"/>
      <c r="AA3293" s="169"/>
      <c r="AB3293" s="169"/>
      <c r="AC3293" s="169"/>
      <c r="AD3293" s="169"/>
      <c r="AE3293" s="169"/>
      <c r="AF3293" s="169"/>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69"/>
      <c r="C3402" s="169"/>
      <c r="D3402" s="169"/>
      <c r="E3402" s="169"/>
      <c r="F3402" s="169"/>
      <c r="G3402" s="169"/>
      <c r="H3402" s="169"/>
      <c r="I3402" s="169"/>
      <c r="J3402" s="169"/>
      <c r="K3402" s="169"/>
      <c r="L3402" s="169"/>
      <c r="M3402" s="169"/>
      <c r="N3402" s="169"/>
      <c r="O3402" s="169"/>
      <c r="P3402" s="169"/>
      <c r="Q3402" s="169"/>
      <c r="R3402" s="169"/>
      <c r="S3402" s="169"/>
      <c r="T3402" s="169"/>
      <c r="U3402" s="169"/>
      <c r="V3402" s="169"/>
      <c r="W3402" s="169"/>
      <c r="X3402" s="169"/>
      <c r="Y3402" s="169"/>
      <c r="Z3402" s="169"/>
      <c r="AA3402" s="169"/>
      <c r="AB3402" s="169"/>
      <c r="AC3402" s="169"/>
      <c r="AD3402" s="169"/>
      <c r="AE3402" s="169"/>
      <c r="AF3402" s="169"/>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69"/>
      <c r="C3527" s="169"/>
      <c r="D3527" s="169"/>
      <c r="E3527" s="169"/>
      <c r="F3527" s="169"/>
      <c r="G3527" s="169"/>
      <c r="H3527" s="169"/>
      <c r="I3527" s="169"/>
      <c r="J3527" s="169"/>
      <c r="K3527" s="169"/>
      <c r="L3527" s="169"/>
      <c r="M3527" s="169"/>
      <c r="N3527" s="169"/>
      <c r="O3527" s="169"/>
      <c r="P3527" s="169"/>
      <c r="Q3527" s="169"/>
      <c r="R3527" s="169"/>
      <c r="S3527" s="169"/>
      <c r="T3527" s="169"/>
      <c r="U3527" s="169"/>
      <c r="V3527" s="169"/>
      <c r="W3527" s="169"/>
      <c r="X3527" s="169"/>
      <c r="Y3527" s="169"/>
      <c r="Z3527" s="169"/>
      <c r="AA3527" s="169"/>
      <c r="AB3527" s="169"/>
      <c r="AC3527" s="169"/>
      <c r="AD3527" s="169"/>
      <c r="AE3527" s="169"/>
      <c r="AF3527" s="169"/>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69"/>
      <c r="C3652" s="169"/>
      <c r="D3652" s="169"/>
      <c r="E3652" s="169"/>
      <c r="F3652" s="169"/>
      <c r="G3652" s="169"/>
      <c r="H3652" s="169"/>
      <c r="I3652" s="169"/>
      <c r="J3652" s="169"/>
      <c r="K3652" s="169"/>
      <c r="L3652" s="169"/>
      <c r="M3652" s="169"/>
      <c r="N3652" s="169"/>
      <c r="O3652" s="169"/>
      <c r="P3652" s="169"/>
      <c r="Q3652" s="169"/>
      <c r="R3652" s="169"/>
      <c r="S3652" s="169"/>
      <c r="T3652" s="169"/>
      <c r="U3652" s="169"/>
      <c r="V3652" s="169"/>
      <c r="W3652" s="169"/>
      <c r="X3652" s="169"/>
      <c r="Y3652" s="169"/>
      <c r="Z3652" s="169"/>
      <c r="AA3652" s="169"/>
      <c r="AB3652" s="169"/>
      <c r="AC3652" s="169"/>
      <c r="AD3652" s="169"/>
      <c r="AE3652" s="169"/>
      <c r="AF3652" s="169"/>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69"/>
      <c r="C3777" s="169"/>
      <c r="D3777" s="169"/>
      <c r="E3777" s="169"/>
      <c r="F3777" s="169"/>
      <c r="G3777" s="169"/>
      <c r="H3777" s="169"/>
      <c r="I3777" s="169"/>
      <c r="J3777" s="169"/>
      <c r="K3777" s="169"/>
      <c r="L3777" s="169"/>
      <c r="M3777" s="169"/>
      <c r="N3777" s="169"/>
      <c r="O3777" s="169"/>
      <c r="P3777" s="169"/>
      <c r="Q3777" s="169"/>
      <c r="R3777" s="169"/>
      <c r="S3777" s="169"/>
      <c r="T3777" s="169"/>
      <c r="U3777" s="169"/>
      <c r="V3777" s="169"/>
      <c r="W3777" s="169"/>
      <c r="X3777" s="169"/>
      <c r="Y3777" s="169"/>
      <c r="Z3777" s="169"/>
      <c r="AA3777" s="169"/>
      <c r="AB3777" s="169"/>
      <c r="AC3777" s="169"/>
      <c r="AD3777" s="169"/>
      <c r="AE3777" s="169"/>
      <c r="AF3777" s="169"/>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69"/>
      <c r="C3902" s="169"/>
      <c r="D3902" s="169"/>
      <c r="E3902" s="169"/>
      <c r="F3902" s="169"/>
      <c r="G3902" s="169"/>
      <c r="H3902" s="169"/>
      <c r="I3902" s="169"/>
      <c r="J3902" s="169"/>
      <c r="K3902" s="169"/>
      <c r="L3902" s="169"/>
      <c r="M3902" s="169"/>
      <c r="N3902" s="169"/>
      <c r="O3902" s="169"/>
      <c r="P3902" s="169"/>
      <c r="Q3902" s="169"/>
      <c r="R3902" s="169"/>
      <c r="S3902" s="169"/>
      <c r="T3902" s="169"/>
      <c r="U3902" s="169"/>
      <c r="V3902" s="169"/>
      <c r="W3902" s="169"/>
      <c r="X3902" s="169"/>
      <c r="Y3902" s="169"/>
      <c r="Z3902" s="169"/>
      <c r="AA3902" s="169"/>
      <c r="AB3902" s="169"/>
      <c r="AC3902" s="169"/>
      <c r="AD3902" s="169"/>
      <c r="AE3902" s="169"/>
      <c r="AF3902" s="169"/>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69"/>
      <c r="C4027" s="169"/>
      <c r="D4027" s="169"/>
      <c r="E4027" s="169"/>
      <c r="F4027" s="169"/>
      <c r="G4027" s="169"/>
      <c r="H4027" s="169"/>
      <c r="I4027" s="169"/>
      <c r="J4027" s="169"/>
      <c r="K4027" s="169"/>
      <c r="L4027" s="169"/>
      <c r="M4027" s="169"/>
      <c r="N4027" s="169"/>
      <c r="O4027" s="169"/>
      <c r="P4027" s="169"/>
      <c r="Q4027" s="169"/>
      <c r="R4027" s="169"/>
      <c r="S4027" s="169"/>
      <c r="T4027" s="169"/>
      <c r="U4027" s="169"/>
      <c r="V4027" s="169"/>
      <c r="W4027" s="169"/>
      <c r="X4027" s="169"/>
      <c r="Y4027" s="169"/>
      <c r="Z4027" s="169"/>
      <c r="AA4027" s="169"/>
      <c r="AB4027" s="169"/>
      <c r="AC4027" s="169"/>
      <c r="AD4027" s="169"/>
      <c r="AE4027" s="169"/>
      <c r="AF4027" s="169"/>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69"/>
      <c r="C4152" s="169"/>
      <c r="D4152" s="169"/>
      <c r="E4152" s="169"/>
      <c r="F4152" s="169"/>
      <c r="G4152" s="169"/>
      <c r="H4152" s="169"/>
      <c r="I4152" s="169"/>
      <c r="J4152" s="169"/>
      <c r="K4152" s="169"/>
      <c r="L4152" s="169"/>
      <c r="M4152" s="169"/>
      <c r="N4152" s="169"/>
      <c r="O4152" s="169"/>
      <c r="P4152" s="169"/>
      <c r="Q4152" s="169"/>
      <c r="R4152" s="169"/>
      <c r="S4152" s="169"/>
      <c r="T4152" s="169"/>
      <c r="U4152" s="169"/>
      <c r="V4152" s="169"/>
      <c r="W4152" s="169"/>
      <c r="X4152" s="169"/>
      <c r="Y4152" s="169"/>
      <c r="Z4152" s="169"/>
      <c r="AA4152" s="169"/>
      <c r="AB4152" s="169"/>
      <c r="AC4152" s="169"/>
      <c r="AD4152" s="169"/>
      <c r="AE4152" s="169"/>
      <c r="AF4152" s="169"/>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69"/>
      <c r="C4277" s="169"/>
      <c r="D4277" s="169"/>
      <c r="E4277" s="169"/>
      <c r="F4277" s="169"/>
      <c r="G4277" s="169"/>
      <c r="H4277" s="169"/>
      <c r="I4277" s="169"/>
      <c r="J4277" s="169"/>
      <c r="K4277" s="169"/>
      <c r="L4277" s="169"/>
      <c r="M4277" s="169"/>
      <c r="N4277" s="169"/>
      <c r="O4277" s="169"/>
      <c r="P4277" s="169"/>
      <c r="Q4277" s="169"/>
      <c r="R4277" s="169"/>
      <c r="S4277" s="169"/>
      <c r="T4277" s="169"/>
      <c r="U4277" s="169"/>
      <c r="V4277" s="169"/>
      <c r="W4277" s="169"/>
      <c r="X4277" s="169"/>
      <c r="Y4277" s="169"/>
      <c r="Z4277" s="169"/>
      <c r="AA4277" s="169"/>
      <c r="AB4277" s="169"/>
      <c r="AC4277" s="169"/>
      <c r="AD4277" s="169"/>
      <c r="AE4277" s="169"/>
      <c r="AF4277" s="169"/>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69"/>
      <c r="C4402" s="169"/>
      <c r="D4402" s="169"/>
      <c r="E4402" s="169"/>
      <c r="F4402" s="169"/>
      <c r="G4402" s="169"/>
      <c r="H4402" s="169"/>
      <c r="I4402" s="169"/>
      <c r="J4402" s="169"/>
      <c r="K4402" s="169"/>
      <c r="L4402" s="169"/>
      <c r="M4402" s="169"/>
      <c r="N4402" s="169"/>
      <c r="O4402" s="169"/>
      <c r="P4402" s="169"/>
      <c r="Q4402" s="169"/>
      <c r="R4402" s="169"/>
      <c r="S4402" s="169"/>
      <c r="T4402" s="169"/>
      <c r="U4402" s="169"/>
      <c r="V4402" s="169"/>
      <c r="W4402" s="169"/>
      <c r="X4402" s="169"/>
      <c r="Y4402" s="169"/>
      <c r="Z4402" s="169"/>
      <c r="AA4402" s="169"/>
      <c r="AB4402" s="169"/>
      <c r="AC4402" s="169"/>
      <c r="AD4402" s="169"/>
      <c r="AE4402" s="169"/>
      <c r="AF4402" s="169"/>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f>TREND(N3:O3,$N$2:$O$2,2021)*(1+US_salestax)</f>
        <v>1.424399544444507</v>
      </c>
    </row>
    <row r="4" spans="13:16" x14ac:dyDescent="0.25">
      <c r="M4" t="s">
        <v>1041</v>
      </c>
      <c r="N4">
        <f>528000/167000</f>
        <v>3.1616766467065869</v>
      </c>
      <c r="O4">
        <f>384000/169000</f>
        <v>2.2721893491124261</v>
      </c>
      <c r="P4">
        <f>TREND(N4:O4,$N$2:$O$2,2021)*(1+US_salestax)</f>
        <v>2.9219936161489337</v>
      </c>
    </row>
    <row r="5" spans="13:16" x14ac:dyDescent="0.25">
      <c r="M5" t="s">
        <v>1042</v>
      </c>
      <c r="N5">
        <f>428000/167000</f>
        <v>2.5628742514970062</v>
      </c>
      <c r="O5">
        <f>331000/169000</f>
        <v>1.9585798816568047</v>
      </c>
      <c r="P5">
        <f>TREND(N5:O5,$N$2:$O$2,2021)*(1+US_salestax)</f>
        <v>2.4211589994988865</v>
      </c>
    </row>
    <row r="7" spans="13:16" ht="105" x14ac:dyDescent="0.25">
      <c r="M7" s="11" t="s">
        <v>221</v>
      </c>
      <c r="N7">
        <f>AVERAGE(209069,246431)*(1+US_salestax)</f>
        <v>239342.47499999998</v>
      </c>
      <c r="P7" s="11" t="s">
        <v>1038</v>
      </c>
    </row>
    <row r="8" spans="13:16" x14ac:dyDescent="0.25">
      <c r="M8" t="s">
        <v>2172</v>
      </c>
      <c r="N8">
        <f>125000*(1+US_salestax)</f>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topLeftCell="A45" workbookViewId="0">
      <selection activeCell="F13" sqref="F13"/>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72"/>
      <c r="B56" s="118"/>
      <c r="C56" s="120"/>
      <c r="D56" s="120"/>
      <c r="E56" s="120"/>
      <c r="F56" s="120"/>
      <c r="G56" s="120"/>
      <c r="H56" s="120"/>
      <c r="I56" s="120"/>
      <c r="J56" s="120"/>
      <c r="K56" s="120"/>
      <c r="L56" s="120"/>
      <c r="M56" s="120"/>
      <c r="N56" s="120"/>
    </row>
    <row r="57" spans="1:15" ht="23.25" thickBot="1" x14ac:dyDescent="0.3">
      <c r="A57" s="173"/>
      <c r="B57" s="175"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74"/>
      <c r="B58" s="176"/>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77"/>
      <c r="C60" s="179" t="s">
        <v>4270</v>
      </c>
      <c r="D60" s="179" t="s">
        <v>4270</v>
      </c>
      <c r="E60" s="179" t="s">
        <v>4270</v>
      </c>
      <c r="F60" s="179" t="s">
        <v>4270</v>
      </c>
      <c r="G60" s="179" t="s">
        <v>4270</v>
      </c>
      <c r="H60" s="179" t="s">
        <v>4270</v>
      </c>
      <c r="I60" s="179" t="s">
        <v>4270</v>
      </c>
      <c r="J60" s="179" t="s">
        <v>4270</v>
      </c>
      <c r="K60" s="179"/>
      <c r="L60" s="179"/>
      <c r="M60" s="179"/>
      <c r="N60" s="179"/>
    </row>
    <row r="61" spans="1:15" ht="15.75" thickBot="1" x14ac:dyDescent="0.3">
      <c r="A61" s="114" t="s">
        <v>4269</v>
      </c>
      <c r="B61" s="178"/>
      <c r="C61" s="180"/>
      <c r="D61" s="180"/>
      <c r="E61" s="180"/>
      <c r="F61" s="180"/>
      <c r="G61" s="180"/>
      <c r="H61" s="180"/>
      <c r="I61" s="180"/>
      <c r="J61" s="180"/>
      <c r="K61" s="180"/>
      <c r="L61" s="180"/>
      <c r="M61" s="180"/>
      <c r="N61" s="180"/>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6"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workbookViewId="0">
      <selection activeCell="C11" sqref="C11"/>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0"/>
  <sheetViews>
    <sheetView topLeftCell="A48" workbookViewId="0">
      <selection activeCell="D22" sqref="D22:Q26"/>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7"/>
      <c r="C51" s="129"/>
      <c r="D51" s="129"/>
      <c r="E51" s="129"/>
      <c r="F51" s="129"/>
      <c r="G51" s="129"/>
      <c r="H51" s="129"/>
      <c r="I51" s="129"/>
      <c r="J51" s="129"/>
      <c r="K51" s="129"/>
      <c r="L51" s="129"/>
      <c r="M51" s="129"/>
      <c r="N51" s="129"/>
      <c r="O51" s="129"/>
      <c r="P51" s="129"/>
      <c r="Q51" s="129"/>
      <c r="R51" s="129"/>
      <c r="S51" s="129"/>
      <c r="T51" s="129"/>
      <c r="U51" s="129"/>
      <c r="V51" s="129"/>
      <c r="W51" s="129"/>
      <c r="X51" s="129"/>
      <c r="Y51" s="129"/>
      <c r="Z51" s="129"/>
      <c r="AA51" s="129"/>
      <c r="AB51" s="129"/>
      <c r="AC51" s="129"/>
      <c r="AD51" s="129"/>
      <c r="AE51" s="129"/>
      <c r="AF51" s="129"/>
      <c r="AG51" s="129"/>
    </row>
    <row r="52" spans="1:33" ht="15.75" x14ac:dyDescent="0.25">
      <c r="A52" s="128" t="s">
        <v>4420</v>
      </c>
      <c r="B52" s="127" t="s">
        <v>4343</v>
      </c>
      <c r="C52" s="127">
        <v>2020</v>
      </c>
      <c r="D52" s="127">
        <v>2021</v>
      </c>
      <c r="E52" s="127">
        <v>2022</v>
      </c>
      <c r="F52" s="127">
        <v>2023</v>
      </c>
      <c r="G52" s="127">
        <v>2024</v>
      </c>
      <c r="H52" s="127">
        <v>2025</v>
      </c>
      <c r="I52" s="127">
        <v>2026</v>
      </c>
      <c r="J52" s="127">
        <v>2027</v>
      </c>
      <c r="K52" s="127">
        <v>2028</v>
      </c>
      <c r="L52" s="127">
        <v>2029</v>
      </c>
      <c r="M52" s="127">
        <v>2030</v>
      </c>
      <c r="N52" s="127">
        <v>2031</v>
      </c>
      <c r="O52" s="127">
        <v>2032</v>
      </c>
      <c r="P52" s="127">
        <v>2033</v>
      </c>
      <c r="Q52" s="127">
        <v>2034</v>
      </c>
      <c r="R52" s="127">
        <v>2035</v>
      </c>
      <c r="S52" s="127">
        <v>2036</v>
      </c>
      <c r="T52" s="127">
        <v>2037</v>
      </c>
      <c r="U52" s="127">
        <v>2038</v>
      </c>
      <c r="V52" s="127">
        <v>2039</v>
      </c>
      <c r="W52" s="127">
        <v>2040</v>
      </c>
      <c r="X52" s="127">
        <v>2041</v>
      </c>
      <c r="Y52" s="127">
        <v>2042</v>
      </c>
      <c r="Z52" s="127">
        <v>2043</v>
      </c>
      <c r="AA52" s="127">
        <v>2044</v>
      </c>
      <c r="AB52" s="127">
        <v>2045</v>
      </c>
      <c r="AC52" s="127">
        <v>2046</v>
      </c>
      <c r="AD52" s="127">
        <v>2047</v>
      </c>
      <c r="AE52" s="127">
        <v>2048</v>
      </c>
      <c r="AF52" s="127">
        <v>2049</v>
      </c>
      <c r="AG52" s="127">
        <v>2050</v>
      </c>
    </row>
    <row r="53" spans="1:33" ht="15.75" x14ac:dyDescent="0.25">
      <c r="A53" s="126" t="s">
        <v>4342</v>
      </c>
      <c r="B53" s="124" t="str">
        <f t="shared" ref="B53:B62" si="11">B41</f>
        <v>Freight LDV</v>
      </c>
      <c r="C53" s="14"/>
      <c r="D53" s="14"/>
      <c r="E53" s="4">
        <f>E41*D17</f>
        <v>54018.933107081233</v>
      </c>
      <c r="F53" s="4">
        <f t="shared" ref="F53:R53" si="12">F41*E17</f>
        <v>51540.709677693383</v>
      </c>
      <c r="G53" s="4">
        <f t="shared" si="12"/>
        <v>49085.358052865457</v>
      </c>
      <c r="H53" s="4">
        <f t="shared" si="12"/>
        <v>46734.400882856367</v>
      </c>
      <c r="I53" s="4">
        <f t="shared" si="12"/>
        <v>44137.636631983543</v>
      </c>
      <c r="J53" s="4">
        <f t="shared" si="12"/>
        <v>41635.9306574476</v>
      </c>
      <c r="K53" s="4">
        <f t="shared" si="12"/>
        <v>39193.462199705893</v>
      </c>
      <c r="L53" s="4">
        <f t="shared" si="12"/>
        <v>36876.504342895125</v>
      </c>
      <c r="M53" s="4">
        <f t="shared" si="12"/>
        <v>34647.566584199965</v>
      </c>
      <c r="N53" s="4">
        <f t="shared" si="12"/>
        <v>34492.917930044612</v>
      </c>
      <c r="O53" s="4">
        <f t="shared" si="12"/>
        <v>34339.21136798001</v>
      </c>
      <c r="P53" s="4">
        <f t="shared" si="12"/>
        <v>34186.513799789165</v>
      </c>
      <c r="Q53" s="4">
        <f t="shared" si="12"/>
        <v>34034.889988570023</v>
      </c>
      <c r="R53" s="4">
        <f t="shared" si="12"/>
        <v>33884.402642755631</v>
      </c>
      <c r="S53" s="20">
        <f t="shared" ref="S53:AG53" si="13">S41*S29</f>
        <v>0</v>
      </c>
      <c r="T53" s="20">
        <f t="shared" si="13"/>
        <v>0</v>
      </c>
      <c r="U53" s="20">
        <f t="shared" si="13"/>
        <v>0</v>
      </c>
      <c r="V53" s="20">
        <f t="shared" si="13"/>
        <v>0</v>
      </c>
      <c r="W53" s="20">
        <f t="shared" si="13"/>
        <v>0</v>
      </c>
      <c r="X53" s="20">
        <f t="shared" si="13"/>
        <v>0</v>
      </c>
      <c r="Y53" s="20">
        <f t="shared" si="13"/>
        <v>0</v>
      </c>
      <c r="Z53" s="20">
        <f t="shared" si="13"/>
        <v>0</v>
      </c>
      <c r="AA53" s="20">
        <f t="shared" si="13"/>
        <v>0</v>
      </c>
      <c r="AB53" s="20">
        <f t="shared" si="13"/>
        <v>0</v>
      </c>
      <c r="AC53" s="20">
        <f t="shared" si="13"/>
        <v>0</v>
      </c>
      <c r="AD53" s="20">
        <f t="shared" si="13"/>
        <v>0</v>
      </c>
      <c r="AE53" s="20">
        <f t="shared" si="13"/>
        <v>0</v>
      </c>
      <c r="AF53" s="20">
        <f t="shared" si="13"/>
        <v>0</v>
      </c>
      <c r="AG53" s="20">
        <f t="shared" si="13"/>
        <v>0</v>
      </c>
    </row>
    <row r="54" spans="1:33" ht="15.75" x14ac:dyDescent="0.25">
      <c r="A54" s="126" t="s">
        <v>4341</v>
      </c>
      <c r="B54" s="124" t="str">
        <f t="shared" si="11"/>
        <v>Freight LDV</v>
      </c>
      <c r="C54" s="14"/>
      <c r="D54" s="14"/>
      <c r="E54" s="4">
        <f t="shared" ref="E54:R54" si="14">E42*D18</f>
        <v>69009.786500370523</v>
      </c>
      <c r="F54" s="4">
        <f t="shared" si="14"/>
        <v>65400.080836680005</v>
      </c>
      <c r="G54" s="4">
        <f t="shared" si="14"/>
        <v>61855.073742031542</v>
      </c>
      <c r="H54" s="4">
        <f t="shared" si="14"/>
        <v>58478.696153484016</v>
      </c>
      <c r="I54" s="4">
        <f t="shared" si="14"/>
        <v>55597.507517257458</v>
      </c>
      <c r="J54" s="4">
        <f t="shared" si="14"/>
        <v>52780.643471527001</v>
      </c>
      <c r="K54" s="4">
        <f t="shared" si="14"/>
        <v>49984.49998847799</v>
      </c>
      <c r="L54" s="4">
        <f t="shared" si="14"/>
        <v>47298.382924312107</v>
      </c>
      <c r="M54" s="4">
        <f t="shared" si="14"/>
        <v>44676.635275553279</v>
      </c>
      <c r="N54" s="4">
        <f t="shared" si="14"/>
        <v>44255.525695270022</v>
      </c>
      <c r="O54" s="4">
        <f t="shared" si="14"/>
        <v>43841.820306916437</v>
      </c>
      <c r="P54" s="4">
        <f t="shared" si="14"/>
        <v>43435.42782683819</v>
      </c>
      <c r="Q54" s="4">
        <f t="shared" si="14"/>
        <v>43036.259891326772</v>
      </c>
      <c r="R54" s="4">
        <f t="shared" si="14"/>
        <v>42644.230941824928</v>
      </c>
      <c r="S54" s="20">
        <f t="shared" ref="S54:AG54" si="15">S42*S30</f>
        <v>0</v>
      </c>
      <c r="T54" s="20">
        <f t="shared" si="15"/>
        <v>0</v>
      </c>
      <c r="U54" s="20">
        <f t="shared" si="15"/>
        <v>0</v>
      </c>
      <c r="V54" s="20">
        <f t="shared" si="15"/>
        <v>0</v>
      </c>
      <c r="W54" s="20">
        <f t="shared" si="15"/>
        <v>0</v>
      </c>
      <c r="X54" s="20">
        <f t="shared" si="15"/>
        <v>0</v>
      </c>
      <c r="Y54" s="20">
        <f t="shared" si="15"/>
        <v>0</v>
      </c>
      <c r="Z54" s="20">
        <f t="shared" si="15"/>
        <v>0</v>
      </c>
      <c r="AA54" s="20">
        <f t="shared" si="15"/>
        <v>0</v>
      </c>
      <c r="AB54" s="20">
        <f t="shared" si="15"/>
        <v>0</v>
      </c>
      <c r="AC54" s="20">
        <f t="shared" si="15"/>
        <v>0</v>
      </c>
      <c r="AD54" s="20">
        <f t="shared" si="15"/>
        <v>0</v>
      </c>
      <c r="AE54" s="20">
        <f t="shared" si="15"/>
        <v>0</v>
      </c>
      <c r="AF54" s="20">
        <f t="shared" si="15"/>
        <v>0</v>
      </c>
      <c r="AG54" s="20">
        <f t="shared" si="15"/>
        <v>0</v>
      </c>
    </row>
    <row r="55" spans="1:33" ht="15.75" x14ac:dyDescent="0.25">
      <c r="A55" s="126" t="s">
        <v>4340</v>
      </c>
      <c r="B55" s="124" t="str">
        <f t="shared" si="11"/>
        <v>Freight HDV</v>
      </c>
      <c r="C55" s="14"/>
      <c r="D55" s="14"/>
      <c r="E55" s="4">
        <f t="shared" ref="E55:R55" si="16">E43*D19</f>
        <v>31618.974112758515</v>
      </c>
      <c r="F55" s="4">
        <f t="shared" si="16"/>
        <v>30963.56143665337</v>
      </c>
      <c r="G55" s="4">
        <f t="shared" si="16"/>
        <v>30243.454155445266</v>
      </c>
      <c r="H55" s="4">
        <f t="shared" si="16"/>
        <v>29511.123194038311</v>
      </c>
      <c r="I55" s="4">
        <f t="shared" si="16"/>
        <v>28654.587550379048</v>
      </c>
      <c r="J55" s="4">
        <f t="shared" si="16"/>
        <v>27772.818651990467</v>
      </c>
      <c r="K55" s="4">
        <f t="shared" si="16"/>
        <v>26843.475002623069</v>
      </c>
      <c r="L55" s="4">
        <f t="shared" si="16"/>
        <v>25915.951757946343</v>
      </c>
      <c r="M55" s="4">
        <f t="shared" si="16"/>
        <v>24967.361066851699</v>
      </c>
      <c r="N55" s="4">
        <f t="shared" si="16"/>
        <v>25214.756307730433</v>
      </c>
      <c r="O55" s="4">
        <f t="shared" si="16"/>
        <v>25450.458884994267</v>
      </c>
      <c r="P55" s="4">
        <f t="shared" si="16"/>
        <v>25674.834568477498</v>
      </c>
      <c r="Q55" s="4">
        <f t="shared" si="16"/>
        <v>25888.245589635782</v>
      </c>
      <c r="R55" s="4">
        <f t="shared" si="16"/>
        <v>26091.050499551318</v>
      </c>
      <c r="S55" s="20">
        <f t="shared" ref="S55:AG55" si="17">S43*S31</f>
        <v>0</v>
      </c>
      <c r="T55" s="20">
        <f t="shared" si="17"/>
        <v>0</v>
      </c>
      <c r="U55" s="20">
        <f t="shared" si="17"/>
        <v>0</v>
      </c>
      <c r="V55" s="20">
        <f t="shared" si="17"/>
        <v>0</v>
      </c>
      <c r="W55" s="20">
        <f t="shared" si="17"/>
        <v>0</v>
      </c>
      <c r="X55" s="20">
        <f t="shared" si="17"/>
        <v>0</v>
      </c>
      <c r="Y55" s="20">
        <f t="shared" si="17"/>
        <v>0</v>
      </c>
      <c r="Z55" s="20">
        <f t="shared" si="17"/>
        <v>0</v>
      </c>
      <c r="AA55" s="20">
        <f t="shared" si="17"/>
        <v>0</v>
      </c>
      <c r="AB55" s="20">
        <f t="shared" si="17"/>
        <v>0</v>
      </c>
      <c r="AC55" s="20">
        <f t="shared" si="17"/>
        <v>0</v>
      </c>
      <c r="AD55" s="20">
        <f t="shared" si="17"/>
        <v>0</v>
      </c>
      <c r="AE55" s="20">
        <f t="shared" si="17"/>
        <v>0</v>
      </c>
      <c r="AF55" s="20">
        <f t="shared" si="17"/>
        <v>0</v>
      </c>
      <c r="AG55" s="20">
        <f t="shared" si="17"/>
        <v>0</v>
      </c>
    </row>
    <row r="56" spans="1:33" ht="15.75" x14ac:dyDescent="0.25">
      <c r="A56" s="126" t="s">
        <v>4339</v>
      </c>
      <c r="B56" s="124" t="str">
        <f t="shared" si="11"/>
        <v>Freight HDV</v>
      </c>
      <c r="C56" s="14"/>
      <c r="D56" s="14"/>
      <c r="E56" s="4">
        <f t="shared" ref="E56:R56" si="18">E44*D20</f>
        <v>44373.788375159602</v>
      </c>
      <c r="F56" s="4">
        <f t="shared" si="18"/>
        <v>41883.296521274526</v>
      </c>
      <c r="G56" s="4">
        <f t="shared" si="18"/>
        <v>39475.768995584185</v>
      </c>
      <c r="H56" s="4">
        <f t="shared" si="18"/>
        <v>37214.938274198459</v>
      </c>
      <c r="I56" s="4">
        <f t="shared" si="18"/>
        <v>34985.488602746482</v>
      </c>
      <c r="J56" s="4">
        <f t="shared" si="18"/>
        <v>32846.792652317054</v>
      </c>
      <c r="K56" s="4">
        <f t="shared" si="18"/>
        <v>30767.523254067597</v>
      </c>
      <c r="L56" s="4">
        <f t="shared" si="18"/>
        <v>28800.751756510461</v>
      </c>
      <c r="M56" s="4">
        <f t="shared" si="18"/>
        <v>26913.608646495722</v>
      </c>
      <c r="N56" s="4">
        <f t="shared" si="18"/>
        <v>26534.54906490392</v>
      </c>
      <c r="O56" s="4">
        <f t="shared" si="18"/>
        <v>26164.706011804352</v>
      </c>
      <c r="P56" s="4">
        <f t="shared" si="18"/>
        <v>25803.918110252031</v>
      </c>
      <c r="Q56" s="4">
        <f t="shared" si="18"/>
        <v>25452.026630219079</v>
      </c>
      <c r="R56" s="4">
        <f t="shared" si="18"/>
        <v>25108.875524601121</v>
      </c>
      <c r="S56" s="20">
        <f t="shared" ref="S56:AG56" si="19">S44*S32</f>
        <v>0</v>
      </c>
      <c r="T56" s="20">
        <f t="shared" si="19"/>
        <v>0</v>
      </c>
      <c r="U56" s="20">
        <f t="shared" si="19"/>
        <v>0</v>
      </c>
      <c r="V56" s="20">
        <f t="shared" si="19"/>
        <v>0</v>
      </c>
      <c r="W56" s="20">
        <f t="shared" si="19"/>
        <v>0</v>
      </c>
      <c r="X56" s="20">
        <f t="shared" si="19"/>
        <v>0</v>
      </c>
      <c r="Y56" s="20">
        <f t="shared" si="19"/>
        <v>0</v>
      </c>
      <c r="Z56" s="20">
        <f t="shared" si="19"/>
        <v>0</v>
      </c>
      <c r="AA56" s="20">
        <f t="shared" si="19"/>
        <v>0</v>
      </c>
      <c r="AB56" s="20">
        <f t="shared" si="19"/>
        <v>0</v>
      </c>
      <c r="AC56" s="20">
        <f t="shared" si="19"/>
        <v>0</v>
      </c>
      <c r="AD56" s="20">
        <f t="shared" si="19"/>
        <v>0</v>
      </c>
      <c r="AE56" s="20">
        <f t="shared" si="19"/>
        <v>0</v>
      </c>
      <c r="AF56" s="20">
        <f t="shared" si="19"/>
        <v>0</v>
      </c>
      <c r="AG56" s="20">
        <f t="shared" si="19"/>
        <v>0</v>
      </c>
    </row>
    <row r="57" spans="1:33" ht="15.75" x14ac:dyDescent="0.25">
      <c r="A57" s="126" t="s">
        <v>4338</v>
      </c>
      <c r="B57" s="124" t="str">
        <f t="shared" si="11"/>
        <v>Freight HDV</v>
      </c>
      <c r="C57" s="14"/>
      <c r="D57" s="14"/>
      <c r="E57" s="4">
        <f t="shared" ref="E57:R57" si="20">E45*D21</f>
        <v>276465.05350121245</v>
      </c>
      <c r="F57" s="4">
        <f t="shared" si="20"/>
        <v>256314.39717847094</v>
      </c>
      <c r="G57" s="4">
        <f t="shared" si="20"/>
        <v>236854.27146031766</v>
      </c>
      <c r="H57" s="4">
        <f t="shared" si="20"/>
        <v>218509.50402753899</v>
      </c>
      <c r="I57" s="4">
        <f t="shared" si="20"/>
        <v>201304.95872424456</v>
      </c>
      <c r="J57" s="4">
        <f t="shared" si="20"/>
        <v>184936.43659890632</v>
      </c>
      <c r="K57" s="4">
        <f t="shared" si="20"/>
        <v>169224.08357494924</v>
      </c>
      <c r="L57" s="4">
        <f t="shared" si="20"/>
        <v>154471.70125792673</v>
      </c>
      <c r="M57" s="4">
        <f t="shared" si="20"/>
        <v>140485.9803341433</v>
      </c>
      <c r="N57" s="4">
        <f t="shared" si="20"/>
        <v>137440.62368147649</v>
      </c>
      <c r="O57" s="4">
        <f t="shared" si="20"/>
        <v>134469.7017680016</v>
      </c>
      <c r="P57" s="4">
        <f t="shared" si="20"/>
        <v>131572.34874234509</v>
      </c>
      <c r="Q57" s="4">
        <f t="shared" si="20"/>
        <v>128747.70736816704</v>
      </c>
      <c r="R57" s="4">
        <f t="shared" si="20"/>
        <v>125994.92939734201</v>
      </c>
      <c r="S57" s="20">
        <f t="shared" ref="S57:AG57" si="21">S45*S33</f>
        <v>0</v>
      </c>
      <c r="T57" s="20">
        <f t="shared" si="21"/>
        <v>0</v>
      </c>
      <c r="U57" s="20">
        <f t="shared" si="21"/>
        <v>0</v>
      </c>
      <c r="V57" s="20">
        <f t="shared" si="21"/>
        <v>0</v>
      </c>
      <c r="W57" s="20">
        <f t="shared" si="21"/>
        <v>0</v>
      </c>
      <c r="X57" s="20">
        <f t="shared" si="21"/>
        <v>0</v>
      </c>
      <c r="Y57" s="20">
        <f t="shared" si="21"/>
        <v>0</v>
      </c>
      <c r="Z57" s="20">
        <f t="shared" si="21"/>
        <v>0</v>
      </c>
      <c r="AA57" s="20">
        <f t="shared" si="21"/>
        <v>0</v>
      </c>
      <c r="AB57" s="20">
        <f t="shared" si="21"/>
        <v>0</v>
      </c>
      <c r="AC57" s="20">
        <f t="shared" si="21"/>
        <v>0</v>
      </c>
      <c r="AD57" s="20">
        <f t="shared" si="21"/>
        <v>0</v>
      </c>
      <c r="AE57" s="20">
        <f t="shared" si="21"/>
        <v>0</v>
      </c>
      <c r="AF57" s="20">
        <f t="shared" si="21"/>
        <v>0</v>
      </c>
      <c r="AG57" s="20">
        <f t="shared" si="21"/>
        <v>0</v>
      </c>
    </row>
    <row r="58" spans="1:33" ht="15.75" x14ac:dyDescent="0.25">
      <c r="A58" s="126" t="s">
        <v>4337</v>
      </c>
      <c r="B58" s="124" t="str">
        <f t="shared" si="11"/>
        <v>Freight HDV</v>
      </c>
      <c r="C58" s="14"/>
      <c r="D58" s="14"/>
      <c r="E58" s="4">
        <f t="shared" ref="E58:R58" si="22">E46*D22</f>
        <v>1450.6206773767635</v>
      </c>
      <c r="F58" s="4">
        <f t="shared" si="22"/>
        <v>1447.9647095231696</v>
      </c>
      <c r="G58" s="4">
        <f t="shared" si="22"/>
        <v>1443.9392638231307</v>
      </c>
      <c r="H58" s="4">
        <f t="shared" si="22"/>
        <v>1440.8120536915935</v>
      </c>
      <c r="I58" s="4">
        <f t="shared" si="22"/>
        <v>1435.8448907830568</v>
      </c>
      <c r="J58" s="4">
        <f t="shared" si="22"/>
        <v>1429.1134325754665</v>
      </c>
      <c r="K58" s="4">
        <f t="shared" si="22"/>
        <v>1419.4065775916688</v>
      </c>
      <c r="L58" s="4">
        <f t="shared" si="22"/>
        <v>1409.1293277299176</v>
      </c>
      <c r="M58" s="4">
        <f t="shared" si="22"/>
        <v>1397.0802900339206</v>
      </c>
      <c r="N58" s="4">
        <f t="shared" si="22"/>
        <v>1434.1219700963102</v>
      </c>
      <c r="O58" s="4">
        <f t="shared" si="22"/>
        <v>1471.0357225628923</v>
      </c>
      <c r="P58" s="4">
        <f t="shared" si="22"/>
        <v>1507.8082789929833</v>
      </c>
      <c r="Q58" s="4">
        <f t="shared" si="22"/>
        <v>1544.427198155779</v>
      </c>
      <c r="R58" s="4">
        <f t="shared" si="22"/>
        <v>1580.8808590565461</v>
      </c>
      <c r="S58" s="20">
        <f t="shared" ref="S58:AG58" si="23">S46*S34</f>
        <v>0</v>
      </c>
      <c r="T58" s="20">
        <f t="shared" si="23"/>
        <v>0</v>
      </c>
      <c r="U58" s="20">
        <f t="shared" si="23"/>
        <v>0</v>
      </c>
      <c r="V58" s="20">
        <f t="shared" si="23"/>
        <v>0</v>
      </c>
      <c r="W58" s="20">
        <f t="shared" si="23"/>
        <v>0</v>
      </c>
      <c r="X58" s="20">
        <f t="shared" si="23"/>
        <v>0</v>
      </c>
      <c r="Y58" s="20">
        <f t="shared" si="23"/>
        <v>0</v>
      </c>
      <c r="Z58" s="20">
        <f t="shared" si="23"/>
        <v>0</v>
      </c>
      <c r="AA58" s="20">
        <f t="shared" si="23"/>
        <v>0</v>
      </c>
      <c r="AB58" s="20">
        <f t="shared" si="23"/>
        <v>0</v>
      </c>
      <c r="AC58" s="20">
        <f t="shared" si="23"/>
        <v>0</v>
      </c>
      <c r="AD58" s="20">
        <f t="shared" si="23"/>
        <v>0</v>
      </c>
      <c r="AE58" s="20">
        <f t="shared" si="23"/>
        <v>0</v>
      </c>
      <c r="AF58" s="20">
        <f t="shared" si="23"/>
        <v>0</v>
      </c>
      <c r="AG58" s="20">
        <f t="shared" si="23"/>
        <v>0</v>
      </c>
    </row>
    <row r="59" spans="1:33" ht="15.75" x14ac:dyDescent="0.25">
      <c r="A59" s="126" t="s">
        <v>4336</v>
      </c>
      <c r="B59" s="124" t="str">
        <f t="shared" si="11"/>
        <v>Passenger HDV</v>
      </c>
      <c r="C59" s="14"/>
      <c r="D59" s="14"/>
      <c r="E59" s="4">
        <f>E47*D23</f>
        <v>12711.26452703655</v>
      </c>
      <c r="F59" s="4">
        <f t="shared" ref="F59:R59" si="24">F47*E23</f>
        <v>12177.247299704724</v>
      </c>
      <c r="G59" s="4">
        <f t="shared" si="24"/>
        <v>11652.488110683644</v>
      </c>
      <c r="H59" s="4">
        <f t="shared" si="24"/>
        <v>11155.79883619917</v>
      </c>
      <c r="I59" s="4">
        <f t="shared" si="24"/>
        <v>10704.944454380066</v>
      </c>
      <c r="J59" s="4">
        <f t="shared" si="24"/>
        <v>10269.429445148866</v>
      </c>
      <c r="K59" s="4">
        <f t="shared" si="24"/>
        <v>9840.6570129241281</v>
      </c>
      <c r="L59" s="4">
        <f t="shared" si="24"/>
        <v>9435.2543248911988</v>
      </c>
      <c r="M59" s="4">
        <f t="shared" si="24"/>
        <v>9044.3562674683508</v>
      </c>
      <c r="N59" s="4">
        <f t="shared" si="24"/>
        <v>8999.4935902626112</v>
      </c>
      <c r="O59" s="4">
        <f t="shared" si="24"/>
        <v>8954.9066312890627</v>
      </c>
      <c r="P59" s="4">
        <f t="shared" si="24"/>
        <v>8910.5914168384261</v>
      </c>
      <c r="Q59" s="4">
        <f t="shared" si="24"/>
        <v>8866.5437448433349</v>
      </c>
      <c r="R59" s="4">
        <f t="shared" si="24"/>
        <v>8822.7591786935809</v>
      </c>
      <c r="S59" s="20">
        <f t="shared" ref="S59:AG59" si="25">S47*S35</f>
        <v>0</v>
      </c>
      <c r="T59" s="20">
        <f t="shared" si="25"/>
        <v>0</v>
      </c>
      <c r="U59" s="20">
        <f t="shared" si="25"/>
        <v>0</v>
      </c>
      <c r="V59" s="20">
        <f t="shared" si="25"/>
        <v>0</v>
      </c>
      <c r="W59" s="20">
        <f t="shared" si="25"/>
        <v>0</v>
      </c>
      <c r="X59" s="20">
        <f t="shared" si="25"/>
        <v>0</v>
      </c>
      <c r="Y59" s="20">
        <f t="shared" si="25"/>
        <v>0</v>
      </c>
      <c r="Z59" s="20">
        <f t="shared" si="25"/>
        <v>0</v>
      </c>
      <c r="AA59" s="20">
        <f t="shared" si="25"/>
        <v>0</v>
      </c>
      <c r="AB59" s="20">
        <f t="shared" si="25"/>
        <v>0</v>
      </c>
      <c r="AC59" s="20">
        <f t="shared" si="25"/>
        <v>0</v>
      </c>
      <c r="AD59" s="20">
        <f t="shared" si="25"/>
        <v>0</v>
      </c>
      <c r="AE59" s="20">
        <f t="shared" si="25"/>
        <v>0</v>
      </c>
      <c r="AF59" s="20">
        <f t="shared" si="25"/>
        <v>0</v>
      </c>
      <c r="AG59" s="20">
        <f t="shared" si="25"/>
        <v>0</v>
      </c>
    </row>
    <row r="60" spans="1:33" ht="15.75" x14ac:dyDescent="0.25">
      <c r="A60" s="126" t="s">
        <v>4335</v>
      </c>
      <c r="B60" s="124" t="str">
        <f t="shared" si="11"/>
        <v>Passenger HDV</v>
      </c>
      <c r="C60" s="14"/>
      <c r="D60" s="14"/>
      <c r="E60" s="4">
        <f>E48*D24</f>
        <v>57868.226415418088</v>
      </c>
      <c r="F60" s="4">
        <f t="shared" ref="F60:R60" si="26">F48*E24</f>
        <v>55281.551479070935</v>
      </c>
      <c r="G60" s="4">
        <f t="shared" si="26"/>
        <v>52772.355118252381</v>
      </c>
      <c r="H60" s="4">
        <f t="shared" si="26"/>
        <v>50423.622406321832</v>
      </c>
      <c r="I60" s="4">
        <f t="shared" si="26"/>
        <v>48249.869811743905</v>
      </c>
      <c r="J60" s="4">
        <f t="shared" si="26"/>
        <v>46178.479231100231</v>
      </c>
      <c r="K60" s="4">
        <f t="shared" si="26"/>
        <v>44168.464099121047</v>
      </c>
      <c r="L60" s="4">
        <f t="shared" si="26"/>
        <v>42292.157099013144</v>
      </c>
      <c r="M60" s="4">
        <f t="shared" si="26"/>
        <v>40507.482504571541</v>
      </c>
      <c r="N60" s="4">
        <f t="shared" si="26"/>
        <v>40142.037903303521</v>
      </c>
      <c r="O60" s="4">
        <f t="shared" si="26"/>
        <v>39795.111365749093</v>
      </c>
      <c r="P60" s="4">
        <f t="shared" si="26"/>
        <v>39466.775895377359</v>
      </c>
      <c r="Q60" s="4">
        <f t="shared" si="26"/>
        <v>39157.112517262016</v>
      </c>
      <c r="R60" s="4">
        <f t="shared" si="26"/>
        <v>38866.210534170619</v>
      </c>
      <c r="S60" s="20">
        <f t="shared" ref="S60:AG60" si="27">S48*S36</f>
        <v>0</v>
      </c>
      <c r="T60" s="20">
        <f t="shared" si="27"/>
        <v>0</v>
      </c>
      <c r="U60" s="20">
        <f t="shared" si="27"/>
        <v>0</v>
      </c>
      <c r="V60" s="20">
        <f t="shared" si="27"/>
        <v>0</v>
      </c>
      <c r="W60" s="20">
        <f t="shared" si="27"/>
        <v>0</v>
      </c>
      <c r="X60" s="20">
        <f t="shared" si="27"/>
        <v>0</v>
      </c>
      <c r="Y60" s="20">
        <f t="shared" si="27"/>
        <v>0</v>
      </c>
      <c r="Z60" s="20">
        <f t="shared" si="27"/>
        <v>0</v>
      </c>
      <c r="AA60" s="20">
        <f t="shared" si="27"/>
        <v>0</v>
      </c>
      <c r="AB60" s="20">
        <f t="shared" si="27"/>
        <v>0</v>
      </c>
      <c r="AC60" s="20">
        <f t="shared" si="27"/>
        <v>0</v>
      </c>
      <c r="AD60" s="20">
        <f t="shared" si="27"/>
        <v>0</v>
      </c>
      <c r="AE60" s="20">
        <f t="shared" si="27"/>
        <v>0</v>
      </c>
      <c r="AF60" s="20">
        <f t="shared" si="27"/>
        <v>0</v>
      </c>
      <c r="AG60" s="20">
        <f t="shared" si="27"/>
        <v>0</v>
      </c>
    </row>
    <row r="61" spans="1:33" ht="15.75" x14ac:dyDescent="0.25">
      <c r="A61" s="126" t="s">
        <v>4334</v>
      </c>
      <c r="B61" s="124" t="str">
        <f t="shared" si="11"/>
        <v>Passenger HDV</v>
      </c>
      <c r="C61" s="14"/>
      <c r="D61" s="14"/>
      <c r="E61" s="4">
        <f t="shared" ref="E61:R61" si="28">E49*D25</f>
        <v>46820.191268182673</v>
      </c>
      <c r="F61" s="4">
        <f t="shared" si="28"/>
        <v>45219.272894988535</v>
      </c>
      <c r="G61" s="4">
        <f t="shared" si="28"/>
        <v>43618.695125393526</v>
      </c>
      <c r="H61" s="4">
        <f t="shared" si="28"/>
        <v>42089.631200387732</v>
      </c>
      <c r="I61" s="4">
        <f t="shared" si="28"/>
        <v>40556.286880384367</v>
      </c>
      <c r="J61" s="4">
        <f t="shared" si="28"/>
        <v>39061.297625959225</v>
      </c>
      <c r="K61" s="4">
        <f t="shared" si="28"/>
        <v>37572.748070191017</v>
      </c>
      <c r="L61" s="4">
        <f t="shared" si="28"/>
        <v>36154.453876449887</v>
      </c>
      <c r="M61" s="4">
        <f t="shared" si="28"/>
        <v>34773.590884860925</v>
      </c>
      <c r="N61" s="4">
        <f t="shared" si="28"/>
        <v>34666.766059370573</v>
      </c>
      <c r="O61" s="4">
        <f t="shared" si="28"/>
        <v>34559.6198349158</v>
      </c>
      <c r="P61" s="4">
        <f t="shared" si="28"/>
        <v>34452.143127074371</v>
      </c>
      <c r="Q61" s="4">
        <f t="shared" si="28"/>
        <v>34344.325987949218</v>
      </c>
      <c r="R61" s="4">
        <f t="shared" si="28"/>
        <v>34236.157581877378</v>
      </c>
      <c r="S61" s="20">
        <f t="shared" ref="S61:AG61" si="29">S49*S37</f>
        <v>0</v>
      </c>
      <c r="T61" s="20">
        <f t="shared" si="29"/>
        <v>0</v>
      </c>
      <c r="U61" s="20">
        <f t="shared" si="29"/>
        <v>0</v>
      </c>
      <c r="V61" s="20">
        <f t="shared" si="29"/>
        <v>0</v>
      </c>
      <c r="W61" s="20">
        <f t="shared" si="29"/>
        <v>0</v>
      </c>
      <c r="X61" s="20">
        <f t="shared" si="29"/>
        <v>0</v>
      </c>
      <c r="Y61" s="20">
        <f t="shared" si="29"/>
        <v>0</v>
      </c>
      <c r="Z61" s="20">
        <f t="shared" si="29"/>
        <v>0</v>
      </c>
      <c r="AA61" s="20">
        <f t="shared" si="29"/>
        <v>0</v>
      </c>
      <c r="AB61" s="20">
        <f t="shared" si="29"/>
        <v>0</v>
      </c>
      <c r="AC61" s="20">
        <f t="shared" si="29"/>
        <v>0</v>
      </c>
      <c r="AD61" s="20">
        <f t="shared" si="29"/>
        <v>0</v>
      </c>
      <c r="AE61" s="20">
        <f t="shared" si="29"/>
        <v>0</v>
      </c>
      <c r="AF61" s="20">
        <f t="shared" si="29"/>
        <v>0</v>
      </c>
      <c r="AG61" s="20">
        <f t="shared" si="29"/>
        <v>0</v>
      </c>
    </row>
    <row r="62" spans="1:33" ht="15.75" x14ac:dyDescent="0.25">
      <c r="A62" s="126" t="s">
        <v>4333</v>
      </c>
      <c r="B62" s="124" t="str">
        <f t="shared" si="11"/>
        <v>Passenger HDV</v>
      </c>
      <c r="C62" s="14"/>
      <c r="D62" s="14"/>
      <c r="E62" s="4">
        <f t="shared" ref="E62:R62" si="30">E50*D26</f>
        <v>350323.85949361499</v>
      </c>
      <c r="F62" s="4">
        <f t="shared" si="30"/>
        <v>342015.69839454768</v>
      </c>
      <c r="G62" s="4">
        <f t="shared" si="30"/>
        <v>333524.46316960495</v>
      </c>
      <c r="H62" s="4">
        <f t="shared" si="30"/>
        <v>325385.87543204537</v>
      </c>
      <c r="I62" s="4">
        <f t="shared" si="30"/>
        <v>317191.77630543424</v>
      </c>
      <c r="J62" s="4">
        <f t="shared" si="30"/>
        <v>309094.18167550891</v>
      </c>
      <c r="K62" s="4">
        <f t="shared" si="30"/>
        <v>300845.92197990313</v>
      </c>
      <c r="L62" s="4">
        <f t="shared" si="30"/>
        <v>292950.43375627237</v>
      </c>
      <c r="M62" s="4">
        <f t="shared" si="30"/>
        <v>285156.38906798913</v>
      </c>
      <c r="N62" s="4">
        <f t="shared" si="30"/>
        <v>284971.2305232939</v>
      </c>
      <c r="O62" s="4">
        <f t="shared" si="30"/>
        <v>284774.04770641646</v>
      </c>
      <c r="P62" s="4">
        <f t="shared" si="30"/>
        <v>284564.65214137099</v>
      </c>
      <c r="Q62" s="4">
        <f t="shared" si="30"/>
        <v>284342.84943548677</v>
      </c>
      <c r="R62" s="4">
        <f t="shared" si="30"/>
        <v>284108.43907799292</v>
      </c>
      <c r="S62" s="20">
        <f t="shared" ref="S62:AG62" si="31">S50*S38</f>
        <v>0</v>
      </c>
      <c r="T62" s="20">
        <f t="shared" si="31"/>
        <v>0</v>
      </c>
      <c r="U62" s="20">
        <f t="shared" si="31"/>
        <v>0</v>
      </c>
      <c r="V62" s="20">
        <f t="shared" si="31"/>
        <v>0</v>
      </c>
      <c r="W62" s="20">
        <f t="shared" si="31"/>
        <v>0</v>
      </c>
      <c r="X62" s="20">
        <f t="shared" si="31"/>
        <v>0</v>
      </c>
      <c r="Y62" s="20">
        <f t="shared" si="31"/>
        <v>0</v>
      </c>
      <c r="Z62" s="20">
        <f t="shared" si="31"/>
        <v>0</v>
      </c>
      <c r="AA62" s="20">
        <f t="shared" si="31"/>
        <v>0</v>
      </c>
      <c r="AB62" s="20">
        <f t="shared" si="31"/>
        <v>0</v>
      </c>
      <c r="AC62" s="20">
        <f t="shared" si="31"/>
        <v>0</v>
      </c>
      <c r="AD62" s="20">
        <f t="shared" si="31"/>
        <v>0</v>
      </c>
      <c r="AE62" s="20">
        <f t="shared" si="31"/>
        <v>0</v>
      </c>
      <c r="AF62" s="20">
        <f t="shared" si="31"/>
        <v>0</v>
      </c>
      <c r="AG62" s="20">
        <f t="shared" si="31"/>
        <v>0</v>
      </c>
    </row>
    <row r="63" spans="1:33" x14ac:dyDescent="0.25">
      <c r="A63" s="128"/>
    </row>
    <row r="64" spans="1:33" ht="15.75" x14ac:dyDescent="0.25">
      <c r="A64" s="128" t="s">
        <v>4419</v>
      </c>
      <c r="C64" s="127">
        <v>2020</v>
      </c>
      <c r="D64" s="127">
        <v>2021</v>
      </c>
      <c r="E64" s="127">
        <v>2022</v>
      </c>
      <c r="F64" s="127">
        <v>2023</v>
      </c>
      <c r="G64" s="127">
        <v>2024</v>
      </c>
      <c r="H64" s="127">
        <v>2025</v>
      </c>
      <c r="I64" s="127">
        <v>2026</v>
      </c>
      <c r="J64" s="127">
        <v>2027</v>
      </c>
      <c r="K64" s="127">
        <v>2028</v>
      </c>
      <c r="L64" s="127">
        <v>2029</v>
      </c>
      <c r="M64" s="127">
        <v>2030</v>
      </c>
      <c r="N64" s="127">
        <v>2031</v>
      </c>
      <c r="O64" s="127">
        <v>2032</v>
      </c>
      <c r="P64" s="127">
        <v>2033</v>
      </c>
      <c r="Q64" s="127">
        <v>2034</v>
      </c>
      <c r="R64" s="127">
        <v>2035</v>
      </c>
      <c r="S64" s="127">
        <v>2036</v>
      </c>
      <c r="T64" s="127">
        <v>2037</v>
      </c>
      <c r="U64" s="127">
        <v>2038</v>
      </c>
      <c r="V64" s="127">
        <v>2039</v>
      </c>
      <c r="W64" s="127">
        <v>2040</v>
      </c>
      <c r="X64" s="127">
        <v>2041</v>
      </c>
      <c r="Y64" s="127">
        <v>2042</v>
      </c>
      <c r="Z64" s="127">
        <v>2043</v>
      </c>
      <c r="AA64" s="127">
        <v>2044</v>
      </c>
      <c r="AB64" s="127">
        <v>2045</v>
      </c>
      <c r="AC64" s="127">
        <v>2046</v>
      </c>
      <c r="AD64" s="127">
        <v>2047</v>
      </c>
      <c r="AE64" s="127">
        <v>2048</v>
      </c>
      <c r="AF64" s="127">
        <v>2049</v>
      </c>
      <c r="AG64" s="127">
        <v>2050</v>
      </c>
    </row>
    <row r="65" spans="1:33" x14ac:dyDescent="0.25">
      <c r="A65" s="126" t="s">
        <v>4330</v>
      </c>
      <c r="C65" s="148" cm="1">
        <f t="array" ref="C65">TREND($E65:$H65,$E$64:$H$64,C$64)</f>
        <v>134837.28898975067</v>
      </c>
      <c r="D65" s="148" cm="1">
        <f t="array" ref="D65">TREND($E65:$H65,$E$64:$H$64,D$64)</f>
        <v>128892.5663464684</v>
      </c>
      <c r="E65" s="149">
        <f>SUMIFS(E$53:E$62,$B$53:$B$62,$A65)</f>
        <v>123028.71960745176</v>
      </c>
      <c r="F65" s="149">
        <f t="shared" ref="F65:R67" si="32">SUMIFS(F$53:F$62,$B$53:$B$62,$A65)</f>
        <v>116940.7905143734</v>
      </c>
      <c r="G65" s="149">
        <f t="shared" si="32"/>
        <v>110940.431794897</v>
      </c>
      <c r="H65" s="149">
        <f t="shared" si="32"/>
        <v>105213.09703634039</v>
      </c>
      <c r="I65" s="149">
        <f t="shared" si="32"/>
        <v>99735.144149241009</v>
      </c>
      <c r="J65" s="149">
        <f t="shared" si="32"/>
        <v>94416.574128974607</v>
      </c>
      <c r="K65" s="149">
        <f t="shared" si="32"/>
        <v>89177.962188183883</v>
      </c>
      <c r="L65" s="149">
        <f t="shared" si="32"/>
        <v>84174.887267207232</v>
      </c>
      <c r="M65" s="149">
        <f t="shared" si="32"/>
        <v>79324.201859753244</v>
      </c>
      <c r="N65" s="149">
        <f t="shared" si="32"/>
        <v>78748.443625314627</v>
      </c>
      <c r="O65" s="149">
        <f t="shared" si="32"/>
        <v>78181.031674896454</v>
      </c>
      <c r="P65" s="149">
        <f t="shared" si="32"/>
        <v>77621.941626627347</v>
      </c>
      <c r="Q65" s="149">
        <f t="shared" si="32"/>
        <v>77071.149879896795</v>
      </c>
      <c r="R65" s="149">
        <f t="shared" si="32"/>
        <v>76528.633584580559</v>
      </c>
      <c r="S65" s="86">
        <f t="shared" ref="S65:AG67" si="33">MAX(0,TREND($N65:$R65,$N$64:$R$64,S$64))</f>
        <v>75965.389515322866</v>
      </c>
      <c r="T65" s="86">
        <f t="shared" si="33"/>
        <v>75410.439327676082</v>
      </c>
      <c r="U65" s="86">
        <f t="shared" si="33"/>
        <v>74855.489140029298</v>
      </c>
      <c r="V65" s="86">
        <f t="shared" si="33"/>
        <v>74300.538952382514</v>
      </c>
      <c r="W65" s="86">
        <f t="shared" si="33"/>
        <v>73745.58876473573</v>
      </c>
      <c r="X65" s="86">
        <f t="shared" si="33"/>
        <v>73190.638577088946</v>
      </c>
      <c r="Y65" s="86">
        <f t="shared" si="33"/>
        <v>72635.688389442163</v>
      </c>
      <c r="Z65" s="86">
        <f t="shared" si="33"/>
        <v>72080.738201795379</v>
      </c>
      <c r="AA65" s="86">
        <f t="shared" si="33"/>
        <v>71525.788014148595</v>
      </c>
      <c r="AB65" s="86">
        <f t="shared" si="33"/>
        <v>70970.837826501811</v>
      </c>
      <c r="AC65" s="86">
        <f t="shared" si="33"/>
        <v>70415.887638855027</v>
      </c>
      <c r="AD65" s="86">
        <f t="shared" si="33"/>
        <v>69860.937451208243</v>
      </c>
      <c r="AE65" s="86">
        <f t="shared" si="33"/>
        <v>69305.987263561459</v>
      </c>
      <c r="AF65" s="86">
        <f t="shared" si="33"/>
        <v>68751.037075914675</v>
      </c>
      <c r="AG65" s="86">
        <f t="shared" si="33"/>
        <v>68196.086888267891</v>
      </c>
    </row>
    <row r="66" spans="1:33" x14ac:dyDescent="0.25">
      <c r="A66" s="126" t="s">
        <v>4329</v>
      </c>
      <c r="C66" s="148" cm="1">
        <f t="array" ref="C66">TREND($E66:$H66,$E$64:$H$64,C$64)</f>
        <v>398303.65414691716</v>
      </c>
      <c r="D66" s="148" cm="1">
        <f t="array" ref="D66">TREND($E66:$H66,$E$64:$H$64,D$64)</f>
        <v>375874.85781472921</v>
      </c>
      <c r="E66" s="149">
        <f>SUMIFS(E$53:E$62,$B$53:$B$62,$A66)</f>
        <v>353908.43666650727</v>
      </c>
      <c r="F66" s="149">
        <f t="shared" si="32"/>
        <v>330609.21984592202</v>
      </c>
      <c r="G66" s="149">
        <f t="shared" si="32"/>
        <v>308017.43387517025</v>
      </c>
      <c r="H66" s="149">
        <f t="shared" si="32"/>
        <v>286676.37754946738</v>
      </c>
      <c r="I66" s="149">
        <f t="shared" si="32"/>
        <v>266380.87976815319</v>
      </c>
      <c r="J66" s="149">
        <f t="shared" si="32"/>
        <v>246985.16133578928</v>
      </c>
      <c r="K66" s="149">
        <f t="shared" si="32"/>
        <v>228254.48840923159</v>
      </c>
      <c r="L66" s="149">
        <f t="shared" si="32"/>
        <v>210597.53410011347</v>
      </c>
      <c r="M66" s="149">
        <f t="shared" si="32"/>
        <v>193764.03033752463</v>
      </c>
      <c r="N66" s="149">
        <f t="shared" si="32"/>
        <v>190624.05102420715</v>
      </c>
      <c r="O66" s="149">
        <f t="shared" si="32"/>
        <v>187555.90238736311</v>
      </c>
      <c r="P66" s="149">
        <f t="shared" si="32"/>
        <v>184558.9097000676</v>
      </c>
      <c r="Q66" s="149">
        <f t="shared" si="32"/>
        <v>181632.40678617769</v>
      </c>
      <c r="R66" s="149">
        <f t="shared" si="32"/>
        <v>178775.73628055101</v>
      </c>
      <c r="S66" s="86">
        <f t="shared" si="33"/>
        <v>175743.36370912381</v>
      </c>
      <c r="T66" s="86">
        <f t="shared" si="33"/>
        <v>172781.35120027419</v>
      </c>
      <c r="U66" s="86">
        <f t="shared" si="33"/>
        <v>169819.33869142458</v>
      </c>
      <c r="V66" s="86">
        <f t="shared" si="33"/>
        <v>166857.32618257497</v>
      </c>
      <c r="W66" s="86">
        <f t="shared" si="33"/>
        <v>163895.31367372442</v>
      </c>
      <c r="X66" s="86">
        <f t="shared" si="33"/>
        <v>160933.30116487481</v>
      </c>
      <c r="Y66" s="86">
        <f t="shared" si="33"/>
        <v>157971.28865602519</v>
      </c>
      <c r="Z66" s="86">
        <f t="shared" si="33"/>
        <v>155009.27614717558</v>
      </c>
      <c r="AA66" s="86">
        <f t="shared" si="33"/>
        <v>152047.26363832597</v>
      </c>
      <c r="AB66" s="86">
        <f t="shared" si="33"/>
        <v>149085.25112947635</v>
      </c>
      <c r="AC66" s="86">
        <f t="shared" si="33"/>
        <v>146123.23862062581</v>
      </c>
      <c r="AD66" s="86">
        <f t="shared" si="33"/>
        <v>143161.2261117762</v>
      </c>
      <c r="AE66" s="86">
        <f t="shared" si="33"/>
        <v>140199.21360292658</v>
      </c>
      <c r="AF66" s="86">
        <f t="shared" si="33"/>
        <v>137237.20109407697</v>
      </c>
      <c r="AG66" s="86">
        <f t="shared" si="33"/>
        <v>134275.18858522736</v>
      </c>
    </row>
    <row r="67" spans="1:33" x14ac:dyDescent="0.25">
      <c r="A67" s="126" t="s">
        <v>4328</v>
      </c>
      <c r="C67" s="148" cm="1">
        <f t="array" ref="C67">TREND($E67:$H67,$E$64:$H$64,C$64)</f>
        <v>493456.12380415946</v>
      </c>
      <c r="D67" s="148" cm="1">
        <f t="array" ref="D67">TREND($E67:$H67,$E$64:$H$64,D$64)</f>
        <v>480542.96280093119</v>
      </c>
      <c r="E67" s="149">
        <f>SUMIFS(E$53:E$62,$B$53:$B$62,$A67)</f>
        <v>467723.5417042523</v>
      </c>
      <c r="F67" s="149">
        <f t="shared" si="32"/>
        <v>454693.77006831189</v>
      </c>
      <c r="G67" s="149">
        <f t="shared" si="32"/>
        <v>441568.00152393448</v>
      </c>
      <c r="H67" s="149">
        <f t="shared" si="32"/>
        <v>429054.92787495407</v>
      </c>
      <c r="I67" s="149">
        <f t="shared" si="32"/>
        <v>416702.87745194254</v>
      </c>
      <c r="J67" s="149">
        <f t="shared" si="32"/>
        <v>404603.38797771721</v>
      </c>
      <c r="K67" s="149">
        <f t="shared" si="32"/>
        <v>392427.79116213933</v>
      </c>
      <c r="L67" s="149">
        <f t="shared" si="32"/>
        <v>380832.29905662662</v>
      </c>
      <c r="M67" s="149">
        <f t="shared" si="32"/>
        <v>369481.81872488995</v>
      </c>
      <c r="N67" s="149">
        <f t="shared" si="32"/>
        <v>368779.52807623061</v>
      </c>
      <c r="O67" s="149">
        <f t="shared" si="32"/>
        <v>368083.6855383704</v>
      </c>
      <c r="P67" s="149">
        <f t="shared" si="32"/>
        <v>367394.16258066113</v>
      </c>
      <c r="Q67" s="149">
        <f t="shared" si="32"/>
        <v>366710.83168554131</v>
      </c>
      <c r="R67" s="149">
        <f t="shared" si="32"/>
        <v>366033.56637273449</v>
      </c>
      <c r="S67" s="86">
        <f t="shared" si="33"/>
        <v>365340.92167276121</v>
      </c>
      <c r="T67" s="86">
        <f t="shared" si="33"/>
        <v>364654.44394677924</v>
      </c>
      <c r="U67" s="86">
        <f t="shared" si="33"/>
        <v>363967.96622079704</v>
      </c>
      <c r="V67" s="86">
        <f t="shared" si="33"/>
        <v>363281.48849481484</v>
      </c>
      <c r="W67" s="86">
        <f t="shared" si="33"/>
        <v>362595.01076883287</v>
      </c>
      <c r="X67" s="86">
        <f t="shared" si="33"/>
        <v>361908.53304285067</v>
      </c>
      <c r="Y67" s="86">
        <f t="shared" si="33"/>
        <v>361222.05531686847</v>
      </c>
      <c r="Z67" s="86">
        <f t="shared" si="33"/>
        <v>360535.57759088627</v>
      </c>
      <c r="AA67" s="86">
        <f t="shared" si="33"/>
        <v>359849.0998649043</v>
      </c>
      <c r="AB67" s="86">
        <f t="shared" si="33"/>
        <v>359162.6221389221</v>
      </c>
      <c r="AC67" s="86">
        <f t="shared" si="33"/>
        <v>358476.1444129399</v>
      </c>
      <c r="AD67" s="86">
        <f t="shared" si="33"/>
        <v>357789.66668695793</v>
      </c>
      <c r="AE67" s="86">
        <f t="shared" si="33"/>
        <v>357103.18896097573</v>
      </c>
      <c r="AF67" s="86">
        <f t="shared" si="33"/>
        <v>356416.71123499353</v>
      </c>
      <c r="AG67" s="86">
        <f t="shared" si="33"/>
        <v>355730.23350901157</v>
      </c>
    </row>
    <row r="69" spans="1:33" ht="15.75" x14ac:dyDescent="0.25">
      <c r="A69" s="128" t="s">
        <v>4418</v>
      </c>
      <c r="C69" s="127">
        <v>2020</v>
      </c>
      <c r="D69" s="127">
        <v>2021</v>
      </c>
      <c r="E69" s="127">
        <v>2022</v>
      </c>
      <c r="F69" s="127">
        <v>2023</v>
      </c>
      <c r="G69" s="127">
        <v>2024</v>
      </c>
      <c r="H69" s="127">
        <v>2025</v>
      </c>
      <c r="I69" s="127">
        <v>2026</v>
      </c>
      <c r="J69" s="127">
        <v>2027</v>
      </c>
      <c r="K69" s="127">
        <v>2028</v>
      </c>
      <c r="L69" s="127">
        <v>2029</v>
      </c>
      <c r="M69" s="127">
        <v>2030</v>
      </c>
      <c r="N69" s="127">
        <v>2031</v>
      </c>
      <c r="O69" s="127">
        <v>2032</v>
      </c>
      <c r="P69" s="127">
        <v>2033</v>
      </c>
      <c r="Q69" s="127">
        <v>2034</v>
      </c>
      <c r="R69" s="127">
        <v>2035</v>
      </c>
      <c r="S69" s="127">
        <v>2036</v>
      </c>
      <c r="T69" s="127">
        <v>2037</v>
      </c>
      <c r="U69" s="127">
        <v>2038</v>
      </c>
      <c r="V69" s="127">
        <v>2039</v>
      </c>
      <c r="W69" s="127">
        <v>2040</v>
      </c>
      <c r="X69" s="127">
        <v>2041</v>
      </c>
      <c r="Y69" s="127">
        <v>2042</v>
      </c>
      <c r="Z69" s="127">
        <v>2043</v>
      </c>
      <c r="AA69" s="127">
        <v>2044</v>
      </c>
      <c r="AB69" s="127">
        <v>2045</v>
      </c>
      <c r="AC69" s="127">
        <v>2046</v>
      </c>
      <c r="AD69" s="127">
        <v>2047</v>
      </c>
      <c r="AE69" s="127">
        <v>2048</v>
      </c>
      <c r="AF69" s="127">
        <v>2049</v>
      </c>
      <c r="AG69" s="127">
        <v>2050</v>
      </c>
    </row>
    <row r="70" spans="1:33" x14ac:dyDescent="0.25">
      <c r="A70" s="126" t="s">
        <v>4330</v>
      </c>
      <c r="C70" s="148">
        <f t="shared" ref="C70:R70" si="34">C65*cpi_2020to2012</f>
        <v>119615.59797811073</v>
      </c>
      <c r="D70" s="148">
        <f t="shared" si="34"/>
        <v>114341.97108218379</v>
      </c>
      <c r="E70" s="148">
        <f t="shared" si="34"/>
        <v>109140.09006399759</v>
      </c>
      <c r="F70" s="148">
        <f t="shared" si="34"/>
        <v>103739.42319822978</v>
      </c>
      <c r="G70" s="148">
        <f t="shared" si="34"/>
        <v>98416.440945390976</v>
      </c>
      <c r="H70" s="148">
        <f t="shared" si="34"/>
        <v>93335.661161857643</v>
      </c>
      <c r="I70" s="148">
        <f t="shared" si="34"/>
        <v>88476.110697771117</v>
      </c>
      <c r="J70" s="148">
        <f t="shared" si="34"/>
        <v>83757.950475705424</v>
      </c>
      <c r="K70" s="148">
        <f t="shared" si="34"/>
        <v>79110.72191921476</v>
      </c>
      <c r="L70" s="148">
        <f t="shared" si="34"/>
        <v>74672.440766533022</v>
      </c>
      <c r="M70" s="148">
        <f t="shared" si="34"/>
        <v>70369.345977521007</v>
      </c>
      <c r="N70" s="148">
        <f t="shared" si="34"/>
        <v>69858.584703550034</v>
      </c>
      <c r="O70" s="148">
        <f t="shared" si="34"/>
        <v>69355.227507200922</v>
      </c>
      <c r="P70" s="148">
        <f t="shared" si="34"/>
        <v>68859.25275905538</v>
      </c>
      <c r="Q70" s="148">
        <f t="shared" si="34"/>
        <v>68370.639522759957</v>
      </c>
      <c r="R70" s="148">
        <f t="shared" si="34"/>
        <v>67889.367527725597</v>
      </c>
      <c r="S70" s="149">
        <f t="shared" ref="S70:AG72" si="35">$R70</f>
        <v>67889.367527725597</v>
      </c>
      <c r="T70" s="149">
        <f t="shared" si="35"/>
        <v>67889.367527725597</v>
      </c>
      <c r="U70" s="149">
        <f t="shared" si="35"/>
        <v>67889.367527725597</v>
      </c>
      <c r="V70" s="149">
        <f t="shared" si="35"/>
        <v>67889.367527725597</v>
      </c>
      <c r="W70" s="149">
        <f t="shared" si="35"/>
        <v>67889.367527725597</v>
      </c>
      <c r="X70" s="149">
        <f t="shared" si="35"/>
        <v>67889.367527725597</v>
      </c>
      <c r="Y70" s="149">
        <f t="shared" si="35"/>
        <v>67889.367527725597</v>
      </c>
      <c r="Z70" s="149">
        <f t="shared" si="35"/>
        <v>67889.367527725597</v>
      </c>
      <c r="AA70" s="149">
        <f t="shared" si="35"/>
        <v>67889.367527725597</v>
      </c>
      <c r="AB70" s="149">
        <f t="shared" si="35"/>
        <v>67889.367527725597</v>
      </c>
      <c r="AC70" s="149">
        <f t="shared" si="35"/>
        <v>67889.367527725597</v>
      </c>
      <c r="AD70" s="149">
        <f t="shared" si="35"/>
        <v>67889.367527725597</v>
      </c>
      <c r="AE70" s="149">
        <f t="shared" si="35"/>
        <v>67889.367527725597</v>
      </c>
      <c r="AF70" s="149">
        <f t="shared" si="35"/>
        <v>67889.367527725597</v>
      </c>
      <c r="AG70" s="149">
        <f t="shared" si="35"/>
        <v>67889.367527725597</v>
      </c>
    </row>
    <row r="71" spans="1:33" x14ac:dyDescent="0.25">
      <c r="A71" s="126" t="s">
        <v>4329</v>
      </c>
      <c r="C71" s="148">
        <f t="shared" ref="C71:R71" si="36">C66*cpi_2020to2012</f>
        <v>353339.42208873387</v>
      </c>
      <c r="D71" s="148">
        <f t="shared" si="36"/>
        <v>333442.59751368739</v>
      </c>
      <c r="E71" s="148">
        <f t="shared" si="36"/>
        <v>313955.95089857106</v>
      </c>
      <c r="F71" s="148">
        <f t="shared" si="36"/>
        <v>293286.96701958042</v>
      </c>
      <c r="G71" s="148">
        <f t="shared" si="36"/>
        <v>273245.55259682104</v>
      </c>
      <c r="H71" s="148">
        <f t="shared" si="36"/>
        <v>254313.67378933824</v>
      </c>
      <c r="I71" s="148">
        <f t="shared" si="36"/>
        <v>236309.32112425426</v>
      </c>
      <c r="J71" s="148">
        <f t="shared" si="36"/>
        <v>219103.17232161388</v>
      </c>
      <c r="K71" s="148">
        <f t="shared" si="36"/>
        <v>202486.99248420322</v>
      </c>
      <c r="L71" s="148">
        <f t="shared" si="36"/>
        <v>186823.31989050488</v>
      </c>
      <c r="M71" s="148">
        <f t="shared" si="36"/>
        <v>171890.13906408011</v>
      </c>
      <c r="N71" s="148">
        <f t="shared" si="36"/>
        <v>169104.62990696618</v>
      </c>
      <c r="O71" s="148">
        <f t="shared" si="36"/>
        <v>166382.84250949245</v>
      </c>
      <c r="P71" s="148">
        <f t="shared" si="36"/>
        <v>163724.17831420351</v>
      </c>
      <c r="Q71" s="148">
        <f t="shared" si="36"/>
        <v>161128.04634913386</v>
      </c>
      <c r="R71" s="148">
        <f t="shared" si="36"/>
        <v>158593.86345865065</v>
      </c>
      <c r="S71" s="149">
        <f t="shared" si="35"/>
        <v>158593.86345865065</v>
      </c>
      <c r="T71" s="149">
        <f t="shared" si="35"/>
        <v>158593.86345865065</v>
      </c>
      <c r="U71" s="149">
        <f t="shared" si="35"/>
        <v>158593.86345865065</v>
      </c>
      <c r="V71" s="149">
        <f t="shared" si="35"/>
        <v>158593.86345865065</v>
      </c>
      <c r="W71" s="149">
        <f t="shared" si="35"/>
        <v>158593.86345865065</v>
      </c>
      <c r="X71" s="149">
        <f t="shared" si="35"/>
        <v>158593.86345865065</v>
      </c>
      <c r="Y71" s="149">
        <f t="shared" si="35"/>
        <v>158593.86345865065</v>
      </c>
      <c r="Z71" s="149">
        <f t="shared" si="35"/>
        <v>158593.86345865065</v>
      </c>
      <c r="AA71" s="149">
        <f t="shared" si="35"/>
        <v>158593.86345865065</v>
      </c>
      <c r="AB71" s="149">
        <f t="shared" si="35"/>
        <v>158593.86345865065</v>
      </c>
      <c r="AC71" s="149">
        <f t="shared" si="35"/>
        <v>158593.86345865065</v>
      </c>
      <c r="AD71" s="149">
        <f t="shared" si="35"/>
        <v>158593.86345865065</v>
      </c>
      <c r="AE71" s="149">
        <f t="shared" si="35"/>
        <v>158593.86345865065</v>
      </c>
      <c r="AF71" s="149">
        <f t="shared" si="35"/>
        <v>158593.86345865065</v>
      </c>
      <c r="AG71" s="149">
        <f t="shared" si="35"/>
        <v>158593.86345865065</v>
      </c>
    </row>
    <row r="72" spans="1:33" x14ac:dyDescent="0.25">
      <c r="A72" s="126" t="s">
        <v>4328</v>
      </c>
      <c r="C72" s="148">
        <f t="shared" ref="C72:R72" si="37">C67*cpi_2020to2012</f>
        <v>437750.1933406702</v>
      </c>
      <c r="D72" s="148">
        <f t="shared" si="37"/>
        <v>426294.79041198792</v>
      </c>
      <c r="E72" s="148">
        <f t="shared" si="37"/>
        <v>414922.54515475041</v>
      </c>
      <c r="F72" s="148">
        <f t="shared" si="37"/>
        <v>403363.69568937953</v>
      </c>
      <c r="G72" s="148">
        <f t="shared" si="37"/>
        <v>391719.68634210376</v>
      </c>
      <c r="H72" s="148">
        <f t="shared" si="37"/>
        <v>380619.20517490449</v>
      </c>
      <c r="I72" s="148">
        <f t="shared" si="37"/>
        <v>369661.56942982064</v>
      </c>
      <c r="J72" s="148">
        <f t="shared" si="37"/>
        <v>358927.98319760757</v>
      </c>
      <c r="K72" s="148">
        <f t="shared" si="37"/>
        <v>348126.88133070164</v>
      </c>
      <c r="L72" s="148">
        <f t="shared" si="37"/>
        <v>337840.39654267841</v>
      </c>
      <c r="M72" s="148">
        <f t="shared" si="37"/>
        <v>327771.26431381353</v>
      </c>
      <c r="N72" s="148">
        <f t="shared" si="37"/>
        <v>327148.25478489749</v>
      </c>
      <c r="O72" s="148">
        <f t="shared" si="37"/>
        <v>326530.96544388228</v>
      </c>
      <c r="P72" s="148">
        <f t="shared" si="37"/>
        <v>325919.28226985841</v>
      </c>
      <c r="Q72" s="148">
        <f t="shared" si="37"/>
        <v>325313.09214063612</v>
      </c>
      <c r="R72" s="148">
        <f t="shared" si="37"/>
        <v>324712.28285421256</v>
      </c>
      <c r="S72" s="149">
        <f t="shared" si="35"/>
        <v>324712.28285421256</v>
      </c>
      <c r="T72" s="149">
        <f t="shared" si="35"/>
        <v>324712.28285421256</v>
      </c>
      <c r="U72" s="149">
        <f t="shared" si="35"/>
        <v>324712.28285421256</v>
      </c>
      <c r="V72" s="149">
        <f t="shared" si="35"/>
        <v>324712.28285421256</v>
      </c>
      <c r="W72" s="149">
        <f t="shared" si="35"/>
        <v>324712.28285421256</v>
      </c>
      <c r="X72" s="149">
        <f t="shared" si="35"/>
        <v>324712.28285421256</v>
      </c>
      <c r="Y72" s="149">
        <f t="shared" si="35"/>
        <v>324712.28285421256</v>
      </c>
      <c r="Z72" s="149">
        <f t="shared" si="35"/>
        <v>324712.28285421256</v>
      </c>
      <c r="AA72" s="149">
        <f t="shared" si="35"/>
        <v>324712.28285421256</v>
      </c>
      <c r="AB72" s="149">
        <f t="shared" si="35"/>
        <v>324712.28285421256</v>
      </c>
      <c r="AC72" s="149">
        <f t="shared" si="35"/>
        <v>324712.28285421256</v>
      </c>
      <c r="AD72" s="149">
        <f t="shared" si="35"/>
        <v>324712.28285421256</v>
      </c>
      <c r="AE72" s="149">
        <f t="shared" si="35"/>
        <v>324712.28285421256</v>
      </c>
      <c r="AF72" s="149">
        <f t="shared" si="35"/>
        <v>324712.28285421256</v>
      </c>
      <c r="AG72" s="149">
        <f t="shared" si="35"/>
        <v>324712.28285421256</v>
      </c>
    </row>
    <row r="74" spans="1:33" x14ac:dyDescent="0.25">
      <c r="A74" s="1" t="s">
        <v>4425</v>
      </c>
    </row>
    <row r="76" spans="1:33" x14ac:dyDescent="0.25">
      <c r="A76" t="s">
        <v>4426</v>
      </c>
      <c r="B76">
        <v>173.7</v>
      </c>
    </row>
    <row r="77" spans="1:33" x14ac:dyDescent="0.25">
      <c r="A77" t="s">
        <v>4427</v>
      </c>
      <c r="B77">
        <v>109.3</v>
      </c>
    </row>
    <row r="78" spans="1:33" x14ac:dyDescent="0.25">
      <c r="A78" t="s">
        <v>4428</v>
      </c>
      <c r="B78">
        <f>B76*B77</f>
        <v>18985.41</v>
      </c>
    </row>
    <row r="79" spans="1:33" x14ac:dyDescent="0.25">
      <c r="A79" t="s">
        <v>4429</v>
      </c>
      <c r="B79">
        <f>'CARB ACT ISOR'!B58-'ICCT MDV HDV Calcs'!B78</f>
        <v>43267.095137639524</v>
      </c>
    </row>
    <row r="80" spans="1:33" x14ac:dyDescent="0.25">
      <c r="A80" t="s">
        <v>4430</v>
      </c>
      <c r="B80">
        <f>B79*'CARB ACT ISOR'!B8+D70*SUM('CARB ACT ISOR'!C8:D8)</f>
        <v>66392.453926054499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Calcs'!$B$80*'ICCT MDV HDV Calcs'!D70/'ICCT MDV HDV Calcs'!$D$70</f>
        <v>66392.453926054499</v>
      </c>
      <c r="C2" s="4">
        <f>'ICCT MDV HDV Calcs'!$B$80*'ICCT MDV HDV Calcs'!E70/'ICCT MDV HDV Calcs'!$D$70</f>
        <v>63371.99133860696</v>
      </c>
      <c r="D2" s="4">
        <f>'ICCT MDV HDV Calcs'!$B$80*'ICCT MDV HDV Calcs'!F70/'ICCT MDV HDV Calcs'!$D$70</f>
        <v>60236.10411660219</v>
      </c>
      <c r="E2" s="4">
        <f>'ICCT MDV HDV Calcs'!$B$80*'ICCT MDV HDV Calcs'!G70/'ICCT MDV HDV Calcs'!$D$70</f>
        <v>57145.324321344029</v>
      </c>
      <c r="F2" s="4">
        <f>'ICCT MDV HDV Calcs'!$B$80*'ICCT MDV HDV Calcs'!H70/'ICCT MDV HDV Calcs'!$D$70</f>
        <v>54195.178941707265</v>
      </c>
      <c r="G2" s="4">
        <f>'ICCT MDV HDV Calcs'!$B$80*'ICCT MDV HDV Calcs'!I70/'ICCT MDV HDV Calcs'!$D$70</f>
        <v>51373.48995703597</v>
      </c>
      <c r="H2" s="4">
        <f>'ICCT MDV HDV Calcs'!$B$80*'ICCT MDV HDV Calcs'!J70/'ICCT MDV HDV Calcs'!$D$70</f>
        <v>48633.898954760087</v>
      </c>
      <c r="I2" s="4">
        <f>'ICCT MDV HDV Calcs'!$B$80*'ICCT MDV HDV Calcs'!K70/'ICCT MDV HDV Calcs'!$D$70</f>
        <v>45935.494292845651</v>
      </c>
      <c r="J2" s="4">
        <f>'ICCT MDV HDV Calcs'!$B$80*'ICCT MDV HDV Calcs'!L70/'ICCT MDV HDV Calcs'!$D$70</f>
        <v>43358.414554308481</v>
      </c>
      <c r="K2" s="4">
        <f>'ICCT MDV HDV Calcs'!$B$80*'ICCT MDV HDV Calcs'!M70/'ICCT MDV HDV Calcs'!$D$70</f>
        <v>40859.830527682054</v>
      </c>
      <c r="L2" s="4">
        <f>'ICCT MDV HDV Calcs'!$B$80*'ICCT MDV HDV Calcs'!N70/'ICCT MDV HDV Calcs'!$D$70</f>
        <v>40563.257939083269</v>
      </c>
      <c r="M2" s="4">
        <f>'ICCT MDV HDV Calcs'!$B$80*'ICCT MDV HDV Calcs'!O70/'ICCT MDV HDV Calcs'!$D$70</f>
        <v>40270.984514454824</v>
      </c>
      <c r="N2" s="4">
        <f>'ICCT MDV HDV Calcs'!$B$80*'ICCT MDV HDV Calcs'!P70/'ICCT MDV HDV Calcs'!$D$70</f>
        <v>39982.997694715013</v>
      </c>
      <c r="O2" s="4">
        <f>'ICCT MDV HDV Calcs'!$B$80*'ICCT MDV HDV Calcs'!Q70/'ICCT MDV HDV Calcs'!$D$70</f>
        <v>39699.285323208947</v>
      </c>
      <c r="P2" s="4">
        <f>'ICCT MDV HDV Calcs'!$B$80*'ICCT MDV HDV Calcs'!R70/'ICCT MDV HDV Calcs'!$D$70</f>
        <v>39419.835629856607</v>
      </c>
      <c r="Q2" s="4">
        <f>'ICCT MDV HDV Calcs'!$B$80*'ICCT MDV HDV Calcs'!S70/'ICCT MDV HDV Calcs'!$D$70</f>
        <v>39419.835629856607</v>
      </c>
      <c r="R2" s="4">
        <f>'ICCT MDV HDV Calcs'!$B$80*'ICCT MDV HDV Calcs'!T70/'ICCT MDV HDV Calcs'!$D$70</f>
        <v>39419.835629856607</v>
      </c>
      <c r="S2" s="4">
        <f>'ICCT MDV HDV Calcs'!$B$80*'ICCT MDV HDV Calcs'!U70/'ICCT MDV HDV Calcs'!$D$70</f>
        <v>39419.835629856607</v>
      </c>
      <c r="T2" s="4">
        <f>'ICCT MDV HDV Calcs'!$B$80*'ICCT MDV HDV Calcs'!V70/'ICCT MDV HDV Calcs'!$D$70</f>
        <v>39419.835629856607</v>
      </c>
      <c r="U2" s="4">
        <f>'ICCT MDV HDV Calcs'!$B$80*'ICCT MDV HDV Calcs'!W70/'ICCT MDV HDV Calcs'!$D$70</f>
        <v>39419.835629856607</v>
      </c>
      <c r="V2" s="4">
        <f>'ICCT MDV HDV Calcs'!$B$80*'ICCT MDV HDV Calcs'!X70/'ICCT MDV HDV Calcs'!$D$70</f>
        <v>39419.835629856607</v>
      </c>
      <c r="W2" s="4">
        <f>'ICCT MDV HDV Calcs'!$B$80*'ICCT MDV HDV Calcs'!Y70/'ICCT MDV HDV Calcs'!$D$70</f>
        <v>39419.835629856607</v>
      </c>
      <c r="X2" s="4">
        <f>'ICCT MDV HDV Calcs'!$B$80*'ICCT MDV HDV Calcs'!Z70/'ICCT MDV HDV Calcs'!$D$70</f>
        <v>39419.835629856607</v>
      </c>
      <c r="Y2" s="4">
        <f>'ICCT MDV HDV Calcs'!$B$80*'ICCT MDV HDV Calcs'!AA70/'ICCT MDV HDV Calcs'!$D$70</f>
        <v>39419.835629856607</v>
      </c>
      <c r="Z2" s="4">
        <f>'ICCT MDV HDV Calcs'!$B$80*'ICCT MDV HDV Calcs'!AB70/'ICCT MDV HDV Calcs'!$D$70</f>
        <v>39419.835629856607</v>
      </c>
      <c r="AA2" s="4">
        <f>'ICCT MDV HDV Calcs'!$B$80*'ICCT MDV HDV Calcs'!AC70/'ICCT MDV HDV Calcs'!$D$70</f>
        <v>39419.835629856607</v>
      </c>
      <c r="AB2" s="4">
        <f>'ICCT MDV HDV Calcs'!$B$80*'ICCT MDV HDV Calcs'!AD70/'ICCT MDV HDV Calcs'!$D$70</f>
        <v>39419.835629856607</v>
      </c>
      <c r="AC2" s="4">
        <f>'ICCT MDV HDV Calcs'!$B$80*'ICCT MDV HDV Calcs'!AE70/'ICCT MDV HDV Calcs'!$D$70</f>
        <v>39419.835629856607</v>
      </c>
      <c r="AD2" s="4">
        <f>'ICCT MDV HDV Calcs'!$B$80*'ICCT MDV HDV Calcs'!AF70/'ICCT MDV HDV Calcs'!$D$70</f>
        <v>39419.835629856607</v>
      </c>
      <c r="AE2" s="4">
        <f>'ICCT MDV HDV Calcs'!$B$80*'ICCT MDV HDV Calcs'!AG70/'ICCT MDV HDV Calcs'!$D$70</f>
        <v>39419.835629856607</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76652.235778521383</v>
      </c>
      <c r="C6" s="4">
        <f>C2*'NBPoNVP-LDVs-psgr'!C6/'NBPoNVP-LDVs-psgr'!C2</f>
        <v>74810.51989825294</v>
      </c>
      <c r="D6" s="4">
        <f>D2*'NBPoNVP-LDVs-psgr'!D6/'NBPoNVP-LDVs-psgr'!D2</f>
        <v>73558.547657497198</v>
      </c>
      <c r="E6" s="4">
        <f>E2*'NBPoNVP-LDVs-psgr'!E6/'NBPoNVP-LDVs-psgr'!E2</f>
        <v>71722.908582444943</v>
      </c>
      <c r="F6" s="4">
        <f>F2*'NBPoNVP-LDVs-psgr'!F6/'NBPoNVP-LDVs-psgr'!F2</f>
        <v>69551.662085772958</v>
      </c>
      <c r="G6" s="4">
        <f>G2*'NBPoNVP-LDVs-psgr'!G6/'NBPoNVP-LDVs-psgr'!G2</f>
        <v>67130.096840026963</v>
      </c>
      <c r="H6" s="4">
        <f>H2*'NBPoNVP-LDVs-psgr'!H6/'NBPoNVP-LDVs-psgr'!H2</f>
        <v>64473.231026927453</v>
      </c>
      <c r="I6" s="4">
        <f>I2*'NBPoNVP-LDVs-psgr'!I6/'NBPoNVP-LDVs-psgr'!I2</f>
        <v>61524.641802057027</v>
      </c>
      <c r="J6" s="4">
        <f>J2*'NBPoNVP-LDVs-psgr'!J6/'NBPoNVP-LDVs-psgr'!J2</f>
        <v>58432.796723837535</v>
      </c>
      <c r="K6" s="4">
        <f>K2*'NBPoNVP-LDVs-psgr'!K6/'NBPoNVP-LDVs-psgr'!K2</f>
        <v>55031.42469070221</v>
      </c>
      <c r="L6" s="4">
        <f>L2*'NBPoNVP-LDVs-psgr'!L6/'NBPoNVP-LDVs-psgr'!L2</f>
        <v>55327.619048390668</v>
      </c>
      <c r="M6" s="4">
        <f>M2*'NBPoNVP-LDVs-psgr'!M6/'NBPoNVP-LDVs-psgr'!M2</f>
        <v>55421.274869878158</v>
      </c>
      <c r="N6" s="4">
        <f>N2*'NBPoNVP-LDVs-psgr'!N6/'NBPoNVP-LDVs-psgr'!N2</f>
        <v>55372.692229202905</v>
      </c>
      <c r="O6" s="4">
        <f>O2*'NBPoNVP-LDVs-psgr'!O6/'NBPoNVP-LDVs-psgr'!O2</f>
        <v>55228.179166365844</v>
      </c>
      <c r="P6" s="4">
        <f>P2*'NBPoNVP-LDVs-psgr'!P6/'NBPoNVP-LDVs-psgr'!P2</f>
        <v>54996.67066666593</v>
      </c>
      <c r="Q6" s="4">
        <f>Q2*'NBPoNVP-LDVs-psgr'!Q6/'NBPoNVP-LDVs-psgr'!Q2</f>
        <v>54996.67066666593</v>
      </c>
      <c r="R6" s="4">
        <f>R2*'NBPoNVP-LDVs-psgr'!R6/'NBPoNVP-LDVs-psgr'!R2</f>
        <v>54996.67066666593</v>
      </c>
      <c r="S6" s="4">
        <f>S2*'NBPoNVP-LDVs-psgr'!S6/'NBPoNVP-LDVs-psgr'!S2</f>
        <v>54996.67066666593</v>
      </c>
      <c r="T6" s="4">
        <f>T2*'NBPoNVP-LDVs-psgr'!T6/'NBPoNVP-LDVs-psgr'!T2</f>
        <v>54996.67066666593</v>
      </c>
      <c r="U6" s="4">
        <f>U2*'NBPoNVP-LDVs-psgr'!U6/'NBPoNVP-LDVs-psgr'!U2</f>
        <v>54996.67066666593</v>
      </c>
      <c r="V6" s="4">
        <f>V2*'NBPoNVP-LDVs-psgr'!V6/'NBPoNVP-LDVs-psgr'!V2</f>
        <v>54996.67066666593</v>
      </c>
      <c r="W6" s="4">
        <f>W2*'NBPoNVP-LDVs-psgr'!W6/'NBPoNVP-LDVs-psgr'!W2</f>
        <v>54996.67066666593</v>
      </c>
      <c r="X6" s="4">
        <f>X2*'NBPoNVP-LDVs-psgr'!X6/'NBPoNVP-LDVs-psgr'!X2</f>
        <v>54996.67066666593</v>
      </c>
      <c r="Y6" s="4">
        <f>Y2*'NBPoNVP-LDVs-psgr'!Y6/'NBPoNVP-LDVs-psgr'!Y2</f>
        <v>54996.67066666593</v>
      </c>
      <c r="Z6" s="4">
        <f>Z2*'NBPoNVP-LDVs-psgr'!Z6/'NBPoNVP-LDVs-psgr'!Z2</f>
        <v>54996.67066666593</v>
      </c>
      <c r="AA6" s="4">
        <f>AA2*'NBPoNVP-LDVs-psgr'!AA6/'NBPoNVP-LDVs-psgr'!AA2</f>
        <v>54996.67066666593</v>
      </c>
      <c r="AB6" s="4">
        <f>AB2*'NBPoNVP-LDVs-psgr'!AB6/'NBPoNVP-LDVs-psgr'!AB2</f>
        <v>54996.67066666593</v>
      </c>
      <c r="AC6" s="4">
        <f>AC2*'NBPoNVP-LDVs-psgr'!AC6/'NBPoNVP-LDVs-psgr'!AC2</f>
        <v>54996.67066666593</v>
      </c>
      <c r="AD6" s="4">
        <f>AD2*'NBPoNVP-LDVs-psgr'!AD6/'NBPoNVP-LDVs-psgr'!AD2</f>
        <v>54996.67066666593</v>
      </c>
      <c r="AE6" s="4">
        <f>AE2*'NBPoNVP-LDVs-psgr'!AE6/'NBPoNVP-LDVs-psgr'!AE2</f>
        <v>54996.67066666593</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Calcs'!D72</f>
        <v>426294.79041198792</v>
      </c>
      <c r="C2" s="4">
        <f>'ICCT MDV HDV Calcs'!E72</f>
        <v>414922.54515475041</v>
      </c>
      <c r="D2" s="4">
        <f>'ICCT MDV HDV Calcs'!F72</f>
        <v>403363.69568937953</v>
      </c>
      <c r="E2" s="4">
        <f>'ICCT MDV HDV Calcs'!G72</f>
        <v>391719.68634210376</v>
      </c>
      <c r="F2" s="4">
        <f>'ICCT MDV HDV Calcs'!H72</f>
        <v>380619.20517490449</v>
      </c>
      <c r="G2" s="4">
        <f>'ICCT MDV HDV Calcs'!I72</f>
        <v>369661.56942982064</v>
      </c>
      <c r="H2" s="4">
        <f>'ICCT MDV HDV Calcs'!J72</f>
        <v>358927.98319760757</v>
      </c>
      <c r="I2" s="4">
        <f>'ICCT MDV HDV Calcs'!K72</f>
        <v>348126.88133070164</v>
      </c>
      <c r="J2" s="4">
        <f>'ICCT MDV HDV Calcs'!L72</f>
        <v>337840.39654267841</v>
      </c>
      <c r="K2" s="4">
        <f>'ICCT MDV HDV Calcs'!M72</f>
        <v>327771.26431381353</v>
      </c>
      <c r="L2" s="4">
        <f>'ICCT MDV HDV Calcs'!N72</f>
        <v>327148.25478489749</v>
      </c>
      <c r="M2" s="4">
        <f>'ICCT MDV HDV Calcs'!O72</f>
        <v>326530.96544388228</v>
      </c>
      <c r="N2" s="4">
        <f>'ICCT MDV HDV Calcs'!P72</f>
        <v>325919.28226985841</v>
      </c>
      <c r="O2" s="4">
        <f>'ICCT MDV HDV Calcs'!Q72</f>
        <v>325313.09214063612</v>
      </c>
      <c r="P2" s="4">
        <f>'ICCT MDV HDV Calcs'!R72</f>
        <v>324712.28285421256</v>
      </c>
      <c r="Q2" s="4">
        <f>'ICCT MDV HDV Calcs'!S72</f>
        <v>324712.28285421256</v>
      </c>
      <c r="R2" s="4">
        <f>'ICCT MDV HDV Calcs'!T72</f>
        <v>324712.28285421256</v>
      </c>
      <c r="S2" s="4">
        <f>'ICCT MDV HDV Calcs'!U72</f>
        <v>324712.28285421256</v>
      </c>
      <c r="T2" s="4">
        <f>'ICCT MDV HDV Calcs'!V72</f>
        <v>324712.28285421256</v>
      </c>
      <c r="U2" s="4">
        <f>'ICCT MDV HDV Calcs'!W72</f>
        <v>324712.28285421256</v>
      </c>
      <c r="V2" s="4">
        <f>'ICCT MDV HDV Calcs'!X72</f>
        <v>324712.28285421256</v>
      </c>
      <c r="W2" s="4">
        <f>'ICCT MDV HDV Calcs'!Y72</f>
        <v>324712.28285421256</v>
      </c>
      <c r="X2" s="4">
        <f>'ICCT MDV HDV Calcs'!Z72</f>
        <v>324712.28285421256</v>
      </c>
      <c r="Y2" s="4">
        <f>'ICCT MDV HDV Calcs'!AA72</f>
        <v>324712.28285421256</v>
      </c>
      <c r="Z2" s="4">
        <f>'ICCT MDV HDV Calcs'!AB72</f>
        <v>324712.28285421256</v>
      </c>
      <c r="AA2" s="4">
        <f>'ICCT MDV HDV Calcs'!AC72</f>
        <v>324712.28285421256</v>
      </c>
      <c r="AB2" s="4">
        <f>'ICCT MDV HDV Calcs'!AD72</f>
        <v>324712.28285421256</v>
      </c>
      <c r="AC2" s="4">
        <f>'ICCT MDV HDV Calcs'!AE72</f>
        <v>324712.28285421256</v>
      </c>
      <c r="AD2" s="4">
        <f>'ICCT MDV HDV Calcs'!AF72</f>
        <v>324712.28285421256</v>
      </c>
      <c r="AE2" s="4">
        <f>'ICCT MDV HDV Calcs'!AG72</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Calcs'!D71</f>
        <v>333442.59751368739</v>
      </c>
      <c r="C2" s="4">
        <f>'ICCT MDV HDV Calcs'!E71</f>
        <v>313955.95089857106</v>
      </c>
      <c r="D2" s="4">
        <f>'ICCT MDV HDV Calcs'!F71</f>
        <v>293286.96701958042</v>
      </c>
      <c r="E2" s="4">
        <f>'ICCT MDV HDV Calcs'!G71</f>
        <v>273245.55259682104</v>
      </c>
      <c r="F2" s="4">
        <f>'ICCT MDV HDV Calcs'!H71</f>
        <v>254313.67378933824</v>
      </c>
      <c r="G2" s="4">
        <f>'ICCT MDV HDV Calcs'!I71</f>
        <v>236309.32112425426</v>
      </c>
      <c r="H2" s="4">
        <f>'ICCT MDV HDV Calcs'!J71</f>
        <v>219103.17232161388</v>
      </c>
      <c r="I2" s="4">
        <f>'ICCT MDV HDV Calcs'!K71</f>
        <v>202486.99248420322</v>
      </c>
      <c r="J2" s="4">
        <f>'ICCT MDV HDV Calcs'!L71</f>
        <v>186823.31989050488</v>
      </c>
      <c r="K2" s="4">
        <f>'ICCT MDV HDV Calcs'!M71</f>
        <v>171890.13906408011</v>
      </c>
      <c r="L2" s="4">
        <f>'ICCT MDV HDV Calcs'!N71</f>
        <v>169104.62990696618</v>
      </c>
      <c r="M2" s="4">
        <f>'ICCT MDV HDV Calcs'!O71</f>
        <v>166382.84250949245</v>
      </c>
      <c r="N2" s="4">
        <f>'ICCT MDV HDV Calcs'!P71</f>
        <v>163724.17831420351</v>
      </c>
      <c r="O2" s="4">
        <f>'ICCT MDV HDV Calcs'!Q71</f>
        <v>161128.04634913386</v>
      </c>
      <c r="P2" s="4">
        <f>'ICCT MDV HDV Calcs'!R71</f>
        <v>158593.86345865065</v>
      </c>
      <c r="Q2" s="4">
        <f>'ICCT MDV HDV Calcs'!S71</f>
        <v>158593.86345865065</v>
      </c>
      <c r="R2" s="4">
        <f>'ICCT MDV HDV Calcs'!T71</f>
        <v>158593.86345865065</v>
      </c>
      <c r="S2" s="4">
        <f>'ICCT MDV HDV Calcs'!U71</f>
        <v>158593.86345865065</v>
      </c>
      <c r="T2" s="4">
        <f>'ICCT MDV HDV Calcs'!V71</f>
        <v>158593.86345865065</v>
      </c>
      <c r="U2" s="4">
        <f>'ICCT MDV HDV Calcs'!W71</f>
        <v>158593.86345865065</v>
      </c>
      <c r="V2" s="4">
        <f>'ICCT MDV HDV Calcs'!X71</f>
        <v>158593.86345865065</v>
      </c>
      <c r="W2" s="4">
        <f>'ICCT MDV HDV Calcs'!Y71</f>
        <v>158593.86345865065</v>
      </c>
      <c r="X2" s="4">
        <f>'ICCT MDV HDV Calcs'!Z71</f>
        <v>158593.86345865065</v>
      </c>
      <c r="Y2" s="4">
        <f>'ICCT MDV HDV Calcs'!AA71</f>
        <v>158593.86345865065</v>
      </c>
      <c r="Z2" s="4">
        <f>'ICCT MDV HDV Calcs'!AB71</f>
        <v>158593.86345865065</v>
      </c>
      <c r="AA2" s="4">
        <f>'ICCT MDV HDV Calcs'!AC71</f>
        <v>158593.86345865065</v>
      </c>
      <c r="AB2" s="4">
        <f>'ICCT MDV HDV Calcs'!AD71</f>
        <v>158593.86345865065</v>
      </c>
      <c r="AC2" s="4">
        <f>'ICCT MDV HDV Calcs'!AE71</f>
        <v>158593.86345865065</v>
      </c>
      <c r="AD2" s="4">
        <f>'ICCT MDV HDV Calcs'!AF71</f>
        <v>158593.86345865065</v>
      </c>
      <c r="AE2" s="4">
        <f>'ICCT MDV HDV Calcs'!AG71</f>
        <v>158593.86345865065</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47</vt:i4>
      </vt:variant>
      <vt:variant>
        <vt:lpstr>Named Ranges</vt:lpstr>
      </vt:variant>
      <vt:variant>
        <vt:i4>13</vt:i4>
      </vt:variant>
    </vt:vector>
  </HeadingPairs>
  <TitlesOfParts>
    <vt:vector size="60"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cp:lastPrinted>2023-04-17T15:38:27Z</cp:lastPrinted>
  <dcterms:created xsi:type="dcterms:W3CDTF">2017-07-01T03:43:09Z</dcterms:created>
  <dcterms:modified xsi:type="dcterms:W3CDTF">2023-10-03T16:04:30Z</dcterms:modified>
</cp:coreProperties>
</file>