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mmahajan\Documents\eps-us\InputData\trans\SYFAFE\"/>
    </mc:Choice>
  </mc:AlternateContent>
  <xr:revisionPtr revIDLastSave="0" documentId="13_ncr:1_{EE5577DB-066D-4142-B2FE-205209B558FC}" xr6:coauthVersionLast="47" xr6:coauthVersionMax="47" xr10:uidLastSave="{00000000-0000-0000-0000-000000000000}"/>
  <bookViews>
    <workbookView xWindow="-120" yWindow="-120" windowWidth="29040" windowHeight="17640" tabRatio="742" firstSheet="8" activeTab="16" xr2:uid="{00000000-000D-0000-FFFF-FFFF00000000}"/>
  </bookViews>
  <sheets>
    <sheet name="About" sheetId="1" r:id="rId1"/>
    <sheet name="AEO 2021 7" sheetId="4" r:id="rId2"/>
    <sheet name="AEO 2021 35" sheetId="21" r:id="rId3"/>
    <sheet name="AEO 2021 36" sheetId="26" r:id="rId4"/>
    <sheet name="AEO 2021 37" sheetId="35" r:id="rId5"/>
    <sheet name="AEO 2021 38" sheetId="42" r:id="rId6"/>
    <sheet name="AEO 2021 39" sheetId="43" r:id="rId7"/>
    <sheet name="AEO 2021 40" sheetId="32" r:id="rId8"/>
    <sheet name="AEO 2021 41" sheetId="41" r:id="rId9"/>
    <sheet name="AEO 2021 43" sheetId="30" r:id="rId10"/>
    <sheet name="AEO 2021 46" sheetId="31" r:id="rId11"/>
    <sheet name="AEO 2021 47" sheetId="16" r:id="rId12"/>
    <sheet name="AEO 2021 48" sheetId="17" r:id="rId13"/>
    <sheet name="AEO 2021 49" sheetId="22" r:id="rId14"/>
    <sheet name="LDVs" sheetId="34" r:id="rId15"/>
    <sheet name="SYVbT-passenger" sheetId="39" r:id="rId16"/>
    <sheet name="SYVbT-freight" sheetId="37" r:id="rId17"/>
    <sheet name="BAADTbVT-passenger" sheetId="40" r:id="rId18"/>
    <sheet name="BAADTbVT-frgt" sheetId="38" r:id="rId19"/>
    <sheet name="NTS 1-40" sheetId="20" r:id="rId20"/>
    <sheet name="NRBS 40" sheetId="19" r:id="rId21"/>
    <sheet name="Calculations Etc" sheetId="18" r:id="rId22"/>
    <sheet name="Calibration Adjustments" sheetId="25" r:id="rId23"/>
    <sheet name="SYFAFE-psgr" sheetId="23" r:id="rId24"/>
    <sheet name="SYFAFE-frgt" sheetId="24" r:id="rId25"/>
  </sheets>
  <externalReferences>
    <externalReference r:id="rId26"/>
    <externalReference r:id="rId27"/>
  </externalReferences>
  <definedNames>
    <definedName name="billion">About!$A$71</definedName>
    <definedName name="Eno_TM" localSheetId="19">'[1]1997  Table 1a Modified'!#REF!</definedName>
    <definedName name="Eno_TM" localSheetId="24">'[1]1997  Table 1a Modified'!#REF!</definedName>
    <definedName name="Eno_TM">'[1]1997  Table 1a Modified'!#REF!</definedName>
    <definedName name="Eno_Tons" localSheetId="19">'[1]1997  Table 1a Modified'!#REF!</definedName>
    <definedName name="Eno_Tons" localSheetId="24">'[1]1997  Table 1a Modified'!#REF!</definedName>
    <definedName name="Eno_Tons">'[1]1997  Table 1a Modified'!#REF!</definedName>
    <definedName name="NTS_YR">[2]About!$B$136</definedName>
    <definedName name="Sum_T2" localSheetId="19">'[1]1997  Table 1a Modified'!#REF!</definedName>
    <definedName name="Sum_T2" localSheetId="24">'[1]1997  Table 1a Modified'!#REF!</definedName>
    <definedName name="Sum_T2">'[1]1997  Table 1a Modified'!#REF!</definedName>
    <definedName name="Sum_TTM" localSheetId="19">'[1]1997  Table 1a Modified'!#REF!</definedName>
    <definedName name="Sum_TTM" localSheetId="24">'[1]1997  Table 1a Modified'!#REF!</definedName>
    <definedName name="Sum_TTM">'[1]1997  Table 1a Modified'!#REF!</definedName>
    <definedName name="ti_tbl_50" localSheetId="19">#REF!</definedName>
    <definedName name="ti_tbl_50" localSheetId="24">#REF!</definedName>
    <definedName name="ti_tbl_50">#REF!</definedName>
    <definedName name="ti_tbl_69" localSheetId="19">#REF!</definedName>
    <definedName name="ti_tbl_69" localSheetId="24">#REF!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4" l="1"/>
  <c r="E2" i="24"/>
  <c r="D2" i="24"/>
  <c r="C2" i="24"/>
  <c r="B2" i="24"/>
  <c r="B3" i="38"/>
  <c r="B4" i="38"/>
  <c r="B5" i="38"/>
  <c r="B6" i="38"/>
  <c r="B7" i="38"/>
  <c r="B2" i="38"/>
  <c r="B3" i="40"/>
  <c r="C3" i="40"/>
  <c r="B4" i="40"/>
  <c r="C4" i="40"/>
  <c r="B5" i="40"/>
  <c r="C5" i="40"/>
  <c r="B6" i="40"/>
  <c r="C6" i="40"/>
  <c r="B7" i="40"/>
  <c r="C7" i="40"/>
  <c r="C2" i="40"/>
  <c r="B2" i="40"/>
  <c r="E3" i="23" l="1"/>
  <c r="H3" i="24" l="1"/>
  <c r="G3" i="24"/>
  <c r="F3" i="24"/>
  <c r="E3" i="24"/>
  <c r="D3" i="24"/>
  <c r="C3" i="24"/>
  <c r="E6" i="24"/>
  <c r="E5" i="24"/>
  <c r="E4" i="24"/>
  <c r="D7" i="23"/>
  <c r="E4" i="23"/>
  <c r="C3" i="23"/>
  <c r="C5" i="23"/>
  <c r="D6" i="23"/>
  <c r="E6" i="23"/>
  <c r="E49" i="18"/>
  <c r="E48" i="18"/>
  <c r="G3" i="23"/>
  <c r="D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72" i="1" l="1"/>
  <c r="A71" i="1"/>
  <c r="E51" i="18" l="1"/>
  <c r="E50" i="18"/>
  <c r="E53" i="18" l="1"/>
  <c r="E5" i="23" s="1"/>
  <c r="E52" i="18"/>
  <c r="B5" i="23" s="1"/>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<sst xmlns="http://schemas.openxmlformats.org/spreadsheetml/2006/main" count="5196" uniqueCount="2437">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</sst>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s>
  <fonts count="71">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s>
  <fills count="6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28">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0" fontId="3" fillId="0" borderId="2" xfId="2">
      <alignment wrapText="1"/>
    </xf>
    <xf numFmtId="0" fontId="4" fillId="0" borderId="2" xfId="199" applyFont="1">
      <alignment wrapText="1"/>
    </xf>
    <xf numFmtId="0" fontId="3" fillId="0" borderId="2" xfId="1" applyBorder="1"/>
    <xf numFmtId="0" fontId="3" fillId="0" borderId="0" xfId="1"/>
    <xf numFmtId="0" fontId="2" fillId="3" borderId="0" xfId="0" applyFont="1" applyFill="1" applyAlignment="1">
      <alignment horizontal="center"/>
    </xf>
    <xf numFmtId="49" fontId="43"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xf numFmtId="49" fontId="45" fillId="0" borderId="0" xfId="0" applyNumberFormat="1" applyFont="1" applyAlignment="1">
      <alignment wrapText="1"/>
    </xf>
    <xf numFmtId="49" fontId="44" fillId="0" borderId="0" xfId="0" applyNumberFormat="1" applyFont="1" applyAlignment="1">
      <alignment wrapText="1"/>
    </xf>
    <xf numFmtId="0" fontId="43" fillId="0" borderId="0" xfId="0" applyFont="1" applyAlignment="1">
      <alignment wrapText="1"/>
    </xf>
    <xf numFmtId="0" fontId="44" fillId="0" borderId="0" xfId="131" applyFont="1" applyAlignment="1">
      <alignment wrapText="1"/>
    </xf>
    <xf numFmtId="0" fontId="43" fillId="0" borderId="0" xfId="133" applyFont="1" applyAlignment="1">
      <alignment wrapText="1"/>
    </xf>
    <xf numFmtId="0" fontId="45" fillId="0" borderId="0" xfId="131" applyFont="1" applyAlignment="1">
      <alignment wrapText="1"/>
    </xf>
    <xf numFmtId="0" fontId="43" fillId="0" borderId="0" xfId="133" applyFont="1" applyAlignment="1">
      <alignment horizontal="left" wrapText="1"/>
    </xf>
    <xf numFmtId="0" fontId="44" fillId="0" borderId="0" xfId="0"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0" applyFont="1"/>
    <xf numFmtId="0" fontId="45" fillId="0" borderId="0" xfId="133" applyFont="1" applyAlignment="1">
      <alignment wrapText="1"/>
    </xf>
  </cellXfs>
  <cellStyles count="203">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B7" sqref="B7"/>
    </sheetView>
  </sheetViews>
  <sheetFormatPr defaultRowHeight="15"/>
  <cols>
    <col min="1" max="1" width="13.42578125" customWidth="1"/>
    <col min="2" max="2" width="107.42578125" customWidth="1"/>
  </cols>
  <sheetData>
    <row r="1" spans="1:2">
      <c r="A1" s="1" t="s">
        <v>221</v>
      </c>
    </row>
    <row r="3" spans="1:2">
      <c r="A3" s="1" t="s">
        <v>0</v>
      </c>
      <c r="B3" s="2" t="s">
        <v>161</v>
      </c>
    </row>
    <row r="4" spans="1:2">
      <c r="B4" t="s">
        <v>134</v>
      </c>
    </row>
    <row r="5" spans="1:2">
      <c r="B5" s="4">
        <v>2021</v>
      </c>
    </row>
    <row r="6" spans="1:2">
      <c r="B6" t="s">
        <v>1359</v>
      </c>
    </row>
    <row r="7" spans="1:2">
      <c r="B7" t="s">
        <v>135</v>
      </c>
    </row>
    <row r="8" spans="1:2">
      <c r="B8" t="s">
        <v>1345</v>
      </c>
    </row>
    <row r="10" spans="1:2">
      <c r="B10" t="s">
        <v>190</v>
      </c>
    </row>
    <row r="11" spans="1:2">
      <c r="B11" s="4">
        <v>2018</v>
      </c>
    </row>
    <row r="12" spans="1:2">
      <c r="B12" t="s">
        <v>191</v>
      </c>
    </row>
    <row r="13" spans="1:2">
      <c r="B13" s="19" t="s">
        <v>1244</v>
      </c>
    </row>
    <row r="14" spans="1:2">
      <c r="B14" t="s">
        <v>192</v>
      </c>
    </row>
    <row r="16" spans="1:2">
      <c r="B16" t="s">
        <v>156</v>
      </c>
    </row>
    <row r="17" spans="1:2">
      <c r="B17" s="4">
        <v>2013</v>
      </c>
    </row>
    <row r="18" spans="1:2">
      <c r="B18" t="s">
        <v>157</v>
      </c>
    </row>
    <row r="19" spans="1:2">
      <c r="B19" t="s">
        <v>158</v>
      </c>
    </row>
    <row r="20" spans="1:2">
      <c r="B20" t="s">
        <v>159</v>
      </c>
    </row>
    <row r="22" spans="1:2">
      <c r="B22" t="s">
        <v>275</v>
      </c>
    </row>
    <row r="23" spans="1:2">
      <c r="B23" s="4">
        <v>2015</v>
      </c>
    </row>
    <row r="24" spans="1:2">
      <c r="B24" t="s">
        <v>276</v>
      </c>
    </row>
    <row r="25" spans="1:2">
      <c r="B25" s="19" t="s">
        <v>277</v>
      </c>
    </row>
    <row r="27" spans="1:2">
      <c r="B27" t="s">
        <v>220</v>
      </c>
    </row>
    <row r="29" spans="1:2">
      <c r="A29" s="1" t="s">
        <v>110</v>
      </c>
    </row>
    <row r="30" spans="1:2">
      <c r="A30" t="s">
        <v>272</v>
      </c>
    </row>
    <row r="32" spans="1:2">
      <c r="A32" s="1" t="s">
        <v>1346</v>
      </c>
    </row>
    <row r="33" spans="1:1">
      <c r="A33" s="7" t="s">
        <v>1348</v>
      </c>
    </row>
    <row r="34" spans="1:1">
      <c r="A34" t="s">
        <v>1347</v>
      </c>
    </row>
    <row r="35" spans="1:1">
      <c r="A35" t="s">
        <v>1342</v>
      </c>
    </row>
    <row r="36" spans="1:1">
      <c r="A36" t="s">
        <v>1343</v>
      </c>
    </row>
    <row r="37" spans="1:1">
      <c r="A37" t="s">
        <v>1344</v>
      </c>
    </row>
    <row r="39" spans="1:1">
      <c r="A39" s="1" t="s">
        <v>162</v>
      </c>
    </row>
    <row r="40" spans="1:1">
      <c r="A40" s="7" t="s">
        <v>227</v>
      </c>
    </row>
    <row r="41" spans="1:1">
      <c r="A41" t="s">
        <v>226</v>
      </c>
    </row>
    <row r="43" spans="1:1">
      <c r="A43" s="1" t="s">
        <v>163</v>
      </c>
    </row>
    <row r="44" spans="1:1">
      <c r="A44" s="7" t="s">
        <v>300</v>
      </c>
    </row>
    <row r="45" spans="1:1">
      <c r="A45" t="s">
        <v>301</v>
      </c>
    </row>
    <row r="46" spans="1:1">
      <c r="A46" t="s">
        <v>302</v>
      </c>
    </row>
    <row r="47" spans="1:1">
      <c r="A47" t="s">
        <v>299</v>
      </c>
    </row>
    <row r="49" spans="1:1">
      <c r="A49" s="1" t="s">
        <v>138</v>
      </c>
    </row>
    <row r="50" spans="1:1">
      <c r="A50" s="7" t="s">
        <v>160</v>
      </c>
    </row>
    <row r="51" spans="1:1">
      <c r="A51" t="s">
        <v>139</v>
      </c>
    </row>
    <row r="52" spans="1:1">
      <c r="A52" t="s">
        <v>228</v>
      </c>
    </row>
    <row r="54" spans="1:1">
      <c r="A54" s="1" t="s">
        <v>1356</v>
      </c>
    </row>
    <row r="55" spans="1:1">
      <c r="A55" s="7" t="s">
        <v>1358</v>
      </c>
    </row>
    <row r="56" spans="1:1">
      <c r="A56" t="s">
        <v>1352</v>
      </c>
    </row>
    <row r="57" spans="1:1">
      <c r="A57" t="s">
        <v>1353</v>
      </c>
    </row>
    <row r="59" spans="1:1">
      <c r="A59" t="s">
        <v>1357</v>
      </c>
    </row>
    <row r="60" spans="1:1">
      <c r="A60" t="s">
        <v>1354</v>
      </c>
    </row>
    <row r="61" spans="1:1">
      <c r="A61" t="s">
        <v>1355</v>
      </c>
    </row>
    <row r="63" spans="1:1">
      <c r="A63" s="1" t="s">
        <v>194</v>
      </c>
    </row>
    <row r="64" spans="1:1">
      <c r="A64" t="s">
        <v>195</v>
      </c>
    </row>
    <row r="66" spans="1:2">
      <c r="A66" s="13" t="s">
        <v>243</v>
      </c>
      <c r="B66" s="14"/>
    </row>
    <row r="67" spans="1:2">
      <c r="A67" t="s">
        <v>244</v>
      </c>
    </row>
    <row r="68" spans="1:2">
      <c r="A68" t="s">
        <v>245</v>
      </c>
    </row>
    <row r="69" spans="1:2">
      <c r="A69" t="s">
        <v>246</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2" activePane="bottomRight" state="frozen"/>
      <selection pane="topRight" activeCell="C1" sqref="C1"/>
      <selection pane="bottomLeft" activeCell="A2" sqref="A2"/>
      <selection pane="bottomRight" activeCell="E6" sqref="E6"/>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56" activePane="bottomRight" state="frozen"/>
      <selection pane="topRight" activeCell="C1" sqref="C1"/>
      <selection pane="bottomLeft" activeCell="A2" sqref="A2"/>
      <selection pane="bottomRight" activeCell="S78" sqref="S78"/>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F173" sqref="F173"/>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2" activePane="bottomRight" state="frozen"/>
      <selection pane="topRight" activeCell="C1" sqref="C1"/>
      <selection pane="bottomLeft" activeCell="A2" sqref="A2"/>
      <selection pane="bottomRight" activeCell="H32" sqref="H32"/>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52" activePane="bottomRight" state="frozen"/>
      <selection pane="topRight" activeCell="C1" sqref="C1"/>
      <selection pane="bottomLeft" activeCell="A2" sqref="A2"/>
      <selection pane="bottomRight" activeCell="A54" sqref="A54:XFD73"/>
    </sheetView>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E18" sqref="E18"/>
    </sheetView>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11" t="s">
        <v>1339</v>
      </c>
      <c r="K1" s="111"/>
      <c r="L1" s="111"/>
      <c r="M1" s="111"/>
      <c r="N1" s="111"/>
      <c r="O1" s="111"/>
      <c r="P1" s="111"/>
      <c r="Q1" s="111"/>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election activeCell="B2" sqref="B2:H7"/>
    </sheetView>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127466.0117345309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tabSelected="1" workbookViewId="0">
      <selection activeCell="B2" sqref="B2:H7"/>
    </sheetView>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activeCell="B2" sqref="B2:C7"/>
    </sheetView>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f>D2</f>
        <v>10203.955098895827</v>
      </c>
      <c r="C2">
        <f>E2</f>
        <v>10203.955098895827</v>
      </c>
      <c r="D2">
        <v>10203.955098895827</v>
      </c>
      <c r="E2">
        <v>10203.955098895827</v>
      </c>
      <c r="F2">
        <v>10203.955098895827</v>
      </c>
      <c r="G2">
        <v>10203.955098895827</v>
      </c>
      <c r="H2">
        <v>10203.955098895827</v>
      </c>
      <c r="I2">
        <v>10203.955098895827</v>
      </c>
      <c r="J2">
        <v>10203.955098895827</v>
      </c>
      <c r="K2">
        <v>10203.955098895827</v>
      </c>
      <c r="L2">
        <v>10203.955098895827</v>
      </c>
      <c r="M2">
        <v>10203.955098895827</v>
      </c>
      <c r="N2">
        <v>10203.955098895827</v>
      </c>
      <c r="O2">
        <v>10203.955098895827</v>
      </c>
      <c r="P2">
        <v>10203.955098895827</v>
      </c>
      <c r="Q2">
        <v>10203.955098895827</v>
      </c>
      <c r="R2">
        <v>10203.955098895827</v>
      </c>
      <c r="S2">
        <v>10203.955098895827</v>
      </c>
      <c r="T2">
        <v>10203.955098895827</v>
      </c>
      <c r="U2">
        <v>10203.955098895827</v>
      </c>
      <c r="V2">
        <v>10203.955098895827</v>
      </c>
      <c r="W2">
        <v>10203.955098895827</v>
      </c>
      <c r="X2">
        <v>10203.955098895827</v>
      </c>
      <c r="Y2">
        <v>10203.955098895827</v>
      </c>
      <c r="Z2">
        <v>10203.955098895827</v>
      </c>
      <c r="AA2">
        <v>10203.955098895827</v>
      </c>
      <c r="AB2">
        <v>10203.955098895827</v>
      </c>
      <c r="AC2">
        <v>10203.955098895827</v>
      </c>
      <c r="AD2">
        <v>10203.955098895827</v>
      </c>
      <c r="AE2">
        <v>10203.955098895827</v>
      </c>
      <c r="AF2">
        <v>10203.955098895827</v>
      </c>
      <c r="AG2">
        <v>10203.955098895827</v>
      </c>
      <c r="AH2">
        <v>10203.955098895827</v>
      </c>
    </row>
    <row r="3" spans="1:34">
      <c r="A3" t="s">
        <v>136</v>
      </c>
      <c r="B3">
        <f t="shared" ref="B3:B7" si="0">D3</f>
        <v>5139.5248510072579</v>
      </c>
      <c r="C3">
        <f t="shared" ref="C3:C7" si="1">E3</f>
        <v>5139.5248510072579</v>
      </c>
      <c r="D3">
        <v>5139.5248510072579</v>
      </c>
      <c r="E3">
        <v>5139.5248510072579</v>
      </c>
      <c r="F3">
        <v>5139.5248510072579</v>
      </c>
      <c r="G3">
        <v>5139.5248510072579</v>
      </c>
      <c r="H3">
        <v>5139.5248510072579</v>
      </c>
      <c r="I3">
        <v>5139.5248510072579</v>
      </c>
      <c r="J3">
        <v>5139.5248510072579</v>
      </c>
      <c r="K3">
        <v>5139.5248510072579</v>
      </c>
      <c r="L3">
        <v>5139.5248510072579</v>
      </c>
      <c r="M3">
        <v>5139.5248510072579</v>
      </c>
      <c r="N3">
        <v>5139.5248510072579</v>
      </c>
      <c r="O3">
        <v>5139.5248510072579</v>
      </c>
      <c r="P3">
        <v>5139.5248510072579</v>
      </c>
      <c r="Q3">
        <v>5139.5248510072579</v>
      </c>
      <c r="R3">
        <v>5139.5248510072579</v>
      </c>
      <c r="S3">
        <v>5139.5248510072579</v>
      </c>
      <c r="T3">
        <v>5139.5248510072579</v>
      </c>
      <c r="U3">
        <v>5139.5248510072579</v>
      </c>
      <c r="V3">
        <v>5139.5248510072579</v>
      </c>
      <c r="W3">
        <v>5139.5248510072579</v>
      </c>
      <c r="X3">
        <v>5139.5248510072579</v>
      </c>
      <c r="Y3">
        <v>5139.5248510072579</v>
      </c>
      <c r="Z3">
        <v>5139.5248510072579</v>
      </c>
      <c r="AA3">
        <v>5139.5248510072579</v>
      </c>
      <c r="AB3">
        <v>5139.5248510072579</v>
      </c>
      <c r="AC3">
        <v>5139.5248510072579</v>
      </c>
      <c r="AD3">
        <v>5139.5248510072579</v>
      </c>
      <c r="AE3">
        <v>5139.5248510072579</v>
      </c>
      <c r="AF3">
        <v>5139.5248510072579</v>
      </c>
      <c r="AG3">
        <v>5139.5248510072579</v>
      </c>
      <c r="AH3">
        <v>5139.5248510072579</v>
      </c>
    </row>
    <row r="4" spans="1:34">
      <c r="A4" t="s">
        <v>133</v>
      </c>
      <c r="B4">
        <f t="shared" si="0"/>
        <v>1843079.640837525</v>
      </c>
      <c r="C4">
        <f t="shared" si="1"/>
        <v>1843079.640837525</v>
      </c>
      <c r="D4">
        <v>1843079.640837525</v>
      </c>
      <c r="E4">
        <v>1843079.640837525</v>
      </c>
      <c r="F4">
        <v>1843079.640837525</v>
      </c>
      <c r="G4">
        <v>1843079.640837525</v>
      </c>
      <c r="H4">
        <v>1843079.640837525</v>
      </c>
      <c r="I4">
        <v>1843079.640837525</v>
      </c>
      <c r="J4">
        <v>1843079.640837525</v>
      </c>
      <c r="K4">
        <v>1843079.640837525</v>
      </c>
      <c r="L4">
        <v>1843079.640837525</v>
      </c>
      <c r="M4">
        <v>1843079.640837525</v>
      </c>
      <c r="N4">
        <v>1843079.640837525</v>
      </c>
      <c r="O4">
        <v>1843079.640837525</v>
      </c>
      <c r="P4">
        <v>1843079.640837525</v>
      </c>
      <c r="Q4">
        <v>1843079.640837525</v>
      </c>
      <c r="R4">
        <v>1843079.640837525</v>
      </c>
      <c r="S4">
        <v>1843079.640837525</v>
      </c>
      <c r="T4">
        <v>1843079.640837525</v>
      </c>
      <c r="U4">
        <v>1843079.640837525</v>
      </c>
      <c r="V4">
        <v>1843079.640837525</v>
      </c>
      <c r="W4">
        <v>1843079.640837525</v>
      </c>
      <c r="X4">
        <v>1843079.640837525</v>
      </c>
      <c r="Y4">
        <v>1843079.640837525</v>
      </c>
      <c r="Z4">
        <v>1843079.640837525</v>
      </c>
      <c r="AA4">
        <v>1843079.640837525</v>
      </c>
      <c r="AB4">
        <v>1843079.640837525</v>
      </c>
      <c r="AC4">
        <v>1843079.640837525</v>
      </c>
      <c r="AD4">
        <v>1843079.640837525</v>
      </c>
      <c r="AE4">
        <v>1843079.640837525</v>
      </c>
      <c r="AF4">
        <v>1843079.640837525</v>
      </c>
      <c r="AG4">
        <v>1843079.640837525</v>
      </c>
      <c r="AH4">
        <v>1843079.640837525</v>
      </c>
    </row>
    <row r="5" spans="1:34">
      <c r="A5" t="s">
        <v>223</v>
      </c>
      <c r="B5">
        <f t="shared" si="0"/>
        <v>20502.429327485759</v>
      </c>
      <c r="C5">
        <f t="shared" si="1"/>
        <v>20502.429327485759</v>
      </c>
      <c r="D5">
        <v>20502.429327485759</v>
      </c>
      <c r="E5">
        <v>20502.429327485759</v>
      </c>
      <c r="F5">
        <v>20502.429327485759</v>
      </c>
      <c r="G5">
        <v>20502.429327485759</v>
      </c>
      <c r="H5">
        <v>20502.429327485759</v>
      </c>
      <c r="I5">
        <v>20502.429327485759</v>
      </c>
      <c r="J5">
        <v>20502.429327485759</v>
      </c>
      <c r="K5">
        <v>20502.429327485759</v>
      </c>
      <c r="L5">
        <v>20502.429327485759</v>
      </c>
      <c r="M5">
        <v>20502.429327485759</v>
      </c>
      <c r="N5">
        <v>20502.429327485759</v>
      </c>
      <c r="O5">
        <v>20502.429327485759</v>
      </c>
      <c r="P5">
        <v>20502.429327485759</v>
      </c>
      <c r="Q5">
        <v>20502.429327485759</v>
      </c>
      <c r="R5">
        <v>20502.429327485759</v>
      </c>
      <c r="S5">
        <v>20502.429327485759</v>
      </c>
      <c r="T5">
        <v>20502.429327485759</v>
      </c>
      <c r="U5">
        <v>20502.429327485759</v>
      </c>
      <c r="V5">
        <v>20502.429327485759</v>
      </c>
      <c r="W5">
        <v>20502.429327485759</v>
      </c>
      <c r="X5">
        <v>20502.429327485759</v>
      </c>
      <c r="Y5">
        <v>20502.429327485759</v>
      </c>
      <c r="Z5">
        <v>20502.429327485759</v>
      </c>
      <c r="AA5">
        <v>20502.429327485759</v>
      </c>
      <c r="AB5">
        <v>20502.429327485759</v>
      </c>
      <c r="AC5">
        <v>20502.429327485759</v>
      </c>
      <c r="AD5">
        <v>20502.429327485759</v>
      </c>
      <c r="AE5">
        <v>20502.429327485759</v>
      </c>
      <c r="AF5">
        <v>20502.429327485759</v>
      </c>
      <c r="AG5">
        <v>20502.429327485759</v>
      </c>
      <c r="AH5">
        <v>20502.429327485759</v>
      </c>
    </row>
    <row r="6" spans="1:34">
      <c r="A6" t="s">
        <v>224</v>
      </c>
      <c r="B6">
        <f t="shared" si="0"/>
        <v>194.17552144824873</v>
      </c>
      <c r="C6">
        <f t="shared" si="1"/>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225</v>
      </c>
      <c r="B7">
        <f t="shared" si="0"/>
        <v>1929.9434721024677</v>
      </c>
      <c r="C7">
        <f t="shared" si="1"/>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B2" sqref="B2:B7"/>
    </sheetView>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H31" activePane="bottomRight" state="frozen"/>
      <selection pane="topRight" activeCell="C1" sqref="C1"/>
      <selection pane="bottomLeft" activeCell="A2" sqref="A2"/>
      <selection pane="bottomRight" activeCell="A65" sqref="A65:XFD65"/>
    </sheetView>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07" t="s">
        <v>1369</v>
      </c>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13" t="s">
        <v>189</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14" t="s">
        <v>1263</v>
      </c>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spans="1:38" s="65" customFormat="1" ht="12.75" customHeight="1">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spans="1:38" s="53" customFormat="1" ht="38.25" customHeight="1">
      <c r="A28" s="124" t="s">
        <v>1264</v>
      </c>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spans="1:38" s="53" customFormat="1" ht="12.75" customHeight="1">
      <c r="A29" s="124" t="s">
        <v>1265</v>
      </c>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spans="1:38" s="53" customFormat="1" ht="12.75" customHeight="1">
      <c r="A30" s="124" t="s">
        <v>1266</v>
      </c>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spans="1:38" s="53" customFormat="1" ht="25.5" customHeight="1">
      <c r="A31" s="124" t="s">
        <v>1267</v>
      </c>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spans="1:38" s="53" customFormat="1" ht="12.75" customHeight="1">
      <c r="A32" s="124" t="s">
        <v>1268</v>
      </c>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spans="1:26" s="53" customFormat="1" ht="12.75" customHeight="1">
      <c r="A33" s="124" t="s">
        <v>1269</v>
      </c>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spans="1:26" s="53" customFormat="1" ht="12.75" customHeight="1">
      <c r="A34" s="124" t="s">
        <v>1270</v>
      </c>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spans="1:26" s="53" customFormat="1" ht="12.75" customHeight="1">
      <c r="A35" s="125" t="s">
        <v>1271</v>
      </c>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row>
    <row r="36" spans="1:26" s="53" customFormat="1" ht="12.75" customHeight="1">
      <c r="A36" s="124" t="s">
        <v>1272</v>
      </c>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spans="1:26" s="53" customFormat="1" ht="25.5" customHeight="1">
      <c r="A37" s="124" t="s">
        <v>1273</v>
      </c>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spans="1:26" s="53" customFormat="1" ht="12.75" customHeight="1">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spans="1:26" s="53" customFormat="1" ht="12.75" customHeight="1">
      <c r="A39" s="127" t="s">
        <v>180</v>
      </c>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spans="1:26" s="53" customFormat="1" ht="12.75" customHeight="1">
      <c r="A40" s="120" t="s">
        <v>1274</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53" customFormat="1" ht="38.25" customHeight="1">
      <c r="A41" s="120" t="s">
        <v>179</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53" customFormat="1" ht="25.5" customHeight="1">
      <c r="A42" s="120" t="s">
        <v>1275</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53" customFormat="1" ht="25.5" customHeight="1">
      <c r="A43" s="120" t="s">
        <v>1276</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53" customFormat="1" ht="12.75" customHeight="1">
      <c r="A44" s="122" t="s">
        <v>178</v>
      </c>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spans="1:26" s="53" customFormat="1" ht="24.75" customHeight="1">
      <c r="A45" s="122" t="s">
        <v>1277</v>
      </c>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spans="1:26" s="53" customFormat="1" ht="12.75" customHeight="1">
      <c r="A46" s="118" t="s">
        <v>1278</v>
      </c>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spans="1:26" s="53" customFormat="1" ht="12.75" customHeight="1">
      <c r="A47" s="123" t="s">
        <v>177</v>
      </c>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row>
    <row r="48" spans="1:26" s="53" customFormat="1" ht="12.75" customHeight="1">
      <c r="A48" s="120" t="s">
        <v>176</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53" customFormat="1" ht="12.75" customHeight="1">
      <c r="A49" s="120" t="s">
        <v>1279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53" customFormat="1" ht="12.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spans="1:26" s="53" customFormat="1" ht="12.75" customHeight="1">
      <c r="A51" s="121" t="s">
        <v>175</v>
      </c>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s="53" customFormat="1" ht="12.75" customHeight="1">
      <c r="A52" s="121" t="s">
        <v>174</v>
      </c>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spans="1:26" s="53" customFormat="1" ht="12.75" customHeight="1">
      <c r="A53" s="119" t="s">
        <v>1280</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53" customFormat="1" ht="12.75" customHeight="1">
      <c r="A54" s="112" t="s">
        <v>173</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s="53" customFormat="1" ht="12.75" customHeight="1">
      <c r="A55" s="112" t="s">
        <v>1281</v>
      </c>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1:26" s="53" customFormat="1" ht="12.75" customHeight="1">
      <c r="A56" s="118" t="s">
        <v>1282</v>
      </c>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spans="1:26" s="53" customFormat="1" ht="12.75" customHeight="1">
      <c r="A57" s="118" t="s">
        <v>1283</v>
      </c>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spans="1:26" s="53" customFormat="1" ht="12.95" customHeight="1">
      <c r="A58" s="119" t="s">
        <v>1284</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53" customFormat="1" ht="12.95" customHeight="1">
      <c r="A59" s="118" t="s">
        <v>1285</v>
      </c>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spans="1:26" s="53" customFormat="1" ht="12.75" customHeight="1">
      <c r="A60" s="116" t="s">
        <v>172</v>
      </c>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s="53" customFormat="1" ht="12.75" customHeight="1">
      <c r="A61" s="117" t="s">
        <v>1286</v>
      </c>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row>
    <row r="62" spans="1:26" s="53" customFormat="1" ht="12.75" customHeight="1">
      <c r="A62" s="118" t="s">
        <v>1287</v>
      </c>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spans="1:26" s="54" customFormat="1" ht="12.75" customHeight="1">
      <c r="A63" s="112" t="s">
        <v>1288</v>
      </c>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1:26" s="54" customFormat="1" ht="12.75" customHeight="1">
      <c r="A64" s="117" t="s">
        <v>167</v>
      </c>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row>
    <row r="65" spans="1:26" s="53" customFormat="1" ht="12.75" customHeight="1">
      <c r="A65" s="118" t="s">
        <v>1289</v>
      </c>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spans="1:26" s="54" customFormat="1" ht="12.75" customHeight="1">
      <c r="A66" s="112" t="s">
        <v>1290</v>
      </c>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1:26" s="54" customFormat="1" ht="12.75" customHeight="1">
      <c r="A67" s="116" t="s">
        <v>171</v>
      </c>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spans="1:26" s="54" customFormat="1" ht="12.75" customHeight="1">
      <c r="A68" s="117" t="s">
        <v>170</v>
      </c>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row>
    <row r="69" spans="1:26" s="54" customFormat="1" ht="12.75" customHeight="1">
      <c r="A69" s="112" t="s">
        <v>169</v>
      </c>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spans="1:26" s="53" customFormat="1" ht="12.75" customHeight="1">
      <c r="A70" s="112" t="s">
        <v>168</v>
      </c>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53" customFormat="1" ht="12.75" customHeight="1">
      <c r="A71" s="112" t="s">
        <v>1291</v>
      </c>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spans="1:26" s="53" customFormat="1" ht="12.75" customHeight="1">
      <c r="A72" s="112" t="s">
        <v>1292</v>
      </c>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spans="1:26" s="53" customFormat="1" ht="12.75" customHeight="1">
      <c r="A73" s="117" t="s">
        <v>167</v>
      </c>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row>
    <row r="74" spans="1:26" s="54" customFormat="1" ht="12.75" customHeight="1">
      <c r="A74" s="112" t="s">
        <v>166</v>
      </c>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spans="1:26" s="53" customFormat="1" ht="12.75" customHeight="1">
      <c r="A75" s="112" t="s">
        <v>1293</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s="53" customFormat="1" ht="12.75" customHeight="1">
      <c r="A76" s="112" t="s">
        <v>1294</v>
      </c>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spans="1:26" s="53" customFormat="1" ht="12.75" customHeight="1">
      <c r="A77" s="116" t="s">
        <v>1295</v>
      </c>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s="53" customFormat="1" ht="12.75" customHeight="1">
      <c r="A78" s="112" t="s">
        <v>165</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s="53" customFormat="1" ht="12.75" customHeight="1">
      <c r="A79" s="112" t="s">
        <v>164</v>
      </c>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s="53" customFormat="1" ht="12.75" customHeight="1">
      <c r="A80" s="112" t="s">
        <v>1296</v>
      </c>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1:26" ht="12.75" customHeight="1">
      <c r="A81" s="112" t="s">
        <v>1297</v>
      </c>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1:26" ht="12.75" customHeight="1">
      <c r="A82" s="116" t="s">
        <v>1298</v>
      </c>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ht="12.75" customHeight="1">
      <c r="A83" s="112" t="s">
        <v>1299</v>
      </c>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B22" sqref="B22"/>
    </sheetView>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election activeCell="C22" sqref="C22"/>
    </sheetView>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A9" sqref="A9:XFD16"/>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2.8703352303668895E-3</v>
      </c>
      <c r="C3" s="15">
        <f>('SYVbT-passenger'!C3*'BAADTbVT-passenger'!$B$3*'Calculations Etc'!$B$21)/(SUMIFS('AEO 2021 36'!F$63:$F$85,'AEO 2021 36'!$A$63:$A$85,C1)*1000000000000)*'Calibration Adjustments'!C20</f>
        <v>7.9831680311033635E-4</v>
      </c>
      <c r="D3" s="15">
        <f>('SYVbT-passenger'!D3*'BAADTbVT-passenger'!$B$3*'Calculations Etc'!$B$21)/(SUMIFS('AEO 2021 36'!F$63:$F$85,'AEO 2021 36'!$A$63:$A$85,D1)*1000000000000)*'Calibration Adjustments'!D20</f>
        <v>8.9290515403996041E-4</v>
      </c>
      <c r="E3" s="15">
        <f>('SYVbT-passenger'!E3*'BAADTbVT-passenger'!$B$3*'Calculations Etc'!$B$21)/(SUMIFS('AEO 2021 36'!F$63:$F$85,'AEO 2021 36'!$A$63:$A$85,E1)*1000000000000)*'Calibration Adjustments'!E20</f>
        <v>8.9321857227671645E-4</v>
      </c>
      <c r="F3" s="15">
        <f>$E3/(1-'Calculations Etc'!$B$13)*'Calculations Etc'!$B$16+$E3*(1-'Calculations Etc'!$B$16)*'Calibration Adjustments'!F20</f>
        <v>1.9806327342263117E-3</v>
      </c>
      <c r="G3" s="15">
        <f>('SYVbT-passenger'!G3*'BAADTbVT-passenger'!$B$3*'Calculations Etc'!$B$21)/(SUMIFS('AEO 2021 36'!F$63:$F$85,'AEO 2021 36'!$A$63:$A$85,G1)*1000000000000)*'Calibration Adjustments'!G20</f>
        <v>8.9321857227671634E-4</v>
      </c>
      <c r="H3" s="15">
        <f>$E3*'Calculations Etc'!$B$39*'Calibration Adjustments'!H20</f>
        <v>2.679655716830149E-3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'Calculations Etc'!E52*'Calibration Adjustments'!B22</f>
        <v>1.232672246515414E-3</v>
      </c>
      <c r="C5" s="15">
        <f>$E5*'Calibration Adjustments'!C22</f>
        <v>4.2170366328158899E-4</v>
      </c>
      <c r="D5" s="15">
        <f>$E5*'Calibration Adjustments'!D22</f>
        <v>4.2170366328158899E-4</v>
      </c>
      <c r="E5" s="15">
        <f>'Calculations Etc'!E53*'Calibration Adjustments'!E22</f>
        <v>4.2170366328158899E-4</v>
      </c>
      <c r="F5">
        <v>0</v>
      </c>
      <c r="G5">
        <v>0</v>
      </c>
      <c r="H5" s="15">
        <f>$E5*'Calculations Etc'!$B$39*'Calibration Adjustments'!H22</f>
        <v>1.2651109898447668E-3</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4.1164543276724285E-3</v>
      </c>
      <c r="C7" s="15">
        <f>$D7*'Calibration Adjustments'!C24</f>
        <v>1.2927707805913415E-3</v>
      </c>
      <c r="D7" s="38">
        <f>('SYVbT-passenger'!D7*'BAADTbVT-passenger'!B7*'Calculations Etc'!B26)/(INDEX('AEO 2021 35'!20:20,MATCH('Calculations Etc'!C$2,'AEO 2021 35'!1:1,0))*10^12)*'Calibration Adjustments'!D24</f>
        <v>1.2927707805913415E-3</v>
      </c>
      <c r="E7" s="15">
        <f>$D7*'Calibration Adjustments'!E24</f>
        <v>1.2927707805913415E-3</v>
      </c>
      <c r="F7" s="15">
        <f>$D7/(1-'Calculations Etc'!$B$12)*'Calculations Etc'!$B$16+$D7*(1-'Calculations Etc'!$B$16)*'Calibration Adjustments'!F24</f>
        <v>2.8457967314859398E-3</v>
      </c>
      <c r="G7" s="15">
        <f>$D7*'Calculations Etc'!$B$43*'Calibration Adjustments'!G24</f>
        <v>1.0018973549582896E-3</v>
      </c>
      <c r="H7" s="15">
        <f>D7*'Calculations Etc'!$B$39</f>
        <v>3.8783123417740241E-3</v>
      </c>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A9" sqref="A9:H15"/>
    </sheetView>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pane xSplit="4" ySplit="1" topLeftCell="E5" activePane="bottomRight" state="frozen"/>
      <selection pane="topRight" activeCell="C1" sqref="C1"/>
      <selection pane="bottomLeft" activeCell="A2" sqref="A2"/>
      <selection pane="bottomRight" activeCell="E1" sqref="E1:E1048576"/>
    </sheetView>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topLeftCell="A52" workbookViewId="0">
      <selection activeCell="A59" sqref="A59"/>
    </sheetView>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E20" sqref="E20"/>
    </sheetView>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topLeftCell="A60" workbookViewId="0">
      <selection activeCell="B62" sqref="B62"/>
    </sheetView>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08" t="s">
        <v>2433</v>
      </c>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c r="AH1071" s="110"/>
    </row>
    <row r="1169" spans="2:34">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c r="AH1169" s="110"/>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c r="AH1269" s="110"/>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10"/>
      <c r="C1495" s="110"/>
      <c r="D1495" s="110"/>
      <c r="E1495" s="110"/>
      <c r="F1495" s="110"/>
      <c r="G1495" s="110"/>
      <c r="H1495" s="110"/>
      <c r="I1495" s="110"/>
      <c r="J1495" s="110"/>
      <c r="K1495" s="110"/>
      <c r="L1495" s="110"/>
      <c r="M1495" s="110"/>
      <c r="N1495" s="110"/>
      <c r="O1495" s="110"/>
      <c r="P1495" s="110"/>
      <c r="Q1495" s="110"/>
      <c r="R1495" s="110"/>
      <c r="S1495" s="110"/>
      <c r="T1495" s="110"/>
      <c r="U1495" s="110"/>
      <c r="V1495" s="110"/>
      <c r="W1495" s="110"/>
      <c r="X1495" s="110"/>
      <c r="Y1495" s="110"/>
      <c r="Z1495" s="110"/>
      <c r="AA1495" s="110"/>
      <c r="AB1495" s="110"/>
      <c r="AC1495" s="110"/>
      <c r="AD1495" s="110"/>
      <c r="AE1495" s="110"/>
      <c r="AF1495" s="110"/>
      <c r="AG1495" s="110"/>
      <c r="AH1495" s="110"/>
    </row>
    <row r="1713" spans="2:34">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c r="AH1713" s="110"/>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c r="AH1990" s="110"/>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c r="AH2325" s="110"/>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c r="AH2645" s="110"/>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c r="AH2971" s="110"/>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c r="AH3293" s="110"/>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c r="AH3402" s="110"/>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c r="AH3527" s="110"/>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c r="AH3652" s="110"/>
    </row>
    <row r="3777" spans="2:34">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c r="AH3777" s="110"/>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c r="AH3902" s="110"/>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c r="AH4027" s="110"/>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c r="AH4152" s="110"/>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c r="AH4277" s="110"/>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c r="AH4402" s="110"/>
    </row>
  </sheetData>
  <mergeCells count="29">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election activeCell="D13" sqref="D13"/>
    </sheetView>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08" t="s">
        <v>2354</v>
      </c>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c r="AH1071" s="110"/>
    </row>
    <row r="1169" spans="2:34">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c r="AH1169" s="110"/>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c r="AH1269" s="110"/>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10"/>
      <c r="C1495" s="110"/>
      <c r="D1495" s="110"/>
      <c r="E1495" s="110"/>
      <c r="F1495" s="110"/>
      <c r="G1495" s="110"/>
      <c r="H1495" s="110"/>
      <c r="I1495" s="110"/>
      <c r="J1495" s="110"/>
      <c r="K1495" s="110"/>
      <c r="L1495" s="110"/>
      <c r="M1495" s="110"/>
      <c r="N1495" s="110"/>
      <c r="O1495" s="110"/>
      <c r="P1495" s="110"/>
      <c r="Q1495" s="110"/>
      <c r="R1495" s="110"/>
      <c r="S1495" s="110"/>
      <c r="T1495" s="110"/>
      <c r="U1495" s="110"/>
      <c r="V1495" s="110"/>
      <c r="W1495" s="110"/>
      <c r="X1495" s="110"/>
      <c r="Y1495" s="110"/>
      <c r="Z1495" s="110"/>
      <c r="AA1495" s="110"/>
      <c r="AB1495" s="110"/>
      <c r="AC1495" s="110"/>
      <c r="AD1495" s="110"/>
      <c r="AE1495" s="110"/>
      <c r="AF1495" s="110"/>
      <c r="AG1495" s="110"/>
      <c r="AH1495" s="110"/>
    </row>
    <row r="1713" spans="2:34">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c r="AH1713" s="110"/>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c r="AH1990" s="110"/>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c r="AH2325" s="110"/>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c r="AH2645" s="110"/>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c r="AH2971" s="110"/>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c r="AH3293" s="110"/>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c r="AH3402" s="110"/>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c r="AH3527" s="110"/>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c r="AH3652" s="110"/>
    </row>
    <row r="3777" spans="2:34">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c r="AH3777" s="110"/>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c r="AH3902" s="110"/>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c r="AH4027" s="110"/>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c r="AH4152" s="110"/>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c r="AH4277" s="110"/>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c r="AH4402" s="110"/>
    </row>
  </sheetData>
  <mergeCells count="29">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topLeftCell="O30" workbookViewId="0">
      <selection activeCell="R41" sqref="R41"/>
    </sheetView>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election activeCell="B15" sqref="B15"/>
    </sheetView>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08" t="s">
        <v>2294</v>
      </c>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c r="AE116" s="110"/>
      <c r="AF116" s="110"/>
      <c r="AG116" s="110"/>
      <c r="AH116" s="110"/>
      <c r="AI116" s="110"/>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c r="AI258" s="110"/>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c r="AI340" s="110"/>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c r="AI452" s="110"/>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c r="AI557" s="110"/>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c r="AI638" s="110"/>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c r="AI710" s="110"/>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c r="AI886" s="110"/>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c r="AH969" s="110"/>
      <c r="AI969" s="110"/>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c r="AH1071" s="110"/>
      <c r="AI1071" s="110"/>
    </row>
    <row r="1169" spans="3:35">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c r="AH1169" s="110"/>
      <c r="AI1169" s="110"/>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c r="AH1269" s="110"/>
      <c r="AI1269" s="110"/>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10"/>
      <c r="D1495" s="110"/>
      <c r="E1495" s="110"/>
      <c r="F1495" s="110"/>
      <c r="G1495" s="110"/>
      <c r="H1495" s="110"/>
      <c r="I1495" s="110"/>
      <c r="J1495" s="110"/>
      <c r="K1495" s="110"/>
      <c r="L1495" s="110"/>
      <c r="M1495" s="110"/>
      <c r="N1495" s="110"/>
      <c r="O1495" s="110"/>
      <c r="P1495" s="110"/>
      <c r="Q1495" s="110"/>
      <c r="R1495" s="110"/>
      <c r="S1495" s="110"/>
      <c r="T1495" s="110"/>
      <c r="U1495" s="110"/>
      <c r="V1495" s="110"/>
      <c r="W1495" s="110"/>
      <c r="X1495" s="110"/>
      <c r="Y1495" s="110"/>
      <c r="Z1495" s="110"/>
      <c r="AA1495" s="110"/>
      <c r="AB1495" s="110"/>
      <c r="AC1495" s="110"/>
      <c r="AD1495" s="110"/>
      <c r="AE1495" s="110"/>
      <c r="AF1495" s="110"/>
      <c r="AG1495" s="110"/>
      <c r="AH1495" s="110"/>
      <c r="AI1495" s="110"/>
    </row>
    <row r="1713" spans="3:35">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c r="AH1713" s="110"/>
      <c r="AI1713" s="110"/>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c r="AH1990" s="110"/>
      <c r="AI1990" s="110"/>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c r="AH2325" s="110"/>
      <c r="AI2325" s="110"/>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c r="AH2645" s="110"/>
      <c r="AI2645" s="110"/>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c r="AH2971" s="110"/>
      <c r="AI2971" s="110"/>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c r="AH3293" s="110"/>
      <c r="AI3293" s="110"/>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c r="AH3402" s="110"/>
      <c r="AI3402" s="110"/>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c r="AH3527" s="110"/>
      <c r="AI3527" s="110"/>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c r="AH3652" s="110"/>
      <c r="AI3652" s="110"/>
    </row>
    <row r="3777" spans="3:35">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c r="AH3777" s="110"/>
      <c r="AI3777" s="110"/>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c r="AH3902" s="110"/>
      <c r="AI3902" s="110"/>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c r="AH4027" s="110"/>
      <c r="AI4027" s="110"/>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c r="AH4152" s="110"/>
      <c r="AI4152" s="110"/>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c r="AH4277" s="110"/>
      <c r="AI4277" s="110"/>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c r="AH4402" s="110"/>
      <c r="AI4402" s="110"/>
    </row>
  </sheetData>
  <mergeCells count="29">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vt:i4>
      </vt:variant>
    </vt:vector>
  </HeadingPairs>
  <TitlesOfParts>
    <vt:vector size="27" baseType="lpstr">
      <vt:lpstr>About</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2023-10-03T16:52:50Z</dcterms:modified>
</cp:coreProperties>
</file>