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AVLo\"/>
    </mc:Choice>
  </mc:AlternateContent>
  <xr:revisionPtr revIDLastSave="0" documentId="13_ncr:1_{1C91C1FE-2F2E-4D14-8A9C-BB9A8C58315F}" xr6:coauthVersionLast="47" xr6:coauthVersionMax="47" xr10:uidLastSave="{00000000-0000-0000-0000-000000000000}"/>
  <bookViews>
    <workbookView xWindow="3840" yWindow="150" windowWidth="25935" windowHeight="22050" xr2:uid="{00000000-000D-0000-FFFF-FFFF00000000}"/>
  </bookViews>
  <sheets>
    <sheet name="About" sheetId="1" r:id="rId1"/>
    <sheet name="BTS NTS Modal Profile Data" sheetId="3" r:id="rId2"/>
    <sheet name="AVLo" sheetId="2" r:id="rId3"/>
  </sheets>
  <externalReferences>
    <externalReference r:id="rId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8" i="2" l="1"/>
  <c r="AK9" i="2"/>
  <c r="AK10" i="2"/>
  <c r="AK11" i="2"/>
  <c r="AK12" i="2"/>
  <c r="AK13" i="2"/>
  <c r="B12" i="2"/>
  <c r="AD12" i="2" s="1"/>
  <c r="B11" i="2"/>
  <c r="AG11" i="2" s="1"/>
  <c r="B10" i="2"/>
  <c r="AF10" i="2" s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G12" i="2"/>
  <c r="Q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51" i="3"/>
  <c r="B52" i="3"/>
  <c r="B50" i="3"/>
  <c r="B49" i="3"/>
  <c r="B54" i="3" s="1"/>
  <c r="W12" i="2" l="1"/>
  <c r="O12" i="2"/>
  <c r="AE12" i="2"/>
  <c r="P10" i="2"/>
  <c r="U10" i="2"/>
  <c r="V10" i="2"/>
  <c r="H10" i="2"/>
  <c r="AJ10" i="2"/>
  <c r="E10" i="2"/>
  <c r="F10" i="2"/>
  <c r="X10" i="2"/>
  <c r="I10" i="2"/>
  <c r="AC10" i="2"/>
  <c r="M10" i="2"/>
  <c r="AD10" i="2"/>
  <c r="N10" i="2"/>
  <c r="R11" i="2"/>
  <c r="K11" i="2"/>
  <c r="S11" i="2"/>
  <c r="AA11" i="2"/>
  <c r="AI11" i="2"/>
  <c r="H12" i="2"/>
  <c r="P12" i="2"/>
  <c r="AF12" i="2"/>
  <c r="J11" i="2"/>
  <c r="AH11" i="2"/>
  <c r="C11" i="2"/>
  <c r="X12" i="2"/>
  <c r="G10" i="2"/>
  <c r="O10" i="2"/>
  <c r="W10" i="2"/>
  <c r="AE10" i="2"/>
  <c r="D11" i="2"/>
  <c r="L11" i="2"/>
  <c r="T11" i="2"/>
  <c r="AB11" i="2"/>
  <c r="AJ11" i="2"/>
  <c r="I12" i="2"/>
  <c r="Q12" i="2"/>
  <c r="Y12" i="2"/>
  <c r="AG12" i="2"/>
  <c r="AC11" i="2"/>
  <c r="Y10" i="2"/>
  <c r="AG10" i="2"/>
  <c r="F11" i="2"/>
  <c r="N11" i="2"/>
  <c r="V11" i="2"/>
  <c r="AD11" i="2"/>
  <c r="C12" i="2"/>
  <c r="K12" i="2"/>
  <c r="S12" i="2"/>
  <c r="AA12" i="2"/>
  <c r="AI12" i="2"/>
  <c r="Z11" i="2"/>
  <c r="Z12" i="2"/>
  <c r="J10" i="2"/>
  <c r="R10" i="2"/>
  <c r="Z10" i="2"/>
  <c r="AH10" i="2"/>
  <c r="G11" i="2"/>
  <c r="O11" i="2"/>
  <c r="W11" i="2"/>
  <c r="AE11" i="2"/>
  <c r="D12" i="2"/>
  <c r="L12" i="2"/>
  <c r="T12" i="2"/>
  <c r="AB12" i="2"/>
  <c r="AJ12" i="2"/>
  <c r="E11" i="2"/>
  <c r="U11" i="2"/>
  <c r="J12" i="2"/>
  <c r="AH12" i="2"/>
  <c r="C10" i="2"/>
  <c r="K10" i="2"/>
  <c r="S10" i="2"/>
  <c r="AA10" i="2"/>
  <c r="AI10" i="2"/>
  <c r="H11" i="2"/>
  <c r="P11" i="2"/>
  <c r="X11" i="2"/>
  <c r="AF11" i="2"/>
  <c r="E12" i="2"/>
  <c r="M12" i="2"/>
  <c r="U12" i="2"/>
  <c r="AC12" i="2"/>
  <c r="M11" i="2"/>
  <c r="R12" i="2"/>
  <c r="D10" i="2"/>
  <c r="L10" i="2"/>
  <c r="T10" i="2"/>
  <c r="AB10" i="2"/>
  <c r="I11" i="2"/>
  <c r="Q11" i="2"/>
  <c r="Y11" i="2"/>
  <c r="F12" i="2"/>
  <c r="N12" i="2"/>
  <c r="V12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B64" i="3" l="1"/>
  <c r="B59" i="3"/>
  <c r="B7" i="2" s="1"/>
  <c r="B7" i="3"/>
  <c r="B9" i="3" s="1"/>
  <c r="B34" i="3"/>
  <c r="B35" i="3"/>
  <c r="B33" i="3"/>
  <c r="B25" i="3"/>
  <c r="B36" i="3" s="1"/>
  <c r="B5" i="2" s="1"/>
  <c r="B19" i="3"/>
  <c r="B14" i="3"/>
  <c r="B3" i="2" s="1"/>
  <c r="F3" i="2" l="1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</calcChain>
</file>

<file path=xl/sharedStrings.xml><?xml version="1.0" encoding="utf-8"?>
<sst xmlns="http://schemas.openxmlformats.org/spreadsheetml/2006/main" count="118" uniqueCount="115">
  <si>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</si>
  <si>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</si>
  <si>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</si>
  <si>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</si>
  <si>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</si>
  <si>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</si>
  <si>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</si>
  <si>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</si>
  <si>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</si>
  <si>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</si>
  <si>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</si>
  <si>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</si>
  <si>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</si>
  <si>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</si>
  <si>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</si>
  <si>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</si>
  <si>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</si>
  <si>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</si>
  <si>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</si>
  <si>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</si>
  <si>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</si>
  <si>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</si>
  <si>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</si>
  <si>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</si>
  <si>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</si>
  <si>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</si>
  <si>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</si>
  <si>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</si>
  <si>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</si>
  <si>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</si>
  <si>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</si>
  <si>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</si>
  <si>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</si>
  <si>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</si>
  <si>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</si>
  <si>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</si>
  <si>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</si>
  <si>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</si>
  <si>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</si>
  <si>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</si>
  <si>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</si>
  <si>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</si>
  <si>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</si>
  <si>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</si>
  <si>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</si>
  <si>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</si>
  <si>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</si>
  <si>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</si>
  <si>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</si>
  <si>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</si>
  <si>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</si>
  <si>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</si>
  <si>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</si>
  <si>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</si>
  <si>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</si>
  <si>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</si>
  <si>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</si>
  <si>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</si>
  <si>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</si>
  <si>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</si>
  <si>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</si>
  <si>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</si>
  <si>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</si>
  <si>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</si>
  <si>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</si>
  <si>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</si>
  <si>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</si>
  <si>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</si>
  <si>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</si>
  <si>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</si>
  <si>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</si>
  <si>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</si>
  <si>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</si>
  <si>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</si>
  <si>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</si>
  <si>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</si>
  <si>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</si>
  <si>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</si>
  <si>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</si>
  <si>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</si>
  <si>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</si>
  <si>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</si>
  <si>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</si>
  <si>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</si>
  <si>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</si>
  <si>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</si>
  <si>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</si>
  <si>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</si>
  <si>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</si>
  <si>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</si>
  <si>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</si>
  <si>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</si>
  <si>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</si>
  <si>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</si>
  <si>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</si>
  <si>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</si>
  <si>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</si>
  <si>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</si>
  <si>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</si>
  <si>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</si>
  <si>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</si>
  <si>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</si>
  <si>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</si>
  <si>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</si>
  <si>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</si>
  <si>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</si>
  <si>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passenger HDVs</t>
  </si>
  <si>
    <t>passenger aircraft</t>
  </si>
  <si>
    <t>passenger rail</t>
  </si>
  <si>
    <t>passenger motorbikes</t>
  </si>
  <si>
    <t>freight LDVs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</si>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</sst>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workbookViewId="0"/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58</v>
      </c>
    </row>
    <row r="18" spans="2:2">
      <c r="B18" t="s">
        <v>59</v>
      </c>
    </row>
    <row r="19" spans="2:2">
      <c r="B19" s="2">
        <v>2016</v>
      </c>
    </row>
    <row r="20" spans="2:2">
      <c r="B20" t="s">
        <v>68</v>
      </c>
    </row>
    <row r="21" spans="2:2">
      <c r="B21" t="s">
        <v>61</v>
      </c>
    </row>
    <row r="22" spans="2:2">
      <c r="B22" t="s">
        <v>60</v>
      </c>
    </row>
    <row r="23" spans="2:2">
      <c r="B23" s="14" t="s">
        <v>62</v>
      </c>
    </row>
    <row r="24" spans="2:2">
      <c r="B24" s="14" t="s">
        <v>63</v>
      </c>
    </row>
    <row r="25" spans="2:2">
      <c r="B25" s="14" t="s">
        <v>64</v>
      </c>
    </row>
    <row r="26" spans="2:2">
      <c r="B26" s="14" t="s">
        <v>65</v>
      </c>
    </row>
    <row r="27" spans="2:2">
      <c r="B27" s="14" t="s">
        <v>66</v>
      </c>
    </row>
    <row r="28" spans="2:2">
      <c r="B28" s="14" t="s">
        <v>67</v>
      </c>
    </row>
    <row r="29" spans="2:2">
      <c r="B29" s="14"/>
    </row>
    <row r="30" spans="2:2">
      <c r="B30" s="18" t="s">
        <v>75</v>
      </c>
    </row>
    <row r="31" spans="2:2">
      <c r="B31" t="s">
        <v>76</v>
      </c>
    </row>
    <row r="32" spans="2:2">
      <c r="B32" s="2">
        <v>2013</v>
      </c>
    </row>
    <row r="33" spans="1:2">
      <c r="B33" t="s">
        <v>77</v>
      </c>
    </row>
    <row r="34" spans="1:2">
      <c r="B34" t="s">
        <v>78</v>
      </c>
    </row>
    <row r="35" spans="1:2">
      <c r="B35" t="s">
        <v>79</v>
      </c>
    </row>
    <row r="37" spans="1:2">
      <c r="A37" s="1" t="s">
        <v>12</v>
      </c>
    </row>
    <row r="38" spans="1:2">
      <c r="A38" t="s">
        <v>80</v>
      </c>
    </row>
    <row r="39" spans="1:2">
      <c r="A39" t="s">
        <v>81</v>
      </c>
    </row>
    <row r="41" spans="1:2">
      <c r="A41" t="s">
        <v>82</v>
      </c>
    </row>
    <row r="42" spans="1:2">
      <c r="A42" t="s">
        <v>103</v>
      </c>
    </row>
    <row r="43" spans="1:2">
      <c r="A43" t="s">
        <v>104</v>
      </c>
    </row>
    <row r="45" spans="1:2">
      <c r="A45" t="s">
        <v>99</v>
      </c>
    </row>
    <row r="46" spans="1:2">
      <c r="A46" t="s">
        <v>100</v>
      </c>
    </row>
    <row r="47" spans="1:2">
      <c r="A47" t="s">
        <v>101</v>
      </c>
    </row>
    <row r="48" spans="1:2">
      <c r="A48" t="s">
        <v>102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72</v>
      </c>
    </row>
    <row r="55" spans="1:1">
      <c r="A55" t="s">
        <v>73</v>
      </c>
    </row>
    <row r="56" spans="1:1">
      <c r="A56" t="s">
        <v>74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/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57</v>
      </c>
      <c r="B1" s="4">
        <v>2006</v>
      </c>
    </row>
    <row r="2" spans="1:3">
      <c r="A2" t="s">
        <v>17</v>
      </c>
      <c r="B2">
        <v>8218378</v>
      </c>
    </row>
    <row r="3" spans="1:3">
      <c r="A3" t="s">
        <v>18</v>
      </c>
      <c r="B3">
        <v>810106273</v>
      </c>
    </row>
    <row r="4" spans="1:3">
      <c r="A4" t="s">
        <v>42</v>
      </c>
      <c r="B4">
        <v>39719513</v>
      </c>
    </row>
    <row r="5" spans="1:3">
      <c r="A5" t="s">
        <v>46</v>
      </c>
      <c r="B5">
        <v>7880</v>
      </c>
    </row>
    <row r="6" spans="1:3">
      <c r="A6" t="s">
        <v>47</v>
      </c>
      <c r="B6">
        <v>907</v>
      </c>
    </row>
    <row r="7" spans="1:3">
      <c r="A7" t="s">
        <v>43</v>
      </c>
      <c r="B7" s="8">
        <f>B6/B5</f>
        <v>0.11510152284263959</v>
      </c>
      <c r="C7" t="s">
        <v>44</v>
      </c>
    </row>
    <row r="8" spans="1:3">
      <c r="A8" t="s">
        <v>16</v>
      </c>
      <c r="B8" s="9">
        <f>B3/(B2*(1-B7))</f>
        <v>111.39416306433705</v>
      </c>
    </row>
    <row r="9" spans="1:3">
      <c r="A9" t="s">
        <v>45</v>
      </c>
      <c r="B9" s="9">
        <f>B4/(B2*B7)</f>
        <v>41.989116133258747</v>
      </c>
    </row>
    <row r="11" spans="1:3">
      <c r="A11" s="4" t="s">
        <v>19</v>
      </c>
      <c r="B11" s="4">
        <v>2014</v>
      </c>
    </row>
    <row r="12" spans="1:3">
      <c r="A12" t="s">
        <v>14</v>
      </c>
      <c r="B12">
        <v>15999</v>
      </c>
    </row>
    <row r="13" spans="1:3">
      <c r="A13" t="s">
        <v>13</v>
      </c>
      <c r="B13">
        <v>339117</v>
      </c>
    </row>
    <row r="14" spans="1:3">
      <c r="A14" t="s">
        <v>15</v>
      </c>
      <c r="B14" s="9">
        <f>B13/B12</f>
        <v>21.196137258578663</v>
      </c>
    </row>
    <row r="16" spans="1:3">
      <c r="A16" s="4" t="s">
        <v>20</v>
      </c>
      <c r="B16" s="4">
        <v>2009</v>
      </c>
    </row>
    <row r="17" spans="1:3">
      <c r="A17" t="s">
        <v>21</v>
      </c>
      <c r="B17">
        <v>436235</v>
      </c>
    </row>
    <row r="18" spans="1:3">
      <c r="A18" t="s">
        <v>22</v>
      </c>
      <c r="B18">
        <v>1532214</v>
      </c>
    </row>
    <row r="19" spans="1:3">
      <c r="A19" t="s">
        <v>23</v>
      </c>
      <c r="B19" s="6">
        <f>B18*10^3/B17</f>
        <v>3512.35916421195</v>
      </c>
      <c r="C19" t="s">
        <v>24</v>
      </c>
    </row>
    <row r="21" spans="1:3">
      <c r="A21" s="4" t="s">
        <v>25</v>
      </c>
      <c r="B21" s="4"/>
    </row>
    <row r="22" spans="1:3">
      <c r="A22" s="12" t="s">
        <v>39</v>
      </c>
      <c r="B22" s="12">
        <v>2009</v>
      </c>
    </row>
    <row r="23" spans="1:3">
      <c r="A23" t="s">
        <v>26</v>
      </c>
      <c r="B23">
        <v>38</v>
      </c>
    </row>
    <row r="24" spans="1:3">
      <c r="A24" t="s">
        <v>27</v>
      </c>
      <c r="B24">
        <v>5914</v>
      </c>
    </row>
    <row r="25" spans="1:3">
      <c r="A25" t="s">
        <v>28</v>
      </c>
      <c r="B25" s="6">
        <f>B24/B23</f>
        <v>155.63157894736841</v>
      </c>
    </row>
    <row r="26" spans="1:3">
      <c r="A26" s="12" t="s">
        <v>40</v>
      </c>
      <c r="B26" s="12">
        <v>2009</v>
      </c>
    </row>
    <row r="27" spans="1:3">
      <c r="A27" t="s">
        <v>30</v>
      </c>
      <c r="B27" s="6">
        <v>16805</v>
      </c>
    </row>
    <row r="28" spans="1:3">
      <c r="A28" t="s">
        <v>31</v>
      </c>
      <c r="B28" s="6">
        <v>2196</v>
      </c>
    </row>
    <row r="29" spans="1:3">
      <c r="A29" t="s">
        <v>32</v>
      </c>
      <c r="B29" s="6">
        <v>11129</v>
      </c>
    </row>
    <row r="30" spans="1:3">
      <c r="A30" t="s">
        <v>33</v>
      </c>
      <c r="B30" s="6">
        <v>685</v>
      </c>
    </row>
    <row r="31" spans="1:3">
      <c r="A31" t="s">
        <v>34</v>
      </c>
      <c r="B31" s="6">
        <v>90</v>
      </c>
    </row>
    <row r="32" spans="1:3">
      <c r="A32" t="s">
        <v>35</v>
      </c>
      <c r="B32" s="6">
        <v>337</v>
      </c>
    </row>
    <row r="33" spans="1:3">
      <c r="A33" t="s">
        <v>36</v>
      </c>
      <c r="B33" s="6">
        <f>B27/B30</f>
        <v>24.532846715328468</v>
      </c>
    </row>
    <row r="34" spans="1:3">
      <c r="A34" t="s">
        <v>37</v>
      </c>
      <c r="B34" s="6">
        <f t="shared" ref="B34:B35" si="0">B28/B31</f>
        <v>24.4</v>
      </c>
    </row>
    <row r="35" spans="1:3">
      <c r="A35" t="s">
        <v>38</v>
      </c>
      <c r="B35" s="6">
        <f t="shared" si="0"/>
        <v>33.023738872403563</v>
      </c>
    </row>
    <row r="36" spans="1:3">
      <c r="A36" s="10" t="s">
        <v>41</v>
      </c>
      <c r="B36" s="6">
        <f>(B25*B24+B33*B27+B34*B28+B35*B29)/SUM(B24,B27:B29)</f>
        <v>48.656731685074099</v>
      </c>
    </row>
    <row r="38" spans="1:3">
      <c r="A38" s="4" t="s">
        <v>29</v>
      </c>
      <c r="B38" s="4">
        <v>2005</v>
      </c>
    </row>
    <row r="39" spans="1:3">
      <c r="A39" t="s">
        <v>83</v>
      </c>
      <c r="B39" s="15">
        <v>2967</v>
      </c>
    </row>
    <row r="40" spans="1:3">
      <c r="A40" t="s">
        <v>84</v>
      </c>
      <c r="B40" s="15">
        <v>100</v>
      </c>
    </row>
    <row r="41" spans="1:3">
      <c r="A41" t="s">
        <v>89</v>
      </c>
      <c r="B41" s="15">
        <v>27876</v>
      </c>
      <c r="C41" t="s">
        <v>96</v>
      </c>
    </row>
    <row r="42" spans="1:3">
      <c r="A42" t="s">
        <v>90</v>
      </c>
      <c r="B42" s="15">
        <v>4151</v>
      </c>
      <c r="C42" t="s">
        <v>97</v>
      </c>
    </row>
    <row r="43" spans="1:3">
      <c r="B43" s="15"/>
      <c r="C43" t="s">
        <v>98</v>
      </c>
    </row>
    <row r="44" spans="1:3">
      <c r="A44" t="s">
        <v>85</v>
      </c>
      <c r="B44" s="15">
        <v>6614973</v>
      </c>
    </row>
    <row r="45" spans="1:3">
      <c r="A45" t="s">
        <v>86</v>
      </c>
      <c r="B45" s="15">
        <v>5727512</v>
      </c>
    </row>
    <row r="46" spans="1:3">
      <c r="A46" t="s">
        <v>91</v>
      </c>
      <c r="B46" s="15">
        <v>44777151</v>
      </c>
    </row>
    <row r="47" spans="1:3">
      <c r="A47" t="s">
        <v>92</v>
      </c>
      <c r="B47" s="15">
        <v>12172542</v>
      </c>
    </row>
    <row r="48" spans="1:3">
      <c r="B48" s="15"/>
    </row>
    <row r="49" spans="1:3">
      <c r="A49" t="s">
        <v>87</v>
      </c>
      <c r="B49" s="15">
        <f>B44/B39</f>
        <v>2229.5156723963601</v>
      </c>
    </row>
    <row r="50" spans="1:3">
      <c r="A50" t="s">
        <v>88</v>
      </c>
      <c r="B50" s="15">
        <f>B45/B40</f>
        <v>57275.12</v>
      </c>
    </row>
    <row r="51" spans="1:3">
      <c r="A51" t="s">
        <v>93</v>
      </c>
      <c r="B51" s="15">
        <f t="shared" ref="B51:B52" si="1">B46/B41</f>
        <v>1606.2975678002583</v>
      </c>
    </row>
    <row r="52" spans="1:3">
      <c r="A52" t="s">
        <v>94</v>
      </c>
      <c r="B52" s="15">
        <f t="shared" si="1"/>
        <v>2932.4360395085523</v>
      </c>
    </row>
    <row r="53" spans="1:3">
      <c r="B53" s="15"/>
    </row>
    <row r="54" spans="1:3">
      <c r="A54" t="s">
        <v>95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48</v>
      </c>
      <c r="B56" s="13">
        <v>2007</v>
      </c>
    </row>
    <row r="57" spans="1:3">
      <c r="A57" t="s">
        <v>49</v>
      </c>
      <c r="B57">
        <v>13611</v>
      </c>
    </row>
    <row r="58" spans="1:3">
      <c r="A58" s="11" t="s">
        <v>50</v>
      </c>
      <c r="B58" s="11">
        <v>17287</v>
      </c>
    </row>
    <row r="59" spans="1:3">
      <c r="A59" s="10" t="s">
        <v>51</v>
      </c>
      <c r="B59" s="7">
        <f>B58/B57</f>
        <v>1.2700756740871355</v>
      </c>
    </row>
    <row r="60" spans="1:3">
      <c r="A60" s="10"/>
    </row>
    <row r="61" spans="1:3">
      <c r="A61" s="4" t="s">
        <v>52</v>
      </c>
      <c r="B61" s="4">
        <v>2007</v>
      </c>
    </row>
    <row r="62" spans="1:3">
      <c r="A62" t="s">
        <v>53</v>
      </c>
      <c r="B62" s="11">
        <v>1670994</v>
      </c>
    </row>
    <row r="63" spans="1:3">
      <c r="A63" t="s">
        <v>54</v>
      </c>
      <c r="B63" s="6">
        <v>2640170</v>
      </c>
    </row>
    <row r="64" spans="1:3">
      <c r="A64" t="s">
        <v>55</v>
      </c>
      <c r="B64" s="7">
        <f>B63/B62</f>
        <v>1.579999688807979</v>
      </c>
      <c r="C64" s="11" t="s">
        <v>56</v>
      </c>
    </row>
    <row r="65" spans="2:2">
      <c r="B65" s="6"/>
    </row>
    <row r="66" spans="2:2">
      <c r="B66" s="6"/>
    </row>
    <row r="68" spans="2:2">
      <c r="B68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3"/>
  <sheetViews>
    <sheetView workbookViewId="0"/>
  </sheetViews>
  <sheetFormatPr defaultRowHeight="15"/>
  <cols>
    <col min="1" max="1" width="18" customWidth="1"/>
    <col min="2" max="2" width="8.7109375" customWidth="1"/>
  </cols>
  <sheetData>
    <row r="1" spans="1:37" ht="30">
      <c r="A1" s="19" t="s">
        <v>105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</v>
      </c>
      <c r="B2" s="7">
        <v>1.67</v>
      </c>
      <c r="C2" s="7">
        <f>$B2</f>
        <v>1.67</v>
      </c>
      <c r="D2" s="7">
        <f t="shared" ref="D2:AK10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106</v>
      </c>
      <c r="B3" s="9">
        <f>'BTS NTS Modal Profile Data'!B14</f>
        <v>21.196137258578663</v>
      </c>
      <c r="C3" s="7">
        <f t="shared" ref="C3:R13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107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108</v>
      </c>
      <c r="B5" s="9">
        <f>'BTS NTS Modal Profile Data'!B36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16" t="s">
        <v>75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109</v>
      </c>
      <c r="B7" s="7">
        <f>'BTS NTS Modal Profile Data'!B59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  <row r="8" spans="1:37">
      <c r="A8" s="1" t="s">
        <v>110</v>
      </c>
      <c r="B8" s="17">
        <v>1</v>
      </c>
      <c r="C8">
        <f t="shared" si="1"/>
        <v>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ref="AK8:AK13" si="2">$B8</f>
        <v>1</v>
      </c>
    </row>
    <row r="9" spans="1:37">
      <c r="A9" s="1" t="s">
        <v>7</v>
      </c>
      <c r="B9" s="6">
        <v>16</v>
      </c>
      <c r="C9">
        <f t="shared" si="1"/>
        <v>16</v>
      </c>
      <c r="D9">
        <f t="shared" si="1"/>
        <v>16</v>
      </c>
      <c r="E9">
        <f t="shared" si="1"/>
        <v>16</v>
      </c>
      <c r="F9">
        <f t="shared" si="1"/>
        <v>16</v>
      </c>
      <c r="G9">
        <f t="shared" si="1"/>
        <v>16</v>
      </c>
      <c r="H9">
        <f t="shared" si="1"/>
        <v>16</v>
      </c>
      <c r="I9">
        <f t="shared" si="1"/>
        <v>16</v>
      </c>
      <c r="J9">
        <f t="shared" si="1"/>
        <v>16</v>
      </c>
      <c r="K9">
        <f t="shared" si="1"/>
        <v>16</v>
      </c>
      <c r="L9">
        <f t="shared" si="1"/>
        <v>16</v>
      </c>
      <c r="M9">
        <f t="shared" si="1"/>
        <v>16</v>
      </c>
      <c r="N9">
        <f t="shared" si="1"/>
        <v>16</v>
      </c>
      <c r="O9">
        <f t="shared" si="1"/>
        <v>16</v>
      </c>
      <c r="P9">
        <f t="shared" si="1"/>
        <v>16</v>
      </c>
      <c r="Q9">
        <f t="shared" si="1"/>
        <v>16</v>
      </c>
      <c r="R9">
        <f t="shared" si="1"/>
        <v>16</v>
      </c>
      <c r="S9">
        <f t="shared" si="0"/>
        <v>16</v>
      </c>
      <c r="T9">
        <f t="shared" si="0"/>
        <v>16</v>
      </c>
      <c r="U9">
        <f t="shared" si="0"/>
        <v>16</v>
      </c>
      <c r="V9">
        <f t="shared" si="0"/>
        <v>16</v>
      </c>
      <c r="W9">
        <f t="shared" si="0"/>
        <v>16</v>
      </c>
      <c r="X9">
        <f t="shared" si="0"/>
        <v>16</v>
      </c>
      <c r="Y9">
        <f t="shared" si="0"/>
        <v>16</v>
      </c>
      <c r="Z9">
        <f t="shared" si="0"/>
        <v>16</v>
      </c>
      <c r="AA9">
        <f t="shared" si="0"/>
        <v>16</v>
      </c>
      <c r="AB9">
        <f t="shared" si="0"/>
        <v>16</v>
      </c>
      <c r="AC9">
        <f t="shared" si="0"/>
        <v>16</v>
      </c>
      <c r="AD9">
        <f t="shared" si="0"/>
        <v>16</v>
      </c>
      <c r="AE9">
        <f t="shared" si="0"/>
        <v>16</v>
      </c>
      <c r="AF9">
        <f t="shared" si="0"/>
        <v>16</v>
      </c>
      <c r="AG9">
        <f t="shared" si="0"/>
        <v>16</v>
      </c>
      <c r="AH9">
        <f t="shared" si="0"/>
        <v>16</v>
      </c>
      <c r="AI9">
        <f t="shared" si="0"/>
        <v>16</v>
      </c>
      <c r="AJ9">
        <f t="shared" si="0"/>
        <v>16</v>
      </c>
      <c r="AK9">
        <f t="shared" si="2"/>
        <v>16</v>
      </c>
    </row>
    <row r="10" spans="1:37">
      <c r="A10" s="1" t="s">
        <v>111</v>
      </c>
      <c r="B10" s="6">
        <f>'BTS NTS Modal Profile Data'!B9</f>
        <v>41.989116133258747</v>
      </c>
      <c r="C10" s="6">
        <f t="shared" si="1"/>
        <v>41.989116133258747</v>
      </c>
      <c r="D10" s="6">
        <f t="shared" si="0"/>
        <v>41.989116133258747</v>
      </c>
      <c r="E10" s="6">
        <f t="shared" si="0"/>
        <v>41.989116133258747</v>
      </c>
      <c r="F10" s="6">
        <f t="shared" si="0"/>
        <v>41.989116133258747</v>
      </c>
      <c r="G10" s="6">
        <f t="shared" si="0"/>
        <v>41.989116133258747</v>
      </c>
      <c r="H10" s="6">
        <f t="shared" si="0"/>
        <v>41.989116133258747</v>
      </c>
      <c r="I10" s="6">
        <f t="shared" si="0"/>
        <v>41.989116133258747</v>
      </c>
      <c r="J10" s="6">
        <f t="shared" si="0"/>
        <v>41.989116133258747</v>
      </c>
      <c r="K10" s="6">
        <f t="shared" si="0"/>
        <v>41.989116133258747</v>
      </c>
      <c r="L10" s="6">
        <f t="shared" si="0"/>
        <v>41.989116133258747</v>
      </c>
      <c r="M10" s="6">
        <f t="shared" si="0"/>
        <v>41.989116133258747</v>
      </c>
      <c r="N10" s="6">
        <f t="shared" si="0"/>
        <v>41.989116133258747</v>
      </c>
      <c r="O10" s="6">
        <f t="shared" si="0"/>
        <v>41.989116133258747</v>
      </c>
      <c r="P10" s="6">
        <f t="shared" si="0"/>
        <v>41.989116133258747</v>
      </c>
      <c r="Q10" s="6">
        <f t="shared" si="0"/>
        <v>41.989116133258747</v>
      </c>
      <c r="R10" s="6">
        <f t="shared" si="0"/>
        <v>41.989116133258747</v>
      </c>
      <c r="S10" s="6">
        <f t="shared" si="0"/>
        <v>41.989116133258747</v>
      </c>
      <c r="T10" s="6">
        <f t="shared" si="0"/>
        <v>41.989116133258747</v>
      </c>
      <c r="U10" s="6">
        <f t="shared" si="0"/>
        <v>41.989116133258747</v>
      </c>
      <c r="V10" s="6">
        <f t="shared" si="0"/>
        <v>41.989116133258747</v>
      </c>
      <c r="W10" s="6">
        <f t="shared" si="0"/>
        <v>41.989116133258747</v>
      </c>
      <c r="X10" s="6">
        <f t="shared" si="0"/>
        <v>41.989116133258747</v>
      </c>
      <c r="Y10" s="6">
        <f t="shared" si="0"/>
        <v>41.989116133258747</v>
      </c>
      <c r="Z10" s="6">
        <f t="shared" si="0"/>
        <v>41.989116133258747</v>
      </c>
      <c r="AA10" s="6">
        <f t="shared" si="0"/>
        <v>41.989116133258747</v>
      </c>
      <c r="AB10" s="6">
        <f t="shared" si="0"/>
        <v>41.989116133258747</v>
      </c>
      <c r="AC10" s="6">
        <f t="shared" si="0"/>
        <v>41.989116133258747</v>
      </c>
      <c r="AD10" s="6">
        <f t="shared" si="0"/>
        <v>41.989116133258747</v>
      </c>
      <c r="AE10" s="6">
        <f t="shared" si="0"/>
        <v>41.989116133258747</v>
      </c>
      <c r="AF10" s="6">
        <f t="shared" si="0"/>
        <v>41.989116133258747</v>
      </c>
      <c r="AG10" s="6">
        <f t="shared" si="0"/>
        <v>41.989116133258747</v>
      </c>
      <c r="AH10" s="6">
        <f t="shared" ref="AH10:AK10" si="3">$B10</f>
        <v>41.989116133258747</v>
      </c>
      <c r="AI10" s="6">
        <f t="shared" si="3"/>
        <v>41.989116133258747</v>
      </c>
      <c r="AJ10" s="6">
        <f t="shared" si="3"/>
        <v>41.989116133258747</v>
      </c>
      <c r="AK10" s="6">
        <f t="shared" si="3"/>
        <v>41.989116133258747</v>
      </c>
    </row>
    <row r="11" spans="1:37">
      <c r="A11" s="1" t="s">
        <v>112</v>
      </c>
      <c r="B11" s="6">
        <f>'BTS NTS Modal Profile Data'!B19</f>
        <v>3512.35916421195</v>
      </c>
      <c r="C11" s="6">
        <f t="shared" si="1"/>
        <v>3512.35916421195</v>
      </c>
      <c r="D11" s="6">
        <f t="shared" si="1"/>
        <v>3512.35916421195</v>
      </c>
      <c r="E11" s="6">
        <f t="shared" si="1"/>
        <v>3512.35916421195</v>
      </c>
      <c r="F11" s="6">
        <f t="shared" si="1"/>
        <v>3512.35916421195</v>
      </c>
      <c r="G11" s="6">
        <f t="shared" si="1"/>
        <v>3512.35916421195</v>
      </c>
      <c r="H11" s="6">
        <f t="shared" si="1"/>
        <v>3512.35916421195</v>
      </c>
      <c r="I11" s="6">
        <f t="shared" si="1"/>
        <v>3512.35916421195</v>
      </c>
      <c r="J11" s="6">
        <f t="shared" si="1"/>
        <v>3512.35916421195</v>
      </c>
      <c r="K11" s="6">
        <f t="shared" si="1"/>
        <v>3512.35916421195</v>
      </c>
      <c r="L11" s="6">
        <f t="shared" si="1"/>
        <v>3512.35916421195</v>
      </c>
      <c r="M11" s="6">
        <f t="shared" si="1"/>
        <v>3512.35916421195</v>
      </c>
      <c r="N11" s="6">
        <f t="shared" si="1"/>
        <v>3512.35916421195</v>
      </c>
      <c r="O11" s="6">
        <f t="shared" si="1"/>
        <v>3512.35916421195</v>
      </c>
      <c r="P11" s="6">
        <f t="shared" si="1"/>
        <v>3512.35916421195</v>
      </c>
      <c r="Q11" s="6">
        <f t="shared" si="1"/>
        <v>3512.35916421195</v>
      </c>
      <c r="R11" s="6">
        <f t="shared" si="1"/>
        <v>3512.35916421195</v>
      </c>
      <c r="S11" s="6">
        <f t="shared" ref="S11:AK13" si="4">$B11</f>
        <v>3512.35916421195</v>
      </c>
      <c r="T11" s="6">
        <f t="shared" si="4"/>
        <v>3512.35916421195</v>
      </c>
      <c r="U11" s="6">
        <f t="shared" si="4"/>
        <v>3512.35916421195</v>
      </c>
      <c r="V11" s="6">
        <f t="shared" si="4"/>
        <v>3512.35916421195</v>
      </c>
      <c r="W11" s="6">
        <f t="shared" si="4"/>
        <v>3512.35916421195</v>
      </c>
      <c r="X11" s="6">
        <f t="shared" si="4"/>
        <v>3512.35916421195</v>
      </c>
      <c r="Y11" s="6">
        <f t="shared" si="4"/>
        <v>3512.35916421195</v>
      </c>
      <c r="Z11" s="6">
        <f t="shared" si="4"/>
        <v>3512.35916421195</v>
      </c>
      <c r="AA11" s="6">
        <f t="shared" si="4"/>
        <v>3512.35916421195</v>
      </c>
      <c r="AB11" s="6">
        <f t="shared" si="4"/>
        <v>3512.35916421195</v>
      </c>
      <c r="AC11" s="6">
        <f t="shared" si="4"/>
        <v>3512.35916421195</v>
      </c>
      <c r="AD11" s="6">
        <f t="shared" si="4"/>
        <v>3512.35916421195</v>
      </c>
      <c r="AE11" s="6">
        <f t="shared" si="4"/>
        <v>3512.35916421195</v>
      </c>
      <c r="AF11" s="6">
        <f t="shared" si="4"/>
        <v>3512.35916421195</v>
      </c>
      <c r="AG11" s="6">
        <f t="shared" si="4"/>
        <v>3512.35916421195</v>
      </c>
      <c r="AH11" s="6">
        <f t="shared" si="4"/>
        <v>3512.35916421195</v>
      </c>
      <c r="AI11" s="6">
        <f t="shared" si="4"/>
        <v>3512.35916421195</v>
      </c>
      <c r="AJ11" s="6">
        <f t="shared" si="4"/>
        <v>3512.35916421195</v>
      </c>
      <c r="AK11" s="6">
        <f t="shared" si="4"/>
        <v>3512.35916421195</v>
      </c>
    </row>
    <row r="12" spans="1:37">
      <c r="A12" s="1" t="s">
        <v>113</v>
      </c>
      <c r="B12" s="6">
        <f>'BTS NTS Modal Profile Data'!B54</f>
        <v>1974.4736422180429</v>
      </c>
      <c r="C12" s="6">
        <f t="shared" si="1"/>
        <v>1974.4736422180429</v>
      </c>
      <c r="D12" s="6">
        <f t="shared" si="1"/>
        <v>1974.4736422180429</v>
      </c>
      <c r="E12" s="6">
        <f t="shared" si="1"/>
        <v>1974.4736422180429</v>
      </c>
      <c r="F12" s="6">
        <f t="shared" si="1"/>
        <v>1974.4736422180429</v>
      </c>
      <c r="G12" s="6">
        <f t="shared" si="1"/>
        <v>1974.4736422180429</v>
      </c>
      <c r="H12" s="6">
        <f t="shared" si="1"/>
        <v>1974.4736422180429</v>
      </c>
      <c r="I12" s="6">
        <f t="shared" si="1"/>
        <v>1974.4736422180429</v>
      </c>
      <c r="J12" s="6">
        <f t="shared" si="1"/>
        <v>1974.4736422180429</v>
      </c>
      <c r="K12" s="6">
        <f t="shared" si="1"/>
        <v>1974.4736422180429</v>
      </c>
      <c r="L12" s="6">
        <f t="shared" si="1"/>
        <v>1974.4736422180429</v>
      </c>
      <c r="M12" s="6">
        <f t="shared" si="1"/>
        <v>1974.4736422180429</v>
      </c>
      <c r="N12" s="6">
        <f t="shared" si="1"/>
        <v>1974.4736422180429</v>
      </c>
      <c r="O12" s="6">
        <f t="shared" si="1"/>
        <v>1974.4736422180429</v>
      </c>
      <c r="P12" s="6">
        <f t="shared" si="1"/>
        <v>1974.4736422180429</v>
      </c>
      <c r="Q12" s="6">
        <f t="shared" si="1"/>
        <v>1974.4736422180429</v>
      </c>
      <c r="R12" s="6">
        <f t="shared" si="1"/>
        <v>1974.4736422180429</v>
      </c>
      <c r="S12" s="6">
        <f t="shared" si="4"/>
        <v>1974.4736422180429</v>
      </c>
      <c r="T12" s="6">
        <f t="shared" si="4"/>
        <v>1974.4736422180429</v>
      </c>
      <c r="U12" s="6">
        <f t="shared" si="4"/>
        <v>1974.4736422180429</v>
      </c>
      <c r="V12" s="6">
        <f t="shared" si="4"/>
        <v>1974.4736422180429</v>
      </c>
      <c r="W12" s="6">
        <f t="shared" si="4"/>
        <v>1974.4736422180429</v>
      </c>
      <c r="X12" s="6">
        <f t="shared" si="4"/>
        <v>1974.4736422180429</v>
      </c>
      <c r="Y12" s="6">
        <f t="shared" si="4"/>
        <v>1974.4736422180429</v>
      </c>
      <c r="Z12" s="6">
        <f t="shared" si="4"/>
        <v>1974.4736422180429</v>
      </c>
      <c r="AA12" s="6">
        <f t="shared" si="4"/>
        <v>1974.4736422180429</v>
      </c>
      <c r="AB12" s="6">
        <f t="shared" si="4"/>
        <v>1974.4736422180429</v>
      </c>
      <c r="AC12" s="6">
        <f t="shared" si="4"/>
        <v>1974.4736422180429</v>
      </c>
      <c r="AD12" s="6">
        <f t="shared" si="4"/>
        <v>1974.4736422180429</v>
      </c>
      <c r="AE12" s="6">
        <f t="shared" si="4"/>
        <v>1974.4736422180429</v>
      </c>
      <c r="AF12" s="6">
        <f t="shared" si="4"/>
        <v>1974.4736422180429</v>
      </c>
      <c r="AG12" s="6">
        <f t="shared" si="4"/>
        <v>1974.4736422180429</v>
      </c>
      <c r="AH12" s="6">
        <f t="shared" si="4"/>
        <v>1974.4736422180429</v>
      </c>
      <c r="AI12" s="6">
        <f t="shared" si="4"/>
        <v>1974.4736422180429</v>
      </c>
      <c r="AJ12" s="6">
        <f t="shared" si="4"/>
        <v>1974.4736422180429</v>
      </c>
      <c r="AK12" s="6">
        <f t="shared" si="4"/>
        <v>1974.4736422180429</v>
      </c>
    </row>
    <row r="13" spans="1:37">
      <c r="A13" s="1" t="s">
        <v>114</v>
      </c>
      <c r="B13"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BTS NTS Modal Profile Data</vt:lpstr>
      <vt:lpstr>AVLo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2021-07-12T06:15:46Z</dcterms:modified>
</cp:coreProperties>
</file>