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ccs\BFoCPAbS\"/>
    </mc:Choice>
  </mc:AlternateContent>
  <xr:revisionPtr revIDLastSave="0" documentId="13_ncr:1_{A4B67E4F-17CB-4D22-A807-EA1C058E7284}" xr6:coauthVersionLast="47" xr6:coauthVersionMax="47" xr10:uidLastSave="{00000000-0000-0000-0000-000000000000}"/>
  <bookViews>
    <workbookView xWindow="11820" yWindow="945" windowWidth="33900" windowHeight="187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14" l="1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B71" i="14"/>
  <c r="B73" i="14"/>
  <c r="B36" i="17" l="1"/>
  <c r="B35" i="17" l="1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2" i="18"/>
  <c r="B13" i="18"/>
  <c r="B15" i="18"/>
  <c r="B16" i="18"/>
  <c r="B17" i="18"/>
  <c r="B18" i="18"/>
  <c r="B19" i="18"/>
  <c r="B20" i="18"/>
  <c r="B21" i="18"/>
  <c r="B22" i="18"/>
  <c r="B23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K40" i="14"/>
  <c r="P40" i="14"/>
  <c r="Q40" i="14"/>
  <c r="R40" i="14"/>
  <c r="P70" i="14" s="1"/>
  <c r="S40" i="14"/>
  <c r="Q70" i="14" s="1"/>
  <c r="L40" i="14"/>
  <c r="N40" i="14"/>
  <c r="M40" i="14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72" i="14" s="1"/>
  <c r="B14" i="18" s="1"/>
  <c r="F6" i="14"/>
  <c r="I4" i="14"/>
  <c r="G6" i="14"/>
  <c r="H40" i="14"/>
  <c r="F70" i="14" s="1"/>
  <c r="F10" i="18" s="1"/>
  <c r="I40" i="14"/>
  <c r="G70" i="14" s="1"/>
  <c r="G10" i="18" s="1"/>
  <c r="P10" i="18"/>
  <c r="F40" i="14"/>
  <c r="D70" i="14" s="1"/>
  <c r="D10" i="18" s="1"/>
  <c r="G40" i="14"/>
  <c r="E70" i="14" s="1"/>
  <c r="E10" i="18" s="1"/>
  <c r="B40" i="14"/>
  <c r="E40" i="14"/>
  <c r="C70" i="14" s="1"/>
  <c r="C10" i="18" s="1"/>
  <c r="D40" i="14"/>
  <c r="B70" i="14" s="1"/>
  <c r="B10" i="18" s="1"/>
  <c r="J40" i="14"/>
  <c r="H70" i="14" s="1"/>
  <c r="H10" i="18" s="1"/>
  <c r="Q10" i="18"/>
  <c r="I70" i="14" l="1"/>
  <c r="I10" i="18" s="1"/>
  <c r="K70" i="14"/>
  <c r="K10" i="18" s="1"/>
  <c r="M70" i="14"/>
  <c r="M10" i="18" s="1"/>
  <c r="L70" i="14"/>
  <c r="L10" i="18" s="1"/>
  <c r="J70" i="14"/>
  <c r="J10" i="18" s="1"/>
  <c r="O70" i="14"/>
  <c r="O10" i="18" s="1"/>
  <c r="N70" i="14"/>
  <c r="N10" i="18" s="1"/>
  <c r="C41" i="14"/>
  <c r="B35" i="14"/>
  <c r="B36" i="14"/>
  <c r="K43" i="14"/>
  <c r="I73" i="14" s="1"/>
  <c r="I24" i="18" s="1"/>
  <c r="S43" i="14"/>
  <c r="Q73" i="14" s="1"/>
  <c r="Q24" i="18" s="1"/>
  <c r="L43" i="14"/>
  <c r="J73" i="14" s="1"/>
  <c r="J24" i="18" s="1"/>
  <c r="M43" i="14"/>
  <c r="K73" i="14" s="1"/>
  <c r="K24" i="18" s="1"/>
  <c r="N43" i="14"/>
  <c r="L73" i="14" s="1"/>
  <c r="L24" i="18" s="1"/>
  <c r="O43" i="14"/>
  <c r="M73" i="14" s="1"/>
  <c r="M24" i="18" s="1"/>
  <c r="P43" i="14"/>
  <c r="N73" i="14" s="1"/>
  <c r="N24" i="18" s="1"/>
  <c r="Q43" i="14"/>
  <c r="O73" i="14" s="1"/>
  <c r="O24" i="18" s="1"/>
  <c r="R43" i="14"/>
  <c r="P73" i="14" s="1"/>
  <c r="P24" i="18" s="1"/>
  <c r="B42" i="14"/>
  <c r="E42" i="14"/>
  <c r="C72" i="14" s="1"/>
  <c r="C14" i="18" s="1"/>
  <c r="J42" i="14"/>
  <c r="H72" i="14" s="1"/>
  <c r="H14" i="18" s="1"/>
  <c r="G42" i="14"/>
  <c r="E72" i="14" s="1"/>
  <c r="E14" i="18" s="1"/>
  <c r="B43" i="14"/>
  <c r="G41" i="14"/>
  <c r="E11" i="18" s="1"/>
  <c r="C42" i="14"/>
  <c r="F42" i="14"/>
  <c r="D72" i="14" s="1"/>
  <c r="D14" i="18" s="1"/>
  <c r="I42" i="14"/>
  <c r="G72" i="14" s="1"/>
  <c r="G14" i="18" s="1"/>
  <c r="B41" i="14"/>
  <c r="E43" i="14"/>
  <c r="C73" i="14" s="1"/>
  <c r="C24" i="18" s="1"/>
  <c r="E41" i="14"/>
  <c r="C11" i="18" s="1"/>
  <c r="F41" i="14"/>
  <c r="D11" i="18" s="1"/>
  <c r="F43" i="14"/>
  <c r="D73" i="14" s="1"/>
  <c r="D24" i="18" s="1"/>
  <c r="I43" i="14"/>
  <c r="G73" i="14" s="1"/>
  <c r="G24" i="18" s="1"/>
  <c r="J41" i="14"/>
  <c r="H11" i="18" s="1"/>
  <c r="C43" i="14"/>
  <c r="H41" i="14"/>
  <c r="F11" i="18" s="1"/>
  <c r="I41" i="14"/>
  <c r="G11" i="18" s="1"/>
  <c r="H43" i="14"/>
  <c r="F73" i="14" s="1"/>
  <c r="F24" i="18" s="1"/>
  <c r="G43" i="14"/>
  <c r="E73" i="14" s="1"/>
  <c r="E24" i="18" s="1"/>
  <c r="D43" i="14"/>
  <c r="B24" i="18" s="1"/>
  <c r="J43" i="14"/>
  <c r="H73" i="14" s="1"/>
  <c r="H24" i="18" s="1"/>
  <c r="H42" i="14"/>
  <c r="F72" i="14" s="1"/>
  <c r="F14" i="18" s="1"/>
  <c r="D41" i="14"/>
  <c r="B11" i="18" s="1"/>
  <c r="T40" i="14"/>
  <c r="R70" i="14" l="1"/>
  <c r="R10" i="18" s="1"/>
  <c r="L42" i="14"/>
  <c r="J72" i="14" s="1"/>
  <c r="J14" i="18" s="1"/>
  <c r="M42" i="14"/>
  <c r="K72" i="14" s="1"/>
  <c r="K14" i="18" s="1"/>
  <c r="K42" i="14"/>
  <c r="I72" i="14" s="1"/>
  <c r="I14" i="18" s="1"/>
  <c r="N42" i="14"/>
  <c r="L72" i="14" s="1"/>
  <c r="L14" i="18" s="1"/>
  <c r="O42" i="14"/>
  <c r="M72" i="14" s="1"/>
  <c r="M14" i="18" s="1"/>
  <c r="P42" i="14"/>
  <c r="N72" i="14" s="1"/>
  <c r="N14" i="18" s="1"/>
  <c r="Q42" i="14"/>
  <c r="O72" i="14" s="1"/>
  <c r="O14" i="18" s="1"/>
  <c r="R42" i="14"/>
  <c r="P72" i="14" s="1"/>
  <c r="P14" i="18" s="1"/>
  <c r="S42" i="14"/>
  <c r="Q72" i="14" s="1"/>
  <c r="Q14" i="18" s="1"/>
  <c r="P41" i="14"/>
  <c r="N41" i="14"/>
  <c r="S41" i="14"/>
  <c r="O41" i="14"/>
  <c r="K41" i="14"/>
  <c r="M41" i="14"/>
  <c r="L41" i="14"/>
  <c r="R41" i="14"/>
  <c r="Q41" i="14"/>
  <c r="T43" i="14"/>
  <c r="R73" i="14" s="1"/>
  <c r="R24" i="18" s="1"/>
  <c r="U40" i="14"/>
  <c r="M11" i="18" l="1"/>
  <c r="T41" i="14"/>
  <c r="L11" i="18"/>
  <c r="O11" i="18"/>
  <c r="N11" i="18"/>
  <c r="P11" i="18"/>
  <c r="J11" i="18"/>
  <c r="I11" i="18"/>
  <c r="S70" i="14"/>
  <c r="S10" i="18" s="1"/>
  <c r="K11" i="18"/>
  <c r="Q11" i="18"/>
  <c r="U41" i="14"/>
  <c r="T42" i="14"/>
  <c r="R72" i="14" s="1"/>
  <c r="R14" i="18" s="1"/>
  <c r="U43" i="14"/>
  <c r="S73" i="14" s="1"/>
  <c r="S24" i="18" s="1"/>
  <c r="V40" i="14"/>
  <c r="R11" i="18" l="1"/>
  <c r="S11" i="18"/>
  <c r="T70" i="14"/>
  <c r="T10" i="18" s="1"/>
  <c r="V41" i="14"/>
  <c r="U42" i="14"/>
  <c r="S72" i="14" s="1"/>
  <c r="S14" i="18" s="1"/>
  <c r="V43" i="14"/>
  <c r="T73" i="14" s="1"/>
  <c r="T24" i="18" s="1"/>
  <c r="W40" i="14"/>
  <c r="T11" i="18" l="1"/>
  <c r="U70" i="14"/>
  <c r="U10" i="18" s="1"/>
  <c r="W41" i="14"/>
  <c r="V42" i="14"/>
  <c r="T72" i="14" s="1"/>
  <c r="T14" i="18" s="1"/>
  <c r="W43" i="14"/>
  <c r="U73" i="14" s="1"/>
  <c r="U24" i="18" s="1"/>
  <c r="X40" i="14"/>
  <c r="V70" i="14" l="1"/>
  <c r="V10" i="18" s="1"/>
  <c r="U11" i="18"/>
  <c r="X41" i="14"/>
  <c r="W42" i="14"/>
  <c r="U72" i="14" s="1"/>
  <c r="U14" i="18" s="1"/>
  <c r="X43" i="14"/>
  <c r="V73" i="14" s="1"/>
  <c r="V24" i="18" s="1"/>
  <c r="Y40" i="14"/>
  <c r="W70" i="14" l="1"/>
  <c r="W10" i="18" s="1"/>
  <c r="V11" i="18"/>
  <c r="Y41" i="14"/>
  <c r="X42" i="14"/>
  <c r="V72" i="14" s="1"/>
  <c r="V14" i="18" s="1"/>
  <c r="Y43" i="14"/>
  <c r="W73" i="14" s="1"/>
  <c r="W24" i="18" s="1"/>
  <c r="Z40" i="14"/>
  <c r="X70" i="14" l="1"/>
  <c r="X10" i="18" s="1"/>
  <c r="W11" i="18"/>
  <c r="Z41" i="14"/>
  <c r="Y42" i="14"/>
  <c r="W72" i="14" s="1"/>
  <c r="W14" i="18" s="1"/>
  <c r="Z43" i="14"/>
  <c r="X73" i="14" s="1"/>
  <c r="X24" i="18" s="1"/>
  <c r="AA40" i="14"/>
  <c r="AA41" i="14"/>
  <c r="Y70" i="14" l="1"/>
  <c r="Y10" i="18" s="1"/>
  <c r="X11" i="18"/>
  <c r="Y11" i="18"/>
  <c r="Z42" i="14"/>
  <c r="X72" i="14" s="1"/>
  <c r="X14" i="18" s="1"/>
  <c r="AA43" i="14"/>
  <c r="Y73" i="14" s="1"/>
  <c r="Y24" i="18" s="1"/>
  <c r="AB40" i="14"/>
  <c r="AB41" i="14"/>
  <c r="Z11" i="18" l="1"/>
  <c r="Z70" i="14"/>
  <c r="Z10" i="18" s="1"/>
  <c r="AA42" i="14"/>
  <c r="Y72" i="14" s="1"/>
  <c r="Y14" i="18" s="1"/>
  <c r="AB43" i="14"/>
  <c r="Z73" i="14" s="1"/>
  <c r="Z24" i="18" s="1"/>
  <c r="AC40" i="14"/>
  <c r="AC41" i="14"/>
  <c r="AA70" i="14" l="1"/>
  <c r="AA10" i="18" s="1"/>
  <c r="AA11" i="18"/>
  <c r="AC43" i="14"/>
  <c r="AA73" i="14" s="1"/>
  <c r="AA24" i="18" s="1"/>
  <c r="AB42" i="14"/>
  <c r="Z72" i="14" s="1"/>
  <c r="Z14" i="18" s="1"/>
  <c r="AD40" i="14"/>
  <c r="AD43" i="14"/>
  <c r="AB73" i="14" s="1"/>
  <c r="AB24" i="18" s="1"/>
  <c r="AD41" i="14"/>
  <c r="AB70" i="14" l="1"/>
  <c r="AB10" i="18" s="1"/>
  <c r="AB11" i="18"/>
  <c r="AC42" i="14"/>
  <c r="AA72" i="14" s="1"/>
  <c r="AA14" i="18" s="1"/>
  <c r="AE40" i="14"/>
  <c r="AE41" i="14"/>
  <c r="AE43" i="14"/>
  <c r="AC73" i="14" s="1"/>
  <c r="AC24" i="18" s="1"/>
  <c r="AC11" i="18" l="1"/>
  <c r="AC70" i="14"/>
  <c r="AC10" i="18" s="1"/>
  <c r="AD42" i="14"/>
  <c r="AB72" i="14" s="1"/>
  <c r="AB14" i="18" s="1"/>
  <c r="AF40" i="14"/>
  <c r="AF43" i="14"/>
  <c r="AD73" i="14" s="1"/>
  <c r="AD24" i="18" s="1"/>
  <c r="AF41" i="14"/>
  <c r="AD11" i="18" l="1"/>
  <c r="AD70" i="14"/>
  <c r="AD10" i="18" s="1"/>
  <c r="AE42" i="14"/>
  <c r="AC72" i="14" s="1"/>
  <c r="AC14" i="18" s="1"/>
  <c r="AG40" i="14"/>
  <c r="AG41" i="14"/>
  <c r="AG43" i="14"/>
  <c r="AE73" i="14" s="1"/>
  <c r="AE24" i="18" s="1"/>
  <c r="AE11" i="18" l="1"/>
  <c r="AE70" i="14"/>
  <c r="AE10" i="18" s="1"/>
  <c r="AF42" i="14"/>
  <c r="AD72" i="14" s="1"/>
  <c r="AD14" i="18" s="1"/>
  <c r="AH40" i="14"/>
  <c r="AH43" i="14"/>
  <c r="AF73" i="14" s="1"/>
  <c r="AF24" i="18" s="1"/>
  <c r="AH41" i="14"/>
  <c r="AF11" i="18" l="1"/>
  <c r="AF70" i="14"/>
  <c r="AF10" i="18" s="1"/>
  <c r="AG42" i="14"/>
  <c r="AE72" i="14" s="1"/>
  <c r="AE14" i="18" s="1"/>
  <c r="AH42" i="14" l="1"/>
  <c r="AF72" i="14" s="1"/>
  <c r="AF14" i="18" s="1"/>
</calcChain>
</file>

<file path=xl/sharedStrings.xml><?xml version="1.0" encoding="utf-8"?>
<sst xmlns="http://schemas.openxmlformats.org/spreadsheetml/2006/main" count="472" uniqueCount="221">
  <si>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</si>
  <si>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</si>
  <si>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</si>
  <si>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</si>
  <si>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</si>
  <si>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</si>
  <si>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</si>
  <si>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</si>
  <si>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</si>
  <si>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</si>
  <si>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</si>
  <si>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</si>
  <si>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</si>
  <si>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</si>
  <si>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</si>
  <si>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</si>
  <si>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</si>
  <si>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</si>
  <si>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</si>
  <si>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</si>
  <si>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</si>
  <si>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</si>
  <si>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</si>
  <si>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</si>
  <si>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</si>
  <si>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</si>
  <si>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</si>
  <si>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</si>
  <si>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</si>
  <si>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</si>
  <si>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</si>
  <si>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</si>
  <si>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</si>
  <si>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</si>
  <si>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</si>
  <si>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</si>
  <si>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</si>
  <si>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</si>
  <si>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</si>
  <si>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</si>
  <si>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</si>
  <si>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</si>
  <si>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</si>
  <si>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</si>
  <si>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</si>
  <si>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</si>
  <si>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</si>
  <si>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</si>
  <si>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</si>
  <si>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</si>
  <si>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</si>
  <si>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</si>
  <si>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</si>
  <si>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</si>
  <si>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</si>
  <si>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</si>
  <si>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</si>
  <si>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</si>
  <si>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</si>
  <si>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</si>
  <si>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</si>
  <si>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</si>
  <si>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</si>
  <si>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</si>
  <si>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</si>
  <si>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</si>
  <si>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</si>
  <si>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</si>
  <si>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</si>
  <si>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</si>
  <si>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</si>
  <si>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</si>
  <si>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</si>
  <si>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</si>
  <si>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</si>
  <si>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</si>
  <si>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</si>
  <si>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</si>
  <si>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</si>
  <si>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</si>
  <si>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</si>
  <si>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</si>
  <si>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</si>
  <si>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</si>
  <si>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</si>
  <si>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</si>
  <si>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</si>
  <si>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</si>
  <si>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</si>
  <si>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</si>
  <si>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</si>
  <si>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</si>
  <si>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</si>
  <si>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</si>
  <si>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</si>
  <si>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</si>
  <si>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</si>
  <si>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</si>
  <si>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</si>
  <si>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</si>
  <si>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</si>
  <si>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</si>
  <si>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</si>
  <si>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</si>
  <si>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</si>
  <si>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</si>
  <si>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</si>
  <si>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</si>
  <si>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</si>
  <si>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</si>
  <si>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</si>
  <si>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</si>
  <si>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</si>
  <si>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</si>
  <si>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</si>
  <si>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</si>
  <si>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</si>
  <si>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</si>
  <si>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</si>
  <si>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</si>
  <si>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</si>
  <si>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</si>
  <si>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</si>
  <si>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</si>
  <si>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</si>
  <si>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</si>
  <si>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</si>
  <si>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</si>
  <si>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</si>
  <si>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</si>
  <si>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</si>
  <si>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</si>
  <si>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</si>
  <si>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</si>
  <si>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</si>
  <si>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</si>
  <si>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</si>
  <si>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</si>
  <si>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</si>
  <si>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</si>
  <si>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</si>
  <si>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</si>
  <si>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</si>
  <si>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</si>
  <si>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</si>
  <si>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</si>
  <si>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</si>
  <si>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</si>
  <si>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</si>
  <si>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</si>
  <si>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</si>
  <si>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</si>
  <si>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</si>
  <si>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</si>
  <si>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</si>
  <si>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</si>
  <si>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</si>
  <si>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</si>
  <si>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</si>
  <si>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</si>
  <si>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</si>
  <si>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</si>
  <si>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</si>
  <si>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</si>
  <si>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</si>
  <si>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</si>
  <si>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</si>
  <si>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</si>
  <si>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</si>
  <si>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</si>
  <si>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</si>
  <si>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</si>
  <si>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</si>
  <si>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</si>
  <si>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</si>
  <si>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</si>
  <si>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</si>
  <si>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</si>
  <si>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</si>
  <si>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</si>
  <si>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</si>
  <si>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</si>
  <si>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</si>
  <si>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</si>
  <si>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</si>
  <si>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</si>
  <si>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</si>
  <si>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</si>
  <si>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</si>
  <si>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</si>
  <si>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</si>
  <si>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</si>
  <si>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</si>
  <si>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</si>
  <si>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</si>
  <si>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</si>
  <si>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</si>
  <si>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</si>
  <si>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</si>
  <si>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</si>
  <si>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</si>
  <si>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</si>
  <si>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</si>
  <si>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</si>
  <si>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</si>
  <si>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</si>
  <si>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</si>
  <si>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</si>
  <si>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</si>
  <si>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</si>
  <si>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</si>
  <si>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</si>
  <si>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</si>
  <si>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</si>
  <si>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</si>
  <si>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</si>
  <si>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</si>
  <si>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</si>
  <si>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*hydrogen mapped to the chemicals industry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</si>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</sst>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/>
    <xf numFmtId="0" fontId="0" fillId="4" borderId="0" xfId="0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Calculations'!$A$70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Calculations'!$B$69:$AF$69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Calculations'!$B$70:$AF$70</c:f>
              <c:numCache>
                <c:formatCode>0.00%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Calculations'!$A$71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Calculations'!$B$69:$AF$69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Calculations'!$B$71:$AF$71</c:f>
              <c:numCache>
                <c:formatCode>0.00%</c:formatCode>
                <c:ptCount val="31"/>
                <c:pt idx="0">
                  <c:v>1.5252694165737081E-2</c:v>
                </c:pt>
                <c:pt idx="1">
                  <c:v>2.859112065878968E-2</c:v>
                </c:pt>
                <c:pt idx="2">
                  <c:v>4.2870680044592067E-2</c:v>
                </c:pt>
                <c:pt idx="3">
                  <c:v>5.6041666666666066E-2</c:v>
                </c:pt>
                <c:pt idx="4">
                  <c:v>6.9000365497074584E-2</c:v>
                </c:pt>
                <c:pt idx="5">
                  <c:v>8.0948787061993585E-2</c:v>
                </c:pt>
                <c:pt idx="6">
                  <c:v>9.3274697938877646E-2</c:v>
                </c:pt>
                <c:pt idx="7">
                  <c:v>0.12058606124604319</c:v>
                </c:pt>
                <c:pt idx="8">
                  <c:v>0.17883746736292219</c:v>
                </c:pt>
                <c:pt idx="9">
                  <c:v>0.23540829469345922</c:v>
                </c:pt>
                <c:pt idx="10">
                  <c:v>0.29005139593908358</c:v>
                </c:pt>
                <c:pt idx="11">
                  <c:v>0.34303249999999691</c:v>
                </c:pt>
                <c:pt idx="12">
                  <c:v>0.39289438174681168</c:v>
                </c:pt>
                <c:pt idx="13">
                  <c:v>0.44251571566730769</c:v>
                </c:pt>
                <c:pt idx="14">
                  <c:v>0.48970815501664317</c:v>
                </c:pt>
                <c:pt idx="15">
                  <c:v>0.53527128157156645</c:v>
                </c:pt>
                <c:pt idx="16">
                  <c:v>0.52672802577082789</c:v>
                </c:pt>
                <c:pt idx="17">
                  <c:v>0.51920181405896104</c:v>
                </c:pt>
                <c:pt idx="18">
                  <c:v>0.5123131991051495</c:v>
                </c:pt>
                <c:pt idx="19">
                  <c:v>0.50619805481874847</c:v>
                </c:pt>
                <c:pt idx="20">
                  <c:v>0.50084426946632066</c:v>
                </c:pt>
                <c:pt idx="21">
                  <c:v>0.49379042690815406</c:v>
                </c:pt>
                <c:pt idx="22">
                  <c:v>0.48627176220807178</c:v>
                </c:pt>
                <c:pt idx="23">
                  <c:v>0.47915062761506655</c:v>
                </c:pt>
                <c:pt idx="24">
                  <c:v>0.47761467889908638</c:v>
                </c:pt>
                <c:pt idx="25">
                  <c:v>0.47551079734219648</c:v>
                </c:pt>
                <c:pt idx="26">
                  <c:v>0.46729387755102408</c:v>
                </c:pt>
                <c:pt idx="27">
                  <c:v>0.46312297734628199</c:v>
                </c:pt>
                <c:pt idx="28">
                  <c:v>0.46429440389294774</c:v>
                </c:pt>
                <c:pt idx="29">
                  <c:v>0.46160016122531605</c:v>
                </c:pt>
                <c:pt idx="30">
                  <c:v>0.45277294303797827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Calculations'!$A$72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Calculations'!$B$69:$AF$69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Calculations'!$B$72:$AF$72</c:f>
              <c:numCache>
                <c:formatCode>0.00%</c:formatCode>
                <c:ptCount val="31"/>
                <c:pt idx="0">
                  <c:v>0</c:v>
                </c:pt>
                <c:pt idx="1">
                  <c:v>2.5160230944430797E-3</c:v>
                </c:pt>
                <c:pt idx="2">
                  <c:v>5.0314465408802175E-3</c:v>
                </c:pt>
                <c:pt idx="3">
                  <c:v>7.6314867637490725E-3</c:v>
                </c:pt>
                <c:pt idx="4">
                  <c:v>1.0053454955617731E-2</c:v>
                </c:pt>
                <c:pt idx="5">
                  <c:v>1.2446829079659926E-2</c:v>
                </c:pt>
                <c:pt idx="6">
                  <c:v>1.4885239604340291E-2</c:v>
                </c:pt>
                <c:pt idx="7">
                  <c:v>2.15393452039058E-2</c:v>
                </c:pt>
                <c:pt idx="8">
                  <c:v>4.5581295581295582E-2</c:v>
                </c:pt>
                <c:pt idx="9">
                  <c:v>6.9207836456558772E-2</c:v>
                </c:pt>
                <c:pt idx="10">
                  <c:v>9.1873162536749264E-2</c:v>
                </c:pt>
                <c:pt idx="11">
                  <c:v>0.11377741001241208</c:v>
                </c:pt>
                <c:pt idx="12">
                  <c:v>0.1354436418154559</c:v>
                </c:pt>
                <c:pt idx="13">
                  <c:v>0.15669227658714113</c:v>
                </c:pt>
                <c:pt idx="14">
                  <c:v>0.17738174550299801</c:v>
                </c:pt>
                <c:pt idx="15">
                  <c:v>0.19718680163007757</c:v>
                </c:pt>
                <c:pt idx="16">
                  <c:v>0.19526165061181983</c:v>
                </c:pt>
                <c:pt idx="17">
                  <c:v>0.19367333763718528</c:v>
                </c:pt>
                <c:pt idx="18">
                  <c:v>0.19218449711723254</c:v>
                </c:pt>
                <c:pt idx="19">
                  <c:v>0.19079114729076571</c:v>
                </c:pt>
                <c:pt idx="20">
                  <c:v>0.18858436007040483</c:v>
                </c:pt>
                <c:pt idx="21">
                  <c:v>0.18617351371478219</c:v>
                </c:pt>
                <c:pt idx="22">
                  <c:v>0.18436578171091444</c:v>
                </c:pt>
                <c:pt idx="23">
                  <c:v>0.18353113911660346</c:v>
                </c:pt>
                <c:pt idx="24">
                  <c:v>0.18234865061998543</c:v>
                </c:pt>
                <c:pt idx="25">
                  <c:v>0.1811375437749064</c:v>
                </c:pt>
                <c:pt idx="26">
                  <c:v>0.17996400719856029</c:v>
                </c:pt>
                <c:pt idx="27">
                  <c:v>0.17869907076483202</c:v>
                </c:pt>
                <c:pt idx="28">
                  <c:v>0.17857142857142858</c:v>
                </c:pt>
                <c:pt idx="29">
                  <c:v>0.17848643503093764</c:v>
                </c:pt>
                <c:pt idx="30">
                  <c:v>0.17793594306049823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Calculations'!$A$73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Calculations'!$B$73:$AF$73</c:f>
              <c:numCache>
                <c:formatCode>0.00%</c:formatCode>
                <c:ptCount val="31"/>
                <c:pt idx="0">
                  <c:v>0.46343434343434636</c:v>
                </c:pt>
                <c:pt idx="1">
                  <c:v>0.49289119000657483</c:v>
                </c:pt>
                <c:pt idx="2">
                  <c:v>0.51714167699297553</c:v>
                </c:pt>
                <c:pt idx="3">
                  <c:v>0.53922784391534695</c:v>
                </c:pt>
                <c:pt idx="4">
                  <c:v>0.56113798949675409</c:v>
                </c:pt>
                <c:pt idx="5">
                  <c:v>0.58655846858093785</c:v>
                </c:pt>
                <c:pt idx="6">
                  <c:v>0.61023457717672902</c:v>
                </c:pt>
                <c:pt idx="7">
                  <c:v>0.63765736179529309</c:v>
                </c:pt>
                <c:pt idx="8">
                  <c:v>0.65430706918868997</c:v>
                </c:pt>
                <c:pt idx="9">
                  <c:v>0.67877949620688505</c:v>
                </c:pt>
                <c:pt idx="10">
                  <c:v>0.70557454530109309</c:v>
                </c:pt>
                <c:pt idx="11">
                  <c:v>0.73078226968386872</c:v>
                </c:pt>
                <c:pt idx="12">
                  <c:v>0.75302991778964623</c:v>
                </c:pt>
                <c:pt idx="13">
                  <c:v>0.77028335649025315</c:v>
                </c:pt>
                <c:pt idx="14">
                  <c:v>0.79904895342418947</c:v>
                </c:pt>
                <c:pt idx="15">
                  <c:v>0.82830229073003947</c:v>
                </c:pt>
                <c:pt idx="16">
                  <c:v>0.83022187888932109</c:v>
                </c:pt>
                <c:pt idx="17">
                  <c:v>0.82607396020155743</c:v>
                </c:pt>
                <c:pt idx="18">
                  <c:v>0.82071189173136783</c:v>
                </c:pt>
                <c:pt idx="19">
                  <c:v>0.81510976277757008</c:v>
                </c:pt>
                <c:pt idx="20">
                  <c:v>0.80927878179384505</c:v>
                </c:pt>
                <c:pt idx="21">
                  <c:v>0.80654575776527293</c:v>
                </c:pt>
                <c:pt idx="22">
                  <c:v>0.80233088631745142</c:v>
                </c:pt>
                <c:pt idx="23">
                  <c:v>0.79520697167756282</c:v>
                </c:pt>
                <c:pt idx="24">
                  <c:v>0.79110947532000453</c:v>
                </c:pt>
                <c:pt idx="25">
                  <c:v>0.78705398917775626</c:v>
                </c:pt>
                <c:pt idx="26">
                  <c:v>0.78076441861404011</c:v>
                </c:pt>
                <c:pt idx="27">
                  <c:v>0.77485380116959346</c:v>
                </c:pt>
                <c:pt idx="28">
                  <c:v>0.77013416139177793</c:v>
                </c:pt>
                <c:pt idx="29">
                  <c:v>0.76601726459175068</c:v>
                </c:pt>
                <c:pt idx="30">
                  <c:v>0.75791412004388303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11.850000000000364</c:v>
                </c:pt>
                <c:pt idx="10">
                  <c:v>15.618750000000546</c:v>
                </c:pt>
                <c:pt idx="11">
                  <c:v>19.387500000000728</c:v>
                </c:pt>
                <c:pt idx="12">
                  <c:v>23.156250000000909</c:v>
                </c:pt>
                <c:pt idx="13">
                  <c:v>26.925000000000182</c:v>
                </c:pt>
                <c:pt idx="14">
                  <c:v>30.693750000000364</c:v>
                </c:pt>
                <c:pt idx="15">
                  <c:v>34.462500000000546</c:v>
                </c:pt>
                <c:pt idx="16">
                  <c:v>38.231250000000728</c:v>
                </c:pt>
                <c:pt idx="17">
                  <c:v>42.000000000000909</c:v>
                </c:pt>
                <c:pt idx="18">
                  <c:v>42.000000000000909</c:v>
                </c:pt>
                <c:pt idx="19">
                  <c:v>42.000000000000909</c:v>
                </c:pt>
                <c:pt idx="20">
                  <c:v>42.000000000000909</c:v>
                </c:pt>
                <c:pt idx="21">
                  <c:v>42.000000000000909</c:v>
                </c:pt>
                <c:pt idx="22">
                  <c:v>42.000000000000909</c:v>
                </c:pt>
                <c:pt idx="23">
                  <c:v>42.000000000000909</c:v>
                </c:pt>
                <c:pt idx="24">
                  <c:v>42.000000000000909</c:v>
                </c:pt>
                <c:pt idx="25">
                  <c:v>42.000000000000909</c:v>
                </c:pt>
                <c:pt idx="26">
                  <c:v>42.000000000000909</c:v>
                </c:pt>
                <c:pt idx="27">
                  <c:v>42.000000000000909</c:v>
                </c:pt>
                <c:pt idx="28">
                  <c:v>42.000000000000909</c:v>
                </c:pt>
                <c:pt idx="29">
                  <c:v>42.000000000000909</c:v>
                </c:pt>
                <c:pt idx="30">
                  <c:v>42.000000000000909</c:v>
                </c:pt>
                <c:pt idx="31">
                  <c:v>42.000000000000909</c:v>
                </c:pt>
                <c:pt idx="32">
                  <c:v>42.000000000000909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74</xdr:row>
      <xdr:rowOff>4762</xdr:rowOff>
    </xdr:from>
    <xdr:to>
      <xdr:col>12</xdr:col>
      <xdr:colOff>361950</xdr:colOff>
      <xdr:row>93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/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</v>
      </c>
    </row>
    <row r="3" spans="1:2" x14ac:dyDescent="0.25">
      <c r="A3" s="1" t="s">
        <v>78</v>
      </c>
      <c r="B3" s="20" t="s">
        <v>80</v>
      </c>
    </row>
    <row r="4" spans="1:2" x14ac:dyDescent="0.25">
      <c r="B4" t="s">
        <v>27</v>
      </c>
    </row>
    <row r="5" spans="1:2" x14ac:dyDescent="0.25">
      <c r="B5" s="13">
        <v>2021</v>
      </c>
    </row>
    <row r="6" spans="1:2" x14ac:dyDescent="0.25">
      <c r="B6" t="s">
        <v>70</v>
      </c>
    </row>
    <row r="7" spans="1:2" x14ac:dyDescent="0.25">
      <c r="B7" s="14" t="s">
        <v>69</v>
      </c>
    </row>
    <row r="8" spans="1:2" x14ac:dyDescent="0.25">
      <c r="B8" s="14" t="s">
        <v>68</v>
      </c>
    </row>
    <row r="9" spans="1:2" x14ac:dyDescent="0.25">
      <c r="B9" s="14"/>
    </row>
    <row r="10" spans="1:2" x14ac:dyDescent="0.25">
      <c r="B10" s="20" t="s">
        <v>81</v>
      </c>
    </row>
    <row r="11" spans="1:2" x14ac:dyDescent="0.25">
      <c r="B11" t="s">
        <v>64</v>
      </c>
    </row>
    <row r="12" spans="1:2" x14ac:dyDescent="0.25">
      <c r="B12" s="13">
        <v>2021</v>
      </c>
    </row>
    <row r="13" spans="1:2" x14ac:dyDescent="0.25">
      <c r="B13" t="s">
        <v>65</v>
      </c>
    </row>
    <row r="14" spans="1:2" x14ac:dyDescent="0.25">
      <c r="B14" t="s">
        <v>66</v>
      </c>
    </row>
    <row r="15" spans="1:2" x14ac:dyDescent="0.25">
      <c r="B15" t="s">
        <v>67</v>
      </c>
    </row>
    <row r="17" spans="2:5" x14ac:dyDescent="0.25">
      <c r="B17" s="20" t="s">
        <v>82</v>
      </c>
    </row>
    <row r="18" spans="2:5" x14ac:dyDescent="0.25">
      <c r="B18" s="13" t="s">
        <v>83</v>
      </c>
    </row>
    <row r="19" spans="2:5" x14ac:dyDescent="0.25">
      <c r="B19" s="13">
        <v>2019</v>
      </c>
      <c r="C19" s="2"/>
      <c r="D19" s="3"/>
      <c r="E19" s="2"/>
    </row>
    <row r="20" spans="2:5" x14ac:dyDescent="0.25">
      <c r="B20" s="13" t="s">
        <v>84</v>
      </c>
    </row>
    <row r="21" spans="2:5" x14ac:dyDescent="0.25">
      <c r="B21" s="21" t="s">
        <v>85</v>
      </c>
      <c r="C21" s="2"/>
    </row>
    <row r="22" spans="2:5" x14ac:dyDescent="0.25">
      <c r="B22" s="13" t="s">
        <v>86</v>
      </c>
      <c r="C22" s="2"/>
    </row>
    <row r="23" spans="2:5" x14ac:dyDescent="0.25">
      <c r="B23" s="13"/>
      <c r="C23" s="2"/>
    </row>
    <row r="24" spans="2:5" x14ac:dyDescent="0.25">
      <c r="B24" s="20" t="s">
        <v>87</v>
      </c>
    </row>
    <row r="25" spans="2:5" x14ac:dyDescent="0.25">
      <c r="B25" s="13" t="s">
        <v>27</v>
      </c>
    </row>
    <row r="26" spans="2:5" x14ac:dyDescent="0.25">
      <c r="B26" s="13">
        <v>2020</v>
      </c>
    </row>
    <row r="27" spans="2:5" x14ac:dyDescent="0.25">
      <c r="B27" s="13" t="s">
        <v>88</v>
      </c>
    </row>
    <row r="28" spans="2:5" x14ac:dyDescent="0.25">
      <c r="B28" s="21" t="s">
        <v>89</v>
      </c>
    </row>
    <row r="29" spans="2:5" x14ac:dyDescent="0.25">
      <c r="B29" s="13" t="s">
        <v>90</v>
      </c>
    </row>
    <row r="30" spans="2:5" x14ac:dyDescent="0.25">
      <c r="B30" s="13"/>
    </row>
    <row r="31" spans="2:5" x14ac:dyDescent="0.25">
      <c r="B31" s="20" t="s">
        <v>91</v>
      </c>
    </row>
    <row r="32" spans="2:5" x14ac:dyDescent="0.25">
      <c r="B32" s="13" t="s">
        <v>83</v>
      </c>
    </row>
    <row r="33" spans="1:2" x14ac:dyDescent="0.25">
      <c r="B33" s="13">
        <v>2020</v>
      </c>
    </row>
    <row r="34" spans="1:2" x14ac:dyDescent="0.25">
      <c r="B34" s="13" t="s">
        <v>92</v>
      </c>
    </row>
    <row r="35" spans="1:2" x14ac:dyDescent="0.25">
      <c r="B35" s="13" t="s">
        <v>93</v>
      </c>
    </row>
    <row r="36" spans="1:2" x14ac:dyDescent="0.25">
      <c r="B36" s="13" t="s">
        <v>94</v>
      </c>
    </row>
    <row r="37" spans="1:2" x14ac:dyDescent="0.25">
      <c r="B37" s="13"/>
    </row>
    <row r="38" spans="1:2" x14ac:dyDescent="0.25">
      <c r="B38" s="22" t="s">
        <v>95</v>
      </c>
    </row>
    <row r="39" spans="1:2" x14ac:dyDescent="0.25">
      <c r="B39" s="13"/>
    </row>
    <row r="40" spans="1:2" x14ac:dyDescent="0.25">
      <c r="B40" s="13" t="s">
        <v>83</v>
      </c>
    </row>
    <row r="41" spans="1:2" x14ac:dyDescent="0.25">
      <c r="B41" s="13">
        <v>2018</v>
      </c>
    </row>
    <row r="42" spans="1:2" x14ac:dyDescent="0.25">
      <c r="B42" s="13" t="s">
        <v>96</v>
      </c>
    </row>
    <row r="43" spans="1:2" x14ac:dyDescent="0.25">
      <c r="B43" s="13" t="s">
        <v>97</v>
      </c>
    </row>
    <row r="44" spans="1:2" x14ac:dyDescent="0.25">
      <c r="B44" s="13" t="s">
        <v>98</v>
      </c>
    </row>
    <row r="46" spans="1:2" x14ac:dyDescent="0.25">
      <c r="A46" s="1" t="s">
        <v>0</v>
      </c>
    </row>
    <row r="47" spans="1:2" x14ac:dyDescent="0.25">
      <c r="A47" t="s">
        <v>2</v>
      </c>
    </row>
    <row r="49" spans="1:2" x14ac:dyDescent="0.25">
      <c r="A49" t="s">
        <v>71</v>
      </c>
    </row>
    <row r="50" spans="1:2" x14ac:dyDescent="0.25">
      <c r="A50" t="s">
        <v>72</v>
      </c>
    </row>
    <row r="51" spans="1:2" x14ac:dyDescent="0.25">
      <c r="B51" s="1"/>
    </row>
    <row r="52" spans="1:2" x14ac:dyDescent="0.25">
      <c r="A52" t="s">
        <v>99</v>
      </c>
    </row>
    <row r="53" spans="1:2" x14ac:dyDescent="0.25">
      <c r="A53" t="s">
        <v>100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13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34" t="s">
        <v>181</v>
      </c>
      <c r="B1" s="34"/>
      <c r="C1" s="32"/>
      <c r="D1" s="32"/>
      <c r="E1" s="33"/>
      <c r="F1" s="32"/>
      <c r="G1" s="32"/>
      <c r="H1" s="31"/>
      <c r="I1" s="31"/>
    </row>
    <row r="2" spans="1:9" x14ac:dyDescent="0.25">
      <c r="A2" s="1" t="s">
        <v>180</v>
      </c>
      <c r="B2" s="1" t="s">
        <v>179</v>
      </c>
      <c r="C2" s="1" t="s">
        <v>178</v>
      </c>
      <c r="D2" s="1" t="s">
        <v>177</v>
      </c>
      <c r="E2" s="30" t="s">
        <v>176</v>
      </c>
      <c r="F2" s="1" t="s">
        <v>175</v>
      </c>
      <c r="G2" s="1" t="s">
        <v>0</v>
      </c>
      <c r="H2" s="1" t="s">
        <v>174</v>
      </c>
      <c r="I2" s="1" t="s">
        <v>173</v>
      </c>
    </row>
    <row r="3" spans="1:9" x14ac:dyDescent="0.25">
      <c r="A3" t="s">
        <v>172</v>
      </c>
      <c r="B3" t="s">
        <v>118</v>
      </c>
      <c r="C3" t="s">
        <v>128</v>
      </c>
      <c r="D3" t="s">
        <v>109</v>
      </c>
      <c r="E3" s="13">
        <v>0.4</v>
      </c>
      <c r="F3" t="s">
        <v>116</v>
      </c>
      <c r="H3" t="s">
        <v>121</v>
      </c>
    </row>
    <row r="4" spans="1:9" x14ac:dyDescent="0.25">
      <c r="A4" t="s">
        <v>171</v>
      </c>
      <c r="B4" t="s">
        <v>118</v>
      </c>
      <c r="C4" t="s">
        <v>128</v>
      </c>
      <c r="D4" t="s">
        <v>108</v>
      </c>
      <c r="E4" s="13">
        <v>0.2</v>
      </c>
      <c r="F4" t="s">
        <v>116</v>
      </c>
    </row>
    <row r="5" spans="1:9" x14ac:dyDescent="0.25">
      <c r="A5" t="s">
        <v>170</v>
      </c>
      <c r="B5" t="s">
        <v>118</v>
      </c>
      <c r="C5" t="s">
        <v>128</v>
      </c>
      <c r="D5" t="s">
        <v>109</v>
      </c>
      <c r="E5" s="13">
        <v>7</v>
      </c>
      <c r="F5" t="s">
        <v>116</v>
      </c>
      <c r="H5" t="s">
        <v>121</v>
      </c>
    </row>
    <row r="6" spans="1:9" x14ac:dyDescent="0.25">
      <c r="A6" t="s">
        <v>169</v>
      </c>
      <c r="B6" t="s">
        <v>118</v>
      </c>
      <c r="C6" t="s">
        <v>162</v>
      </c>
      <c r="D6" t="s">
        <v>109</v>
      </c>
      <c r="E6" s="13">
        <v>1</v>
      </c>
      <c r="F6" t="s">
        <v>122</v>
      </c>
      <c r="H6" t="s">
        <v>121</v>
      </c>
    </row>
    <row r="7" spans="1:9" x14ac:dyDescent="0.25">
      <c r="A7" t="s">
        <v>168</v>
      </c>
      <c r="B7" t="s">
        <v>118</v>
      </c>
      <c r="C7" t="s">
        <v>128</v>
      </c>
      <c r="D7" t="s">
        <v>107</v>
      </c>
      <c r="E7" s="13">
        <v>3</v>
      </c>
      <c r="F7" t="s">
        <v>116</v>
      </c>
      <c r="H7" t="s">
        <v>167</v>
      </c>
      <c r="I7" s="14" t="s">
        <v>166</v>
      </c>
    </row>
    <row r="8" spans="1:9" x14ac:dyDescent="0.25">
      <c r="A8" t="s">
        <v>165</v>
      </c>
      <c r="B8" t="s">
        <v>118</v>
      </c>
      <c r="C8" t="s">
        <v>128</v>
      </c>
      <c r="D8" t="s">
        <v>109</v>
      </c>
      <c r="E8" s="13">
        <v>0.35</v>
      </c>
      <c r="F8" t="s">
        <v>116</v>
      </c>
      <c r="H8" t="s">
        <v>121</v>
      </c>
    </row>
    <row r="9" spans="1:9" x14ac:dyDescent="0.25">
      <c r="A9" t="s">
        <v>164</v>
      </c>
      <c r="B9" t="s">
        <v>118</v>
      </c>
      <c r="C9" t="s">
        <v>126</v>
      </c>
      <c r="D9" t="s">
        <v>137</v>
      </c>
      <c r="E9" s="13">
        <v>0.12</v>
      </c>
      <c r="F9" t="s">
        <v>116</v>
      </c>
    </row>
    <row r="10" spans="1:9" x14ac:dyDescent="0.25">
      <c r="A10" t="s">
        <v>163</v>
      </c>
      <c r="B10" t="s">
        <v>118</v>
      </c>
      <c r="C10" t="s">
        <v>162</v>
      </c>
      <c r="D10" t="s">
        <v>109</v>
      </c>
      <c r="E10" s="13">
        <v>0.7</v>
      </c>
      <c r="F10" t="s">
        <v>122</v>
      </c>
      <c r="H10" t="s">
        <v>121</v>
      </c>
    </row>
    <row r="11" spans="1:9" x14ac:dyDescent="0.25">
      <c r="A11" t="s">
        <v>161</v>
      </c>
      <c r="B11" t="s">
        <v>118</v>
      </c>
      <c r="C11" t="s">
        <v>128</v>
      </c>
      <c r="D11" t="s">
        <v>103</v>
      </c>
      <c r="E11" s="13">
        <v>0.28999999999999998</v>
      </c>
      <c r="F11" t="s">
        <v>116</v>
      </c>
    </row>
    <row r="12" spans="1:9" ht="105" x14ac:dyDescent="0.25">
      <c r="A12" t="s">
        <v>160</v>
      </c>
      <c r="B12" t="s">
        <v>118</v>
      </c>
      <c r="C12" t="s">
        <v>128</v>
      </c>
      <c r="D12" t="s">
        <v>109</v>
      </c>
      <c r="E12" s="13">
        <v>5</v>
      </c>
      <c r="F12" s="8" t="s">
        <v>159</v>
      </c>
      <c r="G12" s="8" t="s">
        <v>158</v>
      </c>
      <c r="H12" t="s">
        <v>121</v>
      </c>
    </row>
    <row r="13" spans="1:9" x14ac:dyDescent="0.25">
      <c r="A13" t="s">
        <v>157</v>
      </c>
      <c r="B13" t="s">
        <v>118</v>
      </c>
      <c r="C13" t="s">
        <v>128</v>
      </c>
      <c r="D13" t="s">
        <v>103</v>
      </c>
      <c r="E13" s="13">
        <v>0.1</v>
      </c>
      <c r="F13" t="s">
        <v>116</v>
      </c>
    </row>
    <row r="14" spans="1:9" x14ac:dyDescent="0.25">
      <c r="A14" t="s">
        <v>156</v>
      </c>
      <c r="B14" t="s">
        <v>118</v>
      </c>
      <c r="C14" t="s">
        <v>128</v>
      </c>
      <c r="D14" t="s">
        <v>108</v>
      </c>
      <c r="E14" s="13">
        <v>0.3</v>
      </c>
      <c r="F14" t="s">
        <v>116</v>
      </c>
    </row>
    <row r="15" spans="1:9" x14ac:dyDescent="0.25">
      <c r="A15" t="s">
        <v>155</v>
      </c>
      <c r="B15" t="s">
        <v>118</v>
      </c>
      <c r="C15" t="s">
        <v>154</v>
      </c>
      <c r="D15" t="s">
        <v>109</v>
      </c>
      <c r="E15" s="13">
        <v>4.5999999999999996</v>
      </c>
      <c r="F15" t="s">
        <v>116</v>
      </c>
      <c r="H15" t="s">
        <v>153</v>
      </c>
      <c r="I15" s="14" t="s">
        <v>152</v>
      </c>
    </row>
    <row r="16" spans="1:9" x14ac:dyDescent="0.25">
      <c r="A16" t="s">
        <v>151</v>
      </c>
      <c r="B16" s="29" t="s">
        <v>131</v>
      </c>
      <c r="C16" t="s">
        <v>128</v>
      </c>
      <c r="D16" t="s">
        <v>109</v>
      </c>
      <c r="E16" s="28">
        <v>0.9</v>
      </c>
      <c r="F16" t="s">
        <v>116</v>
      </c>
      <c r="H16" t="s">
        <v>121</v>
      </c>
    </row>
    <row r="17" spans="1:9" x14ac:dyDescent="0.25">
      <c r="A17" t="s">
        <v>150</v>
      </c>
      <c r="B17" t="s">
        <v>118</v>
      </c>
      <c r="C17" t="s">
        <v>128</v>
      </c>
      <c r="D17" t="s">
        <v>108</v>
      </c>
      <c r="E17" s="13">
        <v>1</v>
      </c>
      <c r="F17" t="s">
        <v>116</v>
      </c>
      <c r="H17" t="s">
        <v>149</v>
      </c>
      <c r="I17" s="14" t="s">
        <v>148</v>
      </c>
    </row>
    <row r="18" spans="1:9" x14ac:dyDescent="0.25">
      <c r="A18" t="s">
        <v>147</v>
      </c>
      <c r="B18" t="s">
        <v>118</v>
      </c>
      <c r="C18" t="s">
        <v>128</v>
      </c>
      <c r="D18" t="s">
        <v>106</v>
      </c>
      <c r="E18" s="13">
        <v>1</v>
      </c>
      <c r="F18" t="s">
        <v>116</v>
      </c>
      <c r="H18" t="s">
        <v>146</v>
      </c>
      <c r="I18" s="14" t="s">
        <v>145</v>
      </c>
    </row>
    <row r="19" spans="1:9" x14ac:dyDescent="0.25">
      <c r="A19" t="s">
        <v>144</v>
      </c>
      <c r="B19" t="s">
        <v>118</v>
      </c>
      <c r="C19" t="s">
        <v>117</v>
      </c>
      <c r="D19" t="s">
        <v>130</v>
      </c>
      <c r="E19" s="13">
        <v>1</v>
      </c>
      <c r="F19" t="s">
        <v>116</v>
      </c>
      <c r="H19" t="s">
        <v>121</v>
      </c>
    </row>
    <row r="20" spans="1:9" x14ac:dyDescent="0.25">
      <c r="A20" t="s">
        <v>143</v>
      </c>
      <c r="B20" t="s">
        <v>118</v>
      </c>
      <c r="C20" t="s">
        <v>142</v>
      </c>
      <c r="D20" t="s">
        <v>109</v>
      </c>
      <c r="E20" s="13">
        <v>0.8</v>
      </c>
      <c r="F20" t="s">
        <v>116</v>
      </c>
      <c r="H20" t="s">
        <v>121</v>
      </c>
    </row>
    <row r="21" spans="1:9" x14ac:dyDescent="0.25">
      <c r="A21" t="s">
        <v>141</v>
      </c>
      <c r="B21" t="s">
        <v>118</v>
      </c>
      <c r="C21" t="s">
        <v>117</v>
      </c>
      <c r="D21" t="s">
        <v>140</v>
      </c>
      <c r="E21" s="13">
        <v>1.2</v>
      </c>
      <c r="F21" t="s">
        <v>122</v>
      </c>
      <c r="H21" t="s">
        <v>115</v>
      </c>
      <c r="I21" s="14" t="s">
        <v>139</v>
      </c>
    </row>
    <row r="22" spans="1:9" x14ac:dyDescent="0.25">
      <c r="A22" t="s">
        <v>138</v>
      </c>
      <c r="B22" t="s">
        <v>118</v>
      </c>
      <c r="C22" t="s">
        <v>126</v>
      </c>
      <c r="D22" t="s">
        <v>137</v>
      </c>
      <c r="E22" s="13">
        <v>0.1</v>
      </c>
      <c r="F22" t="s">
        <v>116</v>
      </c>
    </row>
    <row r="23" spans="1:9" x14ac:dyDescent="0.25">
      <c r="A23" t="s">
        <v>136</v>
      </c>
      <c r="B23" t="s">
        <v>118</v>
      </c>
      <c r="C23" t="s">
        <v>135</v>
      </c>
      <c r="D23" t="s">
        <v>104</v>
      </c>
      <c r="E23" s="13">
        <v>0.8</v>
      </c>
      <c r="F23" t="s">
        <v>116</v>
      </c>
      <c r="H23" t="s">
        <v>134</v>
      </c>
      <c r="I23" s="14" t="s">
        <v>133</v>
      </c>
    </row>
    <row r="24" spans="1:9" x14ac:dyDescent="0.25">
      <c r="A24" t="s">
        <v>132</v>
      </c>
      <c r="B24" s="29" t="s">
        <v>131</v>
      </c>
      <c r="C24" t="s">
        <v>128</v>
      </c>
      <c r="D24" t="s">
        <v>130</v>
      </c>
      <c r="E24" s="28">
        <v>1.4</v>
      </c>
      <c r="F24" t="s">
        <v>116</v>
      </c>
      <c r="H24" t="s">
        <v>121</v>
      </c>
    </row>
    <row r="25" spans="1:9" x14ac:dyDescent="0.25">
      <c r="A25" t="s">
        <v>129</v>
      </c>
      <c r="B25" t="s">
        <v>118</v>
      </c>
      <c r="C25" t="s">
        <v>128</v>
      </c>
      <c r="D25" t="s">
        <v>103</v>
      </c>
      <c r="E25" s="13">
        <v>1</v>
      </c>
      <c r="F25" t="s">
        <v>122</v>
      </c>
    </row>
    <row r="26" spans="1:9" x14ac:dyDescent="0.25">
      <c r="A26" t="s">
        <v>127</v>
      </c>
      <c r="B26" t="s">
        <v>118</v>
      </c>
      <c r="C26" t="s">
        <v>126</v>
      </c>
      <c r="D26" t="s">
        <v>109</v>
      </c>
      <c r="E26" s="13">
        <v>0.6</v>
      </c>
      <c r="F26" t="s">
        <v>116</v>
      </c>
      <c r="H26" t="s">
        <v>121</v>
      </c>
    </row>
    <row r="27" spans="1:9" x14ac:dyDescent="0.25">
      <c r="A27" t="s">
        <v>125</v>
      </c>
      <c r="B27" t="s">
        <v>118</v>
      </c>
      <c r="C27" t="s">
        <v>124</v>
      </c>
      <c r="D27" t="s">
        <v>109</v>
      </c>
      <c r="E27" s="13">
        <v>4</v>
      </c>
      <c r="F27" t="s">
        <v>122</v>
      </c>
      <c r="H27" t="s">
        <v>121</v>
      </c>
    </row>
    <row r="28" spans="1:9" x14ac:dyDescent="0.25">
      <c r="A28" t="s">
        <v>123</v>
      </c>
      <c r="B28" t="s">
        <v>118</v>
      </c>
      <c r="C28" t="s">
        <v>123</v>
      </c>
      <c r="D28" t="s">
        <v>109</v>
      </c>
      <c r="E28" s="13">
        <v>2.1</v>
      </c>
      <c r="F28" t="s">
        <v>122</v>
      </c>
      <c r="H28" t="s">
        <v>121</v>
      </c>
    </row>
    <row r="29" spans="1:9" x14ac:dyDescent="0.25">
      <c r="A29" t="s">
        <v>120</v>
      </c>
      <c r="B29" t="s">
        <v>118</v>
      </c>
      <c r="C29" t="s">
        <v>117</v>
      </c>
      <c r="D29" t="s">
        <v>108</v>
      </c>
      <c r="E29" s="13">
        <v>0.3</v>
      </c>
      <c r="F29" t="s">
        <v>116</v>
      </c>
    </row>
    <row r="30" spans="1:9" x14ac:dyDescent="0.25">
      <c r="A30" t="s">
        <v>119</v>
      </c>
      <c r="B30" t="s">
        <v>118</v>
      </c>
      <c r="C30" t="s">
        <v>117</v>
      </c>
      <c r="D30" t="s">
        <v>105</v>
      </c>
      <c r="E30" s="13">
        <v>1.4</v>
      </c>
      <c r="F30" t="s">
        <v>116</v>
      </c>
      <c r="H30" t="s">
        <v>115</v>
      </c>
      <c r="I30" s="14" t="s">
        <v>114</v>
      </c>
    </row>
    <row r="34" spans="1:3" x14ac:dyDescent="0.25">
      <c r="A34" s="27" t="s">
        <v>113</v>
      </c>
      <c r="B34" s="26"/>
    </row>
    <row r="35" spans="1:3" x14ac:dyDescent="0.25">
      <c r="A35" t="s">
        <v>112</v>
      </c>
      <c r="B35" s="3">
        <f>SUM(E3:E5,E7:E9,E11:E15,E17:E20,E22:E23,E26,E29:E30)</f>
        <v>28.360000000000003</v>
      </c>
    </row>
    <row r="36" spans="1:3" x14ac:dyDescent="0.25">
      <c r="A36" t="s">
        <v>111</v>
      </c>
      <c r="B36">
        <f>SUM(E6,E10,E21,E25,E27:E28)</f>
        <v>10</v>
      </c>
    </row>
    <row r="39" spans="1:3" x14ac:dyDescent="0.25">
      <c r="A39" s="25" t="s">
        <v>110</v>
      </c>
      <c r="B39" s="24"/>
    </row>
    <row r="40" spans="1:3" x14ac:dyDescent="0.25">
      <c r="A40" t="s">
        <v>109</v>
      </c>
      <c r="B40">
        <f>SUM(E3,E5:E6,E8,E10,E12,E15,E20,E26:E28)</f>
        <v>26.55</v>
      </c>
      <c r="C40" s="23">
        <f t="shared" ref="C40:C48" si="0">B40/SUM($B$40:$B$48)</f>
        <v>0.6921272158498436</v>
      </c>
    </row>
    <row r="41" spans="1:3" x14ac:dyDescent="0.25">
      <c r="A41" t="s">
        <v>108</v>
      </c>
      <c r="B41">
        <f>SUM(E4,E14,E17,E29)</f>
        <v>1.8</v>
      </c>
      <c r="C41" s="23">
        <f t="shared" si="0"/>
        <v>4.6923879040667367E-2</v>
      </c>
    </row>
    <row r="42" spans="1:3" x14ac:dyDescent="0.25">
      <c r="A42" t="s">
        <v>107</v>
      </c>
      <c r="B42">
        <f>E7</f>
        <v>3</v>
      </c>
      <c r="C42" s="23">
        <f t="shared" si="0"/>
        <v>7.8206465067778938E-2</v>
      </c>
    </row>
    <row r="43" spans="1:3" x14ac:dyDescent="0.25">
      <c r="A43" t="s">
        <v>106</v>
      </c>
      <c r="B43">
        <f>SUM(E18,E21)</f>
        <v>2.2000000000000002</v>
      </c>
      <c r="C43" s="23">
        <f t="shared" si="0"/>
        <v>5.7351407716371226E-2</v>
      </c>
    </row>
    <row r="44" spans="1:3" x14ac:dyDescent="0.25">
      <c r="A44" t="s">
        <v>105</v>
      </c>
      <c r="B44">
        <f>E30</f>
        <v>1.4</v>
      </c>
      <c r="C44" s="23">
        <f t="shared" si="0"/>
        <v>3.6496350364963501E-2</v>
      </c>
    </row>
    <row r="45" spans="1:3" x14ac:dyDescent="0.25">
      <c r="A45" t="s">
        <v>104</v>
      </c>
      <c r="B45">
        <f>E23</f>
        <v>0.8</v>
      </c>
      <c r="C45" s="23">
        <f t="shared" si="0"/>
        <v>2.0855057351407719E-2</v>
      </c>
    </row>
    <row r="46" spans="1:3" x14ac:dyDescent="0.25">
      <c r="A46" t="s">
        <v>103</v>
      </c>
      <c r="B46">
        <f>SUM(E11,E13,E25)</f>
        <v>1.3900000000000001</v>
      </c>
      <c r="C46" s="23">
        <f t="shared" si="0"/>
        <v>3.6235662148070912E-2</v>
      </c>
    </row>
    <row r="47" spans="1:3" x14ac:dyDescent="0.25">
      <c r="A47" t="s">
        <v>102</v>
      </c>
      <c r="B47">
        <f>SUM(E9,E22)</f>
        <v>0.22</v>
      </c>
      <c r="C47" s="23">
        <f t="shared" si="0"/>
        <v>5.7351407716371219E-3</v>
      </c>
    </row>
    <row r="48" spans="1:3" x14ac:dyDescent="0.25">
      <c r="A48" t="s">
        <v>101</v>
      </c>
      <c r="B48">
        <f>E19</f>
        <v>1</v>
      </c>
      <c r="C48" s="23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7" t="s">
        <v>217</v>
      </c>
      <c r="B1" s="5"/>
      <c r="C1" s="5"/>
    </row>
    <row r="2" spans="1:3" x14ac:dyDescent="0.25">
      <c r="A2" s="4" t="s">
        <v>214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216</v>
      </c>
    </row>
    <row r="6" spans="1:3" x14ac:dyDescent="0.25">
      <c r="A6">
        <v>2025</v>
      </c>
      <c r="B6">
        <v>272</v>
      </c>
      <c r="C6" t="s">
        <v>216</v>
      </c>
    </row>
    <row r="8" spans="1:3" x14ac:dyDescent="0.25">
      <c r="A8" s="7" t="s">
        <v>215</v>
      </c>
      <c r="B8" s="5"/>
      <c r="C8" s="5"/>
    </row>
    <row r="9" spans="1:3" x14ac:dyDescent="0.25">
      <c r="A9" s="4" t="s">
        <v>214</v>
      </c>
    </row>
    <row r="10" spans="1:3" x14ac:dyDescent="0.25">
      <c r="A10" s="47" t="s">
        <v>213</v>
      </c>
      <c r="B10" s="47" t="s">
        <v>212</v>
      </c>
      <c r="C10" s="1" t="s">
        <v>211</v>
      </c>
    </row>
    <row r="11" spans="1:3" x14ac:dyDescent="0.25">
      <c r="A11" s="45">
        <v>0.56999999999999995</v>
      </c>
      <c r="B11" s="46">
        <f t="shared" ref="B11:B16" si="0">A11/SUM($A$11:$A$16)</f>
        <v>0.55339805825242716</v>
      </c>
      <c r="C11" t="s">
        <v>193</v>
      </c>
    </row>
    <row r="12" spans="1:3" x14ac:dyDescent="0.25">
      <c r="A12" s="45">
        <v>0.34</v>
      </c>
      <c r="B12" s="46">
        <f t="shared" si="0"/>
        <v>0.3300970873786408</v>
      </c>
      <c r="C12" t="s">
        <v>210</v>
      </c>
    </row>
    <row r="13" spans="1:3" x14ac:dyDescent="0.25">
      <c r="A13" s="45">
        <v>0.03</v>
      </c>
      <c r="B13" s="46">
        <f t="shared" si="0"/>
        <v>2.9126213592233007E-2</v>
      </c>
      <c r="C13" t="s">
        <v>209</v>
      </c>
    </row>
    <row r="14" spans="1:3" x14ac:dyDescent="0.25">
      <c r="A14" s="45">
        <v>0.03</v>
      </c>
      <c r="B14" s="46">
        <f t="shared" si="0"/>
        <v>2.9126213592233007E-2</v>
      </c>
      <c r="C14" t="s">
        <v>208</v>
      </c>
    </row>
    <row r="15" spans="1:3" x14ac:dyDescent="0.25">
      <c r="A15" s="45">
        <v>0.02</v>
      </c>
      <c r="B15" s="46">
        <f t="shared" si="0"/>
        <v>1.9417475728155338E-2</v>
      </c>
      <c r="C15" t="s">
        <v>207</v>
      </c>
    </row>
    <row r="16" spans="1:3" x14ac:dyDescent="0.25">
      <c r="A16" s="45">
        <v>0.04</v>
      </c>
      <c r="B16" s="46">
        <f t="shared" si="0"/>
        <v>3.8834951456310676E-2</v>
      </c>
      <c r="C16" t="s">
        <v>206</v>
      </c>
    </row>
    <row r="18" spans="1:2" x14ac:dyDescent="0.25">
      <c r="A18" s="7" t="s">
        <v>91</v>
      </c>
      <c r="B18" s="5"/>
    </row>
    <row r="19" spans="1:2" x14ac:dyDescent="0.25">
      <c r="A19" s="4" t="s">
        <v>205</v>
      </c>
    </row>
    <row r="20" spans="1:2" x14ac:dyDescent="0.25">
      <c r="A20" s="4" t="s">
        <v>204</v>
      </c>
    </row>
    <row r="21" spans="1:2" x14ac:dyDescent="0.25">
      <c r="A21" s="45">
        <v>0.7</v>
      </c>
    </row>
    <row r="22" spans="1:2" x14ac:dyDescent="0.25">
      <c r="A22" s="45" t="s">
        <v>203</v>
      </c>
    </row>
    <row r="24" spans="1:2" x14ac:dyDescent="0.25">
      <c r="A24" s="7" t="s">
        <v>202</v>
      </c>
      <c r="B24" s="5"/>
    </row>
    <row r="25" spans="1:2" x14ac:dyDescent="0.25">
      <c r="A25" s="1" t="s">
        <v>201</v>
      </c>
    </row>
    <row r="26" spans="1:2" x14ac:dyDescent="0.25">
      <c r="A26" s="4" t="s">
        <v>200</v>
      </c>
    </row>
    <row r="27" spans="1:2" x14ac:dyDescent="0.25">
      <c r="A27">
        <v>70</v>
      </c>
      <c r="B27" t="s">
        <v>199</v>
      </c>
    </row>
    <row r="28" spans="1:2" x14ac:dyDescent="0.25">
      <c r="A28" s="4" t="s">
        <v>198</v>
      </c>
    </row>
    <row r="29" spans="1:2" x14ac:dyDescent="0.25">
      <c r="A29">
        <v>80</v>
      </c>
      <c r="B29" t="s">
        <v>197</v>
      </c>
    </row>
    <row r="30" spans="1:2" x14ac:dyDescent="0.25">
      <c r="A30" t="s">
        <v>196</v>
      </c>
    </row>
    <row r="31" spans="1:2" x14ac:dyDescent="0.25">
      <c r="A31" s="3">
        <f>B5*B12</f>
        <v>82.524271844660205</v>
      </c>
      <c r="B31" t="s">
        <v>195</v>
      </c>
    </row>
    <row r="32" spans="1:2" ht="15.75" thickBot="1" x14ac:dyDescent="0.3"/>
    <row r="33" spans="1:8" x14ac:dyDescent="0.25">
      <c r="A33" s="44" t="s">
        <v>194</v>
      </c>
      <c r="B33" s="43"/>
      <c r="C33" s="43"/>
      <c r="D33" s="43"/>
      <c r="E33" s="43"/>
      <c r="F33" s="43"/>
      <c r="G33" s="42"/>
    </row>
    <row r="34" spans="1:8" x14ac:dyDescent="0.25">
      <c r="A34" s="39"/>
      <c r="B34" s="40" t="s">
        <v>193</v>
      </c>
      <c r="C34" s="40" t="s">
        <v>116</v>
      </c>
      <c r="D34" s="40" t="s">
        <v>192</v>
      </c>
      <c r="E34" s="40" t="s">
        <v>191</v>
      </c>
      <c r="F34" s="40" t="s">
        <v>190</v>
      </c>
      <c r="G34" s="41" t="s">
        <v>189</v>
      </c>
      <c r="H34" s="40" t="s">
        <v>188</v>
      </c>
    </row>
    <row r="35" spans="1:8" x14ac:dyDescent="0.25">
      <c r="A35" s="39" t="s">
        <v>187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38">
        <v>0</v>
      </c>
      <c r="H35" s="2">
        <f>SUM(B35:G35)</f>
        <v>167.47572815533979</v>
      </c>
    </row>
    <row r="36" spans="1:8" x14ac:dyDescent="0.25">
      <c r="A36" s="39" t="s">
        <v>186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38">
        <f>A48</f>
        <v>8.7296479384337324</v>
      </c>
      <c r="H36" s="2">
        <f>SUM(B36:G36)</f>
        <v>33.486929491831802</v>
      </c>
    </row>
    <row r="37" spans="1:8" ht="15.75" thickBot="1" x14ac:dyDescent="0.3">
      <c r="A37" s="37" t="s">
        <v>185</v>
      </c>
      <c r="B37" s="36">
        <v>0</v>
      </c>
      <c r="C37" s="36">
        <f>A31*A21</f>
        <v>57.76699029126214</v>
      </c>
      <c r="D37" s="36">
        <v>0</v>
      </c>
      <c r="E37" s="36">
        <v>0</v>
      </c>
      <c r="F37" s="36">
        <v>0</v>
      </c>
      <c r="G37" s="35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184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183</v>
      </c>
    </row>
    <row r="45" spans="1:8" x14ac:dyDescent="0.25">
      <c r="A45" s="23">
        <f>C36/A42</f>
        <v>0.87296479384337322</v>
      </c>
    </row>
    <row r="47" spans="1:8" x14ac:dyDescent="0.25">
      <c r="A47" s="1" t="s">
        <v>182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defaultRowHeight="15" x14ac:dyDescent="0.25"/>
  <cols>
    <col min="1" max="3" width="19.5703125" customWidth="1"/>
    <col min="4" max="4" width="19.5703125" style="9" customWidth="1"/>
    <col min="5" max="5" width="19.5703125" style="8" customWidth="1"/>
  </cols>
  <sheetData>
    <row r="1" spans="1:5" x14ac:dyDescent="0.25">
      <c r="A1" s="1" t="s">
        <v>73</v>
      </c>
    </row>
    <row r="2" spans="1:5" x14ac:dyDescent="0.25">
      <c r="C2">
        <f>SUM(C4,C6,C8,C10)/SUM(C4:C15)</f>
        <v>0.70194680559363876</v>
      </c>
      <c r="D2" s="9">
        <f>10/142</f>
        <v>7.0422535211267609E-2</v>
      </c>
    </row>
    <row r="3" spans="1:5" ht="60" x14ac:dyDescent="0.25">
      <c r="A3" s="16" t="s">
        <v>77</v>
      </c>
      <c r="B3" s="16" t="s">
        <v>76</v>
      </c>
      <c r="C3" s="16" t="s">
        <v>75</v>
      </c>
      <c r="D3" s="19" t="s">
        <v>3</v>
      </c>
      <c r="E3" s="16" t="s">
        <v>25</v>
      </c>
    </row>
    <row r="4" spans="1:5" ht="45" hidden="1" x14ac:dyDescent="0.25">
      <c r="A4">
        <v>0.4</v>
      </c>
      <c r="B4">
        <v>0.5</v>
      </c>
      <c r="C4">
        <f>AVERAGE(A4:B4)</f>
        <v>0.45</v>
      </c>
      <c r="D4">
        <v>1972</v>
      </c>
      <c r="E4" s="17" t="s">
        <v>50</v>
      </c>
    </row>
    <row r="5" spans="1:5" x14ac:dyDescent="0.25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t="s">
        <v>37</v>
      </c>
    </row>
    <row r="6" spans="1:5" ht="45" hidden="1" x14ac:dyDescent="0.25">
      <c r="A6">
        <v>7</v>
      </c>
      <c r="B6">
        <v>7</v>
      </c>
      <c r="C6">
        <f t="shared" si="0"/>
        <v>7</v>
      </c>
      <c r="D6">
        <v>1986</v>
      </c>
      <c r="E6" s="17" t="s">
        <v>50</v>
      </c>
    </row>
    <row r="7" spans="1:5" ht="30" x14ac:dyDescent="0.25">
      <c r="A7">
        <v>1</v>
      </c>
      <c r="B7">
        <v>3</v>
      </c>
      <c r="C7">
        <f t="shared" si="0"/>
        <v>2</v>
      </c>
      <c r="D7">
        <v>2000</v>
      </c>
      <c r="E7" s="8" t="s">
        <v>36</v>
      </c>
    </row>
    <row r="8" spans="1:5" ht="45" hidden="1" x14ac:dyDescent="0.25">
      <c r="A8">
        <v>0.35</v>
      </c>
      <c r="B8">
        <v>0.35</v>
      </c>
      <c r="C8">
        <f t="shared" si="0"/>
        <v>0.35</v>
      </c>
      <c r="D8">
        <v>2003</v>
      </c>
      <c r="E8" s="17" t="s">
        <v>50</v>
      </c>
    </row>
    <row r="9" spans="1:5" ht="30" x14ac:dyDescent="0.25">
      <c r="A9">
        <v>0.23</v>
      </c>
      <c r="B9">
        <v>0.28999999999999998</v>
      </c>
      <c r="C9">
        <f t="shared" si="0"/>
        <v>0.26</v>
      </c>
      <c r="D9">
        <v>2009</v>
      </c>
      <c r="E9" s="8" t="s">
        <v>36</v>
      </c>
    </row>
    <row r="10" spans="1:5" ht="45" hidden="1" x14ac:dyDescent="0.25">
      <c r="A10">
        <v>5</v>
      </c>
      <c r="B10">
        <v>5</v>
      </c>
      <c r="C10">
        <f t="shared" si="0"/>
        <v>5</v>
      </c>
      <c r="D10">
        <v>2010</v>
      </c>
      <c r="E10" s="17" t="s">
        <v>50</v>
      </c>
    </row>
    <row r="11" spans="1:5" ht="30" x14ac:dyDescent="0.25">
      <c r="A11">
        <v>0.1</v>
      </c>
      <c r="B11">
        <v>0.1</v>
      </c>
      <c r="C11">
        <f t="shared" si="0"/>
        <v>0.1</v>
      </c>
      <c r="D11">
        <v>2012</v>
      </c>
      <c r="E11" s="8" t="s">
        <v>36</v>
      </c>
    </row>
    <row r="12" spans="1:5" x14ac:dyDescent="0.25">
      <c r="A12">
        <v>0.9</v>
      </c>
      <c r="B12">
        <v>0.9</v>
      </c>
      <c r="C12">
        <f t="shared" si="0"/>
        <v>0.9</v>
      </c>
      <c r="D12">
        <v>2013</v>
      </c>
      <c r="E12" t="s">
        <v>37</v>
      </c>
    </row>
    <row r="13" spans="1:5" hidden="1" x14ac:dyDescent="0.25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5">
      <c r="A14">
        <v>0.2</v>
      </c>
      <c r="B14">
        <v>0.3</v>
      </c>
      <c r="C14">
        <f t="shared" si="0"/>
        <v>0.25</v>
      </c>
      <c r="D14">
        <v>2013</v>
      </c>
      <c r="E14" t="s">
        <v>37</v>
      </c>
    </row>
    <row r="15" spans="1:5" ht="30" x14ac:dyDescent="0.25">
      <c r="A15">
        <v>0.55000000000000004</v>
      </c>
      <c r="B15">
        <v>1</v>
      </c>
      <c r="C15">
        <f t="shared" si="0"/>
        <v>0.77500000000000002</v>
      </c>
      <c r="D15">
        <v>2017</v>
      </c>
      <c r="E15" s="8" t="s">
        <v>36</v>
      </c>
    </row>
    <row r="16" spans="1:5" hidden="1" x14ac:dyDescent="0.25">
      <c r="A16">
        <v>1.5</v>
      </c>
      <c r="B16">
        <v>1.5</v>
      </c>
      <c r="C16">
        <f t="shared" si="0"/>
        <v>1.5</v>
      </c>
      <c r="D16">
        <v>2023</v>
      </c>
      <c r="E16" t="s">
        <v>53</v>
      </c>
    </row>
    <row r="17" spans="1:5" ht="30" x14ac:dyDescent="0.25">
      <c r="A17">
        <v>0.3</v>
      </c>
      <c r="B17">
        <v>0.35</v>
      </c>
      <c r="C17">
        <f t="shared" si="0"/>
        <v>0.32499999999999996</v>
      </c>
      <c r="D17">
        <v>2022</v>
      </c>
      <c r="E17" s="8" t="s">
        <v>36</v>
      </c>
    </row>
    <row r="18" spans="1:5" ht="30" x14ac:dyDescent="0.25">
      <c r="A18">
        <v>0.33</v>
      </c>
      <c r="B18">
        <v>0.35</v>
      </c>
      <c r="C18">
        <f t="shared" si="0"/>
        <v>0.33999999999999997</v>
      </c>
      <c r="D18">
        <v>2022</v>
      </c>
      <c r="E18" s="8" t="s">
        <v>36</v>
      </c>
    </row>
    <row r="19" spans="1:5" ht="30" x14ac:dyDescent="0.25">
      <c r="A19">
        <v>1.5</v>
      </c>
      <c r="B19">
        <v>1.75</v>
      </c>
      <c r="C19">
        <f t="shared" si="0"/>
        <v>1.625</v>
      </c>
      <c r="D19">
        <v>2022</v>
      </c>
      <c r="E19" s="8" t="s">
        <v>36</v>
      </c>
    </row>
    <row r="20" spans="1:5" hidden="1" x14ac:dyDescent="0.25">
      <c r="A20">
        <v>5.8</v>
      </c>
      <c r="B20">
        <v>6</v>
      </c>
      <c r="C20">
        <f t="shared" si="0"/>
        <v>5.9</v>
      </c>
      <c r="D20">
        <v>2023</v>
      </c>
      <c r="E20" t="s">
        <v>53</v>
      </c>
    </row>
    <row r="21" spans="1:5" ht="30" x14ac:dyDescent="0.25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8" t="s">
        <v>36</v>
      </c>
    </row>
    <row r="22" spans="1:5" ht="30" x14ac:dyDescent="0.25">
      <c r="A22">
        <v>0.3</v>
      </c>
      <c r="B22">
        <v>0.33</v>
      </c>
      <c r="C22">
        <f t="shared" si="0"/>
        <v>0.315</v>
      </c>
      <c r="D22">
        <v>2024</v>
      </c>
      <c r="E22" s="8" t="s">
        <v>36</v>
      </c>
    </row>
    <row r="23" spans="1:5" ht="30" x14ac:dyDescent="0.25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8" t="s">
        <v>36</v>
      </c>
    </row>
    <row r="24" spans="1:5" ht="30" x14ac:dyDescent="0.25">
      <c r="A24">
        <v>0.21</v>
      </c>
      <c r="B24">
        <v>0.23</v>
      </c>
      <c r="C24">
        <f t="shared" si="0"/>
        <v>0.22</v>
      </c>
      <c r="D24">
        <v>2024</v>
      </c>
      <c r="E24" s="8" t="s">
        <v>36</v>
      </c>
    </row>
    <row r="25" spans="1:5" ht="30" x14ac:dyDescent="0.25">
      <c r="A25">
        <v>0.15</v>
      </c>
      <c r="B25">
        <v>0.17</v>
      </c>
      <c r="C25">
        <f t="shared" si="0"/>
        <v>0.16</v>
      </c>
      <c r="D25">
        <v>2024</v>
      </c>
      <c r="E25" s="8" t="s">
        <v>36</v>
      </c>
    </row>
    <row r="26" spans="1:5" ht="30" x14ac:dyDescent="0.25">
      <c r="A26">
        <v>0.31</v>
      </c>
      <c r="B26">
        <v>0.34</v>
      </c>
      <c r="C26">
        <f t="shared" si="0"/>
        <v>0.32500000000000001</v>
      </c>
      <c r="D26">
        <v>2024</v>
      </c>
      <c r="E26" s="8" t="s">
        <v>36</v>
      </c>
    </row>
    <row r="27" spans="1:5" ht="30" x14ac:dyDescent="0.25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8" t="s">
        <v>36</v>
      </c>
    </row>
    <row r="28" spans="1:5" ht="30" x14ac:dyDescent="0.25">
      <c r="A28">
        <v>0.3</v>
      </c>
      <c r="B28">
        <v>0.33</v>
      </c>
      <c r="C28">
        <f t="shared" si="0"/>
        <v>0.315</v>
      </c>
      <c r="D28">
        <v>2024</v>
      </c>
      <c r="E28" s="8" t="s">
        <v>36</v>
      </c>
    </row>
    <row r="29" spans="1:5" ht="30" x14ac:dyDescent="0.25">
      <c r="A29">
        <v>0.12</v>
      </c>
      <c r="B29">
        <v>0.14000000000000001</v>
      </c>
      <c r="C29">
        <f t="shared" si="0"/>
        <v>0.13</v>
      </c>
      <c r="D29">
        <v>2024</v>
      </c>
      <c r="E29" s="8" t="s">
        <v>36</v>
      </c>
    </row>
    <row r="30" spans="1:5" ht="30" x14ac:dyDescent="0.25">
      <c r="A30">
        <v>0.43</v>
      </c>
      <c r="B30">
        <v>0.5</v>
      </c>
      <c r="C30">
        <f t="shared" si="0"/>
        <v>0.46499999999999997</v>
      </c>
      <c r="D30">
        <v>2024</v>
      </c>
      <c r="E30" s="8" t="s">
        <v>36</v>
      </c>
    </row>
    <row r="31" spans="1:5" ht="30" x14ac:dyDescent="0.25">
      <c r="A31">
        <v>0.09</v>
      </c>
      <c r="B31">
        <v>0.11</v>
      </c>
      <c r="C31">
        <f t="shared" si="0"/>
        <v>0.1</v>
      </c>
      <c r="D31">
        <v>2024</v>
      </c>
      <c r="E31" s="8" t="s">
        <v>36</v>
      </c>
    </row>
    <row r="32" spans="1:5" ht="30" x14ac:dyDescent="0.25">
      <c r="A32">
        <v>0.18</v>
      </c>
      <c r="B32">
        <v>0.22</v>
      </c>
      <c r="C32">
        <f t="shared" si="0"/>
        <v>0.2</v>
      </c>
      <c r="D32">
        <v>2024</v>
      </c>
      <c r="E32" s="8" t="s">
        <v>36</v>
      </c>
    </row>
    <row r="33" spans="1:5" ht="30" x14ac:dyDescent="0.25">
      <c r="A33">
        <v>0.28999999999999998</v>
      </c>
      <c r="B33">
        <v>0.34</v>
      </c>
      <c r="C33">
        <f t="shared" si="0"/>
        <v>0.315</v>
      </c>
      <c r="D33">
        <v>2024</v>
      </c>
      <c r="E33" s="8" t="s">
        <v>36</v>
      </c>
    </row>
    <row r="34" spans="1:5" ht="30" x14ac:dyDescent="0.25">
      <c r="A34">
        <v>0.15</v>
      </c>
      <c r="B34">
        <v>0.18</v>
      </c>
      <c r="C34">
        <f t="shared" si="0"/>
        <v>0.16499999999999998</v>
      </c>
      <c r="D34">
        <v>2024</v>
      </c>
      <c r="E34" s="8" t="s">
        <v>36</v>
      </c>
    </row>
    <row r="35" spans="1:5" ht="30" x14ac:dyDescent="0.25">
      <c r="A35">
        <v>0.16</v>
      </c>
      <c r="B35">
        <v>0.19</v>
      </c>
      <c r="C35">
        <f t="shared" si="0"/>
        <v>0.17499999999999999</v>
      </c>
      <c r="D35">
        <v>2024</v>
      </c>
      <c r="E35" s="8" t="s">
        <v>36</v>
      </c>
    </row>
    <row r="36" spans="1:5" ht="30" x14ac:dyDescent="0.25">
      <c r="A36">
        <v>0.08</v>
      </c>
      <c r="B36">
        <v>0.09</v>
      </c>
      <c r="C36">
        <f t="shared" si="0"/>
        <v>8.4999999999999992E-2</v>
      </c>
      <c r="D36">
        <v>2024</v>
      </c>
      <c r="E36" s="8" t="s">
        <v>36</v>
      </c>
    </row>
    <row r="37" spans="1:5" ht="30" x14ac:dyDescent="0.25">
      <c r="A37">
        <v>0.13</v>
      </c>
      <c r="B37">
        <v>0.16</v>
      </c>
      <c r="C37">
        <f t="shared" si="0"/>
        <v>0.14500000000000002</v>
      </c>
      <c r="D37">
        <v>2024</v>
      </c>
      <c r="E37" s="8" t="s">
        <v>36</v>
      </c>
    </row>
    <row r="38" spans="1:5" ht="30" x14ac:dyDescent="0.25">
      <c r="A38">
        <v>0.49</v>
      </c>
      <c r="B38">
        <v>0.56999999999999995</v>
      </c>
      <c r="C38">
        <f t="shared" si="0"/>
        <v>0.53</v>
      </c>
      <c r="D38">
        <v>2024</v>
      </c>
      <c r="E38" s="8" t="s">
        <v>36</v>
      </c>
    </row>
    <row r="39" spans="1:5" ht="30" x14ac:dyDescent="0.25">
      <c r="A39">
        <v>0.39</v>
      </c>
      <c r="B39">
        <v>0.46</v>
      </c>
      <c r="C39">
        <f t="shared" si="0"/>
        <v>0.42500000000000004</v>
      </c>
      <c r="D39">
        <v>2024</v>
      </c>
      <c r="E39" s="8" t="s">
        <v>36</v>
      </c>
    </row>
    <row r="40" spans="1:5" ht="30" x14ac:dyDescent="0.25">
      <c r="A40">
        <v>0.28999999999999998</v>
      </c>
      <c r="B40">
        <v>0.34</v>
      </c>
      <c r="C40">
        <f t="shared" si="0"/>
        <v>0.315</v>
      </c>
      <c r="D40">
        <v>2024</v>
      </c>
      <c r="E40" s="8" t="s">
        <v>36</v>
      </c>
    </row>
    <row r="41" spans="1:5" ht="30" x14ac:dyDescent="0.25">
      <c r="A41">
        <v>0.13</v>
      </c>
      <c r="B41">
        <v>0.16</v>
      </c>
      <c r="C41">
        <f t="shared" si="0"/>
        <v>0.14500000000000002</v>
      </c>
      <c r="D41">
        <v>2024</v>
      </c>
      <c r="E41" s="8" t="s">
        <v>36</v>
      </c>
    </row>
    <row r="42" spans="1:5" ht="30" x14ac:dyDescent="0.25">
      <c r="A42">
        <v>0.34</v>
      </c>
      <c r="B42">
        <v>0.4</v>
      </c>
      <c r="C42">
        <f t="shared" si="0"/>
        <v>0.37</v>
      </c>
      <c r="D42">
        <v>2024</v>
      </c>
      <c r="E42" s="8" t="s">
        <v>36</v>
      </c>
    </row>
    <row r="43" spans="1:5" ht="30" x14ac:dyDescent="0.25">
      <c r="A43">
        <v>0.22</v>
      </c>
      <c r="B43">
        <v>0.26</v>
      </c>
      <c r="C43">
        <f t="shared" si="0"/>
        <v>0.24</v>
      </c>
      <c r="D43">
        <v>2024</v>
      </c>
      <c r="E43" s="8" t="s">
        <v>36</v>
      </c>
    </row>
    <row r="44" spans="1:5" ht="30" x14ac:dyDescent="0.25">
      <c r="A44">
        <v>0.13</v>
      </c>
      <c r="B44">
        <v>0.15</v>
      </c>
      <c r="C44">
        <f t="shared" si="0"/>
        <v>0.14000000000000001</v>
      </c>
      <c r="D44">
        <v>2024</v>
      </c>
      <c r="E44" s="8" t="s">
        <v>36</v>
      </c>
    </row>
    <row r="45" spans="1:5" ht="30" x14ac:dyDescent="0.25">
      <c r="A45">
        <v>0.19</v>
      </c>
      <c r="B45">
        <v>0.23</v>
      </c>
      <c r="C45">
        <f t="shared" si="0"/>
        <v>0.21000000000000002</v>
      </c>
      <c r="D45">
        <v>2024</v>
      </c>
      <c r="E45" s="8" t="s">
        <v>36</v>
      </c>
    </row>
    <row r="46" spans="1:5" ht="30" x14ac:dyDescent="0.25">
      <c r="A46">
        <v>0.27</v>
      </c>
      <c r="B46">
        <v>0.32</v>
      </c>
      <c r="C46">
        <f t="shared" si="0"/>
        <v>0.29500000000000004</v>
      </c>
      <c r="D46">
        <v>2024</v>
      </c>
      <c r="E46" s="8" t="s">
        <v>36</v>
      </c>
    </row>
    <row r="47" spans="1:5" ht="30" x14ac:dyDescent="0.25">
      <c r="A47">
        <v>0.15</v>
      </c>
      <c r="B47">
        <v>0.17</v>
      </c>
      <c r="C47">
        <f t="shared" si="0"/>
        <v>0.16</v>
      </c>
      <c r="D47">
        <v>2024</v>
      </c>
      <c r="E47" s="8" t="s">
        <v>36</v>
      </c>
    </row>
    <row r="48" spans="1:5" ht="30" x14ac:dyDescent="0.25">
      <c r="A48">
        <v>0.16</v>
      </c>
      <c r="B48">
        <v>0.19</v>
      </c>
      <c r="C48">
        <f t="shared" si="0"/>
        <v>0.17499999999999999</v>
      </c>
      <c r="D48">
        <v>2024</v>
      </c>
      <c r="E48" s="8" t="s">
        <v>36</v>
      </c>
    </row>
    <row r="49" spans="1:5" ht="30" x14ac:dyDescent="0.25">
      <c r="A49">
        <v>0.19</v>
      </c>
      <c r="B49">
        <v>0.23</v>
      </c>
      <c r="C49">
        <f t="shared" si="0"/>
        <v>0.21000000000000002</v>
      </c>
      <c r="D49">
        <v>2024</v>
      </c>
      <c r="E49" s="8" t="s">
        <v>36</v>
      </c>
    </row>
    <row r="50" spans="1:5" ht="30" x14ac:dyDescent="0.25">
      <c r="A50">
        <v>0.32</v>
      </c>
      <c r="B50">
        <v>0.37</v>
      </c>
      <c r="C50">
        <f t="shared" si="0"/>
        <v>0.34499999999999997</v>
      </c>
      <c r="D50">
        <v>2024</v>
      </c>
      <c r="E50" s="8" t="s">
        <v>36</v>
      </c>
    </row>
    <row r="51" spans="1:5" ht="30" x14ac:dyDescent="0.25">
      <c r="A51">
        <v>0.22</v>
      </c>
      <c r="B51">
        <v>0.26</v>
      </c>
      <c r="C51">
        <f t="shared" si="0"/>
        <v>0.24</v>
      </c>
      <c r="D51">
        <v>2024</v>
      </c>
      <c r="E51" s="8" t="s">
        <v>36</v>
      </c>
    </row>
    <row r="52" spans="1:5" hidden="1" x14ac:dyDescent="0.25">
      <c r="A52">
        <v>0.86</v>
      </c>
      <c r="B52">
        <v>0.86</v>
      </c>
      <c r="C52">
        <f t="shared" si="0"/>
        <v>0.86</v>
      </c>
      <c r="D52">
        <v>2025</v>
      </c>
      <c r="E52" t="s">
        <v>53</v>
      </c>
    </row>
    <row r="53" spans="1:5" x14ac:dyDescent="0.25">
      <c r="A53">
        <v>4</v>
      </c>
      <c r="B53">
        <v>4</v>
      </c>
      <c r="C53">
        <f t="shared" si="0"/>
        <v>4</v>
      </c>
      <c r="D53">
        <v>2025</v>
      </c>
      <c r="E53" t="s">
        <v>37</v>
      </c>
    </row>
    <row r="54" spans="1:5" ht="30" x14ac:dyDescent="0.25">
      <c r="A54">
        <v>0.5</v>
      </c>
      <c r="B54">
        <v>0.5</v>
      </c>
      <c r="C54">
        <f t="shared" si="0"/>
        <v>0.5</v>
      </c>
      <c r="D54">
        <v>2025</v>
      </c>
      <c r="E54" s="8" t="s">
        <v>36</v>
      </c>
    </row>
    <row r="55" spans="1:5" hidden="1" x14ac:dyDescent="0.25">
      <c r="A55">
        <v>3.1</v>
      </c>
      <c r="B55">
        <v>3.6</v>
      </c>
      <c r="C55">
        <f t="shared" si="0"/>
        <v>3.35</v>
      </c>
      <c r="D55">
        <v>2026</v>
      </c>
      <c r="E55" t="s">
        <v>53</v>
      </c>
    </row>
    <row r="56" spans="1:5" hidden="1" x14ac:dyDescent="0.25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5">
      <c r="A57">
        <v>1</v>
      </c>
      <c r="B57">
        <v>1.5</v>
      </c>
      <c r="C57">
        <f t="shared" si="0"/>
        <v>1.25</v>
      </c>
      <c r="D57">
        <v>2025</v>
      </c>
      <c r="E57" t="s">
        <v>53</v>
      </c>
    </row>
    <row r="58" spans="1:5" hidden="1" x14ac:dyDescent="0.25">
      <c r="A58">
        <v>1.6</v>
      </c>
      <c r="B58">
        <v>1.8</v>
      </c>
      <c r="C58">
        <f t="shared" si="0"/>
        <v>1.7000000000000002</v>
      </c>
      <c r="D58">
        <v>2025</v>
      </c>
      <c r="E58" t="s">
        <v>53</v>
      </c>
    </row>
    <row r="59" spans="1:5" hidden="1" x14ac:dyDescent="0.25">
      <c r="A59">
        <v>4.3</v>
      </c>
      <c r="B59">
        <v>4.3</v>
      </c>
      <c r="C59">
        <f t="shared" si="0"/>
        <v>4.3</v>
      </c>
      <c r="D59">
        <v>2025</v>
      </c>
      <c r="E59" t="s">
        <v>53</v>
      </c>
    </row>
    <row r="60" spans="1:5" hidden="1" x14ac:dyDescent="0.25">
      <c r="A60">
        <v>5</v>
      </c>
      <c r="B60">
        <v>6</v>
      </c>
      <c r="C60">
        <f t="shared" si="0"/>
        <v>5.5</v>
      </c>
      <c r="D60">
        <v>2025</v>
      </c>
      <c r="E60" t="s">
        <v>53</v>
      </c>
    </row>
    <row r="61" spans="1:5" hidden="1" x14ac:dyDescent="0.25">
      <c r="A61">
        <v>1.4</v>
      </c>
      <c r="B61">
        <v>1.4</v>
      </c>
      <c r="C61">
        <f t="shared" si="0"/>
        <v>1.4</v>
      </c>
      <c r="D61">
        <v>2025</v>
      </c>
      <c r="E61" t="s">
        <v>53</v>
      </c>
    </row>
    <row r="62" spans="1:5" ht="30" x14ac:dyDescent="0.25">
      <c r="A62">
        <v>0.18</v>
      </c>
      <c r="B62">
        <v>0.18</v>
      </c>
      <c r="C62">
        <f t="shared" si="0"/>
        <v>0.18</v>
      </c>
      <c r="D62">
        <v>2022</v>
      </c>
      <c r="E62" s="8" t="s">
        <v>36</v>
      </c>
    </row>
    <row r="63" spans="1:5" x14ac:dyDescent="0.25">
      <c r="A63">
        <v>0.4</v>
      </c>
      <c r="B63">
        <v>0.5</v>
      </c>
      <c r="C63">
        <f t="shared" si="0"/>
        <v>0.45</v>
      </c>
      <c r="D63">
        <v>2025</v>
      </c>
      <c r="E63" t="s">
        <v>37</v>
      </c>
    </row>
    <row r="64" spans="1:5" ht="30" x14ac:dyDescent="0.25">
      <c r="A64">
        <v>0.18</v>
      </c>
      <c r="B64">
        <v>0.18</v>
      </c>
      <c r="C64">
        <f t="shared" si="0"/>
        <v>0.18</v>
      </c>
      <c r="D64">
        <v>2025</v>
      </c>
      <c r="E64" s="8" t="s">
        <v>36</v>
      </c>
    </row>
    <row r="65" spans="1:5" hidden="1" x14ac:dyDescent="0.25">
      <c r="A65">
        <v>0.32</v>
      </c>
      <c r="B65">
        <v>0.32</v>
      </c>
      <c r="C65">
        <f t="shared" si="0"/>
        <v>0.32</v>
      </c>
      <c r="D65">
        <v>2025</v>
      </c>
      <c r="E65" t="s">
        <v>53</v>
      </c>
    </row>
    <row r="66" spans="1:5" ht="45" hidden="1" x14ac:dyDescent="0.25">
      <c r="A66">
        <v>4</v>
      </c>
      <c r="B66">
        <v>4</v>
      </c>
      <c r="C66">
        <f t="shared" si="0"/>
        <v>4</v>
      </c>
      <c r="D66">
        <v>2027</v>
      </c>
      <c r="E66" s="17" t="s">
        <v>50</v>
      </c>
    </row>
    <row r="67" spans="1:5" hidden="1" x14ac:dyDescent="0.25">
      <c r="A67">
        <v>2</v>
      </c>
      <c r="B67">
        <v>6</v>
      </c>
      <c r="C67">
        <f t="shared" si="0"/>
        <v>4</v>
      </c>
      <c r="D67">
        <v>2025</v>
      </c>
      <c r="E67" t="s">
        <v>53</v>
      </c>
    </row>
    <row r="68" spans="1:5" ht="45" hidden="1" x14ac:dyDescent="0.25">
      <c r="A68">
        <v>5</v>
      </c>
      <c r="B68">
        <v>5</v>
      </c>
      <c r="C68">
        <f t="shared" si="0"/>
        <v>5</v>
      </c>
      <c r="D68">
        <v>2025</v>
      </c>
      <c r="E68" s="17" t="s">
        <v>50</v>
      </c>
    </row>
    <row r="69" spans="1:5" hidden="1" x14ac:dyDescent="0.25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53</v>
      </c>
    </row>
    <row r="70" spans="1:5" x14ac:dyDescent="0.25">
      <c r="A70">
        <v>4.0999999999999996</v>
      </c>
      <c r="B70">
        <v>8.1</v>
      </c>
      <c r="C70">
        <f t="shared" si="1"/>
        <v>6.1</v>
      </c>
      <c r="D70">
        <v>2026</v>
      </c>
      <c r="E70" t="s">
        <v>37</v>
      </c>
    </row>
    <row r="71" spans="1:5" hidden="1" x14ac:dyDescent="0.25">
      <c r="A71">
        <v>1</v>
      </c>
      <c r="B71">
        <v>2</v>
      </c>
      <c r="C71">
        <f t="shared" si="1"/>
        <v>1.5</v>
      </c>
      <c r="D71">
        <v>2025</v>
      </c>
      <c r="E71" t="s">
        <v>40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34" workbookViewId="0">
      <selection activeCell="B35" sqref="B35"/>
    </sheetView>
  </sheetViews>
  <sheetFormatPr defaultRowHeight="15" x14ac:dyDescent="0.25"/>
  <cols>
    <col min="1" max="1" width="48.28515625" customWidth="1"/>
  </cols>
  <sheetData>
    <row r="25" spans="1:8" x14ac:dyDescent="0.25">
      <c r="A25" s="7" t="s">
        <v>74</v>
      </c>
      <c r="B25" s="7"/>
      <c r="C25" s="7"/>
      <c r="D25" s="7"/>
      <c r="E25" s="7"/>
      <c r="F25" s="7"/>
      <c r="G25" s="7"/>
      <c r="H25" s="7"/>
    </row>
    <row r="27" spans="1:8" x14ac:dyDescent="0.25">
      <c r="A27" t="s">
        <v>28</v>
      </c>
    </row>
    <row r="28" spans="1:8" x14ac:dyDescent="0.25">
      <c r="A28" t="s">
        <v>29</v>
      </c>
    </row>
    <row r="29" spans="1:8" x14ac:dyDescent="0.25">
      <c r="A29" t="s">
        <v>30</v>
      </c>
    </row>
    <row r="30" spans="1:8" x14ac:dyDescent="0.25">
      <c r="A30" t="s">
        <v>31</v>
      </c>
    </row>
    <row r="31" spans="1:8" x14ac:dyDescent="0.25">
      <c r="A31" t="s">
        <v>32</v>
      </c>
    </row>
    <row r="32" spans="1:8" x14ac:dyDescent="0.25">
      <c r="A32" t="s">
        <v>33</v>
      </c>
    </row>
    <row r="33" spans="1:4" x14ac:dyDescent="0.25">
      <c r="A33" t="s">
        <v>34</v>
      </c>
    </row>
    <row r="34" spans="1:4" x14ac:dyDescent="0.25">
      <c r="A34" t="s">
        <v>35</v>
      </c>
    </row>
    <row r="35" spans="1:4" x14ac:dyDescent="0.25">
      <c r="A35" t="s">
        <v>36</v>
      </c>
      <c r="B35">
        <f>28+47</f>
        <v>75</v>
      </c>
    </row>
    <row r="36" spans="1:4" x14ac:dyDescent="0.25">
      <c r="A36" t="s">
        <v>37</v>
      </c>
      <c r="B36">
        <f>19+23</f>
        <v>42</v>
      </c>
      <c r="D36" t="s">
        <v>218</v>
      </c>
    </row>
    <row r="37" spans="1:4" x14ac:dyDescent="0.25">
      <c r="A37" t="s">
        <v>38</v>
      </c>
    </row>
    <row r="38" spans="1:4" x14ac:dyDescent="0.25">
      <c r="A38" t="s">
        <v>39</v>
      </c>
    </row>
    <row r="39" spans="1:4" x14ac:dyDescent="0.25">
      <c r="A39" t="s">
        <v>40</v>
      </c>
      <c r="B39">
        <v>15</v>
      </c>
    </row>
    <row r="40" spans="1:4" x14ac:dyDescent="0.25">
      <c r="A40" t="s">
        <v>41</v>
      </c>
    </row>
    <row r="41" spans="1:4" x14ac:dyDescent="0.25">
      <c r="A41" t="s">
        <v>42</v>
      </c>
    </row>
    <row r="42" spans="1:4" x14ac:dyDescent="0.25">
      <c r="A42" t="s">
        <v>43</v>
      </c>
    </row>
    <row r="43" spans="1:4" x14ac:dyDescent="0.25">
      <c r="A43" t="s">
        <v>44</v>
      </c>
    </row>
    <row r="44" spans="1:4" x14ac:dyDescent="0.25">
      <c r="A44" t="s">
        <v>45</v>
      </c>
    </row>
    <row r="45" spans="1:4" x14ac:dyDescent="0.25">
      <c r="A45" t="s">
        <v>46</v>
      </c>
    </row>
    <row r="46" spans="1:4" x14ac:dyDescent="0.25">
      <c r="A46" t="s">
        <v>47</v>
      </c>
    </row>
    <row r="47" spans="1:4" x14ac:dyDescent="0.25">
      <c r="A47" t="s">
        <v>48</v>
      </c>
    </row>
    <row r="48" spans="1:4" x14ac:dyDescent="0.25">
      <c r="A48" t="s">
        <v>49</v>
      </c>
    </row>
    <row r="49" spans="1:2" x14ac:dyDescent="0.25">
      <c r="A49" t="s">
        <v>50</v>
      </c>
      <c r="B49">
        <v>9</v>
      </c>
    </row>
    <row r="50" spans="1:2" x14ac:dyDescent="0.25">
      <c r="A50" t="s">
        <v>51</v>
      </c>
    </row>
    <row r="51" spans="1:2" x14ac:dyDescent="0.25">
      <c r="A51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95"/>
  <sheetViews>
    <sheetView topLeftCell="A77" workbookViewId="0">
      <selection activeCell="B71" sqref="B71"/>
    </sheetView>
  </sheetViews>
  <sheetFormatPr defaultRowHeight="15" x14ac:dyDescent="0.25"/>
  <cols>
    <col min="1" max="1" width="84.7109375" customWidth="1"/>
    <col min="2" max="2" width="18.5703125" bestFit="1" customWidth="1"/>
  </cols>
  <sheetData>
    <row r="1" spans="1:34" x14ac:dyDescent="0.25">
      <c r="A1" s="6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5">
      <c r="A2" s="8"/>
      <c r="B2" s="15">
        <v>2018</v>
      </c>
      <c r="C2">
        <v>2019</v>
      </c>
      <c r="D2">
        <v>2020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  <c r="L2">
        <v>2028</v>
      </c>
      <c r="M2">
        <v>2029</v>
      </c>
      <c r="N2">
        <v>2030</v>
      </c>
      <c r="O2">
        <v>2031</v>
      </c>
      <c r="P2">
        <v>2032</v>
      </c>
      <c r="Q2">
        <v>2033</v>
      </c>
      <c r="R2">
        <v>2034</v>
      </c>
      <c r="S2">
        <v>2035</v>
      </c>
      <c r="T2">
        <v>2036</v>
      </c>
      <c r="U2">
        <v>2037</v>
      </c>
      <c r="V2">
        <v>2038</v>
      </c>
      <c r="W2">
        <v>2039</v>
      </c>
      <c r="X2">
        <v>2040</v>
      </c>
      <c r="Y2">
        <v>2041</v>
      </c>
      <c r="Z2">
        <v>2042</v>
      </c>
      <c r="AA2">
        <v>2043</v>
      </c>
      <c r="AB2">
        <v>2044</v>
      </c>
      <c r="AC2">
        <v>2045</v>
      </c>
      <c r="AD2">
        <v>2046</v>
      </c>
      <c r="AE2">
        <v>2047</v>
      </c>
      <c r="AF2">
        <v>2048</v>
      </c>
      <c r="AG2">
        <v>2049</v>
      </c>
      <c r="AH2">
        <v>2050</v>
      </c>
    </row>
    <row r="3" spans="1:34" x14ac:dyDescent="0.25">
      <c r="A3" s="11" t="s">
        <v>36</v>
      </c>
      <c r="B3" s="10">
        <f>SUMIFS('Global CCS Database'!$C:$C,'Global CCS Database'!$D:$D,_xlfn.CONCAT("&lt;=",B$2),'Global CCS Database'!$E:$E,$A3)</f>
        <v>3.1349999999999998</v>
      </c>
      <c r="C3" s="10">
        <f>SUMIFS('Global CCS Database'!$C:$C,'Global CCS Database'!$D:$D,_xlfn.CONCAT("&lt;=",C$2),'Global CCS Database'!$E:$E,$A3)</f>
        <v>3.1349999999999998</v>
      </c>
      <c r="D3" s="10">
        <f>SUMIFS('Global CCS Database'!$C:$C,'Global CCS Database'!$D:$D,_xlfn.CONCAT("&lt;=",D$2),'Global CCS Database'!$E:$E,$A3)</f>
        <v>3.1349999999999998</v>
      </c>
      <c r="E3" s="10">
        <f>SUMIFS('Global CCS Database'!$C:$C,'Global CCS Database'!$D:$D,_xlfn.CONCAT("&lt;=",E$2),'Global CCS Database'!$E:$E,$A3)</f>
        <v>3.1349999999999998</v>
      </c>
      <c r="F3" s="10">
        <f>SUMIFS('Global CCS Database'!$C:$C,'Global CCS Database'!$D:$D,_xlfn.CONCAT("&lt;=",F$2),'Global CCS Database'!$E:$E,$A3)</f>
        <v>5.6049999999999995</v>
      </c>
      <c r="G3" s="10">
        <f>SUMIFS('Global CCS Database'!$C:$C,'Global CCS Database'!$D:$D,_xlfn.CONCAT("&lt;=",G$2),'Global CCS Database'!$E:$E,$A3)</f>
        <v>5.6049999999999995</v>
      </c>
      <c r="H3" s="10">
        <f>SUMIFS('Global CCS Database'!$C:$C,'Global CCS Database'!$D:$D,_xlfn.CONCAT("&lt;=",H$2),'Global CCS Database'!$E:$E,$A3)</f>
        <v>12.955000000000002</v>
      </c>
      <c r="I3" s="10">
        <f>SUMIFS('Global CCS Database'!$C:$C,'Global CCS Database'!$D:$D,_xlfn.CONCAT("&lt;=",I$2),'Global CCS Database'!$E:$E,$A3)</f>
        <v>13.635000000000002</v>
      </c>
      <c r="J3" s="10">
        <f>SUMIFS('Global CCS Database'!$C:$C,'Global CCS Database'!$D:$D,_xlfn.CONCAT("&lt;=",J$2),'Global CCS Database'!$E:$E,$A3)</f>
        <v>13.635000000000002</v>
      </c>
      <c r="K3" s="10">
        <f>SUMIFS('Global CCS Database'!$C:$C,'Global CCS Database'!$D:$D,_xlfn.CONCAT("&lt;=",K$2),'Global CCS Database'!$E:$E,$A3)</f>
        <v>13.635000000000002</v>
      </c>
      <c r="L3" s="10"/>
      <c r="M3" s="10"/>
      <c r="N3" s="10"/>
      <c r="O3" s="10"/>
      <c r="P3" s="10"/>
      <c r="Q3" s="10"/>
      <c r="R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x14ac:dyDescent="0.25">
      <c r="A4" s="11" t="s">
        <v>37</v>
      </c>
      <c r="B4" s="10">
        <f>SUMIFS('Global CCS Database'!$C:$C,'Global CCS Database'!$D:$D,_xlfn.CONCAT("&lt;=",B$2),'Global CCS Database'!$E:$E,$A4)</f>
        <v>1.3</v>
      </c>
      <c r="C4" s="10">
        <f>SUMIFS('Global CCS Database'!$C:$C,'Global CCS Database'!$D:$D,_xlfn.CONCAT("&lt;=",C$2),'Global CCS Database'!$E:$E,$A4)</f>
        <v>1.3</v>
      </c>
      <c r="D4" s="10">
        <f>SUMIFS('Global CCS Database'!$C:$C,'Global CCS Database'!$D:$D,_xlfn.CONCAT("&lt;=",D$2),'Global CCS Database'!$E:$E,$A4)</f>
        <v>1.3</v>
      </c>
      <c r="E4" s="10">
        <f>SUMIFS('Global CCS Database'!$C:$C,'Global CCS Database'!$D:$D,_xlfn.CONCAT("&lt;=",E$2),'Global CCS Database'!$E:$E,$A4)</f>
        <v>1.3</v>
      </c>
      <c r="F4" s="10">
        <f>SUMIFS('Global CCS Database'!$C:$C,'Global CCS Database'!$D:$D,_xlfn.CONCAT("&lt;=",F$2),'Global CCS Database'!$E:$E,$A4)</f>
        <v>1.3</v>
      </c>
      <c r="G4" s="10">
        <f>SUMIFS('Global CCS Database'!$C:$C,'Global CCS Database'!$D:$D,_xlfn.CONCAT("&lt;=",G$2),'Global CCS Database'!$E:$E,$A4)</f>
        <v>1.3</v>
      </c>
      <c r="H4" s="10">
        <f>SUMIFS('Global CCS Database'!$C:$C,'Global CCS Database'!$D:$D,_xlfn.CONCAT("&lt;=",H$2),'Global CCS Database'!$E:$E,$A4)</f>
        <v>1.3</v>
      </c>
      <c r="I4" s="10">
        <f>SUMIFS('Global CCS Database'!$C:$C,'Global CCS Database'!$D:$D,_xlfn.CONCAT("&lt;=",I$2),'Global CCS Database'!$E:$E,$A4)</f>
        <v>5.75</v>
      </c>
      <c r="J4" s="10">
        <f>SUMIFS('Global CCS Database'!$C:$C,'Global CCS Database'!$D:$D,_xlfn.CONCAT("&lt;=",J$2),'Global CCS Database'!$E:$E,$A4)</f>
        <v>11.85</v>
      </c>
      <c r="K4" s="10">
        <f>SUMIFS('Global CCS Database'!$C:$C,'Global CCS Database'!$D:$D,_xlfn.CONCAT("&lt;=",K$2),'Global CCS Database'!$E:$E,$A4)</f>
        <v>11.85</v>
      </c>
      <c r="L4" s="10"/>
      <c r="M4" s="10"/>
      <c r="N4" s="10"/>
      <c r="O4" s="10"/>
      <c r="P4" s="10"/>
      <c r="Q4" s="10"/>
      <c r="R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x14ac:dyDescent="0.25">
      <c r="A5" s="11" t="s">
        <v>40</v>
      </c>
      <c r="B5" s="10">
        <f>SUMIFS('Global CCS Database'!$C:$C,'Global CCS Database'!$D:$D,_xlfn.CONCAT("&lt;=",B$2),'Global CCS Database'!$E:$E,$A5)</f>
        <v>0</v>
      </c>
      <c r="C5" s="10">
        <f>SUMIFS('Global CCS Database'!$C:$C,'Global CCS Database'!$D:$D,_xlfn.CONCAT("&lt;=",C$2),'Global CCS Database'!$E:$E,$A5)</f>
        <v>0</v>
      </c>
      <c r="D5" s="10">
        <f>SUMIFS('Global CCS Database'!$C:$C,'Global CCS Database'!$D:$D,_xlfn.CONCAT("&lt;=",D$2),'Global CCS Database'!$E:$E,$A5)</f>
        <v>0</v>
      </c>
      <c r="E5" s="10">
        <f>SUMIFS('Global CCS Database'!$C:$C,'Global CCS Database'!$D:$D,_xlfn.CONCAT("&lt;=",E$2),'Global CCS Database'!$E:$E,$A5)</f>
        <v>0</v>
      </c>
      <c r="F5" s="10">
        <f>SUMIFS('Global CCS Database'!$C:$C,'Global CCS Database'!$D:$D,_xlfn.CONCAT("&lt;=",F$2),'Global CCS Database'!$E:$E,$A5)</f>
        <v>0</v>
      </c>
      <c r="G5" s="10">
        <f>SUMIFS('Global CCS Database'!$C:$C,'Global CCS Database'!$D:$D,_xlfn.CONCAT("&lt;=",G$2),'Global CCS Database'!$E:$E,$A5)</f>
        <v>0</v>
      </c>
      <c r="H5" s="10">
        <f>SUMIFS('Global CCS Database'!$C:$C,'Global CCS Database'!$D:$D,_xlfn.CONCAT("&lt;=",H$2),'Global CCS Database'!$E:$E,$A5)</f>
        <v>0</v>
      </c>
      <c r="I5" s="10">
        <f>SUMIFS('Global CCS Database'!$C:$C,'Global CCS Database'!$D:$D,_xlfn.CONCAT("&lt;=",I$2),'Global CCS Database'!$E:$E,$A5)</f>
        <v>1.5</v>
      </c>
      <c r="J5" s="10">
        <f>SUMIFS('Global CCS Database'!$C:$C,'Global CCS Database'!$D:$D,_xlfn.CONCAT("&lt;=",J$2),'Global CCS Database'!$E:$E,$A5)</f>
        <v>1.5</v>
      </c>
      <c r="K5" s="10">
        <f>SUMIFS('Global CCS Database'!$C:$C,'Global CCS Database'!$D:$D,_xlfn.CONCAT("&lt;=",K$2),'Global CCS Database'!$E:$E,$A5)</f>
        <v>1.5</v>
      </c>
      <c r="L5" s="10"/>
      <c r="M5" s="10"/>
      <c r="N5" s="10"/>
      <c r="O5" s="10"/>
      <c r="P5" s="10"/>
      <c r="Q5" s="10"/>
      <c r="R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25">
      <c r="A6" s="11" t="s">
        <v>50</v>
      </c>
      <c r="B6" s="10">
        <f>SUMIFS('Global CCS Database'!$C:$C,'Global CCS Database'!$D:$D,_xlfn.CONCAT("&lt;=",B$2),'Global CCS Database'!$E:$E,$A6)</f>
        <v>12.8</v>
      </c>
      <c r="C6" s="10">
        <f>SUMIFS('Global CCS Database'!$C:$C,'Global CCS Database'!$D:$D,_xlfn.CONCAT("&lt;=",C$2),'Global CCS Database'!$E:$E,$A6)</f>
        <v>12.8</v>
      </c>
      <c r="D6" s="10">
        <f>SUMIFS('Global CCS Database'!$C:$C,'Global CCS Database'!$D:$D,_xlfn.CONCAT("&lt;=",D$2),'Global CCS Database'!$E:$E,$A6)</f>
        <v>12.8</v>
      </c>
      <c r="E6" s="10">
        <f>SUMIFS('Global CCS Database'!$C:$C,'Global CCS Database'!$D:$D,_xlfn.CONCAT("&lt;=",E$2),'Global CCS Database'!$E:$E,$A6)</f>
        <v>12.8</v>
      </c>
      <c r="F6" s="10">
        <f>SUMIFS('Global CCS Database'!$C:$C,'Global CCS Database'!$D:$D,_xlfn.CONCAT("&lt;=",F$2),'Global CCS Database'!$E:$E,$A6)</f>
        <v>12.8</v>
      </c>
      <c r="G6" s="10">
        <f>SUMIFS('Global CCS Database'!$C:$C,'Global CCS Database'!$D:$D,_xlfn.CONCAT("&lt;=",G$2),'Global CCS Database'!$E:$E,$A6)</f>
        <v>12.8</v>
      </c>
      <c r="H6" s="10">
        <f>SUMIFS('Global CCS Database'!$C:$C,'Global CCS Database'!$D:$D,_xlfn.CONCAT("&lt;=",H$2),'Global CCS Database'!$E:$E,$A6)</f>
        <v>12.8</v>
      </c>
      <c r="I6" s="10">
        <f>SUMIFS('Global CCS Database'!$C:$C,'Global CCS Database'!$D:$D,_xlfn.CONCAT("&lt;=",I$2),'Global CCS Database'!$E:$E,$A6)</f>
        <v>17.8</v>
      </c>
      <c r="J6" s="10">
        <f>SUMIFS('Global CCS Database'!$C:$C,'Global CCS Database'!$D:$D,_xlfn.CONCAT("&lt;=",J$2),'Global CCS Database'!$E:$E,$A6)</f>
        <v>17.8</v>
      </c>
      <c r="K6" s="10">
        <f>SUMIFS('Global CCS Database'!$C:$C,'Global CCS Database'!$D:$D,_xlfn.CONCAT("&lt;=",K$2),'Global CCS Database'!$E:$E,$A6)</f>
        <v>21.8</v>
      </c>
      <c r="L6" s="10"/>
      <c r="M6" s="10"/>
      <c r="N6" s="10"/>
      <c r="O6" s="10"/>
      <c r="P6" s="10"/>
      <c r="Q6" s="10"/>
      <c r="R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6</v>
      </c>
    </row>
    <row r="26" spans="1:1" x14ac:dyDescent="0.25">
      <c r="A26" t="s">
        <v>7</v>
      </c>
    </row>
    <row r="27" spans="1:1" x14ac:dyDescent="0.25">
      <c r="A27" t="s">
        <v>57</v>
      </c>
    </row>
    <row r="29" spans="1:1" x14ac:dyDescent="0.25">
      <c r="A29" t="s">
        <v>56</v>
      </c>
    </row>
    <row r="30" spans="1:1" x14ac:dyDescent="0.25">
      <c r="A30" t="s">
        <v>58</v>
      </c>
    </row>
    <row r="31" spans="1:1" x14ac:dyDescent="0.25">
      <c r="A31" t="s">
        <v>59</v>
      </c>
    </row>
    <row r="33" spans="1:34" x14ac:dyDescent="0.25">
      <c r="B33">
        <v>2027</v>
      </c>
      <c r="C33">
        <v>2035</v>
      </c>
    </row>
    <row r="34" spans="1:34" x14ac:dyDescent="0.25">
      <c r="A34" s="11" t="s">
        <v>36</v>
      </c>
      <c r="B34" s="10">
        <f>K3</f>
        <v>13.635000000000002</v>
      </c>
      <c r="C34" s="18">
        <f>Rhodium!B35</f>
        <v>75</v>
      </c>
    </row>
    <row r="35" spans="1:34" x14ac:dyDescent="0.25">
      <c r="A35" s="11" t="s">
        <v>37</v>
      </c>
      <c r="B35" s="10">
        <f t="shared" ref="B35:B37" si="0">K4</f>
        <v>11.85</v>
      </c>
      <c r="C35" s="18">
        <f>Rhodium!B36</f>
        <v>42</v>
      </c>
    </row>
    <row r="36" spans="1:34" x14ac:dyDescent="0.25">
      <c r="A36" s="11" t="s">
        <v>40</v>
      </c>
      <c r="B36" s="10">
        <f t="shared" si="0"/>
        <v>1.5</v>
      </c>
      <c r="C36" s="18">
        <f>Rhodium!B39</f>
        <v>15</v>
      </c>
    </row>
    <row r="37" spans="1:34" x14ac:dyDescent="0.25">
      <c r="A37" s="11" t="s">
        <v>50</v>
      </c>
      <c r="B37" s="10">
        <f t="shared" si="0"/>
        <v>21.8</v>
      </c>
      <c r="C37" s="18">
        <f>Rhodium!B49</f>
        <v>9</v>
      </c>
      <c r="N37" s="10"/>
    </row>
    <row r="39" spans="1:34" x14ac:dyDescent="0.25">
      <c r="B39" s="8">
        <v>2018</v>
      </c>
      <c r="C39">
        <v>2019</v>
      </c>
      <c r="D39">
        <v>2020</v>
      </c>
      <c r="E39">
        <v>2021</v>
      </c>
      <c r="F39">
        <v>2022</v>
      </c>
      <c r="G39">
        <v>2023</v>
      </c>
      <c r="H39">
        <v>2024</v>
      </c>
      <c r="I39">
        <v>2025</v>
      </c>
      <c r="J39">
        <v>2026</v>
      </c>
      <c r="K39">
        <v>2027</v>
      </c>
      <c r="L39">
        <v>2028</v>
      </c>
      <c r="M39">
        <v>2029</v>
      </c>
      <c r="N39">
        <v>2030</v>
      </c>
      <c r="O39">
        <v>2031</v>
      </c>
      <c r="P39">
        <v>2032</v>
      </c>
      <c r="Q39">
        <v>2033</v>
      </c>
      <c r="R39">
        <v>2034</v>
      </c>
      <c r="S39">
        <v>2035</v>
      </c>
      <c r="T39">
        <v>2036</v>
      </c>
      <c r="U39">
        <v>2037</v>
      </c>
      <c r="V39">
        <v>2038</v>
      </c>
      <c r="W39">
        <v>2039</v>
      </c>
      <c r="X39">
        <v>2040</v>
      </c>
      <c r="Y39">
        <v>2041</v>
      </c>
      <c r="Z39">
        <v>2042</v>
      </c>
      <c r="AA39">
        <v>2043</v>
      </c>
      <c r="AB39">
        <v>2044</v>
      </c>
      <c r="AC39">
        <v>2045</v>
      </c>
      <c r="AD39">
        <v>2046</v>
      </c>
      <c r="AE39">
        <v>2047</v>
      </c>
      <c r="AF39">
        <v>2048</v>
      </c>
      <c r="AG39">
        <v>2049</v>
      </c>
      <c r="AH39">
        <v>2050</v>
      </c>
    </row>
    <row r="40" spans="1:34" x14ac:dyDescent="0.25">
      <c r="A40" s="11" t="s">
        <v>36</v>
      </c>
      <c r="B40" s="10">
        <f t="shared" ref="B40:J40" si="1">MAX(0,TREND($B3:$J3,$B$2:$J$2,B$39))</f>
        <v>0.73433333333332484</v>
      </c>
      <c r="C40" s="10">
        <f>MAX(0,TREND($B3:$J3,$B$2:$J$2,C$39))</f>
        <v>2.3278333333332739</v>
      </c>
      <c r="D40" s="10">
        <f t="shared" si="1"/>
        <v>3.921333333333223</v>
      </c>
      <c r="E40" s="10">
        <f t="shared" si="1"/>
        <v>5.514833333333172</v>
      </c>
      <c r="F40" s="10">
        <f t="shared" si="1"/>
        <v>7.1083333333331211</v>
      </c>
      <c r="G40" s="10">
        <f t="shared" si="1"/>
        <v>8.7018333333330702</v>
      </c>
      <c r="H40" s="10">
        <f t="shared" si="1"/>
        <v>10.295333333333019</v>
      </c>
      <c r="I40" s="10">
        <f t="shared" si="1"/>
        <v>11.888833333332968</v>
      </c>
      <c r="J40" s="10">
        <f t="shared" si="1"/>
        <v>13.482333333333372</v>
      </c>
      <c r="K40" s="10">
        <f t="shared" ref="K40:S42" si="2">MAX(0,TREND($B34:$C34,$B$33:$C$33,K$39))</f>
        <v>13.635000000000218</v>
      </c>
      <c r="L40" s="10">
        <f t="shared" si="2"/>
        <v>21.305624999999054</v>
      </c>
      <c r="M40" s="10">
        <f t="shared" si="2"/>
        <v>28.976249999999709</v>
      </c>
      <c r="N40" s="10">
        <f t="shared" si="2"/>
        <v>36.646874999998545</v>
      </c>
      <c r="O40" s="10">
        <f t="shared" si="2"/>
        <v>44.3174999999992</v>
      </c>
      <c r="P40" s="10">
        <f t="shared" si="2"/>
        <v>51.988124999999854</v>
      </c>
      <c r="Q40" s="10">
        <f t="shared" si="2"/>
        <v>59.65874999999869</v>
      </c>
      <c r="R40" s="10">
        <f t="shared" si="2"/>
        <v>67.329374999999345</v>
      </c>
      <c r="S40" s="10">
        <f t="shared" si="2"/>
        <v>75</v>
      </c>
      <c r="T40" s="10">
        <f t="shared" ref="T40:AH40" si="3">S40</f>
        <v>75</v>
      </c>
      <c r="U40" s="10">
        <f t="shared" si="3"/>
        <v>75</v>
      </c>
      <c r="V40" s="10">
        <f t="shared" si="3"/>
        <v>75</v>
      </c>
      <c r="W40" s="10">
        <f t="shared" si="3"/>
        <v>75</v>
      </c>
      <c r="X40" s="10">
        <f t="shared" si="3"/>
        <v>75</v>
      </c>
      <c r="Y40" s="10">
        <f t="shared" si="3"/>
        <v>75</v>
      </c>
      <c r="Z40" s="10">
        <f t="shared" si="3"/>
        <v>75</v>
      </c>
      <c r="AA40" s="10">
        <f t="shared" si="3"/>
        <v>75</v>
      </c>
      <c r="AB40" s="10">
        <f t="shared" si="3"/>
        <v>75</v>
      </c>
      <c r="AC40" s="10">
        <f t="shared" si="3"/>
        <v>75</v>
      </c>
      <c r="AD40" s="10">
        <f t="shared" si="3"/>
        <v>75</v>
      </c>
      <c r="AE40" s="10">
        <f t="shared" si="3"/>
        <v>75</v>
      </c>
      <c r="AF40" s="10">
        <f t="shared" si="3"/>
        <v>75</v>
      </c>
      <c r="AG40" s="10">
        <f t="shared" si="3"/>
        <v>75</v>
      </c>
      <c r="AH40" s="10">
        <f t="shared" si="3"/>
        <v>75</v>
      </c>
    </row>
    <row r="41" spans="1:34" x14ac:dyDescent="0.25">
      <c r="A41" s="11" t="s">
        <v>37</v>
      </c>
      <c r="B41" s="10">
        <f t="shared" ref="B41:J41" si="4">MAX(0,TREND($B4:$J4,$B$2:$J$2,B$39))</f>
        <v>0</v>
      </c>
      <c r="C41" s="10">
        <f>MAX(0,TREND($B4:$J4,$B$2:$J$2,C$39))</f>
        <v>0.18916666666677884</v>
      </c>
      <c r="D41" s="10">
        <f t="shared" si="4"/>
        <v>1.1150000000000091</v>
      </c>
      <c r="E41" s="10">
        <f t="shared" si="4"/>
        <v>2.0408333333334667</v>
      </c>
      <c r="F41" s="10">
        <f t="shared" si="4"/>
        <v>2.966666666666697</v>
      </c>
      <c r="G41" s="10">
        <f t="shared" si="4"/>
        <v>3.8925000000001546</v>
      </c>
      <c r="H41" s="10">
        <f t="shared" si="4"/>
        <v>4.8183333333333849</v>
      </c>
      <c r="I41" s="10">
        <f t="shared" si="4"/>
        <v>5.7441666666668425</v>
      </c>
      <c r="J41" s="10">
        <f t="shared" si="4"/>
        <v>6.6700000000000728</v>
      </c>
      <c r="K41" s="10">
        <f t="shared" si="2"/>
        <v>11.850000000000364</v>
      </c>
      <c r="L41" s="10">
        <f t="shared" si="2"/>
        <v>15.618750000000546</v>
      </c>
      <c r="M41" s="10">
        <f t="shared" si="2"/>
        <v>19.387500000000728</v>
      </c>
      <c r="N41" s="10">
        <f t="shared" si="2"/>
        <v>23.156250000000909</v>
      </c>
      <c r="O41" s="10">
        <f t="shared" si="2"/>
        <v>26.925000000000182</v>
      </c>
      <c r="P41" s="10">
        <f t="shared" si="2"/>
        <v>30.693750000000364</v>
      </c>
      <c r="Q41" s="10">
        <f t="shared" si="2"/>
        <v>34.462500000000546</v>
      </c>
      <c r="R41" s="10">
        <f t="shared" si="2"/>
        <v>38.231250000000728</v>
      </c>
      <c r="S41" s="10">
        <f t="shared" si="2"/>
        <v>42.000000000000909</v>
      </c>
      <c r="T41" s="10">
        <f>S41</f>
        <v>42.000000000000909</v>
      </c>
      <c r="U41" s="10">
        <f t="shared" ref="U41:AH41" si="5">T41</f>
        <v>42.000000000000909</v>
      </c>
      <c r="V41" s="10">
        <f t="shared" si="5"/>
        <v>42.000000000000909</v>
      </c>
      <c r="W41" s="10">
        <f t="shared" si="5"/>
        <v>42.000000000000909</v>
      </c>
      <c r="X41" s="10">
        <f t="shared" si="5"/>
        <v>42.000000000000909</v>
      </c>
      <c r="Y41" s="10">
        <f t="shared" si="5"/>
        <v>42.000000000000909</v>
      </c>
      <c r="Z41" s="10">
        <f t="shared" si="5"/>
        <v>42.000000000000909</v>
      </c>
      <c r="AA41" s="10">
        <f t="shared" si="5"/>
        <v>42.000000000000909</v>
      </c>
      <c r="AB41" s="10">
        <f t="shared" si="5"/>
        <v>42.000000000000909</v>
      </c>
      <c r="AC41" s="10">
        <f t="shared" si="5"/>
        <v>42.000000000000909</v>
      </c>
      <c r="AD41" s="10">
        <f t="shared" si="5"/>
        <v>42.000000000000909</v>
      </c>
      <c r="AE41" s="10">
        <f t="shared" si="5"/>
        <v>42.000000000000909</v>
      </c>
      <c r="AF41" s="10">
        <f t="shared" si="5"/>
        <v>42.000000000000909</v>
      </c>
      <c r="AG41" s="10">
        <f t="shared" si="5"/>
        <v>42.000000000000909</v>
      </c>
      <c r="AH41" s="10">
        <f t="shared" si="5"/>
        <v>42.000000000000909</v>
      </c>
    </row>
    <row r="42" spans="1:34" x14ac:dyDescent="0.25">
      <c r="A42" s="11" t="s">
        <v>40</v>
      </c>
      <c r="B42" s="10">
        <f t="shared" ref="B42:J42" si="6">MAX(0,TREND($B5:$J5,$B$2:$J$2,B$39))</f>
        <v>0</v>
      </c>
      <c r="C42" s="10">
        <f t="shared" si="6"/>
        <v>0</v>
      </c>
      <c r="D42" s="10">
        <f t="shared" si="6"/>
        <v>0</v>
      </c>
      <c r="E42" s="10">
        <f t="shared" si="6"/>
        <v>0.15833333333330302</v>
      </c>
      <c r="F42" s="10">
        <f t="shared" si="6"/>
        <v>0.33333333333331439</v>
      </c>
      <c r="G42" s="10">
        <f t="shared" si="6"/>
        <v>0.50833333333332575</v>
      </c>
      <c r="H42" s="10">
        <f t="shared" si="6"/>
        <v>0.68333333333333712</v>
      </c>
      <c r="I42" s="10">
        <f t="shared" si="6"/>
        <v>0.85833333333334849</v>
      </c>
      <c r="J42" s="10">
        <f t="shared" si="6"/>
        <v>1.033333333333303</v>
      </c>
      <c r="K42" s="10">
        <f t="shared" si="2"/>
        <v>1.5</v>
      </c>
      <c r="L42" s="10">
        <f t="shared" si="2"/>
        <v>3.1875</v>
      </c>
      <c r="M42" s="10">
        <f t="shared" si="2"/>
        <v>4.875</v>
      </c>
      <c r="N42" s="10">
        <f t="shared" si="2"/>
        <v>6.5625</v>
      </c>
      <c r="O42" s="10">
        <f t="shared" si="2"/>
        <v>8.25</v>
      </c>
      <c r="P42" s="10">
        <f t="shared" si="2"/>
        <v>9.9375</v>
      </c>
      <c r="Q42" s="10">
        <f t="shared" si="2"/>
        <v>11.625</v>
      </c>
      <c r="R42" s="10">
        <f t="shared" si="2"/>
        <v>13.3125</v>
      </c>
      <c r="S42" s="10">
        <f t="shared" si="2"/>
        <v>15</v>
      </c>
      <c r="T42" s="10">
        <f>S42</f>
        <v>15</v>
      </c>
      <c r="U42" s="10">
        <f t="shared" ref="U42:AH42" si="7">T42</f>
        <v>15</v>
      </c>
      <c r="V42" s="10">
        <f t="shared" si="7"/>
        <v>15</v>
      </c>
      <c r="W42" s="10">
        <f t="shared" si="7"/>
        <v>15</v>
      </c>
      <c r="X42" s="10">
        <f t="shared" si="7"/>
        <v>15</v>
      </c>
      <c r="Y42" s="10">
        <f t="shared" si="7"/>
        <v>15</v>
      </c>
      <c r="Z42" s="10">
        <f t="shared" si="7"/>
        <v>15</v>
      </c>
      <c r="AA42" s="10">
        <f t="shared" si="7"/>
        <v>15</v>
      </c>
      <c r="AB42" s="10">
        <f t="shared" si="7"/>
        <v>15</v>
      </c>
      <c r="AC42" s="10">
        <f t="shared" si="7"/>
        <v>15</v>
      </c>
      <c r="AD42" s="10">
        <f t="shared" si="7"/>
        <v>15</v>
      </c>
      <c r="AE42" s="10">
        <f t="shared" si="7"/>
        <v>15</v>
      </c>
      <c r="AF42" s="10">
        <f t="shared" si="7"/>
        <v>15</v>
      </c>
      <c r="AG42" s="10">
        <f t="shared" si="7"/>
        <v>15</v>
      </c>
      <c r="AH42" s="10">
        <f t="shared" si="7"/>
        <v>15</v>
      </c>
    </row>
    <row r="43" spans="1:34" x14ac:dyDescent="0.25">
      <c r="A43" s="11" t="s">
        <v>50</v>
      </c>
      <c r="B43" s="10">
        <f t="shared" ref="B43:S43" si="8">MAX(0,TREND($B6:$J6,$B$2:$J$2,B$39))</f>
        <v>11.577777777777783</v>
      </c>
      <c r="C43" s="10">
        <f t="shared" si="8"/>
        <v>12.16111111111104</v>
      </c>
      <c r="D43" s="10">
        <f t="shared" si="8"/>
        <v>12.744444444444525</v>
      </c>
      <c r="E43" s="10">
        <f t="shared" si="8"/>
        <v>13.327777777777783</v>
      </c>
      <c r="F43" s="10">
        <f t="shared" si="8"/>
        <v>13.91111111111104</v>
      </c>
      <c r="G43" s="10">
        <f t="shared" si="8"/>
        <v>14.494444444444525</v>
      </c>
      <c r="H43" s="10">
        <f t="shared" si="8"/>
        <v>15.077777777777783</v>
      </c>
      <c r="I43" s="10">
        <f t="shared" si="8"/>
        <v>15.66111111111104</v>
      </c>
      <c r="J43" s="10">
        <f t="shared" si="8"/>
        <v>16.244444444444525</v>
      </c>
      <c r="K43" s="10">
        <f t="shared" si="8"/>
        <v>16.827777777777783</v>
      </c>
      <c r="L43" s="10">
        <f t="shared" si="8"/>
        <v>17.41111111111104</v>
      </c>
      <c r="M43" s="10">
        <f t="shared" si="8"/>
        <v>17.994444444444525</v>
      </c>
      <c r="N43" s="10">
        <f t="shared" si="8"/>
        <v>18.577777777777783</v>
      </c>
      <c r="O43" s="10">
        <f t="shared" si="8"/>
        <v>19.16111111111104</v>
      </c>
      <c r="P43" s="10">
        <f t="shared" si="8"/>
        <v>19.744444444444525</v>
      </c>
      <c r="Q43" s="10">
        <f t="shared" si="8"/>
        <v>20.327777777777783</v>
      </c>
      <c r="R43" s="10">
        <f t="shared" si="8"/>
        <v>20.91111111111104</v>
      </c>
      <c r="S43" s="10">
        <f t="shared" si="8"/>
        <v>21.494444444444525</v>
      </c>
      <c r="T43" s="10">
        <f t="shared" ref="T43:AH43" si="9">S43</f>
        <v>21.494444444444525</v>
      </c>
      <c r="U43" s="10">
        <f t="shared" si="9"/>
        <v>21.494444444444525</v>
      </c>
      <c r="V43" s="10">
        <f t="shared" si="9"/>
        <v>21.494444444444525</v>
      </c>
      <c r="W43" s="10">
        <f t="shared" si="9"/>
        <v>21.494444444444525</v>
      </c>
      <c r="X43" s="10">
        <f t="shared" si="9"/>
        <v>21.494444444444525</v>
      </c>
      <c r="Y43" s="10">
        <f t="shared" si="9"/>
        <v>21.494444444444525</v>
      </c>
      <c r="Z43" s="10">
        <f t="shared" si="9"/>
        <v>21.494444444444525</v>
      </c>
      <c r="AA43" s="10">
        <f t="shared" si="9"/>
        <v>21.494444444444525</v>
      </c>
      <c r="AB43" s="10">
        <f t="shared" si="9"/>
        <v>21.494444444444525</v>
      </c>
      <c r="AC43" s="10">
        <f t="shared" si="9"/>
        <v>21.494444444444525</v>
      </c>
      <c r="AD43" s="10">
        <f t="shared" si="9"/>
        <v>21.494444444444525</v>
      </c>
      <c r="AE43" s="10">
        <f t="shared" si="9"/>
        <v>21.494444444444525</v>
      </c>
      <c r="AF43" s="10">
        <f t="shared" si="9"/>
        <v>21.494444444444525</v>
      </c>
      <c r="AG43" s="10">
        <f t="shared" si="9"/>
        <v>21.494444444444525</v>
      </c>
      <c r="AH43" s="10">
        <f t="shared" si="9"/>
        <v>21.494444444444525</v>
      </c>
    </row>
    <row r="45" spans="1:34" x14ac:dyDescent="0.25">
      <c r="N45" s="10"/>
      <c r="S45" s="10"/>
      <c r="AH45" s="10"/>
    </row>
    <row r="60" spans="1:34" x14ac:dyDescent="0.25">
      <c r="A60" s="7" t="s">
        <v>26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x14ac:dyDescent="0.25">
      <c r="A61" s="1" t="s">
        <v>8</v>
      </c>
    </row>
    <row r="62" spans="1:34" x14ac:dyDescent="0.25">
      <c r="A62" t="s">
        <v>60</v>
      </c>
      <c r="B62">
        <v>2020</v>
      </c>
      <c r="C62">
        <v>2021</v>
      </c>
      <c r="D62">
        <v>2022</v>
      </c>
      <c r="E62">
        <v>2023</v>
      </c>
      <c r="F62">
        <v>2024</v>
      </c>
      <c r="G62">
        <v>2025</v>
      </c>
      <c r="H62">
        <v>2026</v>
      </c>
      <c r="I62">
        <v>2027</v>
      </c>
      <c r="J62">
        <v>2028</v>
      </c>
      <c r="K62">
        <v>2029</v>
      </c>
      <c r="L62">
        <v>2030</v>
      </c>
      <c r="M62">
        <v>2031</v>
      </c>
      <c r="N62">
        <v>2032</v>
      </c>
      <c r="O62">
        <v>2033</v>
      </c>
      <c r="P62">
        <v>2034</v>
      </c>
      <c r="Q62">
        <v>2035</v>
      </c>
      <c r="R62">
        <v>2036</v>
      </c>
      <c r="S62">
        <v>2037</v>
      </c>
      <c r="T62">
        <v>2038</v>
      </c>
      <c r="U62">
        <v>2039</v>
      </c>
      <c r="V62">
        <v>2040</v>
      </c>
      <c r="W62">
        <v>2041</v>
      </c>
      <c r="X62">
        <v>2042</v>
      </c>
      <c r="Y62">
        <v>2043</v>
      </c>
      <c r="Z62">
        <v>2044</v>
      </c>
      <c r="AA62">
        <v>2045</v>
      </c>
      <c r="AB62">
        <v>2046</v>
      </c>
      <c r="AC62">
        <v>2047</v>
      </c>
      <c r="AD62">
        <v>2048</v>
      </c>
      <c r="AE62">
        <v>2049</v>
      </c>
      <c r="AF62">
        <v>2050</v>
      </c>
    </row>
    <row r="63" spans="1:34" x14ac:dyDescent="0.25">
      <c r="A63" t="s">
        <v>61</v>
      </c>
      <c r="B63" s="10">
        <v>2300000000000</v>
      </c>
      <c r="C63" s="10">
        <v>2232000000000</v>
      </c>
      <c r="D63" s="10">
        <v>2384000000000</v>
      </c>
      <c r="E63" s="10">
        <v>2462000000000</v>
      </c>
      <c r="F63" s="10">
        <v>2528000000000</v>
      </c>
      <c r="G63" s="10">
        <v>2617000000000</v>
      </c>
      <c r="H63" s="10">
        <v>2654000000000</v>
      </c>
      <c r="I63" s="10">
        <v>2646000000000</v>
      </c>
      <c r="J63" s="10">
        <v>2677000000000</v>
      </c>
      <c r="K63" s="10">
        <v>2671000000000</v>
      </c>
      <c r="L63" s="10">
        <v>2663000000000</v>
      </c>
      <c r="M63" s="10">
        <v>2636000000000</v>
      </c>
      <c r="N63" s="10">
        <v>2610000000000</v>
      </c>
      <c r="O63" s="10">
        <v>2609000000000</v>
      </c>
      <c r="P63" s="10">
        <v>2575000000000</v>
      </c>
      <c r="Q63" s="10">
        <v>2559000000000</v>
      </c>
      <c r="R63" s="10">
        <v>2542000000000</v>
      </c>
      <c r="S63" s="10">
        <v>2516000000000</v>
      </c>
      <c r="T63" s="10">
        <v>2498000000000</v>
      </c>
      <c r="U63" s="10">
        <v>2498000000000</v>
      </c>
      <c r="V63" s="10">
        <v>2507000000000</v>
      </c>
      <c r="W63" s="10">
        <v>2490000000000</v>
      </c>
      <c r="X63" s="10">
        <v>2483000000000</v>
      </c>
      <c r="Y63" s="10">
        <v>2483000000000</v>
      </c>
      <c r="Z63" s="10">
        <v>2468000000000</v>
      </c>
      <c r="AA63" s="10">
        <v>2497000000000</v>
      </c>
      <c r="AB63" s="10">
        <v>2513000000000</v>
      </c>
      <c r="AC63" s="10">
        <v>2516000000000</v>
      </c>
      <c r="AD63" s="10">
        <v>2505000000000</v>
      </c>
      <c r="AE63" s="10">
        <v>2477000000000</v>
      </c>
      <c r="AF63" s="10">
        <v>2539000000000</v>
      </c>
      <c r="AG63" s="10"/>
    </row>
    <row r="64" spans="1:34" x14ac:dyDescent="0.25">
      <c r="A64" t="s">
        <v>62</v>
      </c>
      <c r="B64" s="10">
        <v>179400000000000</v>
      </c>
      <c r="C64" s="10">
        <v>186200000000000</v>
      </c>
      <c r="D64" s="10">
        <v>179400000000000</v>
      </c>
      <c r="E64" s="10">
        <v>180800000000000</v>
      </c>
      <c r="F64" s="10">
        <v>182400000000000</v>
      </c>
      <c r="G64" s="10">
        <v>185500000000000</v>
      </c>
      <c r="H64" s="10">
        <v>187600000000000</v>
      </c>
      <c r="I64" s="10">
        <v>189400000000000</v>
      </c>
      <c r="J64" s="10">
        <v>191500000000000</v>
      </c>
      <c r="K64" s="10">
        <v>194100000000000</v>
      </c>
      <c r="L64" s="10">
        <v>197000000000000</v>
      </c>
      <c r="M64" s="10">
        <v>200000000000000</v>
      </c>
      <c r="N64" s="10">
        <v>203800000000000</v>
      </c>
      <c r="O64" s="10">
        <v>206800000000000</v>
      </c>
      <c r="P64" s="10">
        <v>210300000000000</v>
      </c>
      <c r="Q64" s="10">
        <v>213800000000000</v>
      </c>
      <c r="R64" s="10">
        <v>217300000000000</v>
      </c>
      <c r="S64" s="10">
        <v>220500000000000</v>
      </c>
      <c r="T64" s="10">
        <v>223500000000000</v>
      </c>
      <c r="U64" s="10">
        <v>226200000000000</v>
      </c>
      <c r="V64" s="10">
        <v>228600000000000</v>
      </c>
      <c r="W64" s="10">
        <v>231900000000000</v>
      </c>
      <c r="X64" s="10">
        <v>235500000000000</v>
      </c>
      <c r="Y64" s="10">
        <v>239000000000000</v>
      </c>
      <c r="Z64" s="10">
        <v>239800000000000</v>
      </c>
      <c r="AA64" s="10">
        <v>240800000000000</v>
      </c>
      <c r="AB64" s="10">
        <v>245000000000000</v>
      </c>
      <c r="AC64" s="10">
        <v>247200000000000</v>
      </c>
      <c r="AD64" s="10">
        <v>246600000000000</v>
      </c>
      <c r="AE64" s="10">
        <v>248100000000000</v>
      </c>
      <c r="AF64" s="10">
        <v>252800000000000</v>
      </c>
      <c r="AG64" s="10"/>
    </row>
    <row r="65" spans="1:34" x14ac:dyDescent="0.25">
      <c r="A65" t="s">
        <v>79</v>
      </c>
      <c r="B65" s="10">
        <v>63700000000000</v>
      </c>
      <c r="C65" s="10">
        <v>62930000000000</v>
      </c>
      <c r="D65" s="10">
        <v>66250000000000</v>
      </c>
      <c r="E65" s="10">
        <v>66610000000000</v>
      </c>
      <c r="F65" s="10">
        <v>67970000000000</v>
      </c>
      <c r="G65" s="10">
        <v>68960000000000</v>
      </c>
      <c r="H65" s="10">
        <v>69420000000000</v>
      </c>
      <c r="I65" s="10">
        <v>69640000000000</v>
      </c>
      <c r="J65" s="10">
        <v>69930000000000</v>
      </c>
      <c r="K65" s="10">
        <v>70440000000000</v>
      </c>
      <c r="L65" s="10">
        <v>71430000000000</v>
      </c>
      <c r="M65" s="10">
        <v>72510000000000</v>
      </c>
      <c r="N65" s="10">
        <v>73370000000000</v>
      </c>
      <c r="O65" s="10">
        <v>74190000000000</v>
      </c>
      <c r="P65" s="10">
        <v>75050000000000</v>
      </c>
      <c r="Q65" s="10">
        <v>76070000000000</v>
      </c>
      <c r="R65" s="10">
        <v>76820000000000</v>
      </c>
      <c r="S65" s="10">
        <v>77450000000000</v>
      </c>
      <c r="T65" s="10">
        <v>78050000000000</v>
      </c>
      <c r="U65" s="10">
        <v>78620000000000</v>
      </c>
      <c r="V65" s="10">
        <v>79540000000000</v>
      </c>
      <c r="W65" s="10">
        <v>80570000000000</v>
      </c>
      <c r="X65" s="10">
        <v>81360000000000</v>
      </c>
      <c r="Y65" s="10">
        <v>81730000000000</v>
      </c>
      <c r="Z65" s="10">
        <v>82260000000000</v>
      </c>
      <c r="AA65" s="10">
        <v>82810000000000</v>
      </c>
      <c r="AB65" s="10">
        <v>83350000000000</v>
      </c>
      <c r="AC65" s="10">
        <v>83940000000000</v>
      </c>
      <c r="AD65" s="10">
        <v>84000000000000</v>
      </c>
      <c r="AE65" s="10">
        <v>84040000000000</v>
      </c>
      <c r="AF65" s="10">
        <v>84300000000000</v>
      </c>
      <c r="AG65" s="10"/>
    </row>
    <row r="66" spans="1:34" x14ac:dyDescent="0.25">
      <c r="A66" t="s">
        <v>63</v>
      </c>
      <c r="B66" s="10">
        <v>27500000000000</v>
      </c>
      <c r="C66" s="10">
        <v>27040000000000</v>
      </c>
      <c r="D66" s="10">
        <v>26900000000000</v>
      </c>
      <c r="E66" s="10">
        <v>26880000000000</v>
      </c>
      <c r="F66" s="10">
        <v>26870000000000</v>
      </c>
      <c r="G66" s="10">
        <v>26700000000000</v>
      </c>
      <c r="H66" s="10">
        <v>26620000000000</v>
      </c>
      <c r="I66" s="10">
        <v>26390000000000</v>
      </c>
      <c r="J66" s="10">
        <v>26610000000000</v>
      </c>
      <c r="K66" s="10">
        <v>26510000000000</v>
      </c>
      <c r="L66" s="10">
        <v>26330000000000</v>
      </c>
      <c r="M66" s="10">
        <v>26220000000000</v>
      </c>
      <c r="N66" s="10">
        <v>26220000000000</v>
      </c>
      <c r="O66" s="10">
        <v>26390000000000</v>
      </c>
      <c r="P66" s="10">
        <v>26170000000000</v>
      </c>
      <c r="Q66" s="10">
        <v>25950000000000</v>
      </c>
      <c r="R66" s="10">
        <v>25890000000000</v>
      </c>
      <c r="S66" s="10">
        <v>26020000000000</v>
      </c>
      <c r="T66" s="10">
        <v>26190000000000</v>
      </c>
      <c r="U66" s="10">
        <v>26370000000000</v>
      </c>
      <c r="V66" s="10">
        <v>26560000000000</v>
      </c>
      <c r="W66" s="10">
        <v>26650000000000</v>
      </c>
      <c r="X66" s="10">
        <v>26790000000000</v>
      </c>
      <c r="Y66" s="10">
        <v>27030000000000</v>
      </c>
      <c r="Z66" s="10">
        <v>27170000000000</v>
      </c>
      <c r="AA66" s="10">
        <v>27310000000000</v>
      </c>
      <c r="AB66" s="10">
        <v>27530000000000</v>
      </c>
      <c r="AC66" s="10">
        <v>27740000000000</v>
      </c>
      <c r="AD66" s="10">
        <v>27910000000000</v>
      </c>
      <c r="AE66" s="10">
        <v>28060000000000</v>
      </c>
      <c r="AF66" s="10">
        <v>28360000000000</v>
      </c>
      <c r="AG66" s="10"/>
    </row>
    <row r="67" spans="1:34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4" x14ac:dyDescent="0.25">
      <c r="A68" s="6" t="s">
        <v>5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x14ac:dyDescent="0.25">
      <c r="A69" s="8"/>
      <c r="B69">
        <v>2020</v>
      </c>
      <c r="C69">
        <v>2021</v>
      </c>
      <c r="D69">
        <v>2022</v>
      </c>
      <c r="E69">
        <v>2023</v>
      </c>
      <c r="F69">
        <v>2024</v>
      </c>
      <c r="G69">
        <v>2025</v>
      </c>
      <c r="H69">
        <v>2026</v>
      </c>
      <c r="I69">
        <v>2027</v>
      </c>
      <c r="J69">
        <v>2028</v>
      </c>
      <c r="K69">
        <v>2029</v>
      </c>
      <c r="L69">
        <v>2030</v>
      </c>
      <c r="M69">
        <v>2031</v>
      </c>
      <c r="N69">
        <v>2032</v>
      </c>
      <c r="O69">
        <v>2033</v>
      </c>
      <c r="P69">
        <v>2034</v>
      </c>
      <c r="Q69">
        <v>2035</v>
      </c>
      <c r="R69">
        <v>2036</v>
      </c>
      <c r="S69">
        <v>2037</v>
      </c>
      <c r="T69">
        <v>2038</v>
      </c>
      <c r="U69">
        <v>2039</v>
      </c>
      <c r="V69">
        <v>2040</v>
      </c>
      <c r="W69">
        <v>2041</v>
      </c>
      <c r="X69">
        <v>2042</v>
      </c>
      <c r="Y69">
        <v>2043</v>
      </c>
      <c r="Z69">
        <v>2044</v>
      </c>
      <c r="AA69">
        <v>2045</v>
      </c>
      <c r="AB69">
        <v>2046</v>
      </c>
      <c r="AC69">
        <v>2047</v>
      </c>
      <c r="AD69">
        <v>2048</v>
      </c>
      <c r="AE69">
        <v>2049</v>
      </c>
      <c r="AF69">
        <v>2050</v>
      </c>
    </row>
    <row r="70" spans="1:34" x14ac:dyDescent="0.25">
      <c r="A70" s="11" t="s">
        <v>36</v>
      </c>
      <c r="B70" s="12">
        <f>MIN(1,(D40*10^12)/B63)</f>
        <v>1</v>
      </c>
      <c r="C70" s="12">
        <f t="shared" ref="C70:AF73" si="10">MIN(1,(E40*10^12)/C63)</f>
        <v>1</v>
      </c>
      <c r="D70" s="12">
        <f t="shared" si="10"/>
        <v>1</v>
      </c>
      <c r="E70" s="12">
        <f t="shared" si="10"/>
        <v>1</v>
      </c>
      <c r="F70" s="12">
        <f t="shared" si="10"/>
        <v>1</v>
      </c>
      <c r="G70" s="12">
        <f t="shared" si="10"/>
        <v>1</v>
      </c>
      <c r="H70" s="12">
        <f t="shared" si="10"/>
        <v>1</v>
      </c>
      <c r="I70" s="12">
        <f t="shared" si="10"/>
        <v>1</v>
      </c>
      <c r="J70" s="12">
        <f t="shared" si="10"/>
        <v>1</v>
      </c>
      <c r="K70" s="12">
        <f t="shared" si="10"/>
        <v>1</v>
      </c>
      <c r="L70" s="12">
        <f t="shared" si="10"/>
        <v>1</v>
      </c>
      <c r="M70" s="12">
        <f t="shared" si="10"/>
        <v>1</v>
      </c>
      <c r="N70" s="12">
        <f t="shared" si="10"/>
        <v>1</v>
      </c>
      <c r="O70" s="12">
        <f t="shared" si="10"/>
        <v>1</v>
      </c>
      <c r="P70" s="12">
        <f t="shared" si="10"/>
        <v>1</v>
      </c>
      <c r="Q70" s="12">
        <f t="shared" si="10"/>
        <v>1</v>
      </c>
      <c r="R70" s="12">
        <f t="shared" si="10"/>
        <v>1</v>
      </c>
      <c r="S70" s="12">
        <f t="shared" si="10"/>
        <v>1</v>
      </c>
      <c r="T70" s="12">
        <f t="shared" si="10"/>
        <v>1</v>
      </c>
      <c r="U70" s="12">
        <f t="shared" si="10"/>
        <v>1</v>
      </c>
      <c r="V70" s="12">
        <f t="shared" si="10"/>
        <v>1</v>
      </c>
      <c r="W70" s="12">
        <f t="shared" si="10"/>
        <v>1</v>
      </c>
      <c r="X70" s="12">
        <f t="shared" si="10"/>
        <v>1</v>
      </c>
      <c r="Y70" s="12">
        <f t="shared" si="10"/>
        <v>1</v>
      </c>
      <c r="Z70" s="12">
        <f t="shared" si="10"/>
        <v>1</v>
      </c>
      <c r="AA70" s="12">
        <f t="shared" si="10"/>
        <v>1</v>
      </c>
      <c r="AB70" s="12">
        <f t="shared" si="10"/>
        <v>1</v>
      </c>
      <c r="AC70" s="12">
        <f t="shared" si="10"/>
        <v>1</v>
      </c>
      <c r="AD70" s="12">
        <f t="shared" si="10"/>
        <v>1</v>
      </c>
      <c r="AE70" s="12">
        <f t="shared" si="10"/>
        <v>1</v>
      </c>
      <c r="AF70" s="12">
        <f t="shared" si="10"/>
        <v>1</v>
      </c>
    </row>
    <row r="71" spans="1:34" x14ac:dyDescent="0.25">
      <c r="A71" s="11" t="s">
        <v>37</v>
      </c>
      <c r="B71" s="12">
        <f>MIN(1,((D41+(D40-B63/10^12))*10^12)/B64)</f>
        <v>1.5252694165737081E-2</v>
      </c>
      <c r="C71" s="12">
        <f t="shared" ref="C71:AF71" si="11">MIN(1,((E41+(E40-C63/10^12))*10^12)/C64)</f>
        <v>2.859112065878968E-2</v>
      </c>
      <c r="D71" s="12">
        <f t="shared" si="11"/>
        <v>4.2870680044592067E-2</v>
      </c>
      <c r="E71" s="12">
        <f t="shared" si="11"/>
        <v>5.6041666666666066E-2</v>
      </c>
      <c r="F71" s="12">
        <f t="shared" si="11"/>
        <v>6.9000365497074584E-2</v>
      </c>
      <c r="G71" s="12">
        <f t="shared" si="11"/>
        <v>8.0948787061993585E-2</v>
      </c>
      <c r="H71" s="12">
        <f t="shared" si="11"/>
        <v>9.3274697938877646E-2</v>
      </c>
      <c r="I71" s="12">
        <f t="shared" si="11"/>
        <v>0.12058606124604319</v>
      </c>
      <c r="J71" s="12">
        <f t="shared" si="11"/>
        <v>0.17883746736292219</v>
      </c>
      <c r="K71" s="12">
        <f t="shared" si="11"/>
        <v>0.23540829469345922</v>
      </c>
      <c r="L71" s="12">
        <f t="shared" si="11"/>
        <v>0.29005139593908358</v>
      </c>
      <c r="M71" s="12">
        <f t="shared" si="11"/>
        <v>0.34303249999999691</v>
      </c>
      <c r="N71" s="12">
        <f t="shared" si="11"/>
        <v>0.39289438174681168</v>
      </c>
      <c r="O71" s="12">
        <f t="shared" si="11"/>
        <v>0.44251571566730769</v>
      </c>
      <c r="P71" s="12">
        <f t="shared" si="11"/>
        <v>0.48970815501664317</v>
      </c>
      <c r="Q71" s="12">
        <f t="shared" si="11"/>
        <v>0.53527128157156645</v>
      </c>
      <c r="R71" s="12">
        <f t="shared" si="11"/>
        <v>0.52672802577082789</v>
      </c>
      <c r="S71" s="12">
        <f t="shared" si="11"/>
        <v>0.51920181405896104</v>
      </c>
      <c r="T71" s="12">
        <f t="shared" si="11"/>
        <v>0.5123131991051495</v>
      </c>
      <c r="U71" s="12">
        <f t="shared" si="11"/>
        <v>0.50619805481874847</v>
      </c>
      <c r="V71" s="12">
        <f t="shared" si="11"/>
        <v>0.50084426946632066</v>
      </c>
      <c r="W71" s="12">
        <f t="shared" si="11"/>
        <v>0.49379042690815406</v>
      </c>
      <c r="X71" s="12">
        <f t="shared" si="11"/>
        <v>0.48627176220807178</v>
      </c>
      <c r="Y71" s="12">
        <f t="shared" si="11"/>
        <v>0.47915062761506655</v>
      </c>
      <c r="Z71" s="12">
        <f t="shared" si="11"/>
        <v>0.47761467889908638</v>
      </c>
      <c r="AA71" s="12">
        <f t="shared" si="11"/>
        <v>0.47551079734219648</v>
      </c>
      <c r="AB71" s="12">
        <f t="shared" si="11"/>
        <v>0.46729387755102408</v>
      </c>
      <c r="AC71" s="12">
        <f t="shared" si="11"/>
        <v>0.46312297734628199</v>
      </c>
      <c r="AD71" s="12">
        <f t="shared" si="11"/>
        <v>0.46429440389294774</v>
      </c>
      <c r="AE71" s="12">
        <f t="shared" si="11"/>
        <v>0.46160016122531605</v>
      </c>
      <c r="AF71" s="12">
        <f t="shared" si="11"/>
        <v>0.45277294303797827</v>
      </c>
    </row>
    <row r="72" spans="1:34" x14ac:dyDescent="0.25">
      <c r="A72" s="11" t="s">
        <v>40</v>
      </c>
      <c r="B72" s="12">
        <f t="shared" ref="B72" si="12">MIN(1,(D42*10^12)/B65)</f>
        <v>0</v>
      </c>
      <c r="C72" s="12">
        <f t="shared" si="10"/>
        <v>2.5160230944430797E-3</v>
      </c>
      <c r="D72" s="12">
        <f t="shared" si="10"/>
        <v>5.0314465408802175E-3</v>
      </c>
      <c r="E72" s="12">
        <f t="shared" si="10"/>
        <v>7.6314867637490725E-3</v>
      </c>
      <c r="F72" s="12">
        <f t="shared" si="10"/>
        <v>1.0053454955617731E-2</v>
      </c>
      <c r="G72" s="12">
        <f t="shared" si="10"/>
        <v>1.2446829079659926E-2</v>
      </c>
      <c r="H72" s="12">
        <f t="shared" si="10"/>
        <v>1.4885239604340291E-2</v>
      </c>
      <c r="I72" s="12">
        <f t="shared" si="10"/>
        <v>2.15393452039058E-2</v>
      </c>
      <c r="J72" s="12">
        <f t="shared" si="10"/>
        <v>4.5581295581295582E-2</v>
      </c>
      <c r="K72" s="12">
        <f t="shared" si="10"/>
        <v>6.9207836456558772E-2</v>
      </c>
      <c r="L72" s="12">
        <f t="shared" si="10"/>
        <v>9.1873162536749264E-2</v>
      </c>
      <c r="M72" s="12">
        <f t="shared" si="10"/>
        <v>0.11377741001241208</v>
      </c>
      <c r="N72" s="12">
        <f t="shared" si="10"/>
        <v>0.1354436418154559</v>
      </c>
      <c r="O72" s="12">
        <f t="shared" si="10"/>
        <v>0.15669227658714113</v>
      </c>
      <c r="P72" s="12">
        <f t="shared" si="10"/>
        <v>0.17738174550299801</v>
      </c>
      <c r="Q72" s="12">
        <f t="shared" si="10"/>
        <v>0.19718680163007757</v>
      </c>
      <c r="R72" s="12">
        <f t="shared" si="10"/>
        <v>0.19526165061181983</v>
      </c>
      <c r="S72" s="12">
        <f t="shared" si="10"/>
        <v>0.19367333763718528</v>
      </c>
      <c r="T72" s="12">
        <f t="shared" si="10"/>
        <v>0.19218449711723254</v>
      </c>
      <c r="U72" s="12">
        <f t="shared" si="10"/>
        <v>0.19079114729076571</v>
      </c>
      <c r="V72" s="12">
        <f t="shared" si="10"/>
        <v>0.18858436007040483</v>
      </c>
      <c r="W72" s="12">
        <f t="shared" si="10"/>
        <v>0.18617351371478219</v>
      </c>
      <c r="X72" s="12">
        <f t="shared" si="10"/>
        <v>0.18436578171091444</v>
      </c>
      <c r="Y72" s="12">
        <f t="shared" si="10"/>
        <v>0.18353113911660346</v>
      </c>
      <c r="Z72" s="12">
        <f t="shared" si="10"/>
        <v>0.18234865061998543</v>
      </c>
      <c r="AA72" s="12">
        <f t="shared" si="10"/>
        <v>0.1811375437749064</v>
      </c>
      <c r="AB72" s="12">
        <f t="shared" si="10"/>
        <v>0.17996400719856029</v>
      </c>
      <c r="AC72" s="12">
        <f t="shared" si="10"/>
        <v>0.17869907076483202</v>
      </c>
      <c r="AD72" s="12">
        <f t="shared" si="10"/>
        <v>0.17857142857142858</v>
      </c>
      <c r="AE72" s="12">
        <f t="shared" si="10"/>
        <v>0.17848643503093764</v>
      </c>
      <c r="AF72" s="12">
        <f t="shared" si="10"/>
        <v>0.17793594306049823</v>
      </c>
    </row>
    <row r="73" spans="1:34" x14ac:dyDescent="0.25">
      <c r="A73" s="11" t="s">
        <v>50</v>
      </c>
      <c r="B73" s="12">
        <f>MIN(1,(D43*10^12)/B66)</f>
        <v>0.46343434343434636</v>
      </c>
      <c r="C73" s="12">
        <f t="shared" si="10"/>
        <v>0.49289119000657483</v>
      </c>
      <c r="D73" s="12">
        <f t="shared" si="10"/>
        <v>0.51714167699297553</v>
      </c>
      <c r="E73" s="12">
        <f t="shared" si="10"/>
        <v>0.53922784391534695</v>
      </c>
      <c r="F73" s="12">
        <f t="shared" si="10"/>
        <v>0.56113798949675409</v>
      </c>
      <c r="G73" s="12">
        <f t="shared" si="10"/>
        <v>0.58655846858093785</v>
      </c>
      <c r="H73" s="12">
        <f t="shared" si="10"/>
        <v>0.61023457717672902</v>
      </c>
      <c r="I73" s="12">
        <f t="shared" si="10"/>
        <v>0.63765736179529309</v>
      </c>
      <c r="J73" s="12">
        <f t="shared" si="10"/>
        <v>0.65430706918868997</v>
      </c>
      <c r="K73" s="12">
        <f t="shared" si="10"/>
        <v>0.67877949620688505</v>
      </c>
      <c r="L73" s="12">
        <f t="shared" si="10"/>
        <v>0.70557454530109309</v>
      </c>
      <c r="M73" s="12">
        <f t="shared" si="10"/>
        <v>0.73078226968386872</v>
      </c>
      <c r="N73" s="12">
        <f t="shared" si="10"/>
        <v>0.75302991778964623</v>
      </c>
      <c r="O73" s="12">
        <f t="shared" si="10"/>
        <v>0.77028335649025315</v>
      </c>
      <c r="P73" s="12">
        <f t="shared" si="10"/>
        <v>0.79904895342418947</v>
      </c>
      <c r="Q73" s="12">
        <f t="shared" si="10"/>
        <v>0.82830229073003947</v>
      </c>
      <c r="R73" s="12">
        <f t="shared" si="10"/>
        <v>0.83022187888932109</v>
      </c>
      <c r="S73" s="12">
        <f t="shared" si="10"/>
        <v>0.82607396020155743</v>
      </c>
      <c r="T73" s="12">
        <f t="shared" si="10"/>
        <v>0.82071189173136783</v>
      </c>
      <c r="U73" s="12">
        <f t="shared" si="10"/>
        <v>0.81510976277757008</v>
      </c>
      <c r="V73" s="12">
        <f t="shared" si="10"/>
        <v>0.80927878179384505</v>
      </c>
      <c r="W73" s="12">
        <f t="shared" si="10"/>
        <v>0.80654575776527293</v>
      </c>
      <c r="X73" s="12">
        <f t="shared" si="10"/>
        <v>0.80233088631745142</v>
      </c>
      <c r="Y73" s="12">
        <f t="shared" si="10"/>
        <v>0.79520697167756282</v>
      </c>
      <c r="Z73" s="12">
        <f t="shared" si="10"/>
        <v>0.79110947532000453</v>
      </c>
      <c r="AA73" s="12">
        <f t="shared" si="10"/>
        <v>0.78705398917775626</v>
      </c>
      <c r="AB73" s="12">
        <f t="shared" si="10"/>
        <v>0.78076441861404011</v>
      </c>
      <c r="AC73" s="12">
        <f t="shared" si="10"/>
        <v>0.77485380116959346</v>
      </c>
      <c r="AD73" s="12">
        <f t="shared" si="10"/>
        <v>0.77013416139177793</v>
      </c>
      <c r="AE73" s="12">
        <f t="shared" si="10"/>
        <v>0.76601726459175068</v>
      </c>
      <c r="AF73" s="12">
        <f t="shared" si="10"/>
        <v>0.75791412004388303</v>
      </c>
    </row>
    <row r="74" spans="1:34" x14ac:dyDescent="0.25">
      <c r="A74" s="8"/>
    </row>
    <row r="75" spans="1:34" x14ac:dyDescent="0.25">
      <c r="A75" s="8"/>
      <c r="Q75" s="10"/>
    </row>
    <row r="76" spans="1:34" x14ac:dyDescent="0.25">
      <c r="A76" s="8"/>
    </row>
    <row r="77" spans="1:34" x14ac:dyDescent="0.25">
      <c r="A77" s="8"/>
    </row>
    <row r="78" spans="1:34" x14ac:dyDescent="0.25">
      <c r="A78" s="8"/>
    </row>
    <row r="79" spans="1:34" x14ac:dyDescent="0.25">
      <c r="A79" s="8"/>
    </row>
    <row r="80" spans="1:34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8"/>
  <sheetViews>
    <sheetView workbookViewId="0"/>
  </sheetViews>
  <sheetFormatPr defaultRowHeight="15" x14ac:dyDescent="0.25"/>
  <cols>
    <col min="1" max="1" width="44.85546875" customWidth="1"/>
  </cols>
  <sheetData>
    <row r="1" spans="1:32" x14ac:dyDescent="0.25">
      <c r="A1" s="4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s="5" customFormat="1" x14ac:dyDescent="0.25">
      <c r="A5" s="5" t="s">
        <v>18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</row>
    <row r="6" spans="1:32" s="5" customFormat="1" x14ac:dyDescent="0.25">
      <c r="A6" s="5" t="s">
        <v>19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</row>
    <row r="7" spans="1:32" s="5" customFormat="1" x14ac:dyDescent="0.25">
      <c r="A7" s="5" t="s">
        <v>20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</row>
    <row r="8" spans="1:32" s="5" customFormat="1" x14ac:dyDescent="0.25">
      <c r="A8" s="5" t="s">
        <v>21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</row>
    <row r="9" spans="1:32" s="5" customFormat="1" x14ac:dyDescent="0.25">
      <c r="A9" s="5" t="s">
        <v>22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</row>
    <row r="10" spans="1:32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s="5" customFormat="1" x14ac:dyDescent="0.25">
      <c r="A11" s="5" t="s">
        <v>23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</row>
    <row r="12" spans="1:32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s="5" customFormat="1" x14ac:dyDescent="0.25">
      <c r="A15" s="5" t="s">
        <v>24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</row>
    <row r="16" spans="1:32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workbookViewId="0"/>
  </sheetViews>
  <sheetFormatPr defaultRowHeight="15" x14ac:dyDescent="0.25"/>
  <cols>
    <col min="1" max="1" width="44.85546875" customWidth="1"/>
  </cols>
  <sheetData>
    <row r="1" spans="1:32" x14ac:dyDescent="0.25">
      <c r="A1" s="4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zoomScaleNormal="100" workbookViewId="0"/>
  </sheetViews>
  <sheetFormatPr defaultRowHeight="15" x14ac:dyDescent="0.25"/>
  <cols>
    <col min="1" max="1" width="44.85546875" customWidth="1"/>
  </cols>
  <sheetData>
    <row r="1" spans="1:32" x14ac:dyDescent="0.25">
      <c r="A1" s="4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28</v>
      </c>
      <c r="B2">
        <f>IFERROR(INDEX('BAU Calculations'!B$70:B$73,MATCH($A2,'BAU Calculations'!$A$70:$A$73,0)),0)*'Capacity Factor Data'!$A$45</f>
        <v>0</v>
      </c>
      <c r="C2">
        <f>IFERROR(INDEX('BAU Calculations'!C$70:C$73,MATCH($A2,'BAU Calculations'!$A$70:$A$73,0)),0)*'Capacity Factor Data'!$A$45</f>
        <v>0</v>
      </c>
      <c r="D2">
        <f>IFERROR(INDEX('BAU Calculations'!D$70:D$73,MATCH($A2,'BAU Calculations'!$A$70:$A$73,0)),0)*'Capacity Factor Data'!$A$45</f>
        <v>0</v>
      </c>
      <c r="E2">
        <f>IFERROR(INDEX('BAU Calculations'!E$70:E$73,MATCH($A2,'BAU Calculations'!$A$70:$A$73,0)),0)*'Capacity Factor Data'!$A$45</f>
        <v>0</v>
      </c>
      <c r="F2">
        <f>IFERROR(INDEX('BAU Calculations'!F$70:F$73,MATCH($A2,'BAU Calculations'!$A$70:$A$73,0)),0)*'Capacity Factor Data'!$A$45</f>
        <v>0</v>
      </c>
      <c r="G2">
        <f>IFERROR(INDEX('BAU Calculations'!G$70:G$73,MATCH($A2,'BAU Calculations'!$A$70:$A$73,0)),0)*'Capacity Factor Data'!$A$45</f>
        <v>0</v>
      </c>
      <c r="H2">
        <f>IFERROR(INDEX('BAU Calculations'!H$70:H$73,MATCH($A2,'BAU Calculations'!$A$70:$A$73,0)),0)*'Capacity Factor Data'!$A$45</f>
        <v>0</v>
      </c>
      <c r="I2">
        <f>IFERROR(INDEX('BAU Calculations'!I$70:I$73,MATCH($A2,'BAU Calculations'!$A$70:$A$73,0)),0)*'Capacity Factor Data'!$A$45</f>
        <v>0</v>
      </c>
      <c r="J2">
        <f>IFERROR(INDEX('BAU Calculations'!J$70:J$73,MATCH($A2,'BAU Calculations'!$A$70:$A$73,0)),0)*'Capacity Factor Data'!$A$45</f>
        <v>0</v>
      </c>
      <c r="K2">
        <f>IFERROR(INDEX('BAU Calculations'!K$70:K$73,MATCH($A2,'BAU Calculations'!$A$70:$A$73,0)),0)*'Capacity Factor Data'!$A$45</f>
        <v>0</v>
      </c>
      <c r="L2">
        <f>IFERROR(INDEX('BAU Calculations'!L$70:L$73,MATCH($A2,'BAU Calculations'!$A$70:$A$73,0)),0)*'Capacity Factor Data'!$A$45</f>
        <v>0</v>
      </c>
      <c r="M2">
        <f>IFERROR(INDEX('BAU Calculations'!M$70:M$73,MATCH($A2,'BAU Calculations'!$A$70:$A$73,0)),0)*'Capacity Factor Data'!$A$45</f>
        <v>0</v>
      </c>
      <c r="N2">
        <f>IFERROR(INDEX('BAU Calculations'!N$70:N$73,MATCH($A2,'BAU Calculations'!$A$70:$A$73,0)),0)*'Capacity Factor Data'!$A$45</f>
        <v>0</v>
      </c>
      <c r="O2">
        <f>IFERROR(INDEX('BAU Calculations'!O$70:O$73,MATCH($A2,'BAU Calculations'!$A$70:$A$73,0)),0)*'Capacity Factor Data'!$A$45</f>
        <v>0</v>
      </c>
      <c r="P2">
        <f>IFERROR(INDEX('BAU Calculations'!P$70:P$73,MATCH($A2,'BAU Calculations'!$A$70:$A$73,0)),0)*'Capacity Factor Data'!$A$45</f>
        <v>0</v>
      </c>
      <c r="Q2">
        <f>IFERROR(INDEX('BAU Calculations'!Q$70:Q$73,MATCH($A2,'BAU Calculations'!$A$70:$A$73,0)),0)*'Capacity Factor Data'!$A$45</f>
        <v>0</v>
      </c>
      <c r="R2">
        <f>IFERROR(INDEX('BAU Calculations'!R$70:R$73,MATCH($A2,'BAU Calculations'!$A$70:$A$73,0)),0)*'Capacity Factor Data'!$A$45</f>
        <v>0</v>
      </c>
      <c r="S2">
        <f>IFERROR(INDEX('BAU Calculations'!S$70:S$73,MATCH($A2,'BAU Calculations'!$A$70:$A$73,0)),0)*'Capacity Factor Data'!$A$45</f>
        <v>0</v>
      </c>
      <c r="T2">
        <f>IFERROR(INDEX('BAU Calculations'!T$70:T$73,MATCH($A2,'BAU Calculations'!$A$70:$A$73,0)),0)*'Capacity Factor Data'!$A$45</f>
        <v>0</v>
      </c>
      <c r="U2">
        <f>IFERROR(INDEX('BAU Calculations'!U$70:U$73,MATCH($A2,'BAU Calculations'!$A$70:$A$73,0)),0)*'Capacity Factor Data'!$A$45</f>
        <v>0</v>
      </c>
      <c r="V2">
        <f>IFERROR(INDEX('BAU Calculations'!V$70:V$73,MATCH($A2,'BAU Calculations'!$A$70:$A$73,0)),0)*'Capacity Factor Data'!$A$45</f>
        <v>0</v>
      </c>
      <c r="W2">
        <f>IFERROR(INDEX('BAU Calculations'!W$70:W$73,MATCH($A2,'BAU Calculations'!$A$70:$A$73,0)),0)*'Capacity Factor Data'!$A$45</f>
        <v>0</v>
      </c>
      <c r="X2">
        <f>IFERROR(INDEX('BAU Calculations'!X$70:X$73,MATCH($A2,'BAU Calculations'!$A$70:$A$73,0)),0)*'Capacity Factor Data'!$A$45</f>
        <v>0</v>
      </c>
      <c r="Y2">
        <f>IFERROR(INDEX('BAU Calculations'!Y$70:Y$73,MATCH($A2,'BAU Calculations'!$A$70:$A$73,0)),0)*'Capacity Factor Data'!$A$45</f>
        <v>0</v>
      </c>
      <c r="Z2">
        <f>IFERROR(INDEX('BAU Calculations'!Z$70:Z$73,MATCH($A2,'BAU Calculations'!$A$70:$A$73,0)),0)*'Capacity Factor Data'!$A$45</f>
        <v>0</v>
      </c>
      <c r="AA2">
        <f>IFERROR(INDEX('BAU Calculations'!AA$70:AA$73,MATCH($A2,'BAU Calculations'!$A$70:$A$73,0)),0)*'Capacity Factor Data'!$A$45</f>
        <v>0</v>
      </c>
      <c r="AB2">
        <f>IFERROR(INDEX('BAU Calculations'!AB$70:AB$73,MATCH($A2,'BAU Calculations'!$A$70:$A$73,0)),0)*'Capacity Factor Data'!$A$45</f>
        <v>0</v>
      </c>
      <c r="AC2">
        <f>IFERROR(INDEX('BAU Calculations'!AC$70:AC$73,MATCH($A2,'BAU Calculations'!$A$70:$A$73,0)),0)*'Capacity Factor Data'!$A$45</f>
        <v>0</v>
      </c>
      <c r="AD2">
        <f>IFERROR(INDEX('BAU Calculations'!AD$70:AD$73,MATCH($A2,'BAU Calculations'!$A$70:$A$73,0)),0)*'Capacity Factor Data'!$A$45</f>
        <v>0</v>
      </c>
      <c r="AE2">
        <f>IFERROR(INDEX('BAU Calculations'!AE$70:AE$73,MATCH($A2,'BAU Calculations'!$A$70:$A$73,0)),0)*'Capacity Factor Data'!$A$45</f>
        <v>0</v>
      </c>
      <c r="AF2">
        <f>IFERROR(INDEX('BAU Calculations'!AF$70:AF$73,MATCH($A2,'BAU Calculations'!$A$70:$A$73,0)),0)*'Capacity Factor Data'!$A$45</f>
        <v>0</v>
      </c>
    </row>
    <row r="3" spans="1:32" x14ac:dyDescent="0.25">
      <c r="A3" t="s">
        <v>29</v>
      </c>
      <c r="B3">
        <f>IFERROR(INDEX('BAU Calculations'!B$70:B$73,MATCH($A3,'BAU Calculations'!$A$70:$A$73,0)),0)*'Capacity Factor Data'!$A$45</f>
        <v>0</v>
      </c>
      <c r="C3">
        <f>IFERROR(INDEX('BAU Calculations'!C$70:C$73,MATCH($A3,'BAU Calculations'!$A$70:$A$73,0)),0)*'Capacity Factor Data'!$A$45</f>
        <v>0</v>
      </c>
      <c r="D3">
        <f>IFERROR(INDEX('BAU Calculations'!D$70:D$73,MATCH($A3,'BAU Calculations'!$A$70:$A$73,0)),0)*'Capacity Factor Data'!$A$45</f>
        <v>0</v>
      </c>
      <c r="E3">
        <f>IFERROR(INDEX('BAU Calculations'!E$70:E$73,MATCH($A3,'BAU Calculations'!$A$70:$A$73,0)),0)*'Capacity Factor Data'!$A$45</f>
        <v>0</v>
      </c>
      <c r="F3">
        <f>IFERROR(INDEX('BAU Calculations'!F$70:F$73,MATCH($A3,'BAU Calculations'!$A$70:$A$73,0)),0)*'Capacity Factor Data'!$A$45</f>
        <v>0</v>
      </c>
      <c r="G3">
        <f>IFERROR(INDEX('BAU Calculations'!G$70:G$73,MATCH($A3,'BAU Calculations'!$A$70:$A$73,0)),0)*'Capacity Factor Data'!$A$45</f>
        <v>0</v>
      </c>
      <c r="H3">
        <f>IFERROR(INDEX('BAU Calculations'!H$70:H$73,MATCH($A3,'BAU Calculations'!$A$70:$A$73,0)),0)*'Capacity Factor Data'!$A$45</f>
        <v>0</v>
      </c>
      <c r="I3">
        <f>IFERROR(INDEX('BAU Calculations'!I$70:I$73,MATCH($A3,'BAU Calculations'!$A$70:$A$73,0)),0)*'Capacity Factor Data'!$A$45</f>
        <v>0</v>
      </c>
      <c r="J3">
        <f>IFERROR(INDEX('BAU Calculations'!J$70:J$73,MATCH($A3,'BAU Calculations'!$A$70:$A$73,0)),0)*'Capacity Factor Data'!$A$45</f>
        <v>0</v>
      </c>
      <c r="K3">
        <f>IFERROR(INDEX('BAU Calculations'!K$70:K$73,MATCH($A3,'BAU Calculations'!$A$70:$A$73,0)),0)*'Capacity Factor Data'!$A$45</f>
        <v>0</v>
      </c>
      <c r="L3">
        <f>IFERROR(INDEX('BAU Calculations'!L$70:L$73,MATCH($A3,'BAU Calculations'!$A$70:$A$73,0)),0)*'Capacity Factor Data'!$A$45</f>
        <v>0</v>
      </c>
      <c r="M3">
        <f>IFERROR(INDEX('BAU Calculations'!M$70:M$73,MATCH($A3,'BAU Calculations'!$A$70:$A$73,0)),0)*'Capacity Factor Data'!$A$45</f>
        <v>0</v>
      </c>
      <c r="N3">
        <f>IFERROR(INDEX('BAU Calculations'!N$70:N$73,MATCH($A3,'BAU Calculations'!$A$70:$A$73,0)),0)*'Capacity Factor Data'!$A$45</f>
        <v>0</v>
      </c>
      <c r="O3">
        <f>IFERROR(INDEX('BAU Calculations'!O$70:O$73,MATCH($A3,'BAU Calculations'!$A$70:$A$73,0)),0)*'Capacity Factor Data'!$A$45</f>
        <v>0</v>
      </c>
      <c r="P3">
        <f>IFERROR(INDEX('BAU Calculations'!P$70:P$73,MATCH($A3,'BAU Calculations'!$A$70:$A$73,0)),0)*'Capacity Factor Data'!$A$45</f>
        <v>0</v>
      </c>
      <c r="Q3">
        <f>IFERROR(INDEX('BAU Calculations'!Q$70:Q$73,MATCH($A3,'BAU Calculations'!$A$70:$A$73,0)),0)*'Capacity Factor Data'!$A$45</f>
        <v>0</v>
      </c>
      <c r="R3">
        <f>IFERROR(INDEX('BAU Calculations'!R$70:R$73,MATCH($A3,'BAU Calculations'!$A$70:$A$73,0)),0)*'Capacity Factor Data'!$A$45</f>
        <v>0</v>
      </c>
      <c r="S3">
        <f>IFERROR(INDEX('BAU Calculations'!S$70:S$73,MATCH($A3,'BAU Calculations'!$A$70:$A$73,0)),0)*'Capacity Factor Data'!$A$45</f>
        <v>0</v>
      </c>
      <c r="T3">
        <f>IFERROR(INDEX('BAU Calculations'!T$70:T$73,MATCH($A3,'BAU Calculations'!$A$70:$A$73,0)),0)*'Capacity Factor Data'!$A$45</f>
        <v>0</v>
      </c>
      <c r="U3">
        <f>IFERROR(INDEX('BAU Calculations'!U$70:U$73,MATCH($A3,'BAU Calculations'!$A$70:$A$73,0)),0)*'Capacity Factor Data'!$A$45</f>
        <v>0</v>
      </c>
      <c r="V3">
        <f>IFERROR(INDEX('BAU Calculations'!V$70:V$73,MATCH($A3,'BAU Calculations'!$A$70:$A$73,0)),0)*'Capacity Factor Data'!$A$45</f>
        <v>0</v>
      </c>
      <c r="W3">
        <f>IFERROR(INDEX('BAU Calculations'!W$70:W$73,MATCH($A3,'BAU Calculations'!$A$70:$A$73,0)),0)*'Capacity Factor Data'!$A$45</f>
        <v>0</v>
      </c>
      <c r="X3">
        <f>IFERROR(INDEX('BAU Calculations'!X$70:X$73,MATCH($A3,'BAU Calculations'!$A$70:$A$73,0)),0)*'Capacity Factor Data'!$A$45</f>
        <v>0</v>
      </c>
      <c r="Y3">
        <f>IFERROR(INDEX('BAU Calculations'!Y$70:Y$73,MATCH($A3,'BAU Calculations'!$A$70:$A$73,0)),0)*'Capacity Factor Data'!$A$45</f>
        <v>0</v>
      </c>
      <c r="Z3">
        <f>IFERROR(INDEX('BAU Calculations'!Z$70:Z$73,MATCH($A3,'BAU Calculations'!$A$70:$A$73,0)),0)*'Capacity Factor Data'!$A$45</f>
        <v>0</v>
      </c>
      <c r="AA3">
        <f>IFERROR(INDEX('BAU Calculations'!AA$70:AA$73,MATCH($A3,'BAU Calculations'!$A$70:$A$73,0)),0)*'Capacity Factor Data'!$A$45</f>
        <v>0</v>
      </c>
      <c r="AB3">
        <f>IFERROR(INDEX('BAU Calculations'!AB$70:AB$73,MATCH($A3,'BAU Calculations'!$A$70:$A$73,0)),0)*'Capacity Factor Data'!$A$45</f>
        <v>0</v>
      </c>
      <c r="AC3">
        <f>IFERROR(INDEX('BAU Calculations'!AC$70:AC$73,MATCH($A3,'BAU Calculations'!$A$70:$A$73,0)),0)*'Capacity Factor Data'!$A$45</f>
        <v>0</v>
      </c>
      <c r="AD3">
        <f>IFERROR(INDEX('BAU Calculations'!AD$70:AD$73,MATCH($A3,'BAU Calculations'!$A$70:$A$73,0)),0)*'Capacity Factor Data'!$A$45</f>
        <v>0</v>
      </c>
      <c r="AE3">
        <f>IFERROR(INDEX('BAU Calculations'!AE$70:AE$73,MATCH($A3,'BAU Calculations'!$A$70:$A$73,0)),0)*'Capacity Factor Data'!$A$45</f>
        <v>0</v>
      </c>
      <c r="AF3">
        <f>IFERROR(INDEX('BAU Calculations'!AF$70:AF$73,MATCH($A3,'BAU Calculations'!$A$70:$A$73,0)),0)*'Capacity Factor Data'!$A$45</f>
        <v>0</v>
      </c>
    </row>
    <row r="4" spans="1:32" x14ac:dyDescent="0.25">
      <c r="A4" t="s">
        <v>30</v>
      </c>
      <c r="B4">
        <f>IFERROR(INDEX('BAU Calculations'!B$70:B$73,MATCH($A4,'BAU Calculations'!$A$70:$A$73,0)),0)*'Capacity Factor Data'!$A$45</f>
        <v>0</v>
      </c>
      <c r="C4">
        <f>IFERROR(INDEX('BAU Calculations'!C$70:C$73,MATCH($A4,'BAU Calculations'!$A$70:$A$73,0)),0)*'Capacity Factor Data'!$A$45</f>
        <v>0</v>
      </c>
      <c r="D4">
        <f>IFERROR(INDEX('BAU Calculations'!D$70:D$73,MATCH($A4,'BAU Calculations'!$A$70:$A$73,0)),0)*'Capacity Factor Data'!$A$45</f>
        <v>0</v>
      </c>
      <c r="E4">
        <f>IFERROR(INDEX('BAU Calculations'!E$70:E$73,MATCH($A4,'BAU Calculations'!$A$70:$A$73,0)),0)*'Capacity Factor Data'!$A$45</f>
        <v>0</v>
      </c>
      <c r="F4">
        <f>IFERROR(INDEX('BAU Calculations'!F$70:F$73,MATCH($A4,'BAU Calculations'!$A$70:$A$73,0)),0)*'Capacity Factor Data'!$A$45</f>
        <v>0</v>
      </c>
      <c r="G4">
        <f>IFERROR(INDEX('BAU Calculations'!G$70:G$73,MATCH($A4,'BAU Calculations'!$A$70:$A$73,0)),0)*'Capacity Factor Data'!$A$45</f>
        <v>0</v>
      </c>
      <c r="H4">
        <f>IFERROR(INDEX('BAU Calculations'!H$70:H$73,MATCH($A4,'BAU Calculations'!$A$70:$A$73,0)),0)*'Capacity Factor Data'!$A$45</f>
        <v>0</v>
      </c>
      <c r="I4">
        <f>IFERROR(INDEX('BAU Calculations'!I$70:I$73,MATCH($A4,'BAU Calculations'!$A$70:$A$73,0)),0)*'Capacity Factor Data'!$A$45</f>
        <v>0</v>
      </c>
      <c r="J4">
        <f>IFERROR(INDEX('BAU Calculations'!J$70:J$73,MATCH($A4,'BAU Calculations'!$A$70:$A$73,0)),0)*'Capacity Factor Data'!$A$45</f>
        <v>0</v>
      </c>
      <c r="K4">
        <f>IFERROR(INDEX('BAU Calculations'!K$70:K$73,MATCH($A4,'BAU Calculations'!$A$70:$A$73,0)),0)*'Capacity Factor Data'!$A$45</f>
        <v>0</v>
      </c>
      <c r="L4">
        <f>IFERROR(INDEX('BAU Calculations'!L$70:L$73,MATCH($A4,'BAU Calculations'!$A$70:$A$73,0)),0)*'Capacity Factor Data'!$A$45</f>
        <v>0</v>
      </c>
      <c r="M4">
        <f>IFERROR(INDEX('BAU Calculations'!M$70:M$73,MATCH($A4,'BAU Calculations'!$A$70:$A$73,0)),0)*'Capacity Factor Data'!$A$45</f>
        <v>0</v>
      </c>
      <c r="N4">
        <f>IFERROR(INDEX('BAU Calculations'!N$70:N$73,MATCH($A4,'BAU Calculations'!$A$70:$A$73,0)),0)*'Capacity Factor Data'!$A$45</f>
        <v>0</v>
      </c>
      <c r="O4">
        <f>IFERROR(INDEX('BAU Calculations'!O$70:O$73,MATCH($A4,'BAU Calculations'!$A$70:$A$73,0)),0)*'Capacity Factor Data'!$A$45</f>
        <v>0</v>
      </c>
      <c r="P4">
        <f>IFERROR(INDEX('BAU Calculations'!P$70:P$73,MATCH($A4,'BAU Calculations'!$A$70:$A$73,0)),0)*'Capacity Factor Data'!$A$45</f>
        <v>0</v>
      </c>
      <c r="Q4">
        <f>IFERROR(INDEX('BAU Calculations'!Q$70:Q$73,MATCH($A4,'BAU Calculations'!$A$70:$A$73,0)),0)*'Capacity Factor Data'!$A$45</f>
        <v>0</v>
      </c>
      <c r="R4">
        <f>IFERROR(INDEX('BAU Calculations'!R$70:R$73,MATCH($A4,'BAU Calculations'!$A$70:$A$73,0)),0)*'Capacity Factor Data'!$A$45</f>
        <v>0</v>
      </c>
      <c r="S4">
        <f>IFERROR(INDEX('BAU Calculations'!S$70:S$73,MATCH($A4,'BAU Calculations'!$A$70:$A$73,0)),0)*'Capacity Factor Data'!$A$45</f>
        <v>0</v>
      </c>
      <c r="T4">
        <f>IFERROR(INDEX('BAU Calculations'!T$70:T$73,MATCH($A4,'BAU Calculations'!$A$70:$A$73,0)),0)*'Capacity Factor Data'!$A$45</f>
        <v>0</v>
      </c>
      <c r="U4">
        <f>IFERROR(INDEX('BAU Calculations'!U$70:U$73,MATCH($A4,'BAU Calculations'!$A$70:$A$73,0)),0)*'Capacity Factor Data'!$A$45</f>
        <v>0</v>
      </c>
      <c r="V4">
        <f>IFERROR(INDEX('BAU Calculations'!V$70:V$73,MATCH($A4,'BAU Calculations'!$A$70:$A$73,0)),0)*'Capacity Factor Data'!$A$45</f>
        <v>0</v>
      </c>
      <c r="W4">
        <f>IFERROR(INDEX('BAU Calculations'!W$70:W$73,MATCH($A4,'BAU Calculations'!$A$70:$A$73,0)),0)*'Capacity Factor Data'!$A$45</f>
        <v>0</v>
      </c>
      <c r="X4">
        <f>IFERROR(INDEX('BAU Calculations'!X$70:X$73,MATCH($A4,'BAU Calculations'!$A$70:$A$73,0)),0)*'Capacity Factor Data'!$A$45</f>
        <v>0</v>
      </c>
      <c r="Y4">
        <f>IFERROR(INDEX('BAU Calculations'!Y$70:Y$73,MATCH($A4,'BAU Calculations'!$A$70:$A$73,0)),0)*'Capacity Factor Data'!$A$45</f>
        <v>0</v>
      </c>
      <c r="Z4">
        <f>IFERROR(INDEX('BAU Calculations'!Z$70:Z$73,MATCH($A4,'BAU Calculations'!$A$70:$A$73,0)),0)*'Capacity Factor Data'!$A$45</f>
        <v>0</v>
      </c>
      <c r="AA4">
        <f>IFERROR(INDEX('BAU Calculations'!AA$70:AA$73,MATCH($A4,'BAU Calculations'!$A$70:$A$73,0)),0)*'Capacity Factor Data'!$A$45</f>
        <v>0</v>
      </c>
      <c r="AB4">
        <f>IFERROR(INDEX('BAU Calculations'!AB$70:AB$73,MATCH($A4,'BAU Calculations'!$A$70:$A$73,0)),0)*'Capacity Factor Data'!$A$45</f>
        <v>0</v>
      </c>
      <c r="AC4">
        <f>IFERROR(INDEX('BAU Calculations'!AC$70:AC$73,MATCH($A4,'BAU Calculations'!$A$70:$A$73,0)),0)*'Capacity Factor Data'!$A$45</f>
        <v>0</v>
      </c>
      <c r="AD4">
        <f>IFERROR(INDEX('BAU Calculations'!AD$70:AD$73,MATCH($A4,'BAU Calculations'!$A$70:$A$73,0)),0)*'Capacity Factor Data'!$A$45</f>
        <v>0</v>
      </c>
      <c r="AE4">
        <f>IFERROR(INDEX('BAU Calculations'!AE$70:AE$73,MATCH($A4,'BAU Calculations'!$A$70:$A$73,0)),0)*'Capacity Factor Data'!$A$45</f>
        <v>0</v>
      </c>
      <c r="AF4">
        <f>IFERROR(INDEX('BAU Calculations'!AF$70:AF$73,MATCH($A4,'BAU Calculations'!$A$70:$A$73,0)),0)*'Capacity Factor Data'!$A$45</f>
        <v>0</v>
      </c>
    </row>
    <row r="5" spans="1:32" x14ac:dyDescent="0.25">
      <c r="A5" t="s">
        <v>31</v>
      </c>
      <c r="B5">
        <f>IFERROR(INDEX('BAU Calculations'!B$70:B$73,MATCH($A5,'BAU Calculations'!$A$70:$A$73,0)),0)*'Capacity Factor Data'!$A$45</f>
        <v>0</v>
      </c>
      <c r="C5">
        <f>IFERROR(INDEX('BAU Calculations'!C$70:C$73,MATCH($A5,'BAU Calculations'!$A$70:$A$73,0)),0)*'Capacity Factor Data'!$A$45</f>
        <v>0</v>
      </c>
      <c r="D5">
        <f>IFERROR(INDEX('BAU Calculations'!D$70:D$73,MATCH($A5,'BAU Calculations'!$A$70:$A$73,0)),0)*'Capacity Factor Data'!$A$45</f>
        <v>0</v>
      </c>
      <c r="E5">
        <f>IFERROR(INDEX('BAU Calculations'!E$70:E$73,MATCH($A5,'BAU Calculations'!$A$70:$A$73,0)),0)*'Capacity Factor Data'!$A$45</f>
        <v>0</v>
      </c>
      <c r="F5">
        <f>IFERROR(INDEX('BAU Calculations'!F$70:F$73,MATCH($A5,'BAU Calculations'!$A$70:$A$73,0)),0)*'Capacity Factor Data'!$A$45</f>
        <v>0</v>
      </c>
      <c r="G5">
        <f>IFERROR(INDEX('BAU Calculations'!G$70:G$73,MATCH($A5,'BAU Calculations'!$A$70:$A$73,0)),0)*'Capacity Factor Data'!$A$45</f>
        <v>0</v>
      </c>
      <c r="H5">
        <f>IFERROR(INDEX('BAU Calculations'!H$70:H$73,MATCH($A5,'BAU Calculations'!$A$70:$A$73,0)),0)*'Capacity Factor Data'!$A$45</f>
        <v>0</v>
      </c>
      <c r="I5">
        <f>IFERROR(INDEX('BAU Calculations'!I$70:I$73,MATCH($A5,'BAU Calculations'!$A$70:$A$73,0)),0)*'Capacity Factor Data'!$A$45</f>
        <v>0</v>
      </c>
      <c r="J5">
        <f>IFERROR(INDEX('BAU Calculations'!J$70:J$73,MATCH($A5,'BAU Calculations'!$A$70:$A$73,0)),0)*'Capacity Factor Data'!$A$45</f>
        <v>0</v>
      </c>
      <c r="K5">
        <f>IFERROR(INDEX('BAU Calculations'!K$70:K$73,MATCH($A5,'BAU Calculations'!$A$70:$A$73,0)),0)*'Capacity Factor Data'!$A$45</f>
        <v>0</v>
      </c>
      <c r="L5">
        <f>IFERROR(INDEX('BAU Calculations'!L$70:L$73,MATCH($A5,'BAU Calculations'!$A$70:$A$73,0)),0)*'Capacity Factor Data'!$A$45</f>
        <v>0</v>
      </c>
      <c r="M5">
        <f>IFERROR(INDEX('BAU Calculations'!M$70:M$73,MATCH($A5,'BAU Calculations'!$A$70:$A$73,0)),0)*'Capacity Factor Data'!$A$45</f>
        <v>0</v>
      </c>
      <c r="N5">
        <f>IFERROR(INDEX('BAU Calculations'!N$70:N$73,MATCH($A5,'BAU Calculations'!$A$70:$A$73,0)),0)*'Capacity Factor Data'!$A$45</f>
        <v>0</v>
      </c>
      <c r="O5">
        <f>IFERROR(INDEX('BAU Calculations'!O$70:O$73,MATCH($A5,'BAU Calculations'!$A$70:$A$73,0)),0)*'Capacity Factor Data'!$A$45</f>
        <v>0</v>
      </c>
      <c r="P5">
        <f>IFERROR(INDEX('BAU Calculations'!P$70:P$73,MATCH($A5,'BAU Calculations'!$A$70:$A$73,0)),0)*'Capacity Factor Data'!$A$45</f>
        <v>0</v>
      </c>
      <c r="Q5">
        <f>IFERROR(INDEX('BAU Calculations'!Q$70:Q$73,MATCH($A5,'BAU Calculations'!$A$70:$A$73,0)),0)*'Capacity Factor Data'!$A$45</f>
        <v>0</v>
      </c>
      <c r="R5">
        <f>IFERROR(INDEX('BAU Calculations'!R$70:R$73,MATCH($A5,'BAU Calculations'!$A$70:$A$73,0)),0)*'Capacity Factor Data'!$A$45</f>
        <v>0</v>
      </c>
      <c r="S5">
        <f>IFERROR(INDEX('BAU Calculations'!S$70:S$73,MATCH($A5,'BAU Calculations'!$A$70:$A$73,0)),0)*'Capacity Factor Data'!$A$45</f>
        <v>0</v>
      </c>
      <c r="T5">
        <f>IFERROR(INDEX('BAU Calculations'!T$70:T$73,MATCH($A5,'BAU Calculations'!$A$70:$A$73,0)),0)*'Capacity Factor Data'!$A$45</f>
        <v>0</v>
      </c>
      <c r="U5">
        <f>IFERROR(INDEX('BAU Calculations'!U$70:U$73,MATCH($A5,'BAU Calculations'!$A$70:$A$73,0)),0)*'Capacity Factor Data'!$A$45</f>
        <v>0</v>
      </c>
      <c r="V5">
        <f>IFERROR(INDEX('BAU Calculations'!V$70:V$73,MATCH($A5,'BAU Calculations'!$A$70:$A$73,0)),0)*'Capacity Factor Data'!$A$45</f>
        <v>0</v>
      </c>
      <c r="W5">
        <f>IFERROR(INDEX('BAU Calculations'!W$70:W$73,MATCH($A5,'BAU Calculations'!$A$70:$A$73,0)),0)*'Capacity Factor Data'!$A$45</f>
        <v>0</v>
      </c>
      <c r="X5">
        <f>IFERROR(INDEX('BAU Calculations'!X$70:X$73,MATCH($A5,'BAU Calculations'!$A$70:$A$73,0)),0)*'Capacity Factor Data'!$A$45</f>
        <v>0</v>
      </c>
      <c r="Y5">
        <f>IFERROR(INDEX('BAU Calculations'!Y$70:Y$73,MATCH($A5,'BAU Calculations'!$A$70:$A$73,0)),0)*'Capacity Factor Data'!$A$45</f>
        <v>0</v>
      </c>
      <c r="Z5">
        <f>IFERROR(INDEX('BAU Calculations'!Z$70:Z$73,MATCH($A5,'BAU Calculations'!$A$70:$A$73,0)),0)*'Capacity Factor Data'!$A$45</f>
        <v>0</v>
      </c>
      <c r="AA5">
        <f>IFERROR(INDEX('BAU Calculations'!AA$70:AA$73,MATCH($A5,'BAU Calculations'!$A$70:$A$73,0)),0)*'Capacity Factor Data'!$A$45</f>
        <v>0</v>
      </c>
      <c r="AB5">
        <f>IFERROR(INDEX('BAU Calculations'!AB$70:AB$73,MATCH($A5,'BAU Calculations'!$A$70:$A$73,0)),0)*'Capacity Factor Data'!$A$45</f>
        <v>0</v>
      </c>
      <c r="AC5">
        <f>IFERROR(INDEX('BAU Calculations'!AC$70:AC$73,MATCH($A5,'BAU Calculations'!$A$70:$A$73,0)),0)*'Capacity Factor Data'!$A$45</f>
        <v>0</v>
      </c>
      <c r="AD5">
        <f>IFERROR(INDEX('BAU Calculations'!AD$70:AD$73,MATCH($A5,'BAU Calculations'!$A$70:$A$73,0)),0)*'Capacity Factor Data'!$A$45</f>
        <v>0</v>
      </c>
      <c r="AE5">
        <f>IFERROR(INDEX('BAU Calculations'!AE$70:AE$73,MATCH($A5,'BAU Calculations'!$A$70:$A$73,0)),0)*'Capacity Factor Data'!$A$45</f>
        <v>0</v>
      </c>
      <c r="AF5">
        <f>IFERROR(INDEX('BAU Calculations'!AF$70:AF$73,MATCH($A5,'BAU Calculations'!$A$70:$A$73,0)),0)*'Capacity Factor Data'!$A$45</f>
        <v>0</v>
      </c>
    </row>
    <row r="6" spans="1:32" x14ac:dyDescent="0.25">
      <c r="A6" t="s">
        <v>32</v>
      </c>
      <c r="B6">
        <f>IFERROR(INDEX('BAU Calculations'!B$70:B$73,MATCH($A6,'BAU Calculations'!$A$70:$A$73,0)),0)*'Capacity Factor Data'!$A$45</f>
        <v>0</v>
      </c>
      <c r="C6">
        <f>IFERROR(INDEX('BAU Calculations'!C$70:C$73,MATCH($A6,'BAU Calculations'!$A$70:$A$73,0)),0)*'Capacity Factor Data'!$A$45</f>
        <v>0</v>
      </c>
      <c r="D6">
        <f>IFERROR(INDEX('BAU Calculations'!D$70:D$73,MATCH($A6,'BAU Calculations'!$A$70:$A$73,0)),0)*'Capacity Factor Data'!$A$45</f>
        <v>0</v>
      </c>
      <c r="E6">
        <f>IFERROR(INDEX('BAU Calculations'!E$70:E$73,MATCH($A6,'BAU Calculations'!$A$70:$A$73,0)),0)*'Capacity Factor Data'!$A$45</f>
        <v>0</v>
      </c>
      <c r="F6">
        <f>IFERROR(INDEX('BAU Calculations'!F$70:F$73,MATCH($A6,'BAU Calculations'!$A$70:$A$73,0)),0)*'Capacity Factor Data'!$A$45</f>
        <v>0</v>
      </c>
      <c r="G6">
        <f>IFERROR(INDEX('BAU Calculations'!G$70:G$73,MATCH($A6,'BAU Calculations'!$A$70:$A$73,0)),0)*'Capacity Factor Data'!$A$45</f>
        <v>0</v>
      </c>
      <c r="H6">
        <f>IFERROR(INDEX('BAU Calculations'!H$70:H$73,MATCH($A6,'BAU Calculations'!$A$70:$A$73,0)),0)*'Capacity Factor Data'!$A$45</f>
        <v>0</v>
      </c>
      <c r="I6">
        <f>IFERROR(INDEX('BAU Calculations'!I$70:I$73,MATCH($A6,'BAU Calculations'!$A$70:$A$73,0)),0)*'Capacity Factor Data'!$A$45</f>
        <v>0</v>
      </c>
      <c r="J6">
        <f>IFERROR(INDEX('BAU Calculations'!J$70:J$73,MATCH($A6,'BAU Calculations'!$A$70:$A$73,0)),0)*'Capacity Factor Data'!$A$45</f>
        <v>0</v>
      </c>
      <c r="K6">
        <f>IFERROR(INDEX('BAU Calculations'!K$70:K$73,MATCH($A6,'BAU Calculations'!$A$70:$A$73,0)),0)*'Capacity Factor Data'!$A$45</f>
        <v>0</v>
      </c>
      <c r="L6">
        <f>IFERROR(INDEX('BAU Calculations'!L$70:L$73,MATCH($A6,'BAU Calculations'!$A$70:$A$73,0)),0)*'Capacity Factor Data'!$A$45</f>
        <v>0</v>
      </c>
      <c r="M6">
        <f>IFERROR(INDEX('BAU Calculations'!M$70:M$73,MATCH($A6,'BAU Calculations'!$A$70:$A$73,0)),0)*'Capacity Factor Data'!$A$45</f>
        <v>0</v>
      </c>
      <c r="N6">
        <f>IFERROR(INDEX('BAU Calculations'!N$70:N$73,MATCH($A6,'BAU Calculations'!$A$70:$A$73,0)),0)*'Capacity Factor Data'!$A$45</f>
        <v>0</v>
      </c>
      <c r="O6">
        <f>IFERROR(INDEX('BAU Calculations'!O$70:O$73,MATCH($A6,'BAU Calculations'!$A$70:$A$73,0)),0)*'Capacity Factor Data'!$A$45</f>
        <v>0</v>
      </c>
      <c r="P6">
        <f>IFERROR(INDEX('BAU Calculations'!P$70:P$73,MATCH($A6,'BAU Calculations'!$A$70:$A$73,0)),0)*'Capacity Factor Data'!$A$45</f>
        <v>0</v>
      </c>
      <c r="Q6">
        <f>IFERROR(INDEX('BAU Calculations'!Q$70:Q$73,MATCH($A6,'BAU Calculations'!$A$70:$A$73,0)),0)*'Capacity Factor Data'!$A$45</f>
        <v>0</v>
      </c>
      <c r="R6">
        <f>IFERROR(INDEX('BAU Calculations'!R$70:R$73,MATCH($A6,'BAU Calculations'!$A$70:$A$73,0)),0)*'Capacity Factor Data'!$A$45</f>
        <v>0</v>
      </c>
      <c r="S6">
        <f>IFERROR(INDEX('BAU Calculations'!S$70:S$73,MATCH($A6,'BAU Calculations'!$A$70:$A$73,0)),0)*'Capacity Factor Data'!$A$45</f>
        <v>0</v>
      </c>
      <c r="T6">
        <f>IFERROR(INDEX('BAU Calculations'!T$70:T$73,MATCH($A6,'BAU Calculations'!$A$70:$A$73,0)),0)*'Capacity Factor Data'!$A$45</f>
        <v>0</v>
      </c>
      <c r="U6">
        <f>IFERROR(INDEX('BAU Calculations'!U$70:U$73,MATCH($A6,'BAU Calculations'!$A$70:$A$73,0)),0)*'Capacity Factor Data'!$A$45</f>
        <v>0</v>
      </c>
      <c r="V6">
        <f>IFERROR(INDEX('BAU Calculations'!V$70:V$73,MATCH($A6,'BAU Calculations'!$A$70:$A$73,0)),0)*'Capacity Factor Data'!$A$45</f>
        <v>0</v>
      </c>
      <c r="W6">
        <f>IFERROR(INDEX('BAU Calculations'!W$70:W$73,MATCH($A6,'BAU Calculations'!$A$70:$A$73,0)),0)*'Capacity Factor Data'!$A$45</f>
        <v>0</v>
      </c>
      <c r="X6">
        <f>IFERROR(INDEX('BAU Calculations'!X$70:X$73,MATCH($A6,'BAU Calculations'!$A$70:$A$73,0)),0)*'Capacity Factor Data'!$A$45</f>
        <v>0</v>
      </c>
      <c r="Y6">
        <f>IFERROR(INDEX('BAU Calculations'!Y$70:Y$73,MATCH($A6,'BAU Calculations'!$A$70:$A$73,0)),0)*'Capacity Factor Data'!$A$45</f>
        <v>0</v>
      </c>
      <c r="Z6">
        <f>IFERROR(INDEX('BAU Calculations'!Z$70:Z$73,MATCH($A6,'BAU Calculations'!$A$70:$A$73,0)),0)*'Capacity Factor Data'!$A$45</f>
        <v>0</v>
      </c>
      <c r="AA6">
        <f>IFERROR(INDEX('BAU Calculations'!AA$70:AA$73,MATCH($A6,'BAU Calculations'!$A$70:$A$73,0)),0)*'Capacity Factor Data'!$A$45</f>
        <v>0</v>
      </c>
      <c r="AB6">
        <f>IFERROR(INDEX('BAU Calculations'!AB$70:AB$73,MATCH($A6,'BAU Calculations'!$A$70:$A$73,0)),0)*'Capacity Factor Data'!$A$45</f>
        <v>0</v>
      </c>
      <c r="AC6">
        <f>IFERROR(INDEX('BAU Calculations'!AC$70:AC$73,MATCH($A6,'BAU Calculations'!$A$70:$A$73,0)),0)*'Capacity Factor Data'!$A$45</f>
        <v>0</v>
      </c>
      <c r="AD6">
        <f>IFERROR(INDEX('BAU Calculations'!AD$70:AD$73,MATCH($A6,'BAU Calculations'!$A$70:$A$73,0)),0)*'Capacity Factor Data'!$A$45</f>
        <v>0</v>
      </c>
      <c r="AE6">
        <f>IFERROR(INDEX('BAU Calculations'!AE$70:AE$73,MATCH($A6,'BAU Calculations'!$A$70:$A$73,0)),0)*'Capacity Factor Data'!$A$45</f>
        <v>0</v>
      </c>
      <c r="AF6">
        <f>IFERROR(INDEX('BAU Calculations'!AF$70:AF$73,MATCH($A6,'BAU Calculations'!$A$70:$A$73,0)),0)*'Capacity Factor Data'!$A$45</f>
        <v>0</v>
      </c>
    </row>
    <row r="7" spans="1:32" x14ac:dyDescent="0.25">
      <c r="A7" t="s">
        <v>33</v>
      </c>
      <c r="B7">
        <f>IFERROR(INDEX('BAU Calculations'!B$70:B$73,MATCH($A7,'BAU Calculations'!$A$70:$A$73,0)),0)*'Capacity Factor Data'!$A$45</f>
        <v>0</v>
      </c>
      <c r="C7">
        <f>IFERROR(INDEX('BAU Calculations'!C$70:C$73,MATCH($A7,'BAU Calculations'!$A$70:$A$73,0)),0)*'Capacity Factor Data'!$A$45</f>
        <v>0</v>
      </c>
      <c r="D7">
        <f>IFERROR(INDEX('BAU Calculations'!D$70:D$73,MATCH($A7,'BAU Calculations'!$A$70:$A$73,0)),0)*'Capacity Factor Data'!$A$45</f>
        <v>0</v>
      </c>
      <c r="E7">
        <f>IFERROR(INDEX('BAU Calculations'!E$70:E$73,MATCH($A7,'BAU Calculations'!$A$70:$A$73,0)),0)*'Capacity Factor Data'!$A$45</f>
        <v>0</v>
      </c>
      <c r="F7">
        <f>IFERROR(INDEX('BAU Calculations'!F$70:F$73,MATCH($A7,'BAU Calculations'!$A$70:$A$73,0)),0)*'Capacity Factor Data'!$A$45</f>
        <v>0</v>
      </c>
      <c r="G7">
        <f>IFERROR(INDEX('BAU Calculations'!G$70:G$73,MATCH($A7,'BAU Calculations'!$A$70:$A$73,0)),0)*'Capacity Factor Data'!$A$45</f>
        <v>0</v>
      </c>
      <c r="H7">
        <f>IFERROR(INDEX('BAU Calculations'!H$70:H$73,MATCH($A7,'BAU Calculations'!$A$70:$A$73,0)),0)*'Capacity Factor Data'!$A$45</f>
        <v>0</v>
      </c>
      <c r="I7">
        <f>IFERROR(INDEX('BAU Calculations'!I$70:I$73,MATCH($A7,'BAU Calculations'!$A$70:$A$73,0)),0)*'Capacity Factor Data'!$A$45</f>
        <v>0</v>
      </c>
      <c r="J7">
        <f>IFERROR(INDEX('BAU Calculations'!J$70:J$73,MATCH($A7,'BAU Calculations'!$A$70:$A$73,0)),0)*'Capacity Factor Data'!$A$45</f>
        <v>0</v>
      </c>
      <c r="K7">
        <f>IFERROR(INDEX('BAU Calculations'!K$70:K$73,MATCH($A7,'BAU Calculations'!$A$70:$A$73,0)),0)*'Capacity Factor Data'!$A$45</f>
        <v>0</v>
      </c>
      <c r="L7">
        <f>IFERROR(INDEX('BAU Calculations'!L$70:L$73,MATCH($A7,'BAU Calculations'!$A$70:$A$73,0)),0)*'Capacity Factor Data'!$A$45</f>
        <v>0</v>
      </c>
      <c r="M7">
        <f>IFERROR(INDEX('BAU Calculations'!M$70:M$73,MATCH($A7,'BAU Calculations'!$A$70:$A$73,0)),0)*'Capacity Factor Data'!$A$45</f>
        <v>0</v>
      </c>
      <c r="N7">
        <f>IFERROR(INDEX('BAU Calculations'!N$70:N$73,MATCH($A7,'BAU Calculations'!$A$70:$A$73,0)),0)*'Capacity Factor Data'!$A$45</f>
        <v>0</v>
      </c>
      <c r="O7">
        <f>IFERROR(INDEX('BAU Calculations'!O$70:O$73,MATCH($A7,'BAU Calculations'!$A$70:$A$73,0)),0)*'Capacity Factor Data'!$A$45</f>
        <v>0</v>
      </c>
      <c r="P7">
        <f>IFERROR(INDEX('BAU Calculations'!P$70:P$73,MATCH($A7,'BAU Calculations'!$A$70:$A$73,0)),0)*'Capacity Factor Data'!$A$45</f>
        <v>0</v>
      </c>
      <c r="Q7">
        <f>IFERROR(INDEX('BAU Calculations'!Q$70:Q$73,MATCH($A7,'BAU Calculations'!$A$70:$A$73,0)),0)*'Capacity Factor Data'!$A$45</f>
        <v>0</v>
      </c>
      <c r="R7">
        <f>IFERROR(INDEX('BAU Calculations'!R$70:R$73,MATCH($A7,'BAU Calculations'!$A$70:$A$73,0)),0)*'Capacity Factor Data'!$A$45</f>
        <v>0</v>
      </c>
      <c r="S7">
        <f>IFERROR(INDEX('BAU Calculations'!S$70:S$73,MATCH($A7,'BAU Calculations'!$A$70:$A$73,0)),0)*'Capacity Factor Data'!$A$45</f>
        <v>0</v>
      </c>
      <c r="T7">
        <f>IFERROR(INDEX('BAU Calculations'!T$70:T$73,MATCH($A7,'BAU Calculations'!$A$70:$A$73,0)),0)*'Capacity Factor Data'!$A$45</f>
        <v>0</v>
      </c>
      <c r="U7">
        <f>IFERROR(INDEX('BAU Calculations'!U$70:U$73,MATCH($A7,'BAU Calculations'!$A$70:$A$73,0)),0)*'Capacity Factor Data'!$A$45</f>
        <v>0</v>
      </c>
      <c r="V7">
        <f>IFERROR(INDEX('BAU Calculations'!V$70:V$73,MATCH($A7,'BAU Calculations'!$A$70:$A$73,0)),0)*'Capacity Factor Data'!$A$45</f>
        <v>0</v>
      </c>
      <c r="W7">
        <f>IFERROR(INDEX('BAU Calculations'!W$70:W$73,MATCH($A7,'BAU Calculations'!$A$70:$A$73,0)),0)*'Capacity Factor Data'!$A$45</f>
        <v>0</v>
      </c>
      <c r="X7">
        <f>IFERROR(INDEX('BAU Calculations'!X$70:X$73,MATCH($A7,'BAU Calculations'!$A$70:$A$73,0)),0)*'Capacity Factor Data'!$A$45</f>
        <v>0</v>
      </c>
      <c r="Y7">
        <f>IFERROR(INDEX('BAU Calculations'!Y$70:Y$73,MATCH($A7,'BAU Calculations'!$A$70:$A$73,0)),0)*'Capacity Factor Data'!$A$45</f>
        <v>0</v>
      </c>
      <c r="Z7">
        <f>IFERROR(INDEX('BAU Calculations'!Z$70:Z$73,MATCH($A7,'BAU Calculations'!$A$70:$A$73,0)),0)*'Capacity Factor Data'!$A$45</f>
        <v>0</v>
      </c>
      <c r="AA7">
        <f>IFERROR(INDEX('BAU Calculations'!AA$70:AA$73,MATCH($A7,'BAU Calculations'!$A$70:$A$73,0)),0)*'Capacity Factor Data'!$A$45</f>
        <v>0</v>
      </c>
      <c r="AB7">
        <f>IFERROR(INDEX('BAU Calculations'!AB$70:AB$73,MATCH($A7,'BAU Calculations'!$A$70:$A$73,0)),0)*'Capacity Factor Data'!$A$45</f>
        <v>0</v>
      </c>
      <c r="AC7">
        <f>IFERROR(INDEX('BAU Calculations'!AC$70:AC$73,MATCH($A7,'BAU Calculations'!$A$70:$A$73,0)),0)*'Capacity Factor Data'!$A$45</f>
        <v>0</v>
      </c>
      <c r="AD7">
        <f>IFERROR(INDEX('BAU Calculations'!AD$70:AD$73,MATCH($A7,'BAU Calculations'!$A$70:$A$73,0)),0)*'Capacity Factor Data'!$A$45</f>
        <v>0</v>
      </c>
      <c r="AE7">
        <f>IFERROR(INDEX('BAU Calculations'!AE$70:AE$73,MATCH($A7,'BAU Calculations'!$A$70:$A$73,0)),0)*'Capacity Factor Data'!$A$45</f>
        <v>0</v>
      </c>
      <c r="AF7">
        <f>IFERROR(INDEX('BAU Calculations'!AF$70:AF$73,MATCH($A7,'BAU Calculations'!$A$70:$A$73,0)),0)*'Capacity Factor Data'!$A$45</f>
        <v>0</v>
      </c>
    </row>
    <row r="8" spans="1:32" x14ac:dyDescent="0.25">
      <c r="A8" t="s">
        <v>34</v>
      </c>
      <c r="B8">
        <f>IFERROR(INDEX('BAU Calculations'!B$70:B$73,MATCH($A8,'BAU Calculations'!$A$70:$A$73,0)),0)*'Capacity Factor Data'!$A$45</f>
        <v>0</v>
      </c>
      <c r="C8">
        <f>IFERROR(INDEX('BAU Calculations'!C$70:C$73,MATCH($A8,'BAU Calculations'!$A$70:$A$73,0)),0)*'Capacity Factor Data'!$A$45</f>
        <v>0</v>
      </c>
      <c r="D8">
        <f>IFERROR(INDEX('BAU Calculations'!D$70:D$73,MATCH($A8,'BAU Calculations'!$A$70:$A$73,0)),0)*'Capacity Factor Data'!$A$45</f>
        <v>0</v>
      </c>
      <c r="E8">
        <f>IFERROR(INDEX('BAU Calculations'!E$70:E$73,MATCH($A8,'BAU Calculations'!$A$70:$A$73,0)),0)*'Capacity Factor Data'!$A$45</f>
        <v>0</v>
      </c>
      <c r="F8">
        <f>IFERROR(INDEX('BAU Calculations'!F$70:F$73,MATCH($A8,'BAU Calculations'!$A$70:$A$73,0)),0)*'Capacity Factor Data'!$A$45</f>
        <v>0</v>
      </c>
      <c r="G8">
        <f>IFERROR(INDEX('BAU Calculations'!G$70:G$73,MATCH($A8,'BAU Calculations'!$A$70:$A$73,0)),0)*'Capacity Factor Data'!$A$45</f>
        <v>0</v>
      </c>
      <c r="H8">
        <f>IFERROR(INDEX('BAU Calculations'!H$70:H$73,MATCH($A8,'BAU Calculations'!$A$70:$A$73,0)),0)*'Capacity Factor Data'!$A$45</f>
        <v>0</v>
      </c>
      <c r="I8">
        <f>IFERROR(INDEX('BAU Calculations'!I$70:I$73,MATCH($A8,'BAU Calculations'!$A$70:$A$73,0)),0)*'Capacity Factor Data'!$A$45</f>
        <v>0</v>
      </c>
      <c r="J8">
        <f>IFERROR(INDEX('BAU Calculations'!J$70:J$73,MATCH($A8,'BAU Calculations'!$A$70:$A$73,0)),0)*'Capacity Factor Data'!$A$45</f>
        <v>0</v>
      </c>
      <c r="K8">
        <f>IFERROR(INDEX('BAU Calculations'!K$70:K$73,MATCH($A8,'BAU Calculations'!$A$70:$A$73,0)),0)*'Capacity Factor Data'!$A$45</f>
        <v>0</v>
      </c>
      <c r="L8">
        <f>IFERROR(INDEX('BAU Calculations'!L$70:L$73,MATCH($A8,'BAU Calculations'!$A$70:$A$73,0)),0)*'Capacity Factor Data'!$A$45</f>
        <v>0</v>
      </c>
      <c r="M8">
        <f>IFERROR(INDEX('BAU Calculations'!M$70:M$73,MATCH($A8,'BAU Calculations'!$A$70:$A$73,0)),0)*'Capacity Factor Data'!$A$45</f>
        <v>0</v>
      </c>
      <c r="N8">
        <f>IFERROR(INDEX('BAU Calculations'!N$70:N$73,MATCH($A8,'BAU Calculations'!$A$70:$A$73,0)),0)*'Capacity Factor Data'!$A$45</f>
        <v>0</v>
      </c>
      <c r="O8">
        <f>IFERROR(INDEX('BAU Calculations'!O$70:O$73,MATCH($A8,'BAU Calculations'!$A$70:$A$73,0)),0)*'Capacity Factor Data'!$A$45</f>
        <v>0</v>
      </c>
      <c r="P8">
        <f>IFERROR(INDEX('BAU Calculations'!P$70:P$73,MATCH($A8,'BAU Calculations'!$A$70:$A$73,0)),0)*'Capacity Factor Data'!$A$45</f>
        <v>0</v>
      </c>
      <c r="Q8">
        <f>IFERROR(INDEX('BAU Calculations'!Q$70:Q$73,MATCH($A8,'BAU Calculations'!$A$70:$A$73,0)),0)*'Capacity Factor Data'!$A$45</f>
        <v>0</v>
      </c>
      <c r="R8">
        <f>IFERROR(INDEX('BAU Calculations'!R$70:R$73,MATCH($A8,'BAU Calculations'!$A$70:$A$73,0)),0)*'Capacity Factor Data'!$A$45</f>
        <v>0</v>
      </c>
      <c r="S8">
        <f>IFERROR(INDEX('BAU Calculations'!S$70:S$73,MATCH($A8,'BAU Calculations'!$A$70:$A$73,0)),0)*'Capacity Factor Data'!$A$45</f>
        <v>0</v>
      </c>
      <c r="T8">
        <f>IFERROR(INDEX('BAU Calculations'!T$70:T$73,MATCH($A8,'BAU Calculations'!$A$70:$A$73,0)),0)*'Capacity Factor Data'!$A$45</f>
        <v>0</v>
      </c>
      <c r="U8">
        <f>IFERROR(INDEX('BAU Calculations'!U$70:U$73,MATCH($A8,'BAU Calculations'!$A$70:$A$73,0)),0)*'Capacity Factor Data'!$A$45</f>
        <v>0</v>
      </c>
      <c r="V8">
        <f>IFERROR(INDEX('BAU Calculations'!V$70:V$73,MATCH($A8,'BAU Calculations'!$A$70:$A$73,0)),0)*'Capacity Factor Data'!$A$45</f>
        <v>0</v>
      </c>
      <c r="W8">
        <f>IFERROR(INDEX('BAU Calculations'!W$70:W$73,MATCH($A8,'BAU Calculations'!$A$70:$A$73,0)),0)*'Capacity Factor Data'!$A$45</f>
        <v>0</v>
      </c>
      <c r="X8">
        <f>IFERROR(INDEX('BAU Calculations'!X$70:X$73,MATCH($A8,'BAU Calculations'!$A$70:$A$73,0)),0)*'Capacity Factor Data'!$A$45</f>
        <v>0</v>
      </c>
      <c r="Y8">
        <f>IFERROR(INDEX('BAU Calculations'!Y$70:Y$73,MATCH($A8,'BAU Calculations'!$A$70:$A$73,0)),0)*'Capacity Factor Data'!$A$45</f>
        <v>0</v>
      </c>
      <c r="Z8">
        <f>IFERROR(INDEX('BAU Calculations'!Z$70:Z$73,MATCH($A8,'BAU Calculations'!$A$70:$A$73,0)),0)*'Capacity Factor Data'!$A$45</f>
        <v>0</v>
      </c>
      <c r="AA8">
        <f>IFERROR(INDEX('BAU Calculations'!AA$70:AA$73,MATCH($A8,'BAU Calculations'!$A$70:$A$73,0)),0)*'Capacity Factor Data'!$A$45</f>
        <v>0</v>
      </c>
      <c r="AB8">
        <f>IFERROR(INDEX('BAU Calculations'!AB$70:AB$73,MATCH($A8,'BAU Calculations'!$A$70:$A$73,0)),0)*'Capacity Factor Data'!$A$45</f>
        <v>0</v>
      </c>
      <c r="AC8">
        <f>IFERROR(INDEX('BAU Calculations'!AC$70:AC$73,MATCH($A8,'BAU Calculations'!$A$70:$A$73,0)),0)*'Capacity Factor Data'!$A$45</f>
        <v>0</v>
      </c>
      <c r="AD8">
        <f>IFERROR(INDEX('BAU Calculations'!AD$70:AD$73,MATCH($A8,'BAU Calculations'!$A$70:$A$73,0)),0)*'Capacity Factor Data'!$A$45</f>
        <v>0</v>
      </c>
      <c r="AE8">
        <f>IFERROR(INDEX('BAU Calculations'!AE$70:AE$73,MATCH($A8,'BAU Calculations'!$A$70:$A$73,0)),0)*'Capacity Factor Data'!$A$45</f>
        <v>0</v>
      </c>
      <c r="AF8">
        <f>IFERROR(INDEX('BAU Calculations'!AF$70:AF$73,MATCH($A8,'BAU Calculations'!$A$70:$A$73,0)),0)*'Capacity Factor Data'!$A$45</f>
        <v>0</v>
      </c>
    </row>
    <row r="9" spans="1:32" x14ac:dyDescent="0.25">
      <c r="A9" t="s">
        <v>35</v>
      </c>
      <c r="B9">
        <f>IFERROR(INDEX('BAU Calculations'!B$70:B$73,MATCH($A9,'BAU Calculations'!$A$70:$A$73,0)),0)*'Capacity Factor Data'!$A$45</f>
        <v>0</v>
      </c>
      <c r="C9">
        <f>IFERROR(INDEX('BAU Calculations'!C$70:C$73,MATCH($A9,'BAU Calculations'!$A$70:$A$73,0)),0)*'Capacity Factor Data'!$A$45</f>
        <v>0</v>
      </c>
      <c r="D9">
        <f>IFERROR(INDEX('BAU Calculations'!D$70:D$73,MATCH($A9,'BAU Calculations'!$A$70:$A$73,0)),0)*'Capacity Factor Data'!$A$45</f>
        <v>0</v>
      </c>
      <c r="E9">
        <f>IFERROR(INDEX('BAU Calculations'!E$70:E$73,MATCH($A9,'BAU Calculations'!$A$70:$A$73,0)),0)*'Capacity Factor Data'!$A$45</f>
        <v>0</v>
      </c>
      <c r="F9">
        <f>IFERROR(INDEX('BAU Calculations'!F$70:F$73,MATCH($A9,'BAU Calculations'!$A$70:$A$73,0)),0)*'Capacity Factor Data'!$A$45</f>
        <v>0</v>
      </c>
      <c r="G9">
        <f>IFERROR(INDEX('BAU Calculations'!G$70:G$73,MATCH($A9,'BAU Calculations'!$A$70:$A$73,0)),0)*'Capacity Factor Data'!$A$45</f>
        <v>0</v>
      </c>
      <c r="H9">
        <f>IFERROR(INDEX('BAU Calculations'!H$70:H$73,MATCH($A9,'BAU Calculations'!$A$70:$A$73,0)),0)*'Capacity Factor Data'!$A$45</f>
        <v>0</v>
      </c>
      <c r="I9">
        <f>IFERROR(INDEX('BAU Calculations'!I$70:I$73,MATCH($A9,'BAU Calculations'!$A$70:$A$73,0)),0)*'Capacity Factor Data'!$A$45</f>
        <v>0</v>
      </c>
      <c r="J9">
        <f>IFERROR(INDEX('BAU Calculations'!J$70:J$73,MATCH($A9,'BAU Calculations'!$A$70:$A$73,0)),0)*'Capacity Factor Data'!$A$45</f>
        <v>0</v>
      </c>
      <c r="K9">
        <f>IFERROR(INDEX('BAU Calculations'!K$70:K$73,MATCH($A9,'BAU Calculations'!$A$70:$A$73,0)),0)*'Capacity Factor Data'!$A$45</f>
        <v>0</v>
      </c>
      <c r="L9">
        <f>IFERROR(INDEX('BAU Calculations'!L$70:L$73,MATCH($A9,'BAU Calculations'!$A$70:$A$73,0)),0)*'Capacity Factor Data'!$A$45</f>
        <v>0</v>
      </c>
      <c r="M9">
        <f>IFERROR(INDEX('BAU Calculations'!M$70:M$73,MATCH($A9,'BAU Calculations'!$A$70:$A$73,0)),0)*'Capacity Factor Data'!$A$45</f>
        <v>0</v>
      </c>
      <c r="N9">
        <f>IFERROR(INDEX('BAU Calculations'!N$70:N$73,MATCH($A9,'BAU Calculations'!$A$70:$A$73,0)),0)*'Capacity Factor Data'!$A$45</f>
        <v>0</v>
      </c>
      <c r="O9">
        <f>IFERROR(INDEX('BAU Calculations'!O$70:O$73,MATCH($A9,'BAU Calculations'!$A$70:$A$73,0)),0)*'Capacity Factor Data'!$A$45</f>
        <v>0</v>
      </c>
      <c r="P9">
        <f>IFERROR(INDEX('BAU Calculations'!P$70:P$73,MATCH($A9,'BAU Calculations'!$A$70:$A$73,0)),0)*'Capacity Factor Data'!$A$45</f>
        <v>0</v>
      </c>
      <c r="Q9">
        <f>IFERROR(INDEX('BAU Calculations'!Q$70:Q$73,MATCH($A9,'BAU Calculations'!$A$70:$A$73,0)),0)*'Capacity Factor Data'!$A$45</f>
        <v>0</v>
      </c>
      <c r="R9">
        <f>IFERROR(INDEX('BAU Calculations'!R$70:R$73,MATCH($A9,'BAU Calculations'!$A$70:$A$73,0)),0)*'Capacity Factor Data'!$A$45</f>
        <v>0</v>
      </c>
      <c r="S9">
        <f>IFERROR(INDEX('BAU Calculations'!S$70:S$73,MATCH($A9,'BAU Calculations'!$A$70:$A$73,0)),0)*'Capacity Factor Data'!$A$45</f>
        <v>0</v>
      </c>
      <c r="T9">
        <f>IFERROR(INDEX('BAU Calculations'!T$70:T$73,MATCH($A9,'BAU Calculations'!$A$70:$A$73,0)),0)*'Capacity Factor Data'!$A$45</f>
        <v>0</v>
      </c>
      <c r="U9">
        <f>IFERROR(INDEX('BAU Calculations'!U$70:U$73,MATCH($A9,'BAU Calculations'!$A$70:$A$73,0)),0)*'Capacity Factor Data'!$A$45</f>
        <v>0</v>
      </c>
      <c r="V9">
        <f>IFERROR(INDEX('BAU Calculations'!V$70:V$73,MATCH($A9,'BAU Calculations'!$A$70:$A$73,0)),0)*'Capacity Factor Data'!$A$45</f>
        <v>0</v>
      </c>
      <c r="W9">
        <f>IFERROR(INDEX('BAU Calculations'!W$70:W$73,MATCH($A9,'BAU Calculations'!$A$70:$A$73,0)),0)*'Capacity Factor Data'!$A$45</f>
        <v>0</v>
      </c>
      <c r="X9">
        <f>IFERROR(INDEX('BAU Calculations'!X$70:X$73,MATCH($A9,'BAU Calculations'!$A$70:$A$73,0)),0)*'Capacity Factor Data'!$A$45</f>
        <v>0</v>
      </c>
      <c r="Y9">
        <f>IFERROR(INDEX('BAU Calculations'!Y$70:Y$73,MATCH($A9,'BAU Calculations'!$A$70:$A$73,0)),0)*'Capacity Factor Data'!$A$45</f>
        <v>0</v>
      </c>
      <c r="Z9">
        <f>IFERROR(INDEX('BAU Calculations'!Z$70:Z$73,MATCH($A9,'BAU Calculations'!$A$70:$A$73,0)),0)*'Capacity Factor Data'!$A$45</f>
        <v>0</v>
      </c>
      <c r="AA9">
        <f>IFERROR(INDEX('BAU Calculations'!AA$70:AA$73,MATCH($A9,'BAU Calculations'!$A$70:$A$73,0)),0)*'Capacity Factor Data'!$A$45</f>
        <v>0</v>
      </c>
      <c r="AB9">
        <f>IFERROR(INDEX('BAU Calculations'!AB$70:AB$73,MATCH($A9,'BAU Calculations'!$A$70:$A$73,0)),0)*'Capacity Factor Data'!$A$45</f>
        <v>0</v>
      </c>
      <c r="AC9">
        <f>IFERROR(INDEX('BAU Calculations'!AC$70:AC$73,MATCH($A9,'BAU Calculations'!$A$70:$A$73,0)),0)*'Capacity Factor Data'!$A$45</f>
        <v>0</v>
      </c>
      <c r="AD9">
        <f>IFERROR(INDEX('BAU Calculations'!AD$70:AD$73,MATCH($A9,'BAU Calculations'!$A$70:$A$73,0)),0)*'Capacity Factor Data'!$A$45</f>
        <v>0</v>
      </c>
      <c r="AE9">
        <f>IFERROR(INDEX('BAU Calculations'!AE$70:AE$73,MATCH($A9,'BAU Calculations'!$A$70:$A$73,0)),0)*'Capacity Factor Data'!$A$45</f>
        <v>0</v>
      </c>
      <c r="AF9">
        <f>IFERROR(INDEX('BAU Calculations'!AF$70:AF$73,MATCH($A9,'BAU Calculations'!$A$70:$A$73,0)),0)*'Capacity Factor Data'!$A$45</f>
        <v>0</v>
      </c>
    </row>
    <row r="10" spans="1:32" x14ac:dyDescent="0.25">
      <c r="A10" t="s">
        <v>36</v>
      </c>
      <c r="B10">
        <f>IFERROR(INDEX('BAU Calculations'!B$70:B$73,MATCH($A10,'BAU Calculations'!$A$70:$A$73,0)),0)*'Capacity Factor Data'!$A$45</f>
        <v>0.87296479384337322</v>
      </c>
      <c r="C10">
        <f>IFERROR(INDEX('BAU Calculations'!C$70:C$73,MATCH($A10,'BAU Calculations'!$A$70:$A$73,0)),0)*'Capacity Factor Data'!$A$45</f>
        <v>0.87296479384337322</v>
      </c>
      <c r="D10">
        <f>IFERROR(INDEX('BAU Calculations'!D$70:D$73,MATCH($A10,'BAU Calculations'!$A$70:$A$73,0)),0)*'Capacity Factor Data'!$A$45</f>
        <v>0.87296479384337322</v>
      </c>
      <c r="E10">
        <f>IFERROR(INDEX('BAU Calculations'!E$70:E$73,MATCH($A10,'BAU Calculations'!$A$70:$A$73,0)),0)*'Capacity Factor Data'!$A$45</f>
        <v>0.87296479384337322</v>
      </c>
      <c r="F10">
        <f>IFERROR(INDEX('BAU Calculations'!F$70:F$73,MATCH($A10,'BAU Calculations'!$A$70:$A$73,0)),0)*'Capacity Factor Data'!$A$45</f>
        <v>0.87296479384337322</v>
      </c>
      <c r="G10">
        <f>IFERROR(INDEX('BAU Calculations'!G$70:G$73,MATCH($A10,'BAU Calculations'!$A$70:$A$73,0)),0)*'Capacity Factor Data'!$A$45</f>
        <v>0.87296479384337322</v>
      </c>
      <c r="H10">
        <f>IFERROR(INDEX('BAU Calculations'!H$70:H$73,MATCH($A10,'BAU Calculations'!$A$70:$A$73,0)),0)*'Capacity Factor Data'!$A$45</f>
        <v>0.87296479384337322</v>
      </c>
      <c r="I10">
        <f>IFERROR(INDEX('BAU Calculations'!I$70:I$73,MATCH($A10,'BAU Calculations'!$A$70:$A$73,0)),0)*'Capacity Factor Data'!$A$45</f>
        <v>0.87296479384337322</v>
      </c>
      <c r="J10">
        <f>IFERROR(INDEX('BAU Calculations'!J$70:J$73,MATCH($A10,'BAU Calculations'!$A$70:$A$73,0)),0)*'Capacity Factor Data'!$A$45</f>
        <v>0.87296479384337322</v>
      </c>
      <c r="K10">
        <f>IFERROR(INDEX('BAU Calculations'!K$70:K$73,MATCH($A10,'BAU Calculations'!$A$70:$A$73,0)),0)*'Capacity Factor Data'!$A$45</f>
        <v>0.87296479384337322</v>
      </c>
      <c r="L10">
        <f>IFERROR(INDEX('BAU Calculations'!L$70:L$73,MATCH($A10,'BAU Calculations'!$A$70:$A$73,0)),0)*'Capacity Factor Data'!$A$45</f>
        <v>0.87296479384337322</v>
      </c>
      <c r="M10">
        <f>IFERROR(INDEX('BAU Calculations'!M$70:M$73,MATCH($A10,'BAU Calculations'!$A$70:$A$73,0)),0)*'Capacity Factor Data'!$A$45</f>
        <v>0.87296479384337322</v>
      </c>
      <c r="N10">
        <f>IFERROR(INDEX('BAU Calculations'!N$70:N$73,MATCH($A10,'BAU Calculations'!$A$70:$A$73,0)),0)*'Capacity Factor Data'!$A$45</f>
        <v>0.87296479384337322</v>
      </c>
      <c r="O10">
        <f>IFERROR(INDEX('BAU Calculations'!O$70:O$73,MATCH($A10,'BAU Calculations'!$A$70:$A$73,0)),0)*'Capacity Factor Data'!$A$45</f>
        <v>0.87296479384337322</v>
      </c>
      <c r="P10">
        <f>IFERROR(INDEX('BAU Calculations'!P$70:P$73,MATCH($A10,'BAU Calculations'!$A$70:$A$73,0)),0)*'Capacity Factor Data'!$A$45</f>
        <v>0.87296479384337322</v>
      </c>
      <c r="Q10">
        <f>IFERROR(INDEX('BAU Calculations'!Q$70:Q$73,MATCH($A10,'BAU Calculations'!$A$70:$A$73,0)),0)*'Capacity Factor Data'!$A$45</f>
        <v>0.87296479384337322</v>
      </c>
      <c r="R10">
        <f>IFERROR(INDEX('BAU Calculations'!R$70:R$73,MATCH($A10,'BAU Calculations'!$A$70:$A$73,0)),0)*'Capacity Factor Data'!$A$45</f>
        <v>0.87296479384337322</v>
      </c>
      <c r="S10">
        <f>IFERROR(INDEX('BAU Calculations'!S$70:S$73,MATCH($A10,'BAU Calculations'!$A$70:$A$73,0)),0)*'Capacity Factor Data'!$A$45</f>
        <v>0.87296479384337322</v>
      </c>
      <c r="T10">
        <f>IFERROR(INDEX('BAU Calculations'!T$70:T$73,MATCH($A10,'BAU Calculations'!$A$70:$A$73,0)),0)*'Capacity Factor Data'!$A$45</f>
        <v>0.87296479384337322</v>
      </c>
      <c r="U10">
        <f>IFERROR(INDEX('BAU Calculations'!U$70:U$73,MATCH($A10,'BAU Calculations'!$A$70:$A$73,0)),0)*'Capacity Factor Data'!$A$45</f>
        <v>0.87296479384337322</v>
      </c>
      <c r="V10">
        <f>IFERROR(INDEX('BAU Calculations'!V$70:V$73,MATCH($A10,'BAU Calculations'!$A$70:$A$73,0)),0)*'Capacity Factor Data'!$A$45</f>
        <v>0.87296479384337322</v>
      </c>
      <c r="W10">
        <f>IFERROR(INDEX('BAU Calculations'!W$70:W$73,MATCH($A10,'BAU Calculations'!$A$70:$A$73,0)),0)*'Capacity Factor Data'!$A$45</f>
        <v>0.87296479384337322</v>
      </c>
      <c r="X10">
        <f>IFERROR(INDEX('BAU Calculations'!X$70:X$73,MATCH($A10,'BAU Calculations'!$A$70:$A$73,0)),0)*'Capacity Factor Data'!$A$45</f>
        <v>0.87296479384337322</v>
      </c>
      <c r="Y10">
        <f>IFERROR(INDEX('BAU Calculations'!Y$70:Y$73,MATCH($A10,'BAU Calculations'!$A$70:$A$73,0)),0)*'Capacity Factor Data'!$A$45</f>
        <v>0.87296479384337322</v>
      </c>
      <c r="Z10">
        <f>IFERROR(INDEX('BAU Calculations'!Z$70:Z$73,MATCH($A10,'BAU Calculations'!$A$70:$A$73,0)),0)*'Capacity Factor Data'!$A$45</f>
        <v>0.87296479384337322</v>
      </c>
      <c r="AA10">
        <f>IFERROR(INDEX('BAU Calculations'!AA$70:AA$73,MATCH($A10,'BAU Calculations'!$A$70:$A$73,0)),0)*'Capacity Factor Data'!$A$45</f>
        <v>0.87296479384337322</v>
      </c>
      <c r="AB10">
        <f>IFERROR(INDEX('BAU Calculations'!AB$70:AB$73,MATCH($A10,'BAU Calculations'!$A$70:$A$73,0)),0)*'Capacity Factor Data'!$A$45</f>
        <v>0.87296479384337322</v>
      </c>
      <c r="AC10">
        <f>IFERROR(INDEX('BAU Calculations'!AC$70:AC$73,MATCH($A10,'BAU Calculations'!$A$70:$A$73,0)),0)*'Capacity Factor Data'!$A$45</f>
        <v>0.87296479384337322</v>
      </c>
      <c r="AD10">
        <f>IFERROR(INDEX('BAU Calculations'!AD$70:AD$73,MATCH($A10,'BAU Calculations'!$A$70:$A$73,0)),0)*'Capacity Factor Data'!$A$45</f>
        <v>0.87296479384337322</v>
      </c>
      <c r="AE10">
        <f>IFERROR(INDEX('BAU Calculations'!AE$70:AE$73,MATCH($A10,'BAU Calculations'!$A$70:$A$73,0)),0)*'Capacity Factor Data'!$A$45</f>
        <v>0.87296479384337322</v>
      </c>
      <c r="AF10">
        <f>IFERROR(INDEX('BAU Calculations'!AF$70:AF$73,MATCH($A10,'BAU Calculations'!$A$70:$A$73,0)),0)*'Capacity Factor Data'!$A$45</f>
        <v>0.87296479384337322</v>
      </c>
    </row>
    <row r="11" spans="1:32" x14ac:dyDescent="0.25">
      <c r="A11" t="s">
        <v>37</v>
      </c>
      <c r="B11">
        <f>IFERROR(INDEX('BAU Calculations'!B$70:B$73,MATCH($A11,'BAU Calculations'!$A$70:$A$73,0)),0)*'Capacity Factor Data'!$A$45</f>
        <v>1.3315065017948692E-2</v>
      </c>
      <c r="C11">
        <f>IFERROR(INDEX('BAU Calculations'!C$70:C$73,MATCH($A11,'BAU Calculations'!$A$70:$A$73,0)),0)*'Capacity Factor Data'!$A$45</f>
        <v>2.4959041751651343E-2</v>
      </c>
      <c r="D11">
        <f>IFERROR(INDEX('BAU Calculations'!D$70:D$73,MATCH($A11,'BAU Calculations'!$A$70:$A$73,0)),0)*'Capacity Factor Data'!$A$45</f>
        <v>3.7424594367052526E-2</v>
      </c>
      <c r="E11">
        <f>IFERROR(INDEX('BAU Calculations'!E$70:E$73,MATCH($A11,'BAU Calculations'!$A$70:$A$73,0)),0)*'Capacity Factor Data'!$A$45</f>
        <v>4.8922401988305185E-2</v>
      </c>
      <c r="F11">
        <f>IFERROR(INDEX('BAU Calculations'!F$70:F$73,MATCH($A11,'BAU Calculations'!$A$70:$A$73,0)),0)*'Capacity Factor Data'!$A$45</f>
        <v>6.0234889841271115E-2</v>
      </c>
      <c r="G11">
        <f>IFERROR(INDEX('BAU Calculations'!G$70:G$73,MATCH($A11,'BAU Calculations'!$A$70:$A$73,0)),0)*'Capacity Factor Data'!$A$45</f>
        <v>7.0665441209444346E-2</v>
      </c>
      <c r="H11">
        <f>IFERROR(INDEX('BAU Calculations'!H$70:H$73,MATCH($A11,'BAU Calculations'!$A$70:$A$73,0)),0)*'Capacity Factor Data'!$A$45</f>
        <v>8.1425527457015229E-2</v>
      </c>
      <c r="I11">
        <f>IFERROR(INDEX('BAU Calculations'!I$70:I$73,MATCH($A11,'BAU Calculations'!$A$70:$A$73,0)),0)*'Capacity Factor Data'!$A$45</f>
        <v>0.10526738609603647</v>
      </c>
      <c r="J11">
        <f>IFERROR(INDEX('BAU Calculations'!J$70:J$73,MATCH($A11,'BAU Calculations'!$A$70:$A$73,0)),0)*'Capacity Factor Data'!$A$45</f>
        <v>0.15611881282794435</v>
      </c>
      <c r="K11">
        <f>IFERROR(INDEX('BAU Calculations'!K$70:K$73,MATCH($A11,'BAU Calculations'!$A$70:$A$73,0)),0)*'Capacity Factor Data'!$A$45</f>
        <v>0.20550315344609568</v>
      </c>
      <c r="L11">
        <f>IFERROR(INDEX('BAU Calculations'!L$70:L$73,MATCH($A11,'BAU Calculations'!$A$70:$A$73,0)),0)*'Capacity Factor Data'!$A$45</f>
        <v>0.25320465705994472</v>
      </c>
      <c r="M11">
        <f>IFERROR(INDEX('BAU Calculations'!M$70:M$73,MATCH($A11,'BAU Calculations'!$A$70:$A$73,0)),0)*'Capacity Factor Data'!$A$45</f>
        <v>0.29945529564407425</v>
      </c>
      <c r="N11">
        <f>IFERROR(INDEX('BAU Calculations'!N$70:N$73,MATCH($A11,'BAU Calculations'!$A$70:$A$73,0)),0)*'Capacity Factor Data'!$A$45</f>
        <v>0.34298296296382502</v>
      </c>
      <c r="O11">
        <f>IFERROR(INDEX('BAU Calculations'!O$70:O$73,MATCH($A11,'BAU Calculations'!$A$70:$A$73,0)),0)*'Capacity Factor Data'!$A$45</f>
        <v>0.38630064049996399</v>
      </c>
      <c r="P11">
        <f>IFERROR(INDEX('BAU Calculations'!P$70:P$73,MATCH($A11,'BAU Calculations'!$A$70:$A$73,0)),0)*'Capacity Factor Data'!$A$45</f>
        <v>0.42749797858752253</v>
      </c>
      <c r="Q11">
        <f>IFERROR(INDEX('BAU Calculations'!Q$70:Q$73,MATCH($A11,'BAU Calculations'!$A$70:$A$73,0)),0)*'Capacity Factor Data'!$A$45</f>
        <v>0.46727298396740069</v>
      </c>
      <c r="R11">
        <f>IFERROR(INDEX('BAU Calculations'!R$70:R$73,MATCH($A11,'BAU Calculations'!$A$70:$A$73,0)),0)*'Capacity Factor Data'!$A$45</f>
        <v>0.45981502242855776</v>
      </c>
      <c r="S11">
        <f>IFERROR(INDEX('BAU Calculations'!S$70:S$73,MATCH($A11,'BAU Calculations'!$A$70:$A$73,0)),0)*'Capacity Factor Data'!$A$45</f>
        <v>0.4532449045730863</v>
      </c>
      <c r="T11">
        <f>IFERROR(INDEX('BAU Calculations'!T$70:T$73,MATCH($A11,'BAU Calculations'!$A$70:$A$73,0)),0)*'Capacity Factor Data'!$A$45</f>
        <v>0.44723138624006586</v>
      </c>
      <c r="U11">
        <f>IFERROR(INDEX('BAU Calculations'!U$70:U$73,MATCH($A11,'BAU Calculations'!$A$70:$A$73,0)),0)*'Capacity Factor Data'!$A$45</f>
        <v>0.44189308056876531</v>
      </c>
      <c r="V11">
        <f>IFERROR(INDEX('BAU Calculations'!V$70:V$73,MATCH($A11,'BAU Calculations'!$A$70:$A$73,0)),0)*'Capacity Factor Data'!$A$45</f>
        <v>0.4372194144423015</v>
      </c>
      <c r="W11">
        <f>IFERROR(INDEX('BAU Calculations'!W$70:W$73,MATCH($A11,'BAU Calculations'!$A$70:$A$73,0)),0)*'Capacity Factor Data'!$A$45</f>
        <v>0.43106165822770798</v>
      </c>
      <c r="X11">
        <f>IFERROR(INDEX('BAU Calculations'!X$70:X$73,MATCH($A11,'BAU Calculations'!$A$70:$A$73,0)),0)*'Capacity Factor Data'!$A$45</f>
        <v>0.42449812864782316</v>
      </c>
      <c r="Y11">
        <f>IFERROR(INDEX('BAU Calculations'!Y$70:Y$73,MATCH($A11,'BAU Calculations'!$A$70:$A$73,0)),0)*'Capacity Factor Data'!$A$45</f>
        <v>0.41828162885590947</v>
      </c>
      <c r="Z11">
        <f>IFERROR(INDEX('BAU Calculations'!Z$70:Z$73,MATCH($A11,'BAU Calculations'!$A$70:$A$73,0)),0)*'Capacity Factor Data'!$A$45</f>
        <v>0.41694079970170983</v>
      </c>
      <c r="AA11">
        <f>IFERROR(INDEX('BAU Calculations'!AA$70:AA$73,MATCH($A11,'BAU Calculations'!$A$70:$A$73,0)),0)*'Capacity Factor Data'!$A$45</f>
        <v>0.41510418517212855</v>
      </c>
      <c r="AB11">
        <f>IFERROR(INDEX('BAU Calculations'!AB$70:AB$73,MATCH($A11,'BAU Calculations'!$A$70:$A$73,0)),0)*'Capacity Factor Data'!$A$45</f>
        <v>0.40793110348060024</v>
      </c>
      <c r="AC11">
        <f>IFERROR(INDEX('BAU Calculations'!AC$70:AC$73,MATCH($A11,'BAU Calculations'!$A$70:$A$73,0)),0)*'Capacity Factor Data'!$A$45</f>
        <v>0.40429005444322624</v>
      </c>
      <c r="AD11">
        <f>IFERROR(INDEX('BAU Calculations'!AD$70:AD$73,MATCH($A11,'BAU Calculations'!$A$70:$A$73,0)),0)*'Capacity Factor Data'!$A$45</f>
        <v>0.40531266857703896</v>
      </c>
      <c r="AE11">
        <f>IFERROR(INDEX('BAU Calculations'!AE$70:AE$73,MATCH($A11,'BAU Calculations'!$A$70:$A$73,0)),0)*'Capacity Factor Data'!$A$45</f>
        <v>0.40296068958212589</v>
      </c>
      <c r="AF11">
        <f>IFERROR(INDEX('BAU Calculations'!AF$70:AF$73,MATCH($A11,'BAU Calculations'!$A$70:$A$73,0)),0)*'Capacity Factor Data'!$A$45</f>
        <v>0.39525483887700608</v>
      </c>
    </row>
    <row r="12" spans="1:32" x14ac:dyDescent="0.25">
      <c r="A12" t="s">
        <v>38</v>
      </c>
      <c r="B12">
        <f>IFERROR(INDEX('BAU Calculations'!B$70:B$73,MATCH($A12,'BAU Calculations'!$A$70:$A$73,0)),0)*'Capacity Factor Data'!$A$45</f>
        <v>0</v>
      </c>
      <c r="C12">
        <f>IFERROR(INDEX('BAU Calculations'!C$70:C$73,MATCH($A12,'BAU Calculations'!$A$70:$A$73,0)),0)*'Capacity Factor Data'!$A$45</f>
        <v>0</v>
      </c>
      <c r="D12">
        <f>IFERROR(INDEX('BAU Calculations'!D$70:D$73,MATCH($A12,'BAU Calculations'!$A$70:$A$73,0)),0)*'Capacity Factor Data'!$A$45</f>
        <v>0</v>
      </c>
      <c r="E12">
        <f>IFERROR(INDEX('BAU Calculations'!E$70:E$73,MATCH($A12,'BAU Calculations'!$A$70:$A$73,0)),0)*'Capacity Factor Data'!$A$45</f>
        <v>0</v>
      </c>
      <c r="F12">
        <f>IFERROR(INDEX('BAU Calculations'!F$70:F$73,MATCH($A12,'BAU Calculations'!$A$70:$A$73,0)),0)*'Capacity Factor Data'!$A$45</f>
        <v>0</v>
      </c>
      <c r="G12">
        <f>IFERROR(INDEX('BAU Calculations'!G$70:G$73,MATCH($A12,'BAU Calculations'!$A$70:$A$73,0)),0)*'Capacity Factor Data'!$A$45</f>
        <v>0</v>
      </c>
      <c r="H12">
        <f>IFERROR(INDEX('BAU Calculations'!H$70:H$73,MATCH($A12,'BAU Calculations'!$A$70:$A$73,0)),0)*'Capacity Factor Data'!$A$45</f>
        <v>0</v>
      </c>
      <c r="I12">
        <f>IFERROR(INDEX('BAU Calculations'!I$70:I$73,MATCH($A12,'BAU Calculations'!$A$70:$A$73,0)),0)*'Capacity Factor Data'!$A$45</f>
        <v>0</v>
      </c>
      <c r="J12">
        <f>IFERROR(INDEX('BAU Calculations'!J$70:J$73,MATCH($A12,'BAU Calculations'!$A$70:$A$73,0)),0)*'Capacity Factor Data'!$A$45</f>
        <v>0</v>
      </c>
      <c r="K12">
        <f>IFERROR(INDEX('BAU Calculations'!K$70:K$73,MATCH($A12,'BAU Calculations'!$A$70:$A$73,0)),0)*'Capacity Factor Data'!$A$45</f>
        <v>0</v>
      </c>
      <c r="L12">
        <f>IFERROR(INDEX('BAU Calculations'!L$70:L$73,MATCH($A12,'BAU Calculations'!$A$70:$A$73,0)),0)*'Capacity Factor Data'!$A$45</f>
        <v>0</v>
      </c>
      <c r="M12">
        <f>IFERROR(INDEX('BAU Calculations'!M$70:M$73,MATCH($A12,'BAU Calculations'!$A$70:$A$73,0)),0)*'Capacity Factor Data'!$A$45</f>
        <v>0</v>
      </c>
      <c r="N12">
        <f>IFERROR(INDEX('BAU Calculations'!N$70:N$73,MATCH($A12,'BAU Calculations'!$A$70:$A$73,0)),0)*'Capacity Factor Data'!$A$45</f>
        <v>0</v>
      </c>
      <c r="O12">
        <f>IFERROR(INDEX('BAU Calculations'!O$70:O$73,MATCH($A12,'BAU Calculations'!$A$70:$A$73,0)),0)*'Capacity Factor Data'!$A$45</f>
        <v>0</v>
      </c>
      <c r="P12">
        <f>IFERROR(INDEX('BAU Calculations'!P$70:P$73,MATCH($A12,'BAU Calculations'!$A$70:$A$73,0)),0)*'Capacity Factor Data'!$A$45</f>
        <v>0</v>
      </c>
      <c r="Q12">
        <f>IFERROR(INDEX('BAU Calculations'!Q$70:Q$73,MATCH($A12,'BAU Calculations'!$A$70:$A$73,0)),0)*'Capacity Factor Data'!$A$45</f>
        <v>0</v>
      </c>
      <c r="R12">
        <f>IFERROR(INDEX('BAU Calculations'!R$70:R$73,MATCH($A12,'BAU Calculations'!$A$70:$A$73,0)),0)*'Capacity Factor Data'!$A$45</f>
        <v>0</v>
      </c>
      <c r="S12">
        <f>IFERROR(INDEX('BAU Calculations'!S$70:S$73,MATCH($A12,'BAU Calculations'!$A$70:$A$73,0)),0)*'Capacity Factor Data'!$A$45</f>
        <v>0</v>
      </c>
      <c r="T12">
        <f>IFERROR(INDEX('BAU Calculations'!T$70:T$73,MATCH($A12,'BAU Calculations'!$A$70:$A$73,0)),0)*'Capacity Factor Data'!$A$45</f>
        <v>0</v>
      </c>
      <c r="U12">
        <f>IFERROR(INDEX('BAU Calculations'!U$70:U$73,MATCH($A12,'BAU Calculations'!$A$70:$A$73,0)),0)*'Capacity Factor Data'!$A$45</f>
        <v>0</v>
      </c>
      <c r="V12">
        <f>IFERROR(INDEX('BAU Calculations'!V$70:V$73,MATCH($A12,'BAU Calculations'!$A$70:$A$73,0)),0)*'Capacity Factor Data'!$A$45</f>
        <v>0</v>
      </c>
      <c r="W12">
        <f>IFERROR(INDEX('BAU Calculations'!W$70:W$73,MATCH($A12,'BAU Calculations'!$A$70:$A$73,0)),0)*'Capacity Factor Data'!$A$45</f>
        <v>0</v>
      </c>
      <c r="X12">
        <f>IFERROR(INDEX('BAU Calculations'!X$70:X$73,MATCH($A12,'BAU Calculations'!$A$70:$A$73,0)),0)*'Capacity Factor Data'!$A$45</f>
        <v>0</v>
      </c>
      <c r="Y12">
        <f>IFERROR(INDEX('BAU Calculations'!Y$70:Y$73,MATCH($A12,'BAU Calculations'!$A$70:$A$73,0)),0)*'Capacity Factor Data'!$A$45</f>
        <v>0</v>
      </c>
      <c r="Z12">
        <f>IFERROR(INDEX('BAU Calculations'!Z$70:Z$73,MATCH($A12,'BAU Calculations'!$A$70:$A$73,0)),0)*'Capacity Factor Data'!$A$45</f>
        <v>0</v>
      </c>
      <c r="AA12">
        <f>IFERROR(INDEX('BAU Calculations'!AA$70:AA$73,MATCH($A12,'BAU Calculations'!$A$70:$A$73,0)),0)*'Capacity Factor Data'!$A$45</f>
        <v>0</v>
      </c>
      <c r="AB12">
        <f>IFERROR(INDEX('BAU Calculations'!AB$70:AB$73,MATCH($A12,'BAU Calculations'!$A$70:$A$73,0)),0)*'Capacity Factor Data'!$A$45</f>
        <v>0</v>
      </c>
      <c r="AC12">
        <f>IFERROR(INDEX('BAU Calculations'!AC$70:AC$73,MATCH($A12,'BAU Calculations'!$A$70:$A$73,0)),0)*'Capacity Factor Data'!$A$45</f>
        <v>0</v>
      </c>
      <c r="AD12">
        <f>IFERROR(INDEX('BAU Calculations'!AD$70:AD$73,MATCH($A12,'BAU Calculations'!$A$70:$A$73,0)),0)*'Capacity Factor Data'!$A$45</f>
        <v>0</v>
      </c>
      <c r="AE12">
        <f>IFERROR(INDEX('BAU Calculations'!AE$70:AE$73,MATCH($A12,'BAU Calculations'!$A$70:$A$73,0)),0)*'Capacity Factor Data'!$A$45</f>
        <v>0</v>
      </c>
      <c r="AF12">
        <f>IFERROR(INDEX('BAU Calculations'!AF$70:AF$73,MATCH($A12,'BAU Calculations'!$A$70:$A$73,0)),0)*'Capacity Factor Data'!$A$45</f>
        <v>0</v>
      </c>
    </row>
    <row r="13" spans="1:32" x14ac:dyDescent="0.25">
      <c r="A13" t="s">
        <v>39</v>
      </c>
      <c r="B13">
        <f>IFERROR(INDEX('BAU Calculations'!B$70:B$73,MATCH($A13,'BAU Calculations'!$A$70:$A$73,0)),0)*'Capacity Factor Data'!$A$45</f>
        <v>0</v>
      </c>
      <c r="C13">
        <f>IFERROR(INDEX('BAU Calculations'!C$70:C$73,MATCH($A13,'BAU Calculations'!$A$70:$A$73,0)),0)*'Capacity Factor Data'!$A$45</f>
        <v>0</v>
      </c>
      <c r="D13">
        <f>IFERROR(INDEX('BAU Calculations'!D$70:D$73,MATCH($A13,'BAU Calculations'!$A$70:$A$73,0)),0)*'Capacity Factor Data'!$A$45</f>
        <v>0</v>
      </c>
      <c r="E13">
        <f>IFERROR(INDEX('BAU Calculations'!E$70:E$73,MATCH($A13,'BAU Calculations'!$A$70:$A$73,0)),0)*'Capacity Factor Data'!$A$45</f>
        <v>0</v>
      </c>
      <c r="F13">
        <f>IFERROR(INDEX('BAU Calculations'!F$70:F$73,MATCH($A13,'BAU Calculations'!$A$70:$A$73,0)),0)*'Capacity Factor Data'!$A$45</f>
        <v>0</v>
      </c>
      <c r="G13">
        <f>IFERROR(INDEX('BAU Calculations'!G$70:G$73,MATCH($A13,'BAU Calculations'!$A$70:$A$73,0)),0)*'Capacity Factor Data'!$A$45</f>
        <v>0</v>
      </c>
      <c r="H13">
        <f>IFERROR(INDEX('BAU Calculations'!H$70:H$73,MATCH($A13,'BAU Calculations'!$A$70:$A$73,0)),0)*'Capacity Factor Data'!$A$45</f>
        <v>0</v>
      </c>
      <c r="I13">
        <f>IFERROR(INDEX('BAU Calculations'!I$70:I$73,MATCH($A13,'BAU Calculations'!$A$70:$A$73,0)),0)*'Capacity Factor Data'!$A$45</f>
        <v>0</v>
      </c>
      <c r="J13">
        <f>IFERROR(INDEX('BAU Calculations'!J$70:J$73,MATCH($A13,'BAU Calculations'!$A$70:$A$73,0)),0)*'Capacity Factor Data'!$A$45</f>
        <v>0</v>
      </c>
      <c r="K13">
        <f>IFERROR(INDEX('BAU Calculations'!K$70:K$73,MATCH($A13,'BAU Calculations'!$A$70:$A$73,0)),0)*'Capacity Factor Data'!$A$45</f>
        <v>0</v>
      </c>
      <c r="L13">
        <f>IFERROR(INDEX('BAU Calculations'!L$70:L$73,MATCH($A13,'BAU Calculations'!$A$70:$A$73,0)),0)*'Capacity Factor Data'!$A$45</f>
        <v>0</v>
      </c>
      <c r="M13">
        <f>IFERROR(INDEX('BAU Calculations'!M$70:M$73,MATCH($A13,'BAU Calculations'!$A$70:$A$73,0)),0)*'Capacity Factor Data'!$A$45</f>
        <v>0</v>
      </c>
      <c r="N13">
        <f>IFERROR(INDEX('BAU Calculations'!N$70:N$73,MATCH($A13,'BAU Calculations'!$A$70:$A$73,0)),0)*'Capacity Factor Data'!$A$45</f>
        <v>0</v>
      </c>
      <c r="O13">
        <f>IFERROR(INDEX('BAU Calculations'!O$70:O$73,MATCH($A13,'BAU Calculations'!$A$70:$A$73,0)),0)*'Capacity Factor Data'!$A$45</f>
        <v>0</v>
      </c>
      <c r="P13">
        <f>IFERROR(INDEX('BAU Calculations'!P$70:P$73,MATCH($A13,'BAU Calculations'!$A$70:$A$73,0)),0)*'Capacity Factor Data'!$A$45</f>
        <v>0</v>
      </c>
      <c r="Q13">
        <f>IFERROR(INDEX('BAU Calculations'!Q$70:Q$73,MATCH($A13,'BAU Calculations'!$A$70:$A$73,0)),0)*'Capacity Factor Data'!$A$45</f>
        <v>0</v>
      </c>
      <c r="R13">
        <f>IFERROR(INDEX('BAU Calculations'!R$70:R$73,MATCH($A13,'BAU Calculations'!$A$70:$A$73,0)),0)*'Capacity Factor Data'!$A$45</f>
        <v>0</v>
      </c>
      <c r="S13">
        <f>IFERROR(INDEX('BAU Calculations'!S$70:S$73,MATCH($A13,'BAU Calculations'!$A$70:$A$73,0)),0)*'Capacity Factor Data'!$A$45</f>
        <v>0</v>
      </c>
      <c r="T13">
        <f>IFERROR(INDEX('BAU Calculations'!T$70:T$73,MATCH($A13,'BAU Calculations'!$A$70:$A$73,0)),0)*'Capacity Factor Data'!$A$45</f>
        <v>0</v>
      </c>
      <c r="U13">
        <f>IFERROR(INDEX('BAU Calculations'!U$70:U$73,MATCH($A13,'BAU Calculations'!$A$70:$A$73,0)),0)*'Capacity Factor Data'!$A$45</f>
        <v>0</v>
      </c>
      <c r="V13">
        <f>IFERROR(INDEX('BAU Calculations'!V$70:V$73,MATCH($A13,'BAU Calculations'!$A$70:$A$73,0)),0)*'Capacity Factor Data'!$A$45</f>
        <v>0</v>
      </c>
      <c r="W13">
        <f>IFERROR(INDEX('BAU Calculations'!W$70:W$73,MATCH($A13,'BAU Calculations'!$A$70:$A$73,0)),0)*'Capacity Factor Data'!$A$45</f>
        <v>0</v>
      </c>
      <c r="X13">
        <f>IFERROR(INDEX('BAU Calculations'!X$70:X$73,MATCH($A13,'BAU Calculations'!$A$70:$A$73,0)),0)*'Capacity Factor Data'!$A$45</f>
        <v>0</v>
      </c>
      <c r="Y13">
        <f>IFERROR(INDEX('BAU Calculations'!Y$70:Y$73,MATCH($A13,'BAU Calculations'!$A$70:$A$73,0)),0)*'Capacity Factor Data'!$A$45</f>
        <v>0</v>
      </c>
      <c r="Z13">
        <f>IFERROR(INDEX('BAU Calculations'!Z$70:Z$73,MATCH($A13,'BAU Calculations'!$A$70:$A$73,0)),0)*'Capacity Factor Data'!$A$45</f>
        <v>0</v>
      </c>
      <c r="AA13">
        <f>IFERROR(INDEX('BAU Calculations'!AA$70:AA$73,MATCH($A13,'BAU Calculations'!$A$70:$A$73,0)),0)*'Capacity Factor Data'!$A$45</f>
        <v>0</v>
      </c>
      <c r="AB13">
        <f>IFERROR(INDEX('BAU Calculations'!AB$70:AB$73,MATCH($A13,'BAU Calculations'!$A$70:$A$73,0)),0)*'Capacity Factor Data'!$A$45</f>
        <v>0</v>
      </c>
      <c r="AC13">
        <f>IFERROR(INDEX('BAU Calculations'!AC$70:AC$73,MATCH($A13,'BAU Calculations'!$A$70:$A$73,0)),0)*'Capacity Factor Data'!$A$45</f>
        <v>0</v>
      </c>
      <c r="AD13">
        <f>IFERROR(INDEX('BAU Calculations'!AD$70:AD$73,MATCH($A13,'BAU Calculations'!$A$70:$A$73,0)),0)*'Capacity Factor Data'!$A$45</f>
        <v>0</v>
      </c>
      <c r="AE13">
        <f>IFERROR(INDEX('BAU Calculations'!AE$70:AE$73,MATCH($A13,'BAU Calculations'!$A$70:$A$73,0)),0)*'Capacity Factor Data'!$A$45</f>
        <v>0</v>
      </c>
      <c r="AF13">
        <f>IFERROR(INDEX('BAU Calculations'!AF$70:AF$73,MATCH($A13,'BAU Calculations'!$A$70:$A$73,0)),0)*'Capacity Factor Data'!$A$45</f>
        <v>0</v>
      </c>
    </row>
    <row r="14" spans="1:32" x14ac:dyDescent="0.25">
      <c r="A14" t="s">
        <v>40</v>
      </c>
      <c r="B14">
        <f>IFERROR(INDEX('BAU Calculations'!B$70:B$73,MATCH($A14,'BAU Calculations'!$A$70:$A$73,0)),0)*'Capacity Factor Data'!$A$45</f>
        <v>0</v>
      </c>
      <c r="C14">
        <f>IFERROR(INDEX('BAU Calculations'!C$70:C$73,MATCH($A14,'BAU Calculations'!$A$70:$A$73,0)),0)*'Capacity Factor Data'!$A$45</f>
        <v>2.1963995819456691E-3</v>
      </c>
      <c r="D14">
        <f>IFERROR(INDEX('BAU Calculations'!D$70:D$73,MATCH($A14,'BAU Calculations'!$A$70:$A$73,0)),0)*'Capacity Factor Data'!$A$45</f>
        <v>4.3922756922934528E-3</v>
      </c>
      <c r="E14">
        <f>IFERROR(INDEX('BAU Calculations'!E$70:E$73,MATCH($A14,'BAU Calculations'!$A$70:$A$73,0)),0)*'Capacity Factor Data'!$A$45</f>
        <v>6.6620192694346403E-3</v>
      </c>
      <c r="F14">
        <f>IFERROR(INDEX('BAU Calculations'!F$70:F$73,MATCH($A14,'BAU Calculations'!$A$70:$A$73,0)),0)*'Capacity Factor Data'!$A$45</f>
        <v>8.7763122327444709E-3</v>
      </c>
      <c r="G14">
        <f>IFERROR(INDEX('BAU Calculations'!G$70:G$73,MATCH($A14,'BAU Calculations'!$A$70:$A$73,0)),0)*'Capacity Factor Data'!$A$45</f>
        <v>1.0865643581529029E-2</v>
      </c>
      <c r="H14">
        <f>IFERROR(INDEX('BAU Calculations'!H$70:H$73,MATCH($A14,'BAU Calculations'!$A$70:$A$73,0)),0)*'Capacity Factor Data'!$A$45</f>
        <v>1.2994290122512136E-2</v>
      </c>
      <c r="I14">
        <f>IFERROR(INDEX('BAU Calculations'!I$70:I$73,MATCH($A14,'BAU Calculations'!$A$70:$A$73,0)),0)*'Capacity Factor Data'!$A$45</f>
        <v>1.8803090045448875E-2</v>
      </c>
      <c r="J14">
        <f>IFERROR(INDEX('BAU Calculations'!J$70:J$73,MATCH($A14,'BAU Calculations'!$A$70:$A$73,0)),0)*'Capacity Factor Data'!$A$45</f>
        <v>3.9790866300239557E-2</v>
      </c>
      <c r="K14">
        <f>IFERROR(INDEX('BAU Calculations'!K$70:K$73,MATCH($A14,'BAU Calculations'!$A$70:$A$73,0)),0)*'Capacity Factor Data'!$A$45</f>
        <v>6.0416004684645717E-2</v>
      </c>
      <c r="L14">
        <f>IFERROR(INDEX('BAU Calculations'!L$70:L$73,MATCH($A14,'BAU Calculations'!$A$70:$A$73,0)),0)*'Capacity Factor Data'!$A$45</f>
        <v>8.0202036393632048E-2</v>
      </c>
      <c r="M14">
        <f>IFERROR(INDEX('BAU Calculations'!M$70:M$73,MATCH($A14,'BAU Calculations'!$A$70:$A$73,0)),0)*'Capacity Factor Data'!$A$45</f>
        <v>9.9323673275518262E-2</v>
      </c>
      <c r="N14">
        <f>IFERROR(INDEX('BAU Calculations'!N$70:N$73,MATCH($A14,'BAU Calculations'!$A$70:$A$73,0)),0)*'Capacity Factor Data'!$A$45</f>
        <v>0.11823753085482515</v>
      </c>
      <c r="O14">
        <f>IFERROR(INDEX('BAU Calculations'!O$70:O$73,MATCH($A14,'BAU Calculations'!$A$70:$A$73,0)),0)*'Capacity Factor Data'!$A$45</f>
        <v>0.13678684092774249</v>
      </c>
      <c r="P14">
        <f>IFERROR(INDEX('BAU Calculations'!P$70:P$73,MATCH($A14,'BAU Calculations'!$A$70:$A$73,0)),0)*'Capacity Factor Data'!$A$45</f>
        <v>0.15484801889460234</v>
      </c>
      <c r="Q14">
        <f>IFERROR(INDEX('BAU Calculations'!Q$70:Q$73,MATCH($A14,'BAU Calculations'!$A$70:$A$73,0)),0)*'Capacity Factor Data'!$A$45</f>
        <v>0.17213713563363481</v>
      </c>
      <c r="R14">
        <f>IFERROR(INDEX('BAU Calculations'!R$70:R$73,MATCH($A14,'BAU Calculations'!$A$70:$A$73,0)),0)*'Capacity Factor Data'!$A$45</f>
        <v>0.17045654657186407</v>
      </c>
      <c r="S14">
        <f>IFERROR(INDEX('BAU Calculations'!S$70:S$73,MATCH($A14,'BAU Calculations'!$A$70:$A$73,0)),0)*'Capacity Factor Data'!$A$45</f>
        <v>0.16907000526340346</v>
      </c>
      <c r="T14">
        <f>IFERROR(INDEX('BAU Calculations'!T$70:T$73,MATCH($A14,'BAU Calculations'!$A$70:$A$73,0)),0)*'Capacity Factor Data'!$A$45</f>
        <v>0.16777029990583725</v>
      </c>
      <c r="U14">
        <f>IFERROR(INDEX('BAU Calculations'!U$70:U$73,MATCH($A14,'BAU Calculations'!$A$70:$A$73,0)),0)*'Capacity Factor Data'!$A$45</f>
        <v>0.16655395456182395</v>
      </c>
      <c r="V14">
        <f>IFERROR(INDEX('BAU Calculations'!V$70:V$73,MATCH($A14,'BAU Calculations'!$A$70:$A$73,0)),0)*'Capacity Factor Data'!$A$45</f>
        <v>0.16462750701094542</v>
      </c>
      <c r="W14">
        <f>IFERROR(INDEX('BAU Calculations'!W$70:W$73,MATCH($A14,'BAU Calculations'!$A$70:$A$73,0)),0)*'Capacity Factor Data'!$A$45</f>
        <v>0.16252292301912125</v>
      </c>
      <c r="X14">
        <f>IFERROR(INDEX('BAU Calculations'!X$70:X$73,MATCH($A14,'BAU Calculations'!$A$70:$A$73,0)),0)*'Capacity Factor Data'!$A$45</f>
        <v>0.16094483662304077</v>
      </c>
      <c r="Y14">
        <f>IFERROR(INDEX('BAU Calculations'!Y$70:Y$73,MATCH($A14,'BAU Calculations'!$A$70:$A$73,0)),0)*'Capacity Factor Data'!$A$45</f>
        <v>0.1602162230227652</v>
      </c>
      <c r="Z14">
        <f>IFERROR(INDEX('BAU Calculations'!Z$70:Z$73,MATCH($A14,'BAU Calculations'!$A$70:$A$73,0)),0)*'Capacity Factor Data'!$A$45</f>
        <v>0.15918395219609285</v>
      </c>
      <c r="AA14">
        <f>IFERROR(INDEX('BAU Calculations'!AA$70:AA$73,MATCH($A14,'BAU Calculations'!$A$70:$A$73,0)),0)*'Capacity Factor Data'!$A$45</f>
        <v>0.15812669855875616</v>
      </c>
      <c r="AB14">
        <f>IFERROR(INDEX('BAU Calculations'!AB$70:AB$73,MATCH($A14,'BAU Calculations'!$A$70:$A$73,0)),0)*'Capacity Factor Data'!$A$45</f>
        <v>0.15710224244331852</v>
      </c>
      <c r="AC14">
        <f>IFERROR(INDEX('BAU Calculations'!AC$70:AC$73,MATCH($A14,'BAU Calculations'!$A$70:$A$73,0)),0)*'Capacity Factor Data'!$A$45</f>
        <v>0.15599799747022394</v>
      </c>
      <c r="AD14">
        <f>IFERROR(INDEX('BAU Calculations'!AD$70:AD$73,MATCH($A14,'BAU Calculations'!$A$70:$A$73,0)),0)*'Capacity Factor Data'!$A$45</f>
        <v>0.1558865703291738</v>
      </c>
      <c r="AE14">
        <f>IFERROR(INDEX('BAU Calculations'!AE$70:AE$73,MATCH($A14,'BAU Calculations'!$A$70:$A$73,0)),0)*'Capacity Factor Data'!$A$45</f>
        <v>0.15581237396062111</v>
      </c>
      <c r="AF14">
        <f>IFERROR(INDEX('BAU Calculations'!AF$70:AF$73,MATCH($A14,'BAU Calculations'!$A$70:$A$73,0)),0)*'Capacity Factor Data'!$A$45</f>
        <v>0.15533181385113404</v>
      </c>
    </row>
    <row r="15" spans="1:32" x14ac:dyDescent="0.25">
      <c r="A15" t="s">
        <v>41</v>
      </c>
      <c r="B15">
        <f>IFERROR(INDEX('BAU Calculations'!B$70:B$73,MATCH($A15,'BAU Calculations'!$A$70:$A$73,0)),0)*'Capacity Factor Data'!$A$45</f>
        <v>0</v>
      </c>
      <c r="C15">
        <f>IFERROR(INDEX('BAU Calculations'!C$70:C$73,MATCH($A15,'BAU Calculations'!$A$70:$A$73,0)),0)*'Capacity Factor Data'!$A$45</f>
        <v>0</v>
      </c>
      <c r="D15">
        <f>IFERROR(INDEX('BAU Calculations'!D$70:D$73,MATCH($A15,'BAU Calculations'!$A$70:$A$73,0)),0)*'Capacity Factor Data'!$A$45</f>
        <v>0</v>
      </c>
      <c r="E15">
        <f>IFERROR(INDEX('BAU Calculations'!E$70:E$73,MATCH($A15,'BAU Calculations'!$A$70:$A$73,0)),0)*'Capacity Factor Data'!$A$45</f>
        <v>0</v>
      </c>
      <c r="F15">
        <f>IFERROR(INDEX('BAU Calculations'!F$70:F$73,MATCH($A15,'BAU Calculations'!$A$70:$A$73,0)),0)*'Capacity Factor Data'!$A$45</f>
        <v>0</v>
      </c>
      <c r="G15">
        <f>IFERROR(INDEX('BAU Calculations'!G$70:G$73,MATCH($A15,'BAU Calculations'!$A$70:$A$73,0)),0)*'Capacity Factor Data'!$A$45</f>
        <v>0</v>
      </c>
      <c r="H15">
        <f>IFERROR(INDEX('BAU Calculations'!H$70:H$73,MATCH($A15,'BAU Calculations'!$A$70:$A$73,0)),0)*'Capacity Factor Data'!$A$45</f>
        <v>0</v>
      </c>
      <c r="I15">
        <f>IFERROR(INDEX('BAU Calculations'!I$70:I$73,MATCH($A15,'BAU Calculations'!$A$70:$A$73,0)),0)*'Capacity Factor Data'!$A$45</f>
        <v>0</v>
      </c>
      <c r="J15">
        <f>IFERROR(INDEX('BAU Calculations'!J$70:J$73,MATCH($A15,'BAU Calculations'!$A$70:$A$73,0)),0)*'Capacity Factor Data'!$A$45</f>
        <v>0</v>
      </c>
      <c r="K15">
        <f>IFERROR(INDEX('BAU Calculations'!K$70:K$73,MATCH($A15,'BAU Calculations'!$A$70:$A$73,0)),0)*'Capacity Factor Data'!$A$45</f>
        <v>0</v>
      </c>
      <c r="L15">
        <f>IFERROR(INDEX('BAU Calculations'!L$70:L$73,MATCH($A15,'BAU Calculations'!$A$70:$A$73,0)),0)*'Capacity Factor Data'!$A$45</f>
        <v>0</v>
      </c>
      <c r="M15">
        <f>IFERROR(INDEX('BAU Calculations'!M$70:M$73,MATCH($A15,'BAU Calculations'!$A$70:$A$73,0)),0)*'Capacity Factor Data'!$A$45</f>
        <v>0</v>
      </c>
      <c r="N15">
        <f>IFERROR(INDEX('BAU Calculations'!N$70:N$73,MATCH($A15,'BAU Calculations'!$A$70:$A$73,0)),0)*'Capacity Factor Data'!$A$45</f>
        <v>0</v>
      </c>
      <c r="O15">
        <f>IFERROR(INDEX('BAU Calculations'!O$70:O$73,MATCH($A15,'BAU Calculations'!$A$70:$A$73,0)),0)*'Capacity Factor Data'!$A$45</f>
        <v>0</v>
      </c>
      <c r="P15">
        <f>IFERROR(INDEX('BAU Calculations'!P$70:P$73,MATCH($A15,'BAU Calculations'!$A$70:$A$73,0)),0)*'Capacity Factor Data'!$A$45</f>
        <v>0</v>
      </c>
      <c r="Q15">
        <f>IFERROR(INDEX('BAU Calculations'!Q$70:Q$73,MATCH($A15,'BAU Calculations'!$A$70:$A$73,0)),0)*'Capacity Factor Data'!$A$45</f>
        <v>0</v>
      </c>
      <c r="R15">
        <f>IFERROR(INDEX('BAU Calculations'!R$70:R$73,MATCH($A15,'BAU Calculations'!$A$70:$A$73,0)),0)*'Capacity Factor Data'!$A$45</f>
        <v>0</v>
      </c>
      <c r="S15">
        <f>IFERROR(INDEX('BAU Calculations'!S$70:S$73,MATCH($A15,'BAU Calculations'!$A$70:$A$73,0)),0)*'Capacity Factor Data'!$A$45</f>
        <v>0</v>
      </c>
      <c r="T15">
        <f>IFERROR(INDEX('BAU Calculations'!T$70:T$73,MATCH($A15,'BAU Calculations'!$A$70:$A$73,0)),0)*'Capacity Factor Data'!$A$45</f>
        <v>0</v>
      </c>
      <c r="U15">
        <f>IFERROR(INDEX('BAU Calculations'!U$70:U$73,MATCH($A15,'BAU Calculations'!$A$70:$A$73,0)),0)*'Capacity Factor Data'!$A$45</f>
        <v>0</v>
      </c>
      <c r="V15">
        <f>IFERROR(INDEX('BAU Calculations'!V$70:V$73,MATCH($A15,'BAU Calculations'!$A$70:$A$73,0)),0)*'Capacity Factor Data'!$A$45</f>
        <v>0</v>
      </c>
      <c r="W15">
        <f>IFERROR(INDEX('BAU Calculations'!W$70:W$73,MATCH($A15,'BAU Calculations'!$A$70:$A$73,0)),0)*'Capacity Factor Data'!$A$45</f>
        <v>0</v>
      </c>
      <c r="X15">
        <f>IFERROR(INDEX('BAU Calculations'!X$70:X$73,MATCH($A15,'BAU Calculations'!$A$70:$A$73,0)),0)*'Capacity Factor Data'!$A$45</f>
        <v>0</v>
      </c>
      <c r="Y15">
        <f>IFERROR(INDEX('BAU Calculations'!Y$70:Y$73,MATCH($A15,'BAU Calculations'!$A$70:$A$73,0)),0)*'Capacity Factor Data'!$A$45</f>
        <v>0</v>
      </c>
      <c r="Z15">
        <f>IFERROR(INDEX('BAU Calculations'!Z$70:Z$73,MATCH($A15,'BAU Calculations'!$A$70:$A$73,0)),0)*'Capacity Factor Data'!$A$45</f>
        <v>0</v>
      </c>
      <c r="AA15">
        <f>IFERROR(INDEX('BAU Calculations'!AA$70:AA$73,MATCH($A15,'BAU Calculations'!$A$70:$A$73,0)),0)*'Capacity Factor Data'!$A$45</f>
        <v>0</v>
      </c>
      <c r="AB15">
        <f>IFERROR(INDEX('BAU Calculations'!AB$70:AB$73,MATCH($A15,'BAU Calculations'!$A$70:$A$73,0)),0)*'Capacity Factor Data'!$A$45</f>
        <v>0</v>
      </c>
      <c r="AC15">
        <f>IFERROR(INDEX('BAU Calculations'!AC$70:AC$73,MATCH($A15,'BAU Calculations'!$A$70:$A$73,0)),0)*'Capacity Factor Data'!$A$45</f>
        <v>0</v>
      </c>
      <c r="AD15">
        <f>IFERROR(INDEX('BAU Calculations'!AD$70:AD$73,MATCH($A15,'BAU Calculations'!$A$70:$A$73,0)),0)*'Capacity Factor Data'!$A$45</f>
        <v>0</v>
      </c>
      <c r="AE15">
        <f>IFERROR(INDEX('BAU Calculations'!AE$70:AE$73,MATCH($A15,'BAU Calculations'!$A$70:$A$73,0)),0)*'Capacity Factor Data'!$A$45</f>
        <v>0</v>
      </c>
      <c r="AF15">
        <f>IFERROR(INDEX('BAU Calculations'!AF$70:AF$73,MATCH($A15,'BAU Calculations'!$A$70:$A$73,0)),0)*'Capacity Factor Data'!$A$45</f>
        <v>0</v>
      </c>
    </row>
    <row r="16" spans="1:32" x14ac:dyDescent="0.25">
      <c r="A16" t="s">
        <v>42</v>
      </c>
      <c r="B16">
        <f>IFERROR(INDEX('BAU Calculations'!B$70:B$73,MATCH($A16,'BAU Calculations'!$A$70:$A$73,0)),0)*'Capacity Factor Data'!$A$45</f>
        <v>0</v>
      </c>
      <c r="C16">
        <f>IFERROR(INDEX('BAU Calculations'!C$70:C$73,MATCH($A16,'BAU Calculations'!$A$70:$A$73,0)),0)*'Capacity Factor Data'!$A$45</f>
        <v>0</v>
      </c>
      <c r="D16">
        <f>IFERROR(INDEX('BAU Calculations'!D$70:D$73,MATCH($A16,'BAU Calculations'!$A$70:$A$73,0)),0)*'Capacity Factor Data'!$A$45</f>
        <v>0</v>
      </c>
      <c r="E16">
        <f>IFERROR(INDEX('BAU Calculations'!E$70:E$73,MATCH($A16,'BAU Calculations'!$A$70:$A$73,0)),0)*'Capacity Factor Data'!$A$45</f>
        <v>0</v>
      </c>
      <c r="F16">
        <f>IFERROR(INDEX('BAU Calculations'!F$70:F$73,MATCH($A16,'BAU Calculations'!$A$70:$A$73,0)),0)*'Capacity Factor Data'!$A$45</f>
        <v>0</v>
      </c>
      <c r="G16">
        <f>IFERROR(INDEX('BAU Calculations'!G$70:G$73,MATCH($A16,'BAU Calculations'!$A$70:$A$73,0)),0)*'Capacity Factor Data'!$A$45</f>
        <v>0</v>
      </c>
      <c r="H16">
        <f>IFERROR(INDEX('BAU Calculations'!H$70:H$73,MATCH($A16,'BAU Calculations'!$A$70:$A$73,0)),0)*'Capacity Factor Data'!$A$45</f>
        <v>0</v>
      </c>
      <c r="I16">
        <f>IFERROR(INDEX('BAU Calculations'!I$70:I$73,MATCH($A16,'BAU Calculations'!$A$70:$A$73,0)),0)*'Capacity Factor Data'!$A$45</f>
        <v>0</v>
      </c>
      <c r="J16">
        <f>IFERROR(INDEX('BAU Calculations'!J$70:J$73,MATCH($A16,'BAU Calculations'!$A$70:$A$73,0)),0)*'Capacity Factor Data'!$A$45</f>
        <v>0</v>
      </c>
      <c r="K16">
        <f>IFERROR(INDEX('BAU Calculations'!K$70:K$73,MATCH($A16,'BAU Calculations'!$A$70:$A$73,0)),0)*'Capacity Factor Data'!$A$45</f>
        <v>0</v>
      </c>
      <c r="L16">
        <f>IFERROR(INDEX('BAU Calculations'!L$70:L$73,MATCH($A16,'BAU Calculations'!$A$70:$A$73,0)),0)*'Capacity Factor Data'!$A$45</f>
        <v>0</v>
      </c>
      <c r="M16">
        <f>IFERROR(INDEX('BAU Calculations'!M$70:M$73,MATCH($A16,'BAU Calculations'!$A$70:$A$73,0)),0)*'Capacity Factor Data'!$A$45</f>
        <v>0</v>
      </c>
      <c r="N16">
        <f>IFERROR(INDEX('BAU Calculations'!N$70:N$73,MATCH($A16,'BAU Calculations'!$A$70:$A$73,0)),0)*'Capacity Factor Data'!$A$45</f>
        <v>0</v>
      </c>
      <c r="O16">
        <f>IFERROR(INDEX('BAU Calculations'!O$70:O$73,MATCH($A16,'BAU Calculations'!$A$70:$A$73,0)),0)*'Capacity Factor Data'!$A$45</f>
        <v>0</v>
      </c>
      <c r="P16">
        <f>IFERROR(INDEX('BAU Calculations'!P$70:P$73,MATCH($A16,'BAU Calculations'!$A$70:$A$73,0)),0)*'Capacity Factor Data'!$A$45</f>
        <v>0</v>
      </c>
      <c r="Q16">
        <f>IFERROR(INDEX('BAU Calculations'!Q$70:Q$73,MATCH($A16,'BAU Calculations'!$A$70:$A$73,0)),0)*'Capacity Factor Data'!$A$45</f>
        <v>0</v>
      </c>
      <c r="R16">
        <f>IFERROR(INDEX('BAU Calculations'!R$70:R$73,MATCH($A16,'BAU Calculations'!$A$70:$A$73,0)),0)*'Capacity Factor Data'!$A$45</f>
        <v>0</v>
      </c>
      <c r="S16">
        <f>IFERROR(INDEX('BAU Calculations'!S$70:S$73,MATCH($A16,'BAU Calculations'!$A$70:$A$73,0)),0)*'Capacity Factor Data'!$A$45</f>
        <v>0</v>
      </c>
      <c r="T16">
        <f>IFERROR(INDEX('BAU Calculations'!T$70:T$73,MATCH($A16,'BAU Calculations'!$A$70:$A$73,0)),0)*'Capacity Factor Data'!$A$45</f>
        <v>0</v>
      </c>
      <c r="U16">
        <f>IFERROR(INDEX('BAU Calculations'!U$70:U$73,MATCH($A16,'BAU Calculations'!$A$70:$A$73,0)),0)*'Capacity Factor Data'!$A$45</f>
        <v>0</v>
      </c>
      <c r="V16">
        <f>IFERROR(INDEX('BAU Calculations'!V$70:V$73,MATCH($A16,'BAU Calculations'!$A$70:$A$73,0)),0)*'Capacity Factor Data'!$A$45</f>
        <v>0</v>
      </c>
      <c r="W16">
        <f>IFERROR(INDEX('BAU Calculations'!W$70:W$73,MATCH($A16,'BAU Calculations'!$A$70:$A$73,0)),0)*'Capacity Factor Data'!$A$45</f>
        <v>0</v>
      </c>
      <c r="X16">
        <f>IFERROR(INDEX('BAU Calculations'!X$70:X$73,MATCH($A16,'BAU Calculations'!$A$70:$A$73,0)),0)*'Capacity Factor Data'!$A$45</f>
        <v>0</v>
      </c>
      <c r="Y16">
        <f>IFERROR(INDEX('BAU Calculations'!Y$70:Y$73,MATCH($A16,'BAU Calculations'!$A$70:$A$73,0)),0)*'Capacity Factor Data'!$A$45</f>
        <v>0</v>
      </c>
      <c r="Z16">
        <f>IFERROR(INDEX('BAU Calculations'!Z$70:Z$73,MATCH($A16,'BAU Calculations'!$A$70:$A$73,0)),0)*'Capacity Factor Data'!$A$45</f>
        <v>0</v>
      </c>
      <c r="AA16">
        <f>IFERROR(INDEX('BAU Calculations'!AA$70:AA$73,MATCH($A16,'BAU Calculations'!$A$70:$A$73,0)),0)*'Capacity Factor Data'!$A$45</f>
        <v>0</v>
      </c>
      <c r="AB16">
        <f>IFERROR(INDEX('BAU Calculations'!AB$70:AB$73,MATCH($A16,'BAU Calculations'!$A$70:$A$73,0)),0)*'Capacity Factor Data'!$A$45</f>
        <v>0</v>
      </c>
      <c r="AC16">
        <f>IFERROR(INDEX('BAU Calculations'!AC$70:AC$73,MATCH($A16,'BAU Calculations'!$A$70:$A$73,0)),0)*'Capacity Factor Data'!$A$45</f>
        <v>0</v>
      </c>
      <c r="AD16">
        <f>IFERROR(INDEX('BAU Calculations'!AD$70:AD$73,MATCH($A16,'BAU Calculations'!$A$70:$A$73,0)),0)*'Capacity Factor Data'!$A$45</f>
        <v>0</v>
      </c>
      <c r="AE16">
        <f>IFERROR(INDEX('BAU Calculations'!AE$70:AE$73,MATCH($A16,'BAU Calculations'!$A$70:$A$73,0)),0)*'Capacity Factor Data'!$A$45</f>
        <v>0</v>
      </c>
      <c r="AF16">
        <f>IFERROR(INDEX('BAU Calculations'!AF$70:AF$73,MATCH($A16,'BAU Calculations'!$A$70:$A$73,0)),0)*'Capacity Factor Data'!$A$45</f>
        <v>0</v>
      </c>
    </row>
    <row r="17" spans="1:32" x14ac:dyDescent="0.25">
      <c r="A17" t="s">
        <v>43</v>
      </c>
      <c r="B17">
        <f>IFERROR(INDEX('BAU Calculations'!B$70:B$73,MATCH($A17,'BAU Calculations'!$A$70:$A$73,0)),0)*'Capacity Factor Data'!$A$45</f>
        <v>0</v>
      </c>
      <c r="C17">
        <f>IFERROR(INDEX('BAU Calculations'!C$70:C$73,MATCH($A17,'BAU Calculations'!$A$70:$A$73,0)),0)*'Capacity Factor Data'!$A$45</f>
        <v>0</v>
      </c>
      <c r="D17">
        <f>IFERROR(INDEX('BAU Calculations'!D$70:D$73,MATCH($A17,'BAU Calculations'!$A$70:$A$73,0)),0)*'Capacity Factor Data'!$A$45</f>
        <v>0</v>
      </c>
      <c r="E17">
        <f>IFERROR(INDEX('BAU Calculations'!E$70:E$73,MATCH($A17,'BAU Calculations'!$A$70:$A$73,0)),0)*'Capacity Factor Data'!$A$45</f>
        <v>0</v>
      </c>
      <c r="F17">
        <f>IFERROR(INDEX('BAU Calculations'!F$70:F$73,MATCH($A17,'BAU Calculations'!$A$70:$A$73,0)),0)*'Capacity Factor Data'!$A$45</f>
        <v>0</v>
      </c>
      <c r="G17">
        <f>IFERROR(INDEX('BAU Calculations'!G$70:G$73,MATCH($A17,'BAU Calculations'!$A$70:$A$73,0)),0)*'Capacity Factor Data'!$A$45</f>
        <v>0</v>
      </c>
      <c r="H17">
        <f>IFERROR(INDEX('BAU Calculations'!H$70:H$73,MATCH($A17,'BAU Calculations'!$A$70:$A$73,0)),0)*'Capacity Factor Data'!$A$45</f>
        <v>0</v>
      </c>
      <c r="I17">
        <f>IFERROR(INDEX('BAU Calculations'!I$70:I$73,MATCH($A17,'BAU Calculations'!$A$70:$A$73,0)),0)*'Capacity Factor Data'!$A$45</f>
        <v>0</v>
      </c>
      <c r="J17">
        <f>IFERROR(INDEX('BAU Calculations'!J$70:J$73,MATCH($A17,'BAU Calculations'!$A$70:$A$73,0)),0)*'Capacity Factor Data'!$A$45</f>
        <v>0</v>
      </c>
      <c r="K17">
        <f>IFERROR(INDEX('BAU Calculations'!K$70:K$73,MATCH($A17,'BAU Calculations'!$A$70:$A$73,0)),0)*'Capacity Factor Data'!$A$45</f>
        <v>0</v>
      </c>
      <c r="L17">
        <f>IFERROR(INDEX('BAU Calculations'!L$70:L$73,MATCH($A17,'BAU Calculations'!$A$70:$A$73,0)),0)*'Capacity Factor Data'!$A$45</f>
        <v>0</v>
      </c>
      <c r="M17">
        <f>IFERROR(INDEX('BAU Calculations'!M$70:M$73,MATCH($A17,'BAU Calculations'!$A$70:$A$73,0)),0)*'Capacity Factor Data'!$A$45</f>
        <v>0</v>
      </c>
      <c r="N17">
        <f>IFERROR(INDEX('BAU Calculations'!N$70:N$73,MATCH($A17,'BAU Calculations'!$A$70:$A$73,0)),0)*'Capacity Factor Data'!$A$45</f>
        <v>0</v>
      </c>
      <c r="O17">
        <f>IFERROR(INDEX('BAU Calculations'!O$70:O$73,MATCH($A17,'BAU Calculations'!$A$70:$A$73,0)),0)*'Capacity Factor Data'!$A$45</f>
        <v>0</v>
      </c>
      <c r="P17">
        <f>IFERROR(INDEX('BAU Calculations'!P$70:P$73,MATCH($A17,'BAU Calculations'!$A$70:$A$73,0)),0)*'Capacity Factor Data'!$A$45</f>
        <v>0</v>
      </c>
      <c r="Q17">
        <f>IFERROR(INDEX('BAU Calculations'!Q$70:Q$73,MATCH($A17,'BAU Calculations'!$A$70:$A$73,0)),0)*'Capacity Factor Data'!$A$45</f>
        <v>0</v>
      </c>
      <c r="R17">
        <f>IFERROR(INDEX('BAU Calculations'!R$70:R$73,MATCH($A17,'BAU Calculations'!$A$70:$A$73,0)),0)*'Capacity Factor Data'!$A$45</f>
        <v>0</v>
      </c>
      <c r="S17">
        <f>IFERROR(INDEX('BAU Calculations'!S$70:S$73,MATCH($A17,'BAU Calculations'!$A$70:$A$73,0)),0)*'Capacity Factor Data'!$A$45</f>
        <v>0</v>
      </c>
      <c r="T17">
        <f>IFERROR(INDEX('BAU Calculations'!T$70:T$73,MATCH($A17,'BAU Calculations'!$A$70:$A$73,0)),0)*'Capacity Factor Data'!$A$45</f>
        <v>0</v>
      </c>
      <c r="U17">
        <f>IFERROR(INDEX('BAU Calculations'!U$70:U$73,MATCH($A17,'BAU Calculations'!$A$70:$A$73,0)),0)*'Capacity Factor Data'!$A$45</f>
        <v>0</v>
      </c>
      <c r="V17">
        <f>IFERROR(INDEX('BAU Calculations'!V$70:V$73,MATCH($A17,'BAU Calculations'!$A$70:$A$73,0)),0)*'Capacity Factor Data'!$A$45</f>
        <v>0</v>
      </c>
      <c r="W17">
        <f>IFERROR(INDEX('BAU Calculations'!W$70:W$73,MATCH($A17,'BAU Calculations'!$A$70:$A$73,0)),0)*'Capacity Factor Data'!$A$45</f>
        <v>0</v>
      </c>
      <c r="X17">
        <f>IFERROR(INDEX('BAU Calculations'!X$70:X$73,MATCH($A17,'BAU Calculations'!$A$70:$A$73,0)),0)*'Capacity Factor Data'!$A$45</f>
        <v>0</v>
      </c>
      <c r="Y17">
        <f>IFERROR(INDEX('BAU Calculations'!Y$70:Y$73,MATCH($A17,'BAU Calculations'!$A$70:$A$73,0)),0)*'Capacity Factor Data'!$A$45</f>
        <v>0</v>
      </c>
      <c r="Z17">
        <f>IFERROR(INDEX('BAU Calculations'!Z$70:Z$73,MATCH($A17,'BAU Calculations'!$A$70:$A$73,0)),0)*'Capacity Factor Data'!$A$45</f>
        <v>0</v>
      </c>
      <c r="AA17">
        <f>IFERROR(INDEX('BAU Calculations'!AA$70:AA$73,MATCH($A17,'BAU Calculations'!$A$70:$A$73,0)),0)*'Capacity Factor Data'!$A$45</f>
        <v>0</v>
      </c>
      <c r="AB17">
        <f>IFERROR(INDEX('BAU Calculations'!AB$70:AB$73,MATCH($A17,'BAU Calculations'!$A$70:$A$73,0)),0)*'Capacity Factor Data'!$A$45</f>
        <v>0</v>
      </c>
      <c r="AC17">
        <f>IFERROR(INDEX('BAU Calculations'!AC$70:AC$73,MATCH($A17,'BAU Calculations'!$A$70:$A$73,0)),0)*'Capacity Factor Data'!$A$45</f>
        <v>0</v>
      </c>
      <c r="AD17">
        <f>IFERROR(INDEX('BAU Calculations'!AD$70:AD$73,MATCH($A17,'BAU Calculations'!$A$70:$A$73,0)),0)*'Capacity Factor Data'!$A$45</f>
        <v>0</v>
      </c>
      <c r="AE17">
        <f>IFERROR(INDEX('BAU Calculations'!AE$70:AE$73,MATCH($A17,'BAU Calculations'!$A$70:$A$73,0)),0)*'Capacity Factor Data'!$A$45</f>
        <v>0</v>
      </c>
      <c r="AF17">
        <f>IFERROR(INDEX('BAU Calculations'!AF$70:AF$73,MATCH($A17,'BAU Calculations'!$A$70:$A$73,0)),0)*'Capacity Factor Data'!$A$45</f>
        <v>0</v>
      </c>
    </row>
    <row r="18" spans="1:32" x14ac:dyDescent="0.25">
      <c r="A18" t="s">
        <v>44</v>
      </c>
      <c r="B18">
        <f>IFERROR(INDEX('BAU Calculations'!B$70:B$73,MATCH($A18,'BAU Calculations'!$A$70:$A$73,0)),0)*'Capacity Factor Data'!$A$45</f>
        <v>0</v>
      </c>
      <c r="C18">
        <f>IFERROR(INDEX('BAU Calculations'!C$70:C$73,MATCH($A18,'BAU Calculations'!$A$70:$A$73,0)),0)*'Capacity Factor Data'!$A$45</f>
        <v>0</v>
      </c>
      <c r="D18">
        <f>IFERROR(INDEX('BAU Calculations'!D$70:D$73,MATCH($A18,'BAU Calculations'!$A$70:$A$73,0)),0)*'Capacity Factor Data'!$A$45</f>
        <v>0</v>
      </c>
      <c r="E18">
        <f>IFERROR(INDEX('BAU Calculations'!E$70:E$73,MATCH($A18,'BAU Calculations'!$A$70:$A$73,0)),0)*'Capacity Factor Data'!$A$45</f>
        <v>0</v>
      </c>
      <c r="F18">
        <f>IFERROR(INDEX('BAU Calculations'!F$70:F$73,MATCH($A18,'BAU Calculations'!$A$70:$A$73,0)),0)*'Capacity Factor Data'!$A$45</f>
        <v>0</v>
      </c>
      <c r="G18">
        <f>IFERROR(INDEX('BAU Calculations'!G$70:G$73,MATCH($A18,'BAU Calculations'!$A$70:$A$73,0)),0)*'Capacity Factor Data'!$A$45</f>
        <v>0</v>
      </c>
      <c r="H18">
        <f>IFERROR(INDEX('BAU Calculations'!H$70:H$73,MATCH($A18,'BAU Calculations'!$A$70:$A$73,0)),0)*'Capacity Factor Data'!$A$45</f>
        <v>0</v>
      </c>
      <c r="I18">
        <f>IFERROR(INDEX('BAU Calculations'!I$70:I$73,MATCH($A18,'BAU Calculations'!$A$70:$A$73,0)),0)*'Capacity Factor Data'!$A$45</f>
        <v>0</v>
      </c>
      <c r="J18">
        <f>IFERROR(INDEX('BAU Calculations'!J$70:J$73,MATCH($A18,'BAU Calculations'!$A$70:$A$73,0)),0)*'Capacity Factor Data'!$A$45</f>
        <v>0</v>
      </c>
      <c r="K18">
        <f>IFERROR(INDEX('BAU Calculations'!K$70:K$73,MATCH($A18,'BAU Calculations'!$A$70:$A$73,0)),0)*'Capacity Factor Data'!$A$45</f>
        <v>0</v>
      </c>
      <c r="L18">
        <f>IFERROR(INDEX('BAU Calculations'!L$70:L$73,MATCH($A18,'BAU Calculations'!$A$70:$A$73,0)),0)*'Capacity Factor Data'!$A$45</f>
        <v>0</v>
      </c>
      <c r="M18">
        <f>IFERROR(INDEX('BAU Calculations'!M$70:M$73,MATCH($A18,'BAU Calculations'!$A$70:$A$73,0)),0)*'Capacity Factor Data'!$A$45</f>
        <v>0</v>
      </c>
      <c r="N18">
        <f>IFERROR(INDEX('BAU Calculations'!N$70:N$73,MATCH($A18,'BAU Calculations'!$A$70:$A$73,0)),0)*'Capacity Factor Data'!$A$45</f>
        <v>0</v>
      </c>
      <c r="O18">
        <f>IFERROR(INDEX('BAU Calculations'!O$70:O$73,MATCH($A18,'BAU Calculations'!$A$70:$A$73,0)),0)*'Capacity Factor Data'!$A$45</f>
        <v>0</v>
      </c>
      <c r="P18">
        <f>IFERROR(INDEX('BAU Calculations'!P$70:P$73,MATCH($A18,'BAU Calculations'!$A$70:$A$73,0)),0)*'Capacity Factor Data'!$A$45</f>
        <v>0</v>
      </c>
      <c r="Q18">
        <f>IFERROR(INDEX('BAU Calculations'!Q$70:Q$73,MATCH($A18,'BAU Calculations'!$A$70:$A$73,0)),0)*'Capacity Factor Data'!$A$45</f>
        <v>0</v>
      </c>
      <c r="R18">
        <f>IFERROR(INDEX('BAU Calculations'!R$70:R$73,MATCH($A18,'BAU Calculations'!$A$70:$A$73,0)),0)*'Capacity Factor Data'!$A$45</f>
        <v>0</v>
      </c>
      <c r="S18">
        <f>IFERROR(INDEX('BAU Calculations'!S$70:S$73,MATCH($A18,'BAU Calculations'!$A$70:$A$73,0)),0)*'Capacity Factor Data'!$A$45</f>
        <v>0</v>
      </c>
      <c r="T18">
        <f>IFERROR(INDEX('BAU Calculations'!T$70:T$73,MATCH($A18,'BAU Calculations'!$A$70:$A$73,0)),0)*'Capacity Factor Data'!$A$45</f>
        <v>0</v>
      </c>
      <c r="U18">
        <f>IFERROR(INDEX('BAU Calculations'!U$70:U$73,MATCH($A18,'BAU Calculations'!$A$70:$A$73,0)),0)*'Capacity Factor Data'!$A$45</f>
        <v>0</v>
      </c>
      <c r="V18">
        <f>IFERROR(INDEX('BAU Calculations'!V$70:V$73,MATCH($A18,'BAU Calculations'!$A$70:$A$73,0)),0)*'Capacity Factor Data'!$A$45</f>
        <v>0</v>
      </c>
      <c r="W18">
        <f>IFERROR(INDEX('BAU Calculations'!W$70:W$73,MATCH($A18,'BAU Calculations'!$A$70:$A$73,0)),0)*'Capacity Factor Data'!$A$45</f>
        <v>0</v>
      </c>
      <c r="X18">
        <f>IFERROR(INDEX('BAU Calculations'!X$70:X$73,MATCH($A18,'BAU Calculations'!$A$70:$A$73,0)),0)*'Capacity Factor Data'!$A$45</f>
        <v>0</v>
      </c>
      <c r="Y18">
        <f>IFERROR(INDEX('BAU Calculations'!Y$70:Y$73,MATCH($A18,'BAU Calculations'!$A$70:$A$73,0)),0)*'Capacity Factor Data'!$A$45</f>
        <v>0</v>
      </c>
      <c r="Z18">
        <f>IFERROR(INDEX('BAU Calculations'!Z$70:Z$73,MATCH($A18,'BAU Calculations'!$A$70:$A$73,0)),0)*'Capacity Factor Data'!$A$45</f>
        <v>0</v>
      </c>
      <c r="AA18">
        <f>IFERROR(INDEX('BAU Calculations'!AA$70:AA$73,MATCH($A18,'BAU Calculations'!$A$70:$A$73,0)),0)*'Capacity Factor Data'!$A$45</f>
        <v>0</v>
      </c>
      <c r="AB18">
        <f>IFERROR(INDEX('BAU Calculations'!AB$70:AB$73,MATCH($A18,'BAU Calculations'!$A$70:$A$73,0)),0)*'Capacity Factor Data'!$A$45</f>
        <v>0</v>
      </c>
      <c r="AC18">
        <f>IFERROR(INDEX('BAU Calculations'!AC$70:AC$73,MATCH($A18,'BAU Calculations'!$A$70:$A$73,0)),0)*'Capacity Factor Data'!$A$45</f>
        <v>0</v>
      </c>
      <c r="AD18">
        <f>IFERROR(INDEX('BAU Calculations'!AD$70:AD$73,MATCH($A18,'BAU Calculations'!$A$70:$A$73,0)),0)*'Capacity Factor Data'!$A$45</f>
        <v>0</v>
      </c>
      <c r="AE18">
        <f>IFERROR(INDEX('BAU Calculations'!AE$70:AE$73,MATCH($A18,'BAU Calculations'!$A$70:$A$73,0)),0)*'Capacity Factor Data'!$A$45</f>
        <v>0</v>
      </c>
      <c r="AF18">
        <f>IFERROR(INDEX('BAU Calculations'!AF$70:AF$73,MATCH($A18,'BAU Calculations'!$A$70:$A$73,0)),0)*'Capacity Factor Data'!$A$45</f>
        <v>0</v>
      </c>
    </row>
    <row r="19" spans="1:32" x14ac:dyDescent="0.25">
      <c r="A19" t="s">
        <v>45</v>
      </c>
      <c r="B19">
        <f>IFERROR(INDEX('BAU Calculations'!B$70:B$73,MATCH($A19,'BAU Calculations'!$A$70:$A$73,0)),0)*'Capacity Factor Data'!$A$45</f>
        <v>0</v>
      </c>
      <c r="C19">
        <f>IFERROR(INDEX('BAU Calculations'!C$70:C$73,MATCH($A19,'BAU Calculations'!$A$70:$A$73,0)),0)*'Capacity Factor Data'!$A$45</f>
        <v>0</v>
      </c>
      <c r="D19">
        <f>IFERROR(INDEX('BAU Calculations'!D$70:D$73,MATCH($A19,'BAU Calculations'!$A$70:$A$73,0)),0)*'Capacity Factor Data'!$A$45</f>
        <v>0</v>
      </c>
      <c r="E19">
        <f>IFERROR(INDEX('BAU Calculations'!E$70:E$73,MATCH($A19,'BAU Calculations'!$A$70:$A$73,0)),0)*'Capacity Factor Data'!$A$45</f>
        <v>0</v>
      </c>
      <c r="F19">
        <f>IFERROR(INDEX('BAU Calculations'!F$70:F$73,MATCH($A19,'BAU Calculations'!$A$70:$A$73,0)),0)*'Capacity Factor Data'!$A$45</f>
        <v>0</v>
      </c>
      <c r="G19">
        <f>IFERROR(INDEX('BAU Calculations'!G$70:G$73,MATCH($A19,'BAU Calculations'!$A$70:$A$73,0)),0)*'Capacity Factor Data'!$A$45</f>
        <v>0</v>
      </c>
      <c r="H19">
        <f>IFERROR(INDEX('BAU Calculations'!H$70:H$73,MATCH($A19,'BAU Calculations'!$A$70:$A$73,0)),0)*'Capacity Factor Data'!$A$45</f>
        <v>0</v>
      </c>
      <c r="I19">
        <f>IFERROR(INDEX('BAU Calculations'!I$70:I$73,MATCH($A19,'BAU Calculations'!$A$70:$A$73,0)),0)*'Capacity Factor Data'!$A$45</f>
        <v>0</v>
      </c>
      <c r="J19">
        <f>IFERROR(INDEX('BAU Calculations'!J$70:J$73,MATCH($A19,'BAU Calculations'!$A$70:$A$73,0)),0)*'Capacity Factor Data'!$A$45</f>
        <v>0</v>
      </c>
      <c r="K19">
        <f>IFERROR(INDEX('BAU Calculations'!K$70:K$73,MATCH($A19,'BAU Calculations'!$A$70:$A$73,0)),0)*'Capacity Factor Data'!$A$45</f>
        <v>0</v>
      </c>
      <c r="L19">
        <f>IFERROR(INDEX('BAU Calculations'!L$70:L$73,MATCH($A19,'BAU Calculations'!$A$70:$A$73,0)),0)*'Capacity Factor Data'!$A$45</f>
        <v>0</v>
      </c>
      <c r="M19">
        <f>IFERROR(INDEX('BAU Calculations'!M$70:M$73,MATCH($A19,'BAU Calculations'!$A$70:$A$73,0)),0)*'Capacity Factor Data'!$A$45</f>
        <v>0</v>
      </c>
      <c r="N19">
        <f>IFERROR(INDEX('BAU Calculations'!N$70:N$73,MATCH($A19,'BAU Calculations'!$A$70:$A$73,0)),0)*'Capacity Factor Data'!$A$45</f>
        <v>0</v>
      </c>
      <c r="O19">
        <f>IFERROR(INDEX('BAU Calculations'!O$70:O$73,MATCH($A19,'BAU Calculations'!$A$70:$A$73,0)),0)*'Capacity Factor Data'!$A$45</f>
        <v>0</v>
      </c>
      <c r="P19">
        <f>IFERROR(INDEX('BAU Calculations'!P$70:P$73,MATCH($A19,'BAU Calculations'!$A$70:$A$73,0)),0)*'Capacity Factor Data'!$A$45</f>
        <v>0</v>
      </c>
      <c r="Q19">
        <f>IFERROR(INDEX('BAU Calculations'!Q$70:Q$73,MATCH($A19,'BAU Calculations'!$A$70:$A$73,0)),0)*'Capacity Factor Data'!$A$45</f>
        <v>0</v>
      </c>
      <c r="R19">
        <f>IFERROR(INDEX('BAU Calculations'!R$70:R$73,MATCH($A19,'BAU Calculations'!$A$70:$A$73,0)),0)*'Capacity Factor Data'!$A$45</f>
        <v>0</v>
      </c>
      <c r="S19">
        <f>IFERROR(INDEX('BAU Calculations'!S$70:S$73,MATCH($A19,'BAU Calculations'!$A$70:$A$73,0)),0)*'Capacity Factor Data'!$A$45</f>
        <v>0</v>
      </c>
      <c r="T19">
        <f>IFERROR(INDEX('BAU Calculations'!T$70:T$73,MATCH($A19,'BAU Calculations'!$A$70:$A$73,0)),0)*'Capacity Factor Data'!$A$45</f>
        <v>0</v>
      </c>
      <c r="U19">
        <f>IFERROR(INDEX('BAU Calculations'!U$70:U$73,MATCH($A19,'BAU Calculations'!$A$70:$A$73,0)),0)*'Capacity Factor Data'!$A$45</f>
        <v>0</v>
      </c>
      <c r="V19">
        <f>IFERROR(INDEX('BAU Calculations'!V$70:V$73,MATCH($A19,'BAU Calculations'!$A$70:$A$73,0)),0)*'Capacity Factor Data'!$A$45</f>
        <v>0</v>
      </c>
      <c r="W19">
        <f>IFERROR(INDEX('BAU Calculations'!W$70:W$73,MATCH($A19,'BAU Calculations'!$A$70:$A$73,0)),0)*'Capacity Factor Data'!$A$45</f>
        <v>0</v>
      </c>
      <c r="X19">
        <f>IFERROR(INDEX('BAU Calculations'!X$70:X$73,MATCH($A19,'BAU Calculations'!$A$70:$A$73,0)),0)*'Capacity Factor Data'!$A$45</f>
        <v>0</v>
      </c>
      <c r="Y19">
        <f>IFERROR(INDEX('BAU Calculations'!Y$70:Y$73,MATCH($A19,'BAU Calculations'!$A$70:$A$73,0)),0)*'Capacity Factor Data'!$A$45</f>
        <v>0</v>
      </c>
      <c r="Z19">
        <f>IFERROR(INDEX('BAU Calculations'!Z$70:Z$73,MATCH($A19,'BAU Calculations'!$A$70:$A$73,0)),0)*'Capacity Factor Data'!$A$45</f>
        <v>0</v>
      </c>
      <c r="AA19">
        <f>IFERROR(INDEX('BAU Calculations'!AA$70:AA$73,MATCH($A19,'BAU Calculations'!$A$70:$A$73,0)),0)*'Capacity Factor Data'!$A$45</f>
        <v>0</v>
      </c>
      <c r="AB19">
        <f>IFERROR(INDEX('BAU Calculations'!AB$70:AB$73,MATCH($A19,'BAU Calculations'!$A$70:$A$73,0)),0)*'Capacity Factor Data'!$A$45</f>
        <v>0</v>
      </c>
      <c r="AC19">
        <f>IFERROR(INDEX('BAU Calculations'!AC$70:AC$73,MATCH($A19,'BAU Calculations'!$A$70:$A$73,0)),0)*'Capacity Factor Data'!$A$45</f>
        <v>0</v>
      </c>
      <c r="AD19">
        <f>IFERROR(INDEX('BAU Calculations'!AD$70:AD$73,MATCH($A19,'BAU Calculations'!$A$70:$A$73,0)),0)*'Capacity Factor Data'!$A$45</f>
        <v>0</v>
      </c>
      <c r="AE19">
        <f>IFERROR(INDEX('BAU Calculations'!AE$70:AE$73,MATCH($A19,'BAU Calculations'!$A$70:$A$73,0)),0)*'Capacity Factor Data'!$A$45</f>
        <v>0</v>
      </c>
      <c r="AF19">
        <f>IFERROR(INDEX('BAU Calculations'!AF$70:AF$73,MATCH($A19,'BAU Calculations'!$A$70:$A$73,0)),0)*'Capacity Factor Data'!$A$45</f>
        <v>0</v>
      </c>
    </row>
    <row r="20" spans="1:32" x14ac:dyDescent="0.25">
      <c r="A20" t="s">
        <v>46</v>
      </c>
      <c r="B20">
        <f>IFERROR(INDEX('BAU Calculations'!B$70:B$73,MATCH($A20,'BAU Calculations'!$A$70:$A$73,0)),0)*'Capacity Factor Data'!$A$45</f>
        <v>0</v>
      </c>
      <c r="C20">
        <f>IFERROR(INDEX('BAU Calculations'!C$70:C$73,MATCH($A20,'BAU Calculations'!$A$70:$A$73,0)),0)*'Capacity Factor Data'!$A$45</f>
        <v>0</v>
      </c>
      <c r="D20">
        <f>IFERROR(INDEX('BAU Calculations'!D$70:D$73,MATCH($A20,'BAU Calculations'!$A$70:$A$73,0)),0)*'Capacity Factor Data'!$A$45</f>
        <v>0</v>
      </c>
      <c r="E20">
        <f>IFERROR(INDEX('BAU Calculations'!E$70:E$73,MATCH($A20,'BAU Calculations'!$A$70:$A$73,0)),0)*'Capacity Factor Data'!$A$45</f>
        <v>0</v>
      </c>
      <c r="F20">
        <f>IFERROR(INDEX('BAU Calculations'!F$70:F$73,MATCH($A20,'BAU Calculations'!$A$70:$A$73,0)),0)*'Capacity Factor Data'!$A$45</f>
        <v>0</v>
      </c>
      <c r="G20">
        <f>IFERROR(INDEX('BAU Calculations'!G$70:G$73,MATCH($A20,'BAU Calculations'!$A$70:$A$73,0)),0)*'Capacity Factor Data'!$A$45</f>
        <v>0</v>
      </c>
      <c r="H20">
        <f>IFERROR(INDEX('BAU Calculations'!H$70:H$73,MATCH($A20,'BAU Calculations'!$A$70:$A$73,0)),0)*'Capacity Factor Data'!$A$45</f>
        <v>0</v>
      </c>
      <c r="I20">
        <f>IFERROR(INDEX('BAU Calculations'!I$70:I$73,MATCH($A20,'BAU Calculations'!$A$70:$A$73,0)),0)*'Capacity Factor Data'!$A$45</f>
        <v>0</v>
      </c>
      <c r="J20">
        <f>IFERROR(INDEX('BAU Calculations'!J$70:J$73,MATCH($A20,'BAU Calculations'!$A$70:$A$73,0)),0)*'Capacity Factor Data'!$A$45</f>
        <v>0</v>
      </c>
      <c r="K20">
        <f>IFERROR(INDEX('BAU Calculations'!K$70:K$73,MATCH($A20,'BAU Calculations'!$A$70:$A$73,0)),0)*'Capacity Factor Data'!$A$45</f>
        <v>0</v>
      </c>
      <c r="L20">
        <f>IFERROR(INDEX('BAU Calculations'!L$70:L$73,MATCH($A20,'BAU Calculations'!$A$70:$A$73,0)),0)*'Capacity Factor Data'!$A$45</f>
        <v>0</v>
      </c>
      <c r="M20">
        <f>IFERROR(INDEX('BAU Calculations'!M$70:M$73,MATCH($A20,'BAU Calculations'!$A$70:$A$73,0)),0)*'Capacity Factor Data'!$A$45</f>
        <v>0</v>
      </c>
      <c r="N20">
        <f>IFERROR(INDEX('BAU Calculations'!N$70:N$73,MATCH($A20,'BAU Calculations'!$A$70:$A$73,0)),0)*'Capacity Factor Data'!$A$45</f>
        <v>0</v>
      </c>
      <c r="O20">
        <f>IFERROR(INDEX('BAU Calculations'!O$70:O$73,MATCH($A20,'BAU Calculations'!$A$70:$A$73,0)),0)*'Capacity Factor Data'!$A$45</f>
        <v>0</v>
      </c>
      <c r="P20">
        <f>IFERROR(INDEX('BAU Calculations'!P$70:P$73,MATCH($A20,'BAU Calculations'!$A$70:$A$73,0)),0)*'Capacity Factor Data'!$A$45</f>
        <v>0</v>
      </c>
      <c r="Q20">
        <f>IFERROR(INDEX('BAU Calculations'!Q$70:Q$73,MATCH($A20,'BAU Calculations'!$A$70:$A$73,0)),0)*'Capacity Factor Data'!$A$45</f>
        <v>0</v>
      </c>
      <c r="R20">
        <f>IFERROR(INDEX('BAU Calculations'!R$70:R$73,MATCH($A20,'BAU Calculations'!$A$70:$A$73,0)),0)*'Capacity Factor Data'!$A$45</f>
        <v>0</v>
      </c>
      <c r="S20">
        <f>IFERROR(INDEX('BAU Calculations'!S$70:S$73,MATCH($A20,'BAU Calculations'!$A$70:$A$73,0)),0)*'Capacity Factor Data'!$A$45</f>
        <v>0</v>
      </c>
      <c r="T20">
        <f>IFERROR(INDEX('BAU Calculations'!T$70:T$73,MATCH($A20,'BAU Calculations'!$A$70:$A$73,0)),0)*'Capacity Factor Data'!$A$45</f>
        <v>0</v>
      </c>
      <c r="U20">
        <f>IFERROR(INDEX('BAU Calculations'!U$70:U$73,MATCH($A20,'BAU Calculations'!$A$70:$A$73,0)),0)*'Capacity Factor Data'!$A$45</f>
        <v>0</v>
      </c>
      <c r="V20">
        <f>IFERROR(INDEX('BAU Calculations'!V$70:V$73,MATCH($A20,'BAU Calculations'!$A$70:$A$73,0)),0)*'Capacity Factor Data'!$A$45</f>
        <v>0</v>
      </c>
      <c r="W20">
        <f>IFERROR(INDEX('BAU Calculations'!W$70:W$73,MATCH($A20,'BAU Calculations'!$A$70:$A$73,0)),0)*'Capacity Factor Data'!$A$45</f>
        <v>0</v>
      </c>
      <c r="X20">
        <f>IFERROR(INDEX('BAU Calculations'!X$70:X$73,MATCH($A20,'BAU Calculations'!$A$70:$A$73,0)),0)*'Capacity Factor Data'!$A$45</f>
        <v>0</v>
      </c>
      <c r="Y20">
        <f>IFERROR(INDEX('BAU Calculations'!Y$70:Y$73,MATCH($A20,'BAU Calculations'!$A$70:$A$73,0)),0)*'Capacity Factor Data'!$A$45</f>
        <v>0</v>
      </c>
      <c r="Z20">
        <f>IFERROR(INDEX('BAU Calculations'!Z$70:Z$73,MATCH($A20,'BAU Calculations'!$A$70:$A$73,0)),0)*'Capacity Factor Data'!$A$45</f>
        <v>0</v>
      </c>
      <c r="AA20">
        <f>IFERROR(INDEX('BAU Calculations'!AA$70:AA$73,MATCH($A20,'BAU Calculations'!$A$70:$A$73,0)),0)*'Capacity Factor Data'!$A$45</f>
        <v>0</v>
      </c>
      <c r="AB20">
        <f>IFERROR(INDEX('BAU Calculations'!AB$70:AB$73,MATCH($A20,'BAU Calculations'!$A$70:$A$73,0)),0)*'Capacity Factor Data'!$A$45</f>
        <v>0</v>
      </c>
      <c r="AC20">
        <f>IFERROR(INDEX('BAU Calculations'!AC$70:AC$73,MATCH($A20,'BAU Calculations'!$A$70:$A$73,0)),0)*'Capacity Factor Data'!$A$45</f>
        <v>0</v>
      </c>
      <c r="AD20">
        <f>IFERROR(INDEX('BAU Calculations'!AD$70:AD$73,MATCH($A20,'BAU Calculations'!$A$70:$A$73,0)),0)*'Capacity Factor Data'!$A$45</f>
        <v>0</v>
      </c>
      <c r="AE20">
        <f>IFERROR(INDEX('BAU Calculations'!AE$70:AE$73,MATCH($A20,'BAU Calculations'!$A$70:$A$73,0)),0)*'Capacity Factor Data'!$A$45</f>
        <v>0</v>
      </c>
      <c r="AF20">
        <f>IFERROR(INDEX('BAU Calculations'!AF$70:AF$73,MATCH($A20,'BAU Calculations'!$A$70:$A$73,0)),0)*'Capacity Factor Data'!$A$45</f>
        <v>0</v>
      </c>
    </row>
    <row r="21" spans="1:32" x14ac:dyDescent="0.25">
      <c r="A21" t="s">
        <v>47</v>
      </c>
      <c r="B21">
        <f>IFERROR(INDEX('BAU Calculations'!B$70:B$73,MATCH($A21,'BAU Calculations'!$A$70:$A$73,0)),0)*'Capacity Factor Data'!$A$45</f>
        <v>0</v>
      </c>
      <c r="C21">
        <f>IFERROR(INDEX('BAU Calculations'!C$70:C$73,MATCH($A21,'BAU Calculations'!$A$70:$A$73,0)),0)*'Capacity Factor Data'!$A$45</f>
        <v>0</v>
      </c>
      <c r="D21">
        <f>IFERROR(INDEX('BAU Calculations'!D$70:D$73,MATCH($A21,'BAU Calculations'!$A$70:$A$73,0)),0)*'Capacity Factor Data'!$A$45</f>
        <v>0</v>
      </c>
      <c r="E21">
        <f>IFERROR(INDEX('BAU Calculations'!E$70:E$73,MATCH($A21,'BAU Calculations'!$A$70:$A$73,0)),0)*'Capacity Factor Data'!$A$45</f>
        <v>0</v>
      </c>
      <c r="F21">
        <f>IFERROR(INDEX('BAU Calculations'!F$70:F$73,MATCH($A21,'BAU Calculations'!$A$70:$A$73,0)),0)*'Capacity Factor Data'!$A$45</f>
        <v>0</v>
      </c>
      <c r="G21">
        <f>IFERROR(INDEX('BAU Calculations'!G$70:G$73,MATCH($A21,'BAU Calculations'!$A$70:$A$73,0)),0)*'Capacity Factor Data'!$A$45</f>
        <v>0</v>
      </c>
      <c r="H21">
        <f>IFERROR(INDEX('BAU Calculations'!H$70:H$73,MATCH($A21,'BAU Calculations'!$A$70:$A$73,0)),0)*'Capacity Factor Data'!$A$45</f>
        <v>0</v>
      </c>
      <c r="I21">
        <f>IFERROR(INDEX('BAU Calculations'!I$70:I$73,MATCH($A21,'BAU Calculations'!$A$70:$A$73,0)),0)*'Capacity Factor Data'!$A$45</f>
        <v>0</v>
      </c>
      <c r="J21">
        <f>IFERROR(INDEX('BAU Calculations'!J$70:J$73,MATCH($A21,'BAU Calculations'!$A$70:$A$73,0)),0)*'Capacity Factor Data'!$A$45</f>
        <v>0</v>
      </c>
      <c r="K21">
        <f>IFERROR(INDEX('BAU Calculations'!K$70:K$73,MATCH($A21,'BAU Calculations'!$A$70:$A$73,0)),0)*'Capacity Factor Data'!$A$45</f>
        <v>0</v>
      </c>
      <c r="L21">
        <f>IFERROR(INDEX('BAU Calculations'!L$70:L$73,MATCH($A21,'BAU Calculations'!$A$70:$A$73,0)),0)*'Capacity Factor Data'!$A$45</f>
        <v>0</v>
      </c>
      <c r="M21">
        <f>IFERROR(INDEX('BAU Calculations'!M$70:M$73,MATCH($A21,'BAU Calculations'!$A$70:$A$73,0)),0)*'Capacity Factor Data'!$A$45</f>
        <v>0</v>
      </c>
      <c r="N21">
        <f>IFERROR(INDEX('BAU Calculations'!N$70:N$73,MATCH($A21,'BAU Calculations'!$A$70:$A$73,0)),0)*'Capacity Factor Data'!$A$45</f>
        <v>0</v>
      </c>
      <c r="O21">
        <f>IFERROR(INDEX('BAU Calculations'!O$70:O$73,MATCH($A21,'BAU Calculations'!$A$70:$A$73,0)),0)*'Capacity Factor Data'!$A$45</f>
        <v>0</v>
      </c>
      <c r="P21">
        <f>IFERROR(INDEX('BAU Calculations'!P$70:P$73,MATCH($A21,'BAU Calculations'!$A$70:$A$73,0)),0)*'Capacity Factor Data'!$A$45</f>
        <v>0</v>
      </c>
      <c r="Q21">
        <f>IFERROR(INDEX('BAU Calculations'!Q$70:Q$73,MATCH($A21,'BAU Calculations'!$A$70:$A$73,0)),0)*'Capacity Factor Data'!$A$45</f>
        <v>0</v>
      </c>
      <c r="R21">
        <f>IFERROR(INDEX('BAU Calculations'!R$70:R$73,MATCH($A21,'BAU Calculations'!$A$70:$A$73,0)),0)*'Capacity Factor Data'!$A$45</f>
        <v>0</v>
      </c>
      <c r="S21">
        <f>IFERROR(INDEX('BAU Calculations'!S$70:S$73,MATCH($A21,'BAU Calculations'!$A$70:$A$73,0)),0)*'Capacity Factor Data'!$A$45</f>
        <v>0</v>
      </c>
      <c r="T21">
        <f>IFERROR(INDEX('BAU Calculations'!T$70:T$73,MATCH($A21,'BAU Calculations'!$A$70:$A$73,0)),0)*'Capacity Factor Data'!$A$45</f>
        <v>0</v>
      </c>
      <c r="U21">
        <f>IFERROR(INDEX('BAU Calculations'!U$70:U$73,MATCH($A21,'BAU Calculations'!$A$70:$A$73,0)),0)*'Capacity Factor Data'!$A$45</f>
        <v>0</v>
      </c>
      <c r="V21">
        <f>IFERROR(INDEX('BAU Calculations'!V$70:V$73,MATCH($A21,'BAU Calculations'!$A$70:$A$73,0)),0)*'Capacity Factor Data'!$A$45</f>
        <v>0</v>
      </c>
      <c r="W21">
        <f>IFERROR(INDEX('BAU Calculations'!W$70:W$73,MATCH($A21,'BAU Calculations'!$A$70:$A$73,0)),0)*'Capacity Factor Data'!$A$45</f>
        <v>0</v>
      </c>
      <c r="X21">
        <f>IFERROR(INDEX('BAU Calculations'!X$70:X$73,MATCH($A21,'BAU Calculations'!$A$70:$A$73,0)),0)*'Capacity Factor Data'!$A$45</f>
        <v>0</v>
      </c>
      <c r="Y21">
        <f>IFERROR(INDEX('BAU Calculations'!Y$70:Y$73,MATCH($A21,'BAU Calculations'!$A$70:$A$73,0)),0)*'Capacity Factor Data'!$A$45</f>
        <v>0</v>
      </c>
      <c r="Z21">
        <f>IFERROR(INDEX('BAU Calculations'!Z$70:Z$73,MATCH($A21,'BAU Calculations'!$A$70:$A$73,0)),0)*'Capacity Factor Data'!$A$45</f>
        <v>0</v>
      </c>
      <c r="AA21">
        <f>IFERROR(INDEX('BAU Calculations'!AA$70:AA$73,MATCH($A21,'BAU Calculations'!$A$70:$A$73,0)),0)*'Capacity Factor Data'!$A$45</f>
        <v>0</v>
      </c>
      <c r="AB21">
        <f>IFERROR(INDEX('BAU Calculations'!AB$70:AB$73,MATCH($A21,'BAU Calculations'!$A$70:$A$73,0)),0)*'Capacity Factor Data'!$A$45</f>
        <v>0</v>
      </c>
      <c r="AC21">
        <f>IFERROR(INDEX('BAU Calculations'!AC$70:AC$73,MATCH($A21,'BAU Calculations'!$A$70:$A$73,0)),0)*'Capacity Factor Data'!$A$45</f>
        <v>0</v>
      </c>
      <c r="AD21">
        <f>IFERROR(INDEX('BAU Calculations'!AD$70:AD$73,MATCH($A21,'BAU Calculations'!$A$70:$A$73,0)),0)*'Capacity Factor Data'!$A$45</f>
        <v>0</v>
      </c>
      <c r="AE21">
        <f>IFERROR(INDEX('BAU Calculations'!AE$70:AE$73,MATCH($A21,'BAU Calculations'!$A$70:$A$73,0)),0)*'Capacity Factor Data'!$A$45</f>
        <v>0</v>
      </c>
      <c r="AF21">
        <f>IFERROR(INDEX('BAU Calculations'!AF$70:AF$73,MATCH($A21,'BAU Calculations'!$A$70:$A$73,0)),0)*'Capacity Factor Data'!$A$45</f>
        <v>0</v>
      </c>
    </row>
    <row r="22" spans="1:32" x14ac:dyDescent="0.25">
      <c r="A22" t="s">
        <v>48</v>
      </c>
      <c r="B22">
        <f>IFERROR(INDEX('BAU Calculations'!B$70:B$73,MATCH($A22,'BAU Calculations'!$A$70:$A$73,0)),0)*'Capacity Factor Data'!$A$45</f>
        <v>0</v>
      </c>
      <c r="C22">
        <f>IFERROR(INDEX('BAU Calculations'!C$70:C$73,MATCH($A22,'BAU Calculations'!$A$70:$A$73,0)),0)*'Capacity Factor Data'!$A$45</f>
        <v>0</v>
      </c>
      <c r="D22">
        <f>IFERROR(INDEX('BAU Calculations'!D$70:D$73,MATCH($A22,'BAU Calculations'!$A$70:$A$73,0)),0)*'Capacity Factor Data'!$A$45</f>
        <v>0</v>
      </c>
      <c r="E22">
        <f>IFERROR(INDEX('BAU Calculations'!E$70:E$73,MATCH($A22,'BAU Calculations'!$A$70:$A$73,0)),0)*'Capacity Factor Data'!$A$45</f>
        <v>0</v>
      </c>
      <c r="F22">
        <f>IFERROR(INDEX('BAU Calculations'!F$70:F$73,MATCH($A22,'BAU Calculations'!$A$70:$A$73,0)),0)*'Capacity Factor Data'!$A$45</f>
        <v>0</v>
      </c>
      <c r="G22">
        <f>IFERROR(INDEX('BAU Calculations'!G$70:G$73,MATCH($A22,'BAU Calculations'!$A$70:$A$73,0)),0)*'Capacity Factor Data'!$A$45</f>
        <v>0</v>
      </c>
      <c r="H22">
        <f>IFERROR(INDEX('BAU Calculations'!H$70:H$73,MATCH($A22,'BAU Calculations'!$A$70:$A$73,0)),0)*'Capacity Factor Data'!$A$45</f>
        <v>0</v>
      </c>
      <c r="I22">
        <f>IFERROR(INDEX('BAU Calculations'!I$70:I$73,MATCH($A22,'BAU Calculations'!$A$70:$A$73,0)),0)*'Capacity Factor Data'!$A$45</f>
        <v>0</v>
      </c>
      <c r="J22">
        <f>IFERROR(INDEX('BAU Calculations'!J$70:J$73,MATCH($A22,'BAU Calculations'!$A$70:$A$73,0)),0)*'Capacity Factor Data'!$A$45</f>
        <v>0</v>
      </c>
      <c r="K22">
        <f>IFERROR(INDEX('BAU Calculations'!K$70:K$73,MATCH($A22,'BAU Calculations'!$A$70:$A$73,0)),0)*'Capacity Factor Data'!$A$45</f>
        <v>0</v>
      </c>
      <c r="L22">
        <f>IFERROR(INDEX('BAU Calculations'!L$70:L$73,MATCH($A22,'BAU Calculations'!$A$70:$A$73,0)),0)*'Capacity Factor Data'!$A$45</f>
        <v>0</v>
      </c>
      <c r="M22">
        <f>IFERROR(INDEX('BAU Calculations'!M$70:M$73,MATCH($A22,'BAU Calculations'!$A$70:$A$73,0)),0)*'Capacity Factor Data'!$A$45</f>
        <v>0</v>
      </c>
      <c r="N22">
        <f>IFERROR(INDEX('BAU Calculations'!N$70:N$73,MATCH($A22,'BAU Calculations'!$A$70:$A$73,0)),0)*'Capacity Factor Data'!$A$45</f>
        <v>0</v>
      </c>
      <c r="O22">
        <f>IFERROR(INDEX('BAU Calculations'!O$70:O$73,MATCH($A22,'BAU Calculations'!$A$70:$A$73,0)),0)*'Capacity Factor Data'!$A$45</f>
        <v>0</v>
      </c>
      <c r="P22">
        <f>IFERROR(INDEX('BAU Calculations'!P$70:P$73,MATCH($A22,'BAU Calculations'!$A$70:$A$73,0)),0)*'Capacity Factor Data'!$A$45</f>
        <v>0</v>
      </c>
      <c r="Q22">
        <f>IFERROR(INDEX('BAU Calculations'!Q$70:Q$73,MATCH($A22,'BAU Calculations'!$A$70:$A$73,0)),0)*'Capacity Factor Data'!$A$45</f>
        <v>0</v>
      </c>
      <c r="R22">
        <f>IFERROR(INDEX('BAU Calculations'!R$70:R$73,MATCH($A22,'BAU Calculations'!$A$70:$A$73,0)),0)*'Capacity Factor Data'!$A$45</f>
        <v>0</v>
      </c>
      <c r="S22">
        <f>IFERROR(INDEX('BAU Calculations'!S$70:S$73,MATCH($A22,'BAU Calculations'!$A$70:$A$73,0)),0)*'Capacity Factor Data'!$A$45</f>
        <v>0</v>
      </c>
      <c r="T22">
        <f>IFERROR(INDEX('BAU Calculations'!T$70:T$73,MATCH($A22,'BAU Calculations'!$A$70:$A$73,0)),0)*'Capacity Factor Data'!$A$45</f>
        <v>0</v>
      </c>
      <c r="U22">
        <f>IFERROR(INDEX('BAU Calculations'!U$70:U$73,MATCH($A22,'BAU Calculations'!$A$70:$A$73,0)),0)*'Capacity Factor Data'!$A$45</f>
        <v>0</v>
      </c>
      <c r="V22">
        <f>IFERROR(INDEX('BAU Calculations'!V$70:V$73,MATCH($A22,'BAU Calculations'!$A$70:$A$73,0)),0)*'Capacity Factor Data'!$A$45</f>
        <v>0</v>
      </c>
      <c r="W22">
        <f>IFERROR(INDEX('BAU Calculations'!W$70:W$73,MATCH($A22,'BAU Calculations'!$A$70:$A$73,0)),0)*'Capacity Factor Data'!$A$45</f>
        <v>0</v>
      </c>
      <c r="X22">
        <f>IFERROR(INDEX('BAU Calculations'!X$70:X$73,MATCH($A22,'BAU Calculations'!$A$70:$A$73,0)),0)*'Capacity Factor Data'!$A$45</f>
        <v>0</v>
      </c>
      <c r="Y22">
        <f>IFERROR(INDEX('BAU Calculations'!Y$70:Y$73,MATCH($A22,'BAU Calculations'!$A$70:$A$73,0)),0)*'Capacity Factor Data'!$A$45</f>
        <v>0</v>
      </c>
      <c r="Z22">
        <f>IFERROR(INDEX('BAU Calculations'!Z$70:Z$73,MATCH($A22,'BAU Calculations'!$A$70:$A$73,0)),0)*'Capacity Factor Data'!$A$45</f>
        <v>0</v>
      </c>
      <c r="AA22">
        <f>IFERROR(INDEX('BAU Calculations'!AA$70:AA$73,MATCH($A22,'BAU Calculations'!$A$70:$A$73,0)),0)*'Capacity Factor Data'!$A$45</f>
        <v>0</v>
      </c>
      <c r="AB22">
        <f>IFERROR(INDEX('BAU Calculations'!AB$70:AB$73,MATCH($A22,'BAU Calculations'!$A$70:$A$73,0)),0)*'Capacity Factor Data'!$A$45</f>
        <v>0</v>
      </c>
      <c r="AC22">
        <f>IFERROR(INDEX('BAU Calculations'!AC$70:AC$73,MATCH($A22,'BAU Calculations'!$A$70:$A$73,0)),0)*'Capacity Factor Data'!$A$45</f>
        <v>0</v>
      </c>
      <c r="AD22">
        <f>IFERROR(INDEX('BAU Calculations'!AD$70:AD$73,MATCH($A22,'BAU Calculations'!$A$70:$A$73,0)),0)*'Capacity Factor Data'!$A$45</f>
        <v>0</v>
      </c>
      <c r="AE22">
        <f>IFERROR(INDEX('BAU Calculations'!AE$70:AE$73,MATCH($A22,'BAU Calculations'!$A$70:$A$73,0)),0)*'Capacity Factor Data'!$A$45</f>
        <v>0</v>
      </c>
      <c r="AF22">
        <f>IFERROR(INDEX('BAU Calculations'!AF$70:AF$73,MATCH($A22,'BAU Calculations'!$A$70:$A$73,0)),0)*'Capacity Factor Data'!$A$45</f>
        <v>0</v>
      </c>
    </row>
    <row r="23" spans="1:32" x14ac:dyDescent="0.25">
      <c r="A23" t="s">
        <v>49</v>
      </c>
      <c r="B23">
        <f>IFERROR(INDEX('BAU Calculations'!B$70:B$73,MATCH($A23,'BAU Calculations'!$A$70:$A$73,0)),0)*'Capacity Factor Data'!$A$45</f>
        <v>0</v>
      </c>
      <c r="C23">
        <f>IFERROR(INDEX('BAU Calculations'!C$70:C$73,MATCH($A23,'BAU Calculations'!$A$70:$A$73,0)),0)*'Capacity Factor Data'!$A$45</f>
        <v>0</v>
      </c>
      <c r="D23">
        <f>IFERROR(INDEX('BAU Calculations'!D$70:D$73,MATCH($A23,'BAU Calculations'!$A$70:$A$73,0)),0)*'Capacity Factor Data'!$A$45</f>
        <v>0</v>
      </c>
      <c r="E23">
        <f>IFERROR(INDEX('BAU Calculations'!E$70:E$73,MATCH($A23,'BAU Calculations'!$A$70:$A$73,0)),0)*'Capacity Factor Data'!$A$45</f>
        <v>0</v>
      </c>
      <c r="F23">
        <f>IFERROR(INDEX('BAU Calculations'!F$70:F$73,MATCH($A23,'BAU Calculations'!$A$70:$A$73,0)),0)*'Capacity Factor Data'!$A$45</f>
        <v>0</v>
      </c>
      <c r="G23">
        <f>IFERROR(INDEX('BAU Calculations'!G$70:G$73,MATCH($A23,'BAU Calculations'!$A$70:$A$73,0)),0)*'Capacity Factor Data'!$A$45</f>
        <v>0</v>
      </c>
      <c r="H23">
        <f>IFERROR(INDEX('BAU Calculations'!H$70:H$73,MATCH($A23,'BAU Calculations'!$A$70:$A$73,0)),0)*'Capacity Factor Data'!$A$45</f>
        <v>0</v>
      </c>
      <c r="I23">
        <f>IFERROR(INDEX('BAU Calculations'!I$70:I$73,MATCH($A23,'BAU Calculations'!$A$70:$A$73,0)),0)*'Capacity Factor Data'!$A$45</f>
        <v>0</v>
      </c>
      <c r="J23">
        <f>IFERROR(INDEX('BAU Calculations'!J$70:J$73,MATCH($A23,'BAU Calculations'!$A$70:$A$73,0)),0)*'Capacity Factor Data'!$A$45</f>
        <v>0</v>
      </c>
      <c r="K23">
        <f>IFERROR(INDEX('BAU Calculations'!K$70:K$73,MATCH($A23,'BAU Calculations'!$A$70:$A$73,0)),0)*'Capacity Factor Data'!$A$45</f>
        <v>0</v>
      </c>
      <c r="L23">
        <f>IFERROR(INDEX('BAU Calculations'!L$70:L$73,MATCH($A23,'BAU Calculations'!$A$70:$A$73,0)),0)*'Capacity Factor Data'!$A$45</f>
        <v>0</v>
      </c>
      <c r="M23">
        <f>IFERROR(INDEX('BAU Calculations'!M$70:M$73,MATCH($A23,'BAU Calculations'!$A$70:$A$73,0)),0)*'Capacity Factor Data'!$A$45</f>
        <v>0</v>
      </c>
      <c r="N23">
        <f>IFERROR(INDEX('BAU Calculations'!N$70:N$73,MATCH($A23,'BAU Calculations'!$A$70:$A$73,0)),0)*'Capacity Factor Data'!$A$45</f>
        <v>0</v>
      </c>
      <c r="O23">
        <f>IFERROR(INDEX('BAU Calculations'!O$70:O$73,MATCH($A23,'BAU Calculations'!$A$70:$A$73,0)),0)*'Capacity Factor Data'!$A$45</f>
        <v>0</v>
      </c>
      <c r="P23">
        <f>IFERROR(INDEX('BAU Calculations'!P$70:P$73,MATCH($A23,'BAU Calculations'!$A$70:$A$73,0)),0)*'Capacity Factor Data'!$A$45</f>
        <v>0</v>
      </c>
      <c r="Q23">
        <f>IFERROR(INDEX('BAU Calculations'!Q$70:Q$73,MATCH($A23,'BAU Calculations'!$A$70:$A$73,0)),0)*'Capacity Factor Data'!$A$45</f>
        <v>0</v>
      </c>
      <c r="R23">
        <f>IFERROR(INDEX('BAU Calculations'!R$70:R$73,MATCH($A23,'BAU Calculations'!$A$70:$A$73,0)),0)*'Capacity Factor Data'!$A$45</f>
        <v>0</v>
      </c>
      <c r="S23">
        <f>IFERROR(INDEX('BAU Calculations'!S$70:S$73,MATCH($A23,'BAU Calculations'!$A$70:$A$73,0)),0)*'Capacity Factor Data'!$A$45</f>
        <v>0</v>
      </c>
      <c r="T23">
        <f>IFERROR(INDEX('BAU Calculations'!T$70:T$73,MATCH($A23,'BAU Calculations'!$A$70:$A$73,0)),0)*'Capacity Factor Data'!$A$45</f>
        <v>0</v>
      </c>
      <c r="U23">
        <f>IFERROR(INDEX('BAU Calculations'!U$70:U$73,MATCH($A23,'BAU Calculations'!$A$70:$A$73,0)),0)*'Capacity Factor Data'!$A$45</f>
        <v>0</v>
      </c>
      <c r="V23">
        <f>IFERROR(INDEX('BAU Calculations'!V$70:V$73,MATCH($A23,'BAU Calculations'!$A$70:$A$73,0)),0)*'Capacity Factor Data'!$A$45</f>
        <v>0</v>
      </c>
      <c r="W23">
        <f>IFERROR(INDEX('BAU Calculations'!W$70:W$73,MATCH($A23,'BAU Calculations'!$A$70:$A$73,0)),0)*'Capacity Factor Data'!$A$45</f>
        <v>0</v>
      </c>
      <c r="X23">
        <f>IFERROR(INDEX('BAU Calculations'!X$70:X$73,MATCH($A23,'BAU Calculations'!$A$70:$A$73,0)),0)*'Capacity Factor Data'!$A$45</f>
        <v>0</v>
      </c>
      <c r="Y23">
        <f>IFERROR(INDEX('BAU Calculations'!Y$70:Y$73,MATCH($A23,'BAU Calculations'!$A$70:$A$73,0)),0)*'Capacity Factor Data'!$A$45</f>
        <v>0</v>
      </c>
      <c r="Z23">
        <f>IFERROR(INDEX('BAU Calculations'!Z$70:Z$73,MATCH($A23,'BAU Calculations'!$A$70:$A$73,0)),0)*'Capacity Factor Data'!$A$45</f>
        <v>0</v>
      </c>
      <c r="AA23">
        <f>IFERROR(INDEX('BAU Calculations'!AA$70:AA$73,MATCH($A23,'BAU Calculations'!$A$70:$A$73,0)),0)*'Capacity Factor Data'!$A$45</f>
        <v>0</v>
      </c>
      <c r="AB23">
        <f>IFERROR(INDEX('BAU Calculations'!AB$70:AB$73,MATCH($A23,'BAU Calculations'!$A$70:$A$73,0)),0)*'Capacity Factor Data'!$A$45</f>
        <v>0</v>
      </c>
      <c r="AC23">
        <f>IFERROR(INDEX('BAU Calculations'!AC$70:AC$73,MATCH($A23,'BAU Calculations'!$A$70:$A$73,0)),0)*'Capacity Factor Data'!$A$45</f>
        <v>0</v>
      </c>
      <c r="AD23">
        <f>IFERROR(INDEX('BAU Calculations'!AD$70:AD$73,MATCH($A23,'BAU Calculations'!$A$70:$A$73,0)),0)*'Capacity Factor Data'!$A$45</f>
        <v>0</v>
      </c>
      <c r="AE23">
        <f>IFERROR(INDEX('BAU Calculations'!AE$70:AE$73,MATCH($A23,'BAU Calculations'!$A$70:$A$73,0)),0)*'Capacity Factor Data'!$A$45</f>
        <v>0</v>
      </c>
      <c r="AF23">
        <f>IFERROR(INDEX('BAU Calculations'!AF$70:AF$73,MATCH($A23,'BAU Calculations'!$A$70:$A$73,0)),0)*'Capacity Factor Data'!$A$45</f>
        <v>0</v>
      </c>
    </row>
    <row r="24" spans="1:32" x14ac:dyDescent="0.25">
      <c r="A24" t="s">
        <v>50</v>
      </c>
      <c r="B24">
        <f>IFERROR(INDEX('BAU Calculations'!B$70:B$73,MATCH($A24,'BAU Calculations'!$A$70:$A$73,0)),0)*'Capacity Factor Data'!$A$45</f>
        <v>0.40456186607610317</v>
      </c>
      <c r="C24">
        <f>IFERROR(INDEX('BAU Calculations'!C$70:C$73,MATCH($A24,'BAU Calculations'!$A$70:$A$73,0)),0)*'Capacity Factor Data'!$A$45</f>
        <v>0.4302766560713045</v>
      </c>
      <c r="D24">
        <f>IFERROR(INDEX('BAU Calculations'!D$70:D$73,MATCH($A24,'BAU Calculations'!$A$70:$A$73,0)),0)*'Capacity Factor Data'!$A$45</f>
        <v>0.45144647744398919</v>
      </c>
      <c r="E24">
        <f>IFERROR(INDEX('BAU Calculations'!E$70:E$73,MATCH($A24,'BAU Calculations'!$A$70:$A$73,0)),0)*'Capacity Factor Data'!$A$45</f>
        <v>0.47072692359816748</v>
      </c>
      <c r="F24">
        <f>IFERROR(INDEX('BAU Calculations'!F$70:F$73,MATCH($A24,'BAU Calculations'!$A$70:$A$73,0)),0)*'Capacity Factor Data'!$A$45</f>
        <v>0.48985370931871886</v>
      </c>
      <c r="G24">
        <f>IFERROR(INDEX('BAU Calculations'!G$70:G$73,MATCH($A24,'BAU Calculations'!$A$70:$A$73,0)),0)*'Capacity Factor Data'!$A$45</f>
        <v>0.51204489260184316</v>
      </c>
      <c r="H24">
        <f>IFERROR(INDEX('BAU Calculations'!H$70:H$73,MATCH($A24,'BAU Calculations'!$A$70:$A$73,0)),0)*'Capacity Factor Data'!$A$45</f>
        <v>0.53271330186118127</v>
      </c>
      <c r="I24">
        <f>IFERROR(INDEX('BAU Calculations'!I$70:I$73,MATCH($A24,'BAU Calculations'!$A$70:$A$73,0)),0)*'Capacity Factor Data'!$A$45</f>
        <v>0.55665242738233733</v>
      </c>
      <c r="J24">
        <f>IFERROR(INDEX('BAU Calculations'!J$70:J$73,MATCH($A24,'BAU Calculations'!$A$70:$A$73,0)),0)*'Capacity Factor Data'!$A$45</f>
        <v>0.57118703576456653</v>
      </c>
      <c r="K24">
        <f>IFERROR(INDEX('BAU Calculations'!K$70:K$73,MATCH($A24,'BAU Calculations'!$A$70:$A$73,0)),0)*'Capacity Factor Data'!$A$45</f>
        <v>0.59255060297135209</v>
      </c>
      <c r="L24">
        <f>IFERROR(INDEX('BAU Calculations'!L$70:L$73,MATCH($A24,'BAU Calculations'!$A$70:$A$73,0)),0)*'Capacity Factor Data'!$A$45</f>
        <v>0.61594173747990055</v>
      </c>
      <c r="M24">
        <f>IFERROR(INDEX('BAU Calculations'!M$70:M$73,MATCH($A24,'BAU Calculations'!$A$70:$A$73,0)),0)*'Capacity Factor Data'!$A$45</f>
        <v>0.63794719339897088</v>
      </c>
      <c r="N24">
        <f>IFERROR(INDEX('BAU Calculations'!N$70:N$73,MATCH($A24,'BAU Calculations'!$A$70:$A$73,0)),0)*'Capacity Factor Data'!$A$45</f>
        <v>0.65736860694113086</v>
      </c>
      <c r="O24">
        <f>IFERROR(INDEX('BAU Calculations'!O$70:O$73,MATCH($A24,'BAU Calculations'!$A$70:$A$73,0)),0)*'Capacity Factor Data'!$A$45</f>
        <v>0.67243025149949542</v>
      </c>
      <c r="P24">
        <f>IFERROR(INDEX('BAU Calculations'!P$70:P$73,MATCH($A24,'BAU Calculations'!$A$70:$A$73,0)),0)*'Capacity Factor Data'!$A$45</f>
        <v>0.69754160489671069</v>
      </c>
      <c r="Q24">
        <f>IFERROR(INDEX('BAU Calculations'!Q$70:Q$73,MATCH($A24,'BAU Calculations'!$A$70:$A$73,0)),0)*'Capacity Factor Data'!$A$45</f>
        <v>0.72307873846714266</v>
      </c>
      <c r="R24">
        <f>IFERROR(INDEX('BAU Calculations'!R$70:R$73,MATCH($A24,'BAU Calculations'!$A$70:$A$73,0)),0)*'Capacity Factor Data'!$A$45</f>
        <v>0.72475447134887416</v>
      </c>
      <c r="S24">
        <f>IFERROR(INDEX('BAU Calculations'!S$70:S$73,MATCH($A24,'BAU Calculations'!$A$70:$A$73,0)),0)*'Capacity Factor Data'!$A$45</f>
        <v>0.72113348436673153</v>
      </c>
      <c r="T24">
        <f>IFERROR(INDEX('BAU Calculations'!T$70:T$73,MATCH($A24,'BAU Calculations'!$A$70:$A$73,0)),0)*'Capacity Factor Data'!$A$45</f>
        <v>0.71645258737007833</v>
      </c>
      <c r="U24">
        <f>IFERROR(INDEX('BAU Calculations'!U$70:U$73,MATCH($A24,'BAU Calculations'!$A$70:$A$73,0)),0)*'Capacity Factor Data'!$A$45</f>
        <v>0.7115621260228423</v>
      </c>
      <c r="V24">
        <f>IFERROR(INDEX('BAU Calculations'!V$70:V$73,MATCH($A24,'BAU Calculations'!$A$70:$A$73,0)),0)*'Capacity Factor Data'!$A$45</f>
        <v>0.70647188491048019</v>
      </c>
      <c r="W24">
        <f>IFERROR(INDEX('BAU Calculations'!W$70:W$73,MATCH($A24,'BAU Calculations'!$A$70:$A$73,0)),0)*'Capacity Factor Data'!$A$45</f>
        <v>0.70408605115280876</v>
      </c>
      <c r="X24">
        <f>IFERROR(INDEX('BAU Calculations'!X$70:X$73,MATCH($A24,'BAU Calculations'!$A$70:$A$73,0)),0)*'Capacity Factor Data'!$A$45</f>
        <v>0.70040661676828486</v>
      </c>
      <c r="Y24">
        <f>IFERROR(INDEX('BAU Calculations'!Y$70:Y$73,MATCH($A24,'BAU Calculations'!$A$70:$A$73,0)),0)*'Capacity Factor Data'!$A$45</f>
        <v>0.69418769009331671</v>
      </c>
      <c r="Z24">
        <f>IFERROR(INDEX('BAU Calculations'!Z$70:Z$73,MATCH($A24,'BAU Calculations'!$A$70:$A$73,0)),0)*'Capacity Factor Data'!$A$45</f>
        <v>0.69061072003026691</v>
      </c>
      <c r="AA24">
        <f>IFERROR(INDEX('BAU Calculations'!AA$70:AA$73,MATCH($A24,'BAU Calculations'!$A$70:$A$73,0)),0)*'Capacity Factor Data'!$A$45</f>
        <v>0.68707042340616453</v>
      </c>
      <c r="AB24">
        <f>IFERROR(INDEX('BAU Calculations'!AB$70:AB$73,MATCH($A24,'BAU Calculations'!$A$70:$A$73,0)),0)*'Capacity Factor Data'!$A$45</f>
        <v>0.68157984973564667</v>
      </c>
      <c r="AC24">
        <f>IFERROR(INDEX('BAU Calculations'!AC$70:AC$73,MATCH($A24,'BAU Calculations'!$A$70:$A$73,0)),0)*'Capacity Factor Data'!$A$45</f>
        <v>0.67642008879676829</v>
      </c>
      <c r="AD24">
        <f>IFERROR(INDEX('BAU Calculations'!AD$70:AD$73,MATCH($A24,'BAU Calculations'!$A$70:$A$73,0)),0)*'Capacity Factor Data'!$A$45</f>
        <v>0.67230000943111257</v>
      </c>
      <c r="AE24">
        <f>IFERROR(INDEX('BAU Calculations'!AE$70:AE$73,MATCH($A24,'BAU Calculations'!$A$70:$A$73,0)),0)*'Capacity Factor Data'!$A$45</f>
        <v>0.6687061034648023</v>
      </c>
      <c r="AF24">
        <f>IFERROR(INDEX('BAU Calculations'!AF$70:AF$73,MATCH($A24,'BAU Calculations'!$A$70:$A$73,0)),0)*'Capacity Factor Data'!$A$45</f>
        <v>0.66163234355508993</v>
      </c>
    </row>
    <row r="25" spans="1:32" x14ac:dyDescent="0.25">
      <c r="A25" t="s">
        <v>51</v>
      </c>
      <c r="B25">
        <f>IFERROR(INDEX('BAU Calculations'!B$70:B$73,MATCH($A25,'BAU Calculations'!$A$70:$A$73,0)),0)*'Capacity Factor Data'!$A$45</f>
        <v>0</v>
      </c>
      <c r="C25">
        <f>IFERROR(INDEX('BAU Calculations'!C$70:C$73,MATCH($A25,'BAU Calculations'!$A$70:$A$73,0)),0)*'Capacity Factor Data'!$A$45</f>
        <v>0</v>
      </c>
      <c r="D25">
        <f>IFERROR(INDEX('BAU Calculations'!D$70:D$73,MATCH($A25,'BAU Calculations'!$A$70:$A$73,0)),0)*'Capacity Factor Data'!$A$45</f>
        <v>0</v>
      </c>
      <c r="E25">
        <f>IFERROR(INDEX('BAU Calculations'!E$70:E$73,MATCH($A25,'BAU Calculations'!$A$70:$A$73,0)),0)*'Capacity Factor Data'!$A$45</f>
        <v>0</v>
      </c>
      <c r="F25">
        <f>IFERROR(INDEX('BAU Calculations'!F$70:F$73,MATCH($A25,'BAU Calculations'!$A$70:$A$73,0)),0)*'Capacity Factor Data'!$A$45</f>
        <v>0</v>
      </c>
      <c r="G25">
        <f>IFERROR(INDEX('BAU Calculations'!G$70:G$73,MATCH($A25,'BAU Calculations'!$A$70:$A$73,0)),0)*'Capacity Factor Data'!$A$45</f>
        <v>0</v>
      </c>
      <c r="H25">
        <f>IFERROR(INDEX('BAU Calculations'!H$70:H$73,MATCH($A25,'BAU Calculations'!$A$70:$A$73,0)),0)*'Capacity Factor Data'!$A$45</f>
        <v>0</v>
      </c>
      <c r="I25">
        <f>IFERROR(INDEX('BAU Calculations'!I$70:I$73,MATCH($A25,'BAU Calculations'!$A$70:$A$73,0)),0)*'Capacity Factor Data'!$A$45</f>
        <v>0</v>
      </c>
      <c r="J25">
        <f>IFERROR(INDEX('BAU Calculations'!J$70:J$73,MATCH($A25,'BAU Calculations'!$A$70:$A$73,0)),0)*'Capacity Factor Data'!$A$45</f>
        <v>0</v>
      </c>
      <c r="K25">
        <f>IFERROR(INDEX('BAU Calculations'!K$70:K$73,MATCH($A25,'BAU Calculations'!$A$70:$A$73,0)),0)*'Capacity Factor Data'!$A$45</f>
        <v>0</v>
      </c>
      <c r="L25">
        <f>IFERROR(INDEX('BAU Calculations'!L$70:L$73,MATCH($A25,'BAU Calculations'!$A$70:$A$73,0)),0)*'Capacity Factor Data'!$A$45</f>
        <v>0</v>
      </c>
      <c r="M25">
        <f>IFERROR(INDEX('BAU Calculations'!M$70:M$73,MATCH($A25,'BAU Calculations'!$A$70:$A$73,0)),0)*'Capacity Factor Data'!$A$45</f>
        <v>0</v>
      </c>
      <c r="N25">
        <f>IFERROR(INDEX('BAU Calculations'!N$70:N$73,MATCH($A25,'BAU Calculations'!$A$70:$A$73,0)),0)*'Capacity Factor Data'!$A$45</f>
        <v>0</v>
      </c>
      <c r="O25">
        <f>IFERROR(INDEX('BAU Calculations'!O$70:O$73,MATCH($A25,'BAU Calculations'!$A$70:$A$73,0)),0)*'Capacity Factor Data'!$A$45</f>
        <v>0</v>
      </c>
      <c r="P25">
        <f>IFERROR(INDEX('BAU Calculations'!P$70:P$73,MATCH($A25,'BAU Calculations'!$A$70:$A$73,0)),0)*'Capacity Factor Data'!$A$45</f>
        <v>0</v>
      </c>
      <c r="Q25">
        <f>IFERROR(INDEX('BAU Calculations'!Q$70:Q$73,MATCH($A25,'BAU Calculations'!$A$70:$A$73,0)),0)*'Capacity Factor Data'!$A$45</f>
        <v>0</v>
      </c>
      <c r="R25">
        <f>IFERROR(INDEX('BAU Calculations'!R$70:R$73,MATCH($A25,'BAU Calculations'!$A$70:$A$73,0)),0)*'Capacity Factor Data'!$A$45</f>
        <v>0</v>
      </c>
      <c r="S25">
        <f>IFERROR(INDEX('BAU Calculations'!S$70:S$73,MATCH($A25,'BAU Calculations'!$A$70:$A$73,0)),0)*'Capacity Factor Data'!$A$45</f>
        <v>0</v>
      </c>
      <c r="T25">
        <f>IFERROR(INDEX('BAU Calculations'!T$70:T$73,MATCH($A25,'BAU Calculations'!$A$70:$A$73,0)),0)*'Capacity Factor Data'!$A$45</f>
        <v>0</v>
      </c>
      <c r="U25">
        <f>IFERROR(INDEX('BAU Calculations'!U$70:U$73,MATCH($A25,'BAU Calculations'!$A$70:$A$73,0)),0)*'Capacity Factor Data'!$A$45</f>
        <v>0</v>
      </c>
      <c r="V25">
        <f>IFERROR(INDEX('BAU Calculations'!V$70:V$73,MATCH($A25,'BAU Calculations'!$A$70:$A$73,0)),0)*'Capacity Factor Data'!$A$45</f>
        <v>0</v>
      </c>
      <c r="W25">
        <f>IFERROR(INDEX('BAU Calculations'!W$70:W$73,MATCH($A25,'BAU Calculations'!$A$70:$A$73,0)),0)*'Capacity Factor Data'!$A$45</f>
        <v>0</v>
      </c>
      <c r="X25">
        <f>IFERROR(INDEX('BAU Calculations'!X$70:X$73,MATCH($A25,'BAU Calculations'!$A$70:$A$73,0)),0)*'Capacity Factor Data'!$A$45</f>
        <v>0</v>
      </c>
      <c r="Y25">
        <f>IFERROR(INDEX('BAU Calculations'!Y$70:Y$73,MATCH($A25,'BAU Calculations'!$A$70:$A$73,0)),0)*'Capacity Factor Data'!$A$45</f>
        <v>0</v>
      </c>
      <c r="Z25">
        <f>IFERROR(INDEX('BAU Calculations'!Z$70:Z$73,MATCH($A25,'BAU Calculations'!$A$70:$A$73,0)),0)*'Capacity Factor Data'!$A$45</f>
        <v>0</v>
      </c>
      <c r="AA25">
        <f>IFERROR(INDEX('BAU Calculations'!AA$70:AA$73,MATCH($A25,'BAU Calculations'!$A$70:$A$73,0)),0)*'Capacity Factor Data'!$A$45</f>
        <v>0</v>
      </c>
      <c r="AB25">
        <f>IFERROR(INDEX('BAU Calculations'!AB$70:AB$73,MATCH($A25,'BAU Calculations'!$A$70:$A$73,0)),0)*'Capacity Factor Data'!$A$45</f>
        <v>0</v>
      </c>
      <c r="AC25">
        <f>IFERROR(INDEX('BAU Calculations'!AC$70:AC$73,MATCH($A25,'BAU Calculations'!$A$70:$A$73,0)),0)*'Capacity Factor Data'!$A$45</f>
        <v>0</v>
      </c>
      <c r="AD25">
        <f>IFERROR(INDEX('BAU Calculations'!AD$70:AD$73,MATCH($A25,'BAU Calculations'!$A$70:$A$73,0)),0)*'Capacity Factor Data'!$A$45</f>
        <v>0</v>
      </c>
      <c r="AE25">
        <f>IFERROR(INDEX('BAU Calculations'!AE$70:AE$73,MATCH($A25,'BAU Calculations'!$A$70:$A$73,0)),0)*'Capacity Factor Data'!$A$45</f>
        <v>0</v>
      </c>
      <c r="AF25">
        <f>IFERROR(INDEX('BAU Calculations'!AF$70:AF$73,MATCH($A25,'BAU Calculations'!$A$70:$A$73,0)),0)*'Capacity Factor Data'!$A$45</f>
        <v>0</v>
      </c>
    </row>
    <row r="26" spans="1:32" x14ac:dyDescent="0.25">
      <c r="A26" t="s">
        <v>52</v>
      </c>
      <c r="B26">
        <f>IFERROR(INDEX('BAU Calculations'!B$70:B$73,MATCH($A26,'BAU Calculations'!$A$70:$A$73,0)),0)*'Capacity Factor Data'!$A$45</f>
        <v>0</v>
      </c>
      <c r="C26">
        <f>IFERROR(INDEX('BAU Calculations'!C$70:C$73,MATCH($A26,'BAU Calculations'!$A$70:$A$73,0)),0)*'Capacity Factor Data'!$A$45</f>
        <v>0</v>
      </c>
      <c r="D26">
        <f>IFERROR(INDEX('BAU Calculations'!D$70:D$73,MATCH($A26,'BAU Calculations'!$A$70:$A$73,0)),0)*'Capacity Factor Data'!$A$45</f>
        <v>0</v>
      </c>
      <c r="E26">
        <f>IFERROR(INDEX('BAU Calculations'!E$70:E$73,MATCH($A26,'BAU Calculations'!$A$70:$A$73,0)),0)*'Capacity Factor Data'!$A$45</f>
        <v>0</v>
      </c>
      <c r="F26">
        <f>IFERROR(INDEX('BAU Calculations'!F$70:F$73,MATCH($A26,'BAU Calculations'!$A$70:$A$73,0)),0)*'Capacity Factor Data'!$A$45</f>
        <v>0</v>
      </c>
      <c r="G26">
        <f>IFERROR(INDEX('BAU Calculations'!G$70:G$73,MATCH($A26,'BAU Calculations'!$A$70:$A$73,0)),0)*'Capacity Factor Data'!$A$45</f>
        <v>0</v>
      </c>
      <c r="H26">
        <f>IFERROR(INDEX('BAU Calculations'!H$70:H$73,MATCH($A26,'BAU Calculations'!$A$70:$A$73,0)),0)*'Capacity Factor Data'!$A$45</f>
        <v>0</v>
      </c>
      <c r="I26">
        <f>IFERROR(INDEX('BAU Calculations'!I$70:I$73,MATCH($A26,'BAU Calculations'!$A$70:$A$73,0)),0)*'Capacity Factor Data'!$A$45</f>
        <v>0</v>
      </c>
      <c r="J26">
        <f>IFERROR(INDEX('BAU Calculations'!J$70:J$73,MATCH($A26,'BAU Calculations'!$A$70:$A$73,0)),0)*'Capacity Factor Data'!$A$45</f>
        <v>0</v>
      </c>
      <c r="K26">
        <f>IFERROR(INDEX('BAU Calculations'!K$70:K$73,MATCH($A26,'BAU Calculations'!$A$70:$A$73,0)),0)*'Capacity Factor Data'!$A$45</f>
        <v>0</v>
      </c>
      <c r="L26">
        <f>IFERROR(INDEX('BAU Calculations'!L$70:L$73,MATCH($A26,'BAU Calculations'!$A$70:$A$73,0)),0)*'Capacity Factor Data'!$A$45</f>
        <v>0</v>
      </c>
      <c r="M26">
        <f>IFERROR(INDEX('BAU Calculations'!M$70:M$73,MATCH($A26,'BAU Calculations'!$A$70:$A$73,0)),0)*'Capacity Factor Data'!$A$45</f>
        <v>0</v>
      </c>
      <c r="N26">
        <f>IFERROR(INDEX('BAU Calculations'!N$70:N$73,MATCH($A26,'BAU Calculations'!$A$70:$A$73,0)),0)*'Capacity Factor Data'!$A$45</f>
        <v>0</v>
      </c>
      <c r="O26">
        <f>IFERROR(INDEX('BAU Calculations'!O$70:O$73,MATCH($A26,'BAU Calculations'!$A$70:$A$73,0)),0)*'Capacity Factor Data'!$A$45</f>
        <v>0</v>
      </c>
      <c r="P26">
        <f>IFERROR(INDEX('BAU Calculations'!P$70:P$73,MATCH($A26,'BAU Calculations'!$A$70:$A$73,0)),0)*'Capacity Factor Data'!$A$45</f>
        <v>0</v>
      </c>
      <c r="Q26">
        <f>IFERROR(INDEX('BAU Calculations'!Q$70:Q$73,MATCH($A26,'BAU Calculations'!$A$70:$A$73,0)),0)*'Capacity Factor Data'!$A$45</f>
        <v>0</v>
      </c>
      <c r="R26">
        <f>IFERROR(INDEX('BAU Calculations'!R$70:R$73,MATCH($A26,'BAU Calculations'!$A$70:$A$73,0)),0)*'Capacity Factor Data'!$A$45</f>
        <v>0</v>
      </c>
      <c r="S26">
        <f>IFERROR(INDEX('BAU Calculations'!S$70:S$73,MATCH($A26,'BAU Calculations'!$A$70:$A$73,0)),0)*'Capacity Factor Data'!$A$45</f>
        <v>0</v>
      </c>
      <c r="T26">
        <f>IFERROR(INDEX('BAU Calculations'!T$70:T$73,MATCH($A26,'BAU Calculations'!$A$70:$A$73,0)),0)*'Capacity Factor Data'!$A$45</f>
        <v>0</v>
      </c>
      <c r="U26">
        <f>IFERROR(INDEX('BAU Calculations'!U$70:U$73,MATCH($A26,'BAU Calculations'!$A$70:$A$73,0)),0)*'Capacity Factor Data'!$A$45</f>
        <v>0</v>
      </c>
      <c r="V26">
        <f>IFERROR(INDEX('BAU Calculations'!V$70:V$73,MATCH($A26,'BAU Calculations'!$A$70:$A$73,0)),0)*'Capacity Factor Data'!$A$45</f>
        <v>0</v>
      </c>
      <c r="W26">
        <f>IFERROR(INDEX('BAU Calculations'!W$70:W$73,MATCH($A26,'BAU Calculations'!$A$70:$A$73,0)),0)*'Capacity Factor Data'!$A$45</f>
        <v>0</v>
      </c>
      <c r="X26">
        <f>IFERROR(INDEX('BAU Calculations'!X$70:X$73,MATCH($A26,'BAU Calculations'!$A$70:$A$73,0)),0)*'Capacity Factor Data'!$A$45</f>
        <v>0</v>
      </c>
      <c r="Y26">
        <f>IFERROR(INDEX('BAU Calculations'!Y$70:Y$73,MATCH($A26,'BAU Calculations'!$A$70:$A$73,0)),0)*'Capacity Factor Data'!$A$45</f>
        <v>0</v>
      </c>
      <c r="Z26">
        <f>IFERROR(INDEX('BAU Calculations'!Z$70:Z$73,MATCH($A26,'BAU Calculations'!$A$70:$A$73,0)),0)*'Capacity Factor Data'!$A$45</f>
        <v>0</v>
      </c>
      <c r="AA26">
        <f>IFERROR(INDEX('BAU Calculations'!AA$70:AA$73,MATCH($A26,'BAU Calculations'!$A$70:$A$73,0)),0)*'Capacity Factor Data'!$A$45</f>
        <v>0</v>
      </c>
      <c r="AB26">
        <f>IFERROR(INDEX('BAU Calculations'!AB$70:AB$73,MATCH($A26,'BAU Calculations'!$A$70:$A$73,0)),0)*'Capacity Factor Data'!$A$45</f>
        <v>0</v>
      </c>
      <c r="AC26">
        <f>IFERROR(INDEX('BAU Calculations'!AC$70:AC$73,MATCH($A26,'BAU Calculations'!$A$70:$A$73,0)),0)*'Capacity Factor Data'!$A$45</f>
        <v>0</v>
      </c>
      <c r="AD26">
        <f>IFERROR(INDEX('BAU Calculations'!AD$70:AD$73,MATCH($A26,'BAU Calculations'!$A$70:$A$73,0)),0)*'Capacity Factor Data'!$A$45</f>
        <v>0</v>
      </c>
      <c r="AE26">
        <f>IFERROR(INDEX('BAU Calculations'!AE$70:AE$73,MATCH($A26,'BAU Calculations'!$A$70:$A$73,0)),0)*'Capacity Factor Data'!$A$45</f>
        <v>0</v>
      </c>
      <c r="AF26">
        <f>IFERROR(INDEX('BAU Calculations'!AF$70:AF$73,MATCH($A26,'BAU Calculations'!$A$70:$A$73,0)),0)*'Capacity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2014-08-19T22:24:38Z</dcterms:created>
  <dcterms:modified xsi:type="dcterms:W3CDTF">2022-09-16T20:49:31Z</dcterms:modified>
</cp:coreProperties>
</file>