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SfGBP\"/>
    </mc:Choice>
  </mc:AlternateContent>
  <xr:revisionPtr revIDLastSave="0" documentId="13_ncr:1_{DE830CDA-2171-4933-BA48-7F50760EB19A}" xr6:coauthVersionLast="47" xr6:coauthVersionMax="47" xr10:uidLastSave="{00000000-0000-0000-0000-000000000000}"/>
  <bookViews>
    <workbookView xWindow="28680" yWindow="-120" windowWidth="29040" windowHeight="17520" activeTab="2" xr2:uid="{DC12087C-9A27-4A43-B4A9-6B3F1E517F08}"/>
  </bookViews>
  <sheets>
    <sheet name="About" sheetId="1" r:id="rId1"/>
    <sheet name="Phase Out" sheetId="3" r:id="rId2"/>
    <sheet name="BSfGB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F6" i="2"/>
  <c r="M6" i="2"/>
  <c r="F5" i="2"/>
  <c r="G5" i="2"/>
  <c r="G6" i="2" s="1"/>
  <c r="H5" i="2"/>
  <c r="H6" i="2" s="1"/>
  <c r="I5" i="2"/>
  <c r="I6" i="2" s="1"/>
  <c r="J5" i="2"/>
  <c r="J6" i="2" s="1"/>
  <c r="K5" i="2"/>
  <c r="K6" i="2" s="1"/>
  <c r="L5" i="2"/>
  <c r="L6" i="2" s="1"/>
  <c r="M5" i="2"/>
  <c r="F4" i="2"/>
  <c r="G4" i="2"/>
  <c r="H4" i="2"/>
  <c r="I4" i="2"/>
  <c r="J4" i="2"/>
  <c r="K4" i="2"/>
  <c r="L4" i="2"/>
  <c r="M4" i="2"/>
  <c r="D2" i="2" l="1"/>
  <c r="E2" i="2"/>
  <c r="M2" i="2" s="1"/>
  <c r="F2" i="2"/>
  <c r="G2" i="2"/>
  <c r="H2" i="2"/>
  <c r="I2" i="2"/>
  <c r="J2" i="2"/>
  <c r="K2" i="2"/>
  <c r="L2" i="2"/>
</calcChain>
</file>

<file path=xl/sharedStrings.xml><?xml version="1.0" encoding="utf-8"?>
<sst xmlns="http://schemas.openxmlformats.org/spreadsheetml/2006/main" count="17" uniqueCount="17">
  <si>
    <t>Sources:</t>
  </si>
  <si>
    <t>Price</t>
  </si>
  <si>
    <t>Notes:</t>
  </si>
  <si>
    <t>BSfVBP BAU Subsidy for Vehicle Battery Production</t>
  </si>
  <si>
    <t>United States Congress</t>
  </si>
  <si>
    <t>H.R. 5376 - Inflation Reduction Act of 2022</t>
  </si>
  <si>
    <t>https://www.congress.gov/bill/117th-congress/house-bill/5376/text</t>
  </si>
  <si>
    <t>2023 to 2012 USD</t>
  </si>
  <si>
    <t>2024 to 2012 USD</t>
  </si>
  <si>
    <t>annual inflation assumption after 2024</t>
  </si>
  <si>
    <t>batteries. This value is not inflation adjusted.</t>
  </si>
  <si>
    <t>$/MWh</t>
  </si>
  <si>
    <t>In the US, the Inflation Reduction Act includes a credit of $35/kWh for battery cells and $10/kWh for assembly for grid</t>
  </si>
  <si>
    <t>Policy Setting (2023 USD)</t>
  </si>
  <si>
    <t>FoPITY</t>
  </si>
  <si>
    <t>("Schedule 3",(2021,0),(2024,0),</t>
  </si>
  <si>
    <t>(2033,0),(2050,0)),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</si>
</sst>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13" sqref="B13"/>
    </sheetView>
  </sheetViews>
  <sheetFormatPr defaultRowHeight="15" x14ac:dyDescent="0.25"/>
  <cols>
    <col min="2" max="2" width="101.28515625" customWidth="1"/>
  </cols>
  <sheetData>
    <row r="1" spans="1:2" x14ac:dyDescent="0.25">
      <c r="A1" s="1" t="s">
        <v>3</v>
      </c>
    </row>
    <row r="3" spans="1:2" x14ac:dyDescent="0.25">
      <c r="A3" s="1" t="s">
        <v>0</v>
      </c>
      <c r="B3" t="s">
        <v>4</v>
      </c>
    </row>
    <row r="4" spans="1:2" x14ac:dyDescent="0.25">
      <c r="B4" s="2">
        <v>2022</v>
      </c>
    </row>
    <row r="5" spans="1:2" x14ac:dyDescent="0.25">
      <c r="B5" s="2" t="s">
        <v>5</v>
      </c>
    </row>
    <row r="6" spans="1:2" x14ac:dyDescent="0.25">
      <c r="B6" t="s">
        <v>6</v>
      </c>
    </row>
    <row r="8" spans="1:2" x14ac:dyDescent="0.25">
      <c r="A8" s="1" t="s">
        <v>2</v>
      </c>
    </row>
    <row r="9" spans="1:2" x14ac:dyDescent="0.25">
      <c r="A9" t="s">
        <v>12</v>
      </c>
    </row>
    <row r="10" spans="1:2" x14ac:dyDescent="0.25">
      <c r="A10" t="s">
        <v>10</v>
      </c>
    </row>
    <row r="12" spans="1:2" x14ac:dyDescent="0.25">
      <c r="A12">
        <v>0.75350342301658668</v>
      </c>
      <c r="B12" t="s">
        <v>7</v>
      </c>
    </row>
    <row r="13" spans="1:2" x14ac:dyDescent="0.25">
      <c r="A13">
        <v>0.73</v>
      </c>
      <c r="B13" t="s">
        <v>8</v>
      </c>
    </row>
    <row r="14" spans="1:2" x14ac:dyDescent="0.25">
      <c r="A14" s="3">
        <v>0.03</v>
      </c>
      <c r="B1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FD9F-5CAA-490F-A0C6-0C0A5236B09C}">
  <dimension ref="B2:K3"/>
  <sheetViews>
    <sheetView workbookViewId="0">
      <selection activeCell="C3" sqref="C3"/>
    </sheetView>
  </sheetViews>
  <sheetFormatPr defaultRowHeight="15" x14ac:dyDescent="0.25"/>
  <sheetData>
    <row r="2" spans="2:11" x14ac:dyDescent="0.25"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</row>
    <row r="3" spans="2:11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0.75</v>
      </c>
      <c r="J3">
        <v>0.5</v>
      </c>
      <c r="K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7"/>
  <sheetViews>
    <sheetView tabSelected="1" workbookViewId="0">
      <selection activeCell="C8" sqref="C8"/>
    </sheetView>
  </sheetViews>
  <sheetFormatPr defaultRowHeight="15" x14ac:dyDescent="0.25"/>
  <cols>
    <col min="1" max="1" width="24.5703125" customWidth="1"/>
  </cols>
  <sheetData>
    <row r="1" spans="1:31" x14ac:dyDescent="0.25">
      <c r="A1" t="s">
        <v>11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45*About!$A$12*10^3</f>
        <v>33907.654035746404</v>
      </c>
      <c r="E2">
        <f>45*About!$A$13*10^3</f>
        <v>32850</v>
      </c>
      <c r="F2">
        <f>$E2*(1-About!$A$14)^(F1-$E1)*'Phase Out'!D3</f>
        <v>31864.5</v>
      </c>
      <c r="G2">
        <f>$E2*(1-About!$A$14)^(G1-$E1)*'Phase Out'!E3</f>
        <v>30908.564999999999</v>
      </c>
      <c r="H2">
        <f>$E2*(1-About!$A$14)^(H1-$E1)*'Phase Out'!F3</f>
        <v>29981.30805</v>
      </c>
      <c r="I2">
        <f>$E2*(1-About!$A$14)^(I1-$E1)*'Phase Out'!G3</f>
        <v>29081.868808499999</v>
      </c>
      <c r="J2">
        <f>$E2*(1-About!$A$14)^(J1-$E1)*'Phase Out'!H3</f>
        <v>28209.412744244997</v>
      </c>
      <c r="K2">
        <f>$E2*(1-About!$A$14)^(K1-$E1)*'Phase Out'!I3</f>
        <v>20522.347771438235</v>
      </c>
      <c r="L2">
        <f>$E2*(1-About!$A$14)^(L1-$E1)*'Phase Out'!J3</f>
        <v>13271.118225530059</v>
      </c>
      <c r="M2">
        <f>$E2*(1-About!$A$14)^(M1-$E1)*'Phase Out'!K3</f>
        <v>6436.4923393820782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4" spans="1:31" x14ac:dyDescent="0.25">
      <c r="A4" t="s">
        <v>13</v>
      </c>
      <c r="F4">
        <f>F2/About!$A$12/1000</f>
        <v>42.28846084392449</v>
      </c>
      <c r="G4">
        <f>G2/About!$A$12/1000</f>
        <v>41.019807018606755</v>
      </c>
      <c r="H4">
        <f>H2/About!$A$12/1000</f>
        <v>39.789212808048553</v>
      </c>
      <c r="I4">
        <f>I2/About!$A$12/1000</f>
        <v>38.595536423807097</v>
      </c>
      <c r="J4">
        <f>J2/About!$A$12/1000</f>
        <v>37.437670331092889</v>
      </c>
      <c r="K4">
        <f>K2/About!$A$12/1000</f>
        <v>27.235905165870069</v>
      </c>
      <c r="L4">
        <f>L2/About!$A$12/1000</f>
        <v>17.612552007262646</v>
      </c>
      <c r="M4">
        <f>M2/About!$A$12/1000</f>
        <v>8.5420877235223838</v>
      </c>
    </row>
    <row r="5" spans="1:31" x14ac:dyDescent="0.25">
      <c r="A5" t="s">
        <v>14</v>
      </c>
      <c r="F5">
        <f t="shared" ref="E5:M5" si="0">F4/MAX($D$4:$M$4)</f>
        <v>1</v>
      </c>
      <c r="G5">
        <f t="shared" si="0"/>
        <v>0.97</v>
      </c>
      <c r="H5">
        <f t="shared" si="0"/>
        <v>0.94090000000000007</v>
      </c>
      <c r="I5">
        <f t="shared" si="0"/>
        <v>0.91267300000000007</v>
      </c>
      <c r="J5">
        <f t="shared" si="0"/>
        <v>0.88529281000000015</v>
      </c>
      <c r="K5">
        <f t="shared" si="0"/>
        <v>0.6440505192749999</v>
      </c>
      <c r="L5">
        <f t="shared" si="0"/>
        <v>0.41648600246450002</v>
      </c>
      <c r="M5">
        <f t="shared" si="0"/>
        <v>0.20199571119528251</v>
      </c>
    </row>
    <row r="6" spans="1:31" x14ac:dyDescent="0.25">
      <c r="C6" t="s">
        <v>15</v>
      </c>
      <c r="F6" t="str">
        <f t="shared" ref="E6:M6" si="1">CONCATENATE("(",F1,",",F5,"),")</f>
        <v>(2025,1),</v>
      </c>
      <c r="G6" t="str">
        <f t="shared" si="1"/>
        <v>(2026,0.97),</v>
      </c>
      <c r="H6" t="str">
        <f t="shared" si="1"/>
        <v>(2027,0.9409),</v>
      </c>
      <c r="I6" t="str">
        <f t="shared" si="1"/>
        <v>(2028,0.912673),</v>
      </c>
      <c r="J6" t="str">
        <f t="shared" si="1"/>
        <v>(2029,0.88529281),</v>
      </c>
      <c r="K6" t="str">
        <f t="shared" si="1"/>
        <v>(2030,0.644050519275),</v>
      </c>
      <c r="L6" t="str">
        <f t="shared" si="1"/>
        <v>(2031,0.4164860024645),</v>
      </c>
      <c r="M6" t="str">
        <f t="shared" si="1"/>
        <v>(2032,0.201995711195283),</v>
      </c>
      <c r="N6" t="s">
        <v>16</v>
      </c>
    </row>
    <row r="7" spans="1:31" x14ac:dyDescent="0.25">
      <c r="C7" t="str">
        <f>CONCATENATE(C6,F6,G6,H6,I6,J6,K6,L6,M6,N6)</f>
        <v>("Schedule 3",(2021,0),(2024,0),(2025,1),(2026,0.97),(2027,0.9409),(2028,0.912673),(2029,0.88529281),(2030,0.644050519275),(2031,0.4164860024645),(2032,0.201995711195283),(2033,0),(2050,0)),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Phase Out</vt:lpstr>
      <vt:lpstr>BSfGBP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2023-05-03T18:24:38Z</dcterms:created>
  <dcterms:modified xsi:type="dcterms:W3CDTF">2025-03-03T22:42:32Z</dcterms:modified>
</cp:coreProperties>
</file>